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6.xml" ContentType="application/vnd.openxmlformats-officedocument.drawing+xml"/>
  <Override PartName="/xl/ctrlProps/ctrlProp84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8.xml" ContentType="application/vnd.openxmlformats-officedocument.drawing+xml"/>
  <Override PartName="/xl/ctrlProps/ctrlProp92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ke\Downloads\"/>
    </mc:Choice>
  </mc:AlternateContent>
  <xr:revisionPtr revIDLastSave="0" documentId="13_ncr:1_{5B701279-54F3-4201-B944-015081713FC1}" xr6:coauthVersionLast="46" xr6:coauthVersionMax="46" xr10:uidLastSave="{00000000-0000-0000-0000-000000000000}"/>
  <bookViews>
    <workbookView xWindow="-60" yWindow="880" windowWidth="18070" windowHeight="9980" firstSheet="2" activeTab="2" xr2:uid="{00000000-000D-0000-FFFF-FFFF00000000}"/>
  </bookViews>
  <sheets>
    <sheet name="Contents" sheetId="3868" r:id="rId1"/>
    <sheet name="Introduction" sheetId="2171" r:id="rId2"/>
    <sheet name="Read URLS and Operate Macros" sheetId="18" r:id="rId3"/>
    <sheet name="Chart of Series by Country " sheetId="2483" r:id="rId4"/>
    <sheet name="Country Codes" sheetId="15" r:id="rId5"/>
    <sheet name="Data Series" sheetId="11" r:id="rId6"/>
    <sheet name="List of Countries and Series" sheetId="2504" r:id="rId7"/>
    <sheet name="1. Database of Series" sheetId="793" r:id="rId8"/>
    <sheet name="Graph Selection" sheetId="603" r:id="rId9"/>
    <sheet name="Code Tests" sheetId="2172" r:id="rId10"/>
    <sheet name="Country Data" sheetId="14" r:id="rId11"/>
    <sheet name="Country List" sheetId="17" r:id="rId12"/>
    <sheet name="Main Website" sheetId="13" r:id="rId13"/>
    <sheet name="Ghana  Const GDP Capitab" sheetId="6299" r:id="rId14"/>
    <sheet name="Ghana  Const GDP Capitaa" sheetId="6300" r:id="rId15"/>
    <sheet name="BREAK" sheetId="19" r:id="rId16"/>
    <sheet name="Ghana  Const GDP Capita" sheetId="9360" r:id="rId17"/>
    <sheet name="Argentina  Const GDP Capita" sheetId="9361" r:id="rId18"/>
    <sheet name="Australia  Const GDP Capita" sheetId="9362" r:id="rId19"/>
    <sheet name="Bangladesh Const GDP Capita" sheetId="9363" r:id="rId20"/>
    <sheet name="Botswana  Const GDP Capita" sheetId="9364" r:id="rId21"/>
    <sheet name="Brazil  Const GDP Capita" sheetId="9365" r:id="rId22"/>
    <sheet name="Burkina Fa Const GDP Capita" sheetId="9366" r:id="rId23"/>
    <sheet name="Cameroon  Const GDP Capita" sheetId="9367" r:id="rId24"/>
    <sheet name="Canada  Const GDP Capita" sheetId="9368" r:id="rId25"/>
    <sheet name="Chad  Const GDP Capita" sheetId="9369" r:id="rId26"/>
    <sheet name="Chile  Const GDP Capita" sheetId="9370" r:id="rId27"/>
    <sheet name="China  Const GDP Capita" sheetId="9371" r:id="rId28"/>
    <sheet name="DRC Const GDP Capita" sheetId="9372" r:id="rId29"/>
    <sheet name="Ivory Coast Const GDP Capita" sheetId="9373" r:id="rId30"/>
    <sheet name="Benin  Const GDP Capita" sheetId="9374" r:id="rId31"/>
    <sheet name="Egypt  Const GDP Capita" sheetId="9375" r:id="rId32"/>
    <sheet name="Ethiopia  Const GDP Capita" sheetId="9376" r:id="rId33"/>
    <sheet name="France  Const GDP Capita" sheetId="9377" r:id="rId34"/>
    <sheet name="Gabon  Const GDP Capita" sheetId="9378" r:id="rId35"/>
    <sheet name="Haiti  Const GDP Capita" sheetId="9379" r:id="rId36"/>
    <sheet name="India  Const GDP Capita" sheetId="9380" r:id="rId37"/>
    <sheet name="Indonesia  Const GDP Capita" sheetId="9381" r:id="rId38"/>
    <sheet name="Italy  Const GDP Capita" sheetId="9382" r:id="rId39"/>
    <sheet name="Japan  Const GDP Capita" sheetId="9383" r:id="rId40"/>
    <sheet name="Korea Const GDP Capita" sheetId="9384" r:id="rId41"/>
    <sheet name="Luxembourg Const GDP Capita" sheetId="9385" r:id="rId42"/>
    <sheet name="Malaysia  Const GDP Capita" sheetId="9386" r:id="rId43"/>
    <sheet name="Mali  Const GDP Capita" sheetId="9387" r:id="rId44"/>
    <sheet name="Mexico  Const GDP Capita" sheetId="9388" r:id="rId45"/>
    <sheet name="Mongolia  Const GDP Capita" sheetId="9389" r:id="rId46"/>
    <sheet name="Mozambique Const GDP Capita" sheetId="9390" r:id="rId47"/>
    <sheet name="Nigeria  Const GDP Capita" sheetId="9391" r:id="rId48"/>
    <sheet name="Pakistan  Const GDP Capita" sheetId="9392" r:id="rId49"/>
    <sheet name="Phillipines Const GDP Capita" sheetId="9393" r:id="rId50"/>
    <sheet name="Peru  Const GDP Capita" sheetId="9394" r:id="rId51"/>
    <sheet name="Qatar  Const GDP Capita" sheetId="9395" r:id="rId52"/>
    <sheet name="Russia Const GDP Capita" sheetId="9396" r:id="rId53"/>
    <sheet name="Rwanda  Const GDP Capita" sheetId="9397" r:id="rId54"/>
    <sheet name="Sheet40" sheetId="9399" r:id="rId55"/>
    <sheet name="Saudi Arab Const GDP Capita" sheetId="9398" r:id="rId56"/>
    <sheet name="S Africa Const GDP Capita" sheetId="9400" r:id="rId57"/>
    <sheet name="Spain  Const GDP Capita" sheetId="9401" r:id="rId58"/>
    <sheet name="Sudan Const GDP Capita" sheetId="9402" r:id="rId59"/>
    <sheet name="Switzerlan Const GDP Capita" sheetId="9403" r:id="rId60"/>
    <sheet name="Turkey  Const GDP Capita" sheetId="9404" r:id="rId61"/>
    <sheet name="Uganda  Const GDP Capita" sheetId="9405" r:id="rId62"/>
    <sheet name="US Const GDP Capita" sheetId="9406" r:id="rId63"/>
    <sheet name="UK Const GDP Capita" sheetId="9407" r:id="rId64"/>
    <sheet name="Venezula Const GDP Capita" sheetId="9408" r:id="rId65"/>
    <sheet name="Vietnam Const GDP Capita" sheetId="9409" r:id="rId66"/>
    <sheet name="Zambia Const GDP Capita" sheetId="9410" r:id="rId67"/>
    <sheet name="Zimbabwe Const GDP Capita" sheetId="9411" r:id="rId68"/>
    <sheet name="Barbados Const GDP Capita" sheetId="9412" r:id="rId69"/>
    <sheet name="Jamaica Const GDP Capita" sheetId="9413" r:id="rId70"/>
    <sheet name="Thailand Const GDP Capita" sheetId="9414" r:id="rId71"/>
    <sheet name="Ghana  Real GDP Capita  %" sheetId="9415" r:id="rId72"/>
    <sheet name="Botswana  Real GDP Capita  %" sheetId="9416" r:id="rId73"/>
    <sheet name="Burkina Fa Real GDP Capita  " sheetId="9417" r:id="rId74"/>
    <sheet name="Cameroon  Real GDP Capita  %" sheetId="9418" r:id="rId75"/>
    <sheet name="Chad  Real GDP Capita  %" sheetId="9419" r:id="rId76"/>
    <sheet name="Ivory Coast Real GDP Capita " sheetId="9420" r:id="rId77"/>
    <sheet name="Benin  Real GDP Capita  %" sheetId="9421" r:id="rId78"/>
    <sheet name="Ethiopia  Real GDP Capita  %" sheetId="9422" r:id="rId79"/>
    <sheet name="Gabon  Real GDP Capita  %" sheetId="9423" r:id="rId80"/>
    <sheet name="Mali  Real GDP Capita  %" sheetId="9424" r:id="rId81"/>
    <sheet name="Mozambique Real GDP Capita  " sheetId="9425" r:id="rId82"/>
    <sheet name="Nigeria  Real GDP Capita  %" sheetId="9426" r:id="rId83"/>
    <sheet name="Rwanda  Real GDP Capita  %" sheetId="9427" r:id="rId84"/>
    <sheet name="Senegal  Real GDP Capita  %" sheetId="9428" r:id="rId85"/>
    <sheet name="S Africa Real GDP Capita  %" sheetId="9429" r:id="rId86"/>
    <sheet name="Uganda  Real GDP Capita  %" sheetId="9430" r:id="rId87"/>
    <sheet name="Zambia Real GDP Capita  %" sheetId="9431" r:id="rId88"/>
    <sheet name="Zimbabwe Real GDP Capita  %" sheetId="9432" r:id="rId89"/>
  </sheets>
  <definedNames>
    <definedName name="Comments">Introduction!$U$5</definedName>
    <definedName name="country_end">'Read URLS and Operate Macros'!$F$2</definedName>
    <definedName name="country_num">'Country Codes'!$D$2</definedName>
    <definedName name="country_number">'Country Codes'!$D$2</definedName>
    <definedName name="country_start">'Read URLS and Operate Macros'!$E$2</definedName>
    <definedName name="data_range">'1. Database of Series'!$D$7:$I$67</definedName>
    <definedName name="Graph_data">OFFSET('1. Database of Series'!$E$7,0,0,'Chart of Series by Country '!$AA$5,'Chart of Series by Country '!$AA$6)</definedName>
    <definedName name="hyper_name">'Read URLS and Operate Macros'!$F$32</definedName>
    <definedName name="hyper_num">'Read URLS and Operate Macros'!$E$32</definedName>
    <definedName name="list_countries">'1. Database of Series'!$B$78:$B$87</definedName>
    <definedName name="Row_End">'Read URLS and Operate Macros'!$G$30</definedName>
    <definedName name="Row_Start">'Read URLS and Operate Macros'!$G$29</definedName>
    <definedName name="series_end">'Read URLS and Operate Macros'!$F$3</definedName>
    <definedName name="series_num">'Data Series'!$D$2</definedName>
    <definedName name="series_number">'Data Series'!$D$2</definedName>
    <definedName name="series_start">'Read URLS and Operate Macros'!$E$3</definedName>
    <definedName name="Sheet_Name">'Read URLS and Operate Macros'!$C$13</definedName>
    <definedName name="truefalse">'Chart of Series by Country '!$Q$5:$Q$57</definedName>
    <definedName name="URL" localSheetId="2">'Read URLS and Operate Macros'!$C$27</definedName>
    <definedName name="URL_name">'Read URLS and Operate Macros'!$C$27</definedName>
  </definedNames>
  <calcPr calcId="191029" calcMode="autoNoTable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5" i="15" l="1"/>
  <c r="X65" i="15" s="1"/>
  <c r="I65" i="15"/>
  <c r="J65" i="15" s="1"/>
  <c r="K65" i="15"/>
  <c r="M65" i="15" s="1"/>
  <c r="L65" i="15"/>
  <c r="Y65" i="15" l="1"/>
  <c r="F5" i="18"/>
  <c r="D8" i="18" l="1"/>
  <c r="G81" i="2504" l="1"/>
  <c r="F4" i="2504"/>
  <c r="G4" i="2504" s="1"/>
  <c r="F5" i="2504"/>
  <c r="G5" i="2504" s="1"/>
  <c r="F6" i="2504"/>
  <c r="G6" i="2504" s="1"/>
  <c r="F7" i="2504"/>
  <c r="G7" i="2504" s="1"/>
  <c r="F8" i="2504"/>
  <c r="G8" i="2504" s="1"/>
  <c r="F9" i="2504"/>
  <c r="G9" i="2504" s="1"/>
  <c r="F10" i="2504"/>
  <c r="G10" i="2504" s="1"/>
  <c r="F11" i="2504"/>
  <c r="G11" i="2504" s="1"/>
  <c r="F12" i="2504"/>
  <c r="G12" i="2504" s="1"/>
  <c r="F13" i="2504"/>
  <c r="G13" i="2504" s="1"/>
  <c r="F14" i="2504"/>
  <c r="G14" i="2504" s="1"/>
  <c r="F15" i="2504"/>
  <c r="G15" i="2504" s="1"/>
  <c r="F16" i="2504"/>
  <c r="G16" i="2504" s="1"/>
  <c r="F17" i="2504"/>
  <c r="G17" i="2504" s="1"/>
  <c r="F18" i="2504"/>
  <c r="G18" i="2504" s="1"/>
  <c r="F19" i="2504"/>
  <c r="G19" i="2504" s="1"/>
  <c r="F20" i="2504"/>
  <c r="G20" i="2504" s="1"/>
  <c r="F21" i="2504"/>
  <c r="G21" i="2504" s="1"/>
  <c r="F22" i="2504"/>
  <c r="G22" i="2504" s="1"/>
  <c r="F23" i="2504"/>
  <c r="G23" i="2504" s="1"/>
  <c r="F24" i="2504"/>
  <c r="G24" i="2504" s="1"/>
  <c r="F25" i="2504"/>
  <c r="G25" i="2504" s="1"/>
  <c r="F26" i="2504"/>
  <c r="G26" i="2504" s="1"/>
  <c r="F27" i="2504"/>
  <c r="G27" i="2504" s="1"/>
  <c r="F28" i="2504"/>
  <c r="G28" i="2504" s="1"/>
  <c r="F29" i="2504"/>
  <c r="G29" i="2504" s="1"/>
  <c r="F30" i="2504"/>
  <c r="G30" i="2504" s="1"/>
  <c r="F31" i="2504"/>
  <c r="G31" i="2504" s="1"/>
  <c r="F32" i="2504"/>
  <c r="G32" i="2504" s="1"/>
  <c r="F33" i="2504"/>
  <c r="G33" i="2504" s="1"/>
  <c r="F34" i="2504"/>
  <c r="G34" i="2504" s="1"/>
  <c r="F35" i="2504"/>
  <c r="G35" i="2504" s="1"/>
  <c r="F36" i="2504"/>
  <c r="G36" i="2504" s="1"/>
  <c r="F37" i="2504"/>
  <c r="G37" i="2504" s="1"/>
  <c r="F38" i="2504"/>
  <c r="G38" i="2504" s="1"/>
  <c r="F39" i="2504"/>
  <c r="G39" i="2504" s="1"/>
  <c r="F40" i="2504"/>
  <c r="G40" i="2504" s="1"/>
  <c r="F41" i="2504"/>
  <c r="G41" i="2504" s="1"/>
  <c r="F42" i="2504"/>
  <c r="G42" i="2504" s="1"/>
  <c r="F43" i="2504"/>
  <c r="G43" i="2504" s="1"/>
  <c r="F44" i="2504"/>
  <c r="G44" i="2504" s="1"/>
  <c r="F45" i="2504"/>
  <c r="G45" i="2504" s="1"/>
  <c r="F46" i="2504"/>
  <c r="G46" i="2504" s="1"/>
  <c r="F47" i="2504"/>
  <c r="G47" i="2504" s="1"/>
  <c r="F48" i="2504"/>
  <c r="G48" i="2504" s="1"/>
  <c r="F49" i="2504"/>
  <c r="G49" i="2504" s="1"/>
  <c r="F50" i="2504"/>
  <c r="G50" i="2504" s="1"/>
  <c r="F51" i="2504"/>
  <c r="G51" i="2504" s="1"/>
  <c r="F52" i="2504"/>
  <c r="G52" i="2504" s="1"/>
  <c r="F53" i="2504"/>
  <c r="G53" i="2504" s="1"/>
  <c r="F54" i="2504"/>
  <c r="G54" i="2504" s="1"/>
  <c r="F55" i="2504"/>
  <c r="G55" i="2504" s="1"/>
  <c r="F56" i="2504"/>
  <c r="G56" i="2504" s="1"/>
  <c r="F57" i="2504"/>
  <c r="G57" i="2504" s="1"/>
  <c r="F58" i="2504"/>
  <c r="G58" i="2504" s="1"/>
  <c r="F59" i="2504"/>
  <c r="G59" i="2504" s="1"/>
  <c r="F60" i="2504"/>
  <c r="G60" i="2504" s="1"/>
  <c r="F61" i="2504"/>
  <c r="G61" i="2504" s="1"/>
  <c r="F62" i="2504"/>
  <c r="G62" i="2504" s="1"/>
  <c r="F63" i="2504"/>
  <c r="G63" i="2504" s="1"/>
  <c r="F64" i="2504"/>
  <c r="G64" i="2504" s="1"/>
  <c r="F65" i="2504"/>
  <c r="G65" i="2504" s="1"/>
  <c r="F66" i="2504"/>
  <c r="G66" i="2504" s="1"/>
  <c r="F67" i="2504"/>
  <c r="G67" i="2504" s="1"/>
  <c r="F68" i="2504"/>
  <c r="G68" i="2504" s="1"/>
  <c r="F69" i="2504"/>
  <c r="G69" i="2504" s="1"/>
  <c r="F70" i="2504"/>
  <c r="G70" i="2504" s="1"/>
  <c r="F71" i="2504"/>
  <c r="G71" i="2504" s="1"/>
  <c r="F72" i="2504"/>
  <c r="G72" i="2504" s="1"/>
  <c r="F73" i="2504"/>
  <c r="G73" i="2504" s="1"/>
  <c r="F74" i="2504"/>
  <c r="G74" i="2504" s="1"/>
  <c r="F75" i="2504"/>
  <c r="G75" i="2504" s="1"/>
  <c r="F76" i="2504"/>
  <c r="G76" i="2504" s="1"/>
  <c r="F77" i="2504"/>
  <c r="G77" i="2504" s="1"/>
  <c r="F78" i="2504"/>
  <c r="G78" i="2504" s="1"/>
  <c r="F79" i="2504"/>
  <c r="G79" i="2504" s="1"/>
  <c r="F80" i="2504"/>
  <c r="G80" i="2504" s="1"/>
  <c r="F81" i="2504"/>
  <c r="F82" i="2504"/>
  <c r="G82" i="2504" s="1"/>
  <c r="F83" i="2504"/>
  <c r="G83" i="2504" s="1"/>
  <c r="F84" i="2504"/>
  <c r="G84" i="2504" s="1"/>
  <c r="H83" i="11" l="1"/>
  <c r="F83" i="11"/>
  <c r="E83" i="11"/>
  <c r="D83" i="11"/>
  <c r="G83" i="11" l="1"/>
  <c r="I83" i="11" s="1"/>
  <c r="K83" i="11" s="1"/>
  <c r="D63" i="11" l="1"/>
  <c r="D6" i="11"/>
  <c r="N81" i="11"/>
  <c r="R81" i="11" s="1"/>
  <c r="Z81" i="11" s="1"/>
  <c r="O81" i="11"/>
  <c r="E81" i="11"/>
  <c r="F81" i="11"/>
  <c r="D81" i="11"/>
  <c r="C56" i="2504"/>
  <c r="C57" i="2504"/>
  <c r="C58" i="2504"/>
  <c r="C59" i="2504"/>
  <c r="D59" i="2504" s="1"/>
  <c r="C60" i="2504"/>
  <c r="D60" i="2504" s="1"/>
  <c r="C61" i="2504"/>
  <c r="D61" i="2504" s="1"/>
  <c r="C62" i="2504"/>
  <c r="D62" i="2504" s="1"/>
  <c r="C63" i="2504"/>
  <c r="D63" i="2504" s="1"/>
  <c r="C64" i="2504"/>
  <c r="D64" i="2504" s="1"/>
  <c r="C65" i="2504"/>
  <c r="D65" i="2504" s="1"/>
  <c r="C66" i="2504"/>
  <c r="D66" i="2504" s="1"/>
  <c r="C67" i="2504"/>
  <c r="D67" i="2504" s="1"/>
  <c r="C68" i="2504"/>
  <c r="D68" i="2504" s="1"/>
  <c r="C69" i="2504"/>
  <c r="D69" i="2504" s="1"/>
  <c r="C70" i="2504"/>
  <c r="D70" i="2504" s="1"/>
  <c r="C71" i="2504"/>
  <c r="D71" i="2504" s="1"/>
  <c r="C72" i="2504"/>
  <c r="D72" i="2504" s="1"/>
  <c r="C73" i="2504"/>
  <c r="D73" i="2504" s="1"/>
  <c r="C74" i="2504"/>
  <c r="D74" i="2504" s="1"/>
  <c r="C75" i="2504"/>
  <c r="D75" i="2504" s="1"/>
  <c r="C76" i="2504"/>
  <c r="D76" i="2504" s="1"/>
  <c r="C77" i="2504"/>
  <c r="D77" i="2504" s="1"/>
  <c r="C78" i="2504"/>
  <c r="D78" i="2504" s="1"/>
  <c r="C79" i="2504"/>
  <c r="D79" i="2504" s="1"/>
  <c r="C55" i="2504"/>
  <c r="A58" i="2504"/>
  <c r="A59" i="2504"/>
  <c r="A60" i="2504"/>
  <c r="A61" i="2504"/>
  <c r="A62" i="2504"/>
  <c r="A63" i="2504"/>
  <c r="A64" i="2504"/>
  <c r="A65" i="2504"/>
  <c r="A66" i="2504"/>
  <c r="A67" i="2504"/>
  <c r="A68" i="2504"/>
  <c r="A69" i="2504"/>
  <c r="A70" i="2504"/>
  <c r="A71" i="2504"/>
  <c r="A72" i="2504"/>
  <c r="A73" i="2504"/>
  <c r="A74" i="2504"/>
  <c r="A75" i="2504"/>
  <c r="A76" i="2504"/>
  <c r="A77" i="2504"/>
  <c r="A78" i="2504"/>
  <c r="A79" i="2504"/>
  <c r="A80" i="2504"/>
  <c r="B5" i="15"/>
  <c r="I64" i="15"/>
  <c r="J64" i="15" s="1"/>
  <c r="A57" i="2504" s="1"/>
  <c r="K64" i="15"/>
  <c r="L64" i="15"/>
  <c r="W64" i="15"/>
  <c r="X64" i="15" s="1"/>
  <c r="W63" i="15"/>
  <c r="X63" i="15" s="1"/>
  <c r="I63" i="15"/>
  <c r="J63" i="15" s="1"/>
  <c r="A56" i="2504" s="1"/>
  <c r="K63" i="15"/>
  <c r="L63" i="15"/>
  <c r="M63" i="15" s="1"/>
  <c r="D56" i="2504" l="1"/>
  <c r="P58" i="2483"/>
  <c r="D58" i="2504"/>
  <c r="P60" i="2483"/>
  <c r="D57" i="2504"/>
  <c r="P59" i="2483"/>
  <c r="M64" i="15"/>
  <c r="H81" i="11"/>
  <c r="G81" i="11"/>
  <c r="V81" i="11"/>
  <c r="Y64" i="15"/>
  <c r="Y63" i="15"/>
  <c r="I81" i="11" l="1"/>
  <c r="K81" i="11" s="1"/>
  <c r="L81" i="11" l="1"/>
  <c r="R5" i="2483" l="1"/>
  <c r="P57" i="2483"/>
  <c r="R6" i="2483" l="1"/>
  <c r="R7" i="2483" l="1"/>
  <c r="L3" i="793"/>
  <c r="I4" i="2504"/>
  <c r="I5" i="2504" s="1"/>
  <c r="I6" i="2504" s="1"/>
  <c r="I7" i="2504" s="1"/>
  <c r="I8" i="2504" s="1"/>
  <c r="I9" i="2504" s="1"/>
  <c r="I10" i="2504" s="1"/>
  <c r="I11" i="2504" s="1"/>
  <c r="I12" i="2504" s="1"/>
  <c r="I13" i="2504" s="1"/>
  <c r="I14" i="2504" s="1"/>
  <c r="K3" i="793"/>
  <c r="J3" i="793" s="1"/>
  <c r="F3" i="2504"/>
  <c r="C7" i="793" s="1"/>
  <c r="C15" i="2504"/>
  <c r="P17" i="2483" s="1"/>
  <c r="C16" i="2504"/>
  <c r="P18" i="2483" s="1"/>
  <c r="C27" i="2504"/>
  <c r="P29" i="2483" s="1"/>
  <c r="C36" i="2504"/>
  <c r="P38" i="2483" s="1"/>
  <c r="C39" i="2504"/>
  <c r="P41" i="2483" s="1"/>
  <c r="C44" i="2504"/>
  <c r="P46" i="2483" s="1"/>
  <c r="C46" i="2504"/>
  <c r="P48" i="2483" s="1"/>
  <c r="C50" i="2504"/>
  <c r="P52" i="2483" s="1"/>
  <c r="C51" i="2504"/>
  <c r="P53" i="2483" s="1"/>
  <c r="C52" i="2504"/>
  <c r="P54" i="2483" s="1"/>
  <c r="C53" i="2504"/>
  <c r="P55" i="2483" s="1"/>
  <c r="G3" i="2504"/>
  <c r="N11" i="18"/>
  <c r="G44" i="2171"/>
  <c r="D32" i="11"/>
  <c r="E32" i="11"/>
  <c r="F32" i="11"/>
  <c r="P32" i="11"/>
  <c r="O32" i="11"/>
  <c r="N32" i="11"/>
  <c r="D34" i="11"/>
  <c r="E34" i="11"/>
  <c r="F34" i="11"/>
  <c r="P34" i="11"/>
  <c r="O34" i="11"/>
  <c r="N34" i="11"/>
  <c r="I9" i="11"/>
  <c r="Z32" i="11"/>
  <c r="V32" i="11"/>
  <c r="Z34" i="11"/>
  <c r="V34" i="11"/>
  <c r="D33" i="11"/>
  <c r="E33" i="11"/>
  <c r="F33" i="11"/>
  <c r="N33" i="11"/>
  <c r="V33" i="11"/>
  <c r="O33" i="11"/>
  <c r="P33" i="11"/>
  <c r="E12" i="11"/>
  <c r="F12" i="11"/>
  <c r="Z33" i="11"/>
  <c r="F63" i="2172"/>
  <c r="F62" i="2172"/>
  <c r="F61" i="2172"/>
  <c r="F60" i="2172"/>
  <c r="F59" i="2172"/>
  <c r="F58" i="2172"/>
  <c r="F57" i="2172"/>
  <c r="F56" i="2172"/>
  <c r="F55" i="2172"/>
  <c r="F54" i="2172"/>
  <c r="F53" i="2172"/>
  <c r="F52" i="2172"/>
  <c r="F51" i="2172"/>
  <c r="F50" i="2172"/>
  <c r="F49" i="2172"/>
  <c r="F48" i="2172"/>
  <c r="F47" i="2172"/>
  <c r="F46" i="2172"/>
  <c r="F45" i="2172"/>
  <c r="F44" i="2172"/>
  <c r="F43" i="2172"/>
  <c r="F42" i="2172"/>
  <c r="F41" i="2172"/>
  <c r="F40" i="2172"/>
  <c r="F39" i="2172"/>
  <c r="F38" i="2172"/>
  <c r="F37" i="2172"/>
  <c r="F36" i="2172"/>
  <c r="F35" i="2172"/>
  <c r="F34" i="2172"/>
  <c r="F33" i="2172"/>
  <c r="F32" i="2172"/>
  <c r="F31" i="2172"/>
  <c r="F30" i="2172"/>
  <c r="F29" i="2172"/>
  <c r="F28" i="2172"/>
  <c r="F27" i="2172"/>
  <c r="F26" i="2172"/>
  <c r="F25" i="2172"/>
  <c r="F24" i="2172"/>
  <c r="F23" i="2172"/>
  <c r="F22" i="2172"/>
  <c r="F21" i="2172"/>
  <c r="F20" i="2172"/>
  <c r="F19" i="2172"/>
  <c r="F18" i="2172"/>
  <c r="F17" i="2172"/>
  <c r="F16" i="2172"/>
  <c r="F15" i="2172"/>
  <c r="F14" i="2172"/>
  <c r="P31" i="11"/>
  <c r="G30" i="18"/>
  <c r="G29" i="18"/>
  <c r="F32" i="18"/>
  <c r="R76" i="793"/>
  <c r="C5" i="793" s="1"/>
  <c r="E76" i="793"/>
  <c r="C4" i="793" s="1"/>
  <c r="D54" i="11"/>
  <c r="E54" i="11"/>
  <c r="F54" i="11"/>
  <c r="D48" i="11"/>
  <c r="E48" i="11"/>
  <c r="F48" i="11"/>
  <c r="D49" i="11"/>
  <c r="E49" i="11"/>
  <c r="F49" i="11"/>
  <c r="D46" i="11"/>
  <c r="E46" i="11"/>
  <c r="F46" i="11"/>
  <c r="D44" i="11"/>
  <c r="E44" i="11"/>
  <c r="F44" i="11"/>
  <c r="E43" i="11"/>
  <c r="F43" i="11"/>
  <c r="D30" i="11"/>
  <c r="E30" i="11"/>
  <c r="F30" i="11"/>
  <c r="D28" i="11"/>
  <c r="E28" i="11"/>
  <c r="F28" i="11"/>
  <c r="D25" i="11"/>
  <c r="E25" i="11"/>
  <c r="F25" i="11"/>
  <c r="D26" i="11"/>
  <c r="E26" i="11"/>
  <c r="F26" i="11"/>
  <c r="E24" i="11"/>
  <c r="D24" i="11"/>
  <c r="F24" i="11"/>
  <c r="D18" i="11"/>
  <c r="E18" i="11"/>
  <c r="F18" i="11"/>
  <c r="D15" i="11"/>
  <c r="E15" i="11"/>
  <c r="F15" i="11"/>
  <c r="P54" i="11"/>
  <c r="O54" i="11"/>
  <c r="N54" i="11"/>
  <c r="P49" i="11"/>
  <c r="O49" i="11"/>
  <c r="N49" i="11"/>
  <c r="R49" i="11" s="1"/>
  <c r="H49" i="11" s="1"/>
  <c r="P48" i="11"/>
  <c r="O48" i="11"/>
  <c r="N48" i="11"/>
  <c r="R48" i="11" s="1"/>
  <c r="H48" i="11" s="1"/>
  <c r="P46" i="11"/>
  <c r="O46" i="11"/>
  <c r="N46" i="11"/>
  <c r="P44" i="11"/>
  <c r="O44" i="11"/>
  <c r="N44" i="11"/>
  <c r="P30" i="11"/>
  <c r="O30" i="11"/>
  <c r="N30" i="11"/>
  <c r="P26" i="11"/>
  <c r="O26" i="11"/>
  <c r="N26" i="11"/>
  <c r="P24" i="11"/>
  <c r="O24" i="11"/>
  <c r="N24" i="11"/>
  <c r="R24" i="11" s="1"/>
  <c r="P18" i="11"/>
  <c r="O18" i="11"/>
  <c r="N18" i="11"/>
  <c r="P15" i="11"/>
  <c r="O15" i="11"/>
  <c r="N15" i="11"/>
  <c r="N13" i="11"/>
  <c r="Z13" i="11" s="1"/>
  <c r="O13" i="11"/>
  <c r="R28" i="11"/>
  <c r="V28" i="11" s="1"/>
  <c r="Z43" i="11"/>
  <c r="D43" i="11"/>
  <c r="O25" i="11"/>
  <c r="N25" i="11"/>
  <c r="R25" i="11" s="1"/>
  <c r="H25" i="11" s="1"/>
  <c r="N21" i="11"/>
  <c r="R21" i="11" s="1"/>
  <c r="O21" i="11"/>
  <c r="D21" i="11"/>
  <c r="E21" i="11"/>
  <c r="F21" i="11"/>
  <c r="D22" i="11"/>
  <c r="E22" i="11"/>
  <c r="F22" i="11"/>
  <c r="N22" i="11"/>
  <c r="R22" i="11" s="1"/>
  <c r="O22" i="11"/>
  <c r="D12" i="11"/>
  <c r="V43" i="11"/>
  <c r="D15" i="603"/>
  <c r="D16" i="603"/>
  <c r="D27" i="603"/>
  <c r="D36" i="603"/>
  <c r="D39" i="603"/>
  <c r="D44" i="603"/>
  <c r="D46" i="603"/>
  <c r="D50" i="603"/>
  <c r="D51" i="603"/>
  <c r="D52" i="603"/>
  <c r="D56" i="603"/>
  <c r="D11" i="18"/>
  <c r="K11" i="15"/>
  <c r="L11" i="15"/>
  <c r="K12" i="15"/>
  <c r="L12" i="15"/>
  <c r="K13" i="15"/>
  <c r="L13" i="15"/>
  <c r="K14" i="15"/>
  <c r="L14" i="15"/>
  <c r="K15" i="15"/>
  <c r="L15" i="15"/>
  <c r="K16" i="15"/>
  <c r="L16" i="15"/>
  <c r="K17" i="15"/>
  <c r="L17" i="15"/>
  <c r="M17" i="15" s="1"/>
  <c r="N17" i="15" s="1"/>
  <c r="C10" i="2504" s="1"/>
  <c r="P12" i="2483" s="1"/>
  <c r="K18" i="15"/>
  <c r="L18" i="15"/>
  <c r="K19" i="15"/>
  <c r="L19" i="15"/>
  <c r="K20" i="15"/>
  <c r="L20" i="15"/>
  <c r="K21" i="15"/>
  <c r="L21" i="15"/>
  <c r="K22" i="15"/>
  <c r="L22" i="15"/>
  <c r="K23" i="15"/>
  <c r="L23" i="15"/>
  <c r="K24" i="15"/>
  <c r="L24" i="15"/>
  <c r="K25" i="15"/>
  <c r="L25" i="15"/>
  <c r="K26" i="15"/>
  <c r="L26" i="15"/>
  <c r="K27" i="15"/>
  <c r="L27" i="15"/>
  <c r="K28" i="15"/>
  <c r="L28" i="15"/>
  <c r="K29" i="15"/>
  <c r="L29" i="15"/>
  <c r="K30" i="15"/>
  <c r="L30" i="15"/>
  <c r="K31" i="15"/>
  <c r="L31" i="15"/>
  <c r="K32" i="15"/>
  <c r="L32" i="15"/>
  <c r="K33" i="15"/>
  <c r="L33" i="15"/>
  <c r="K34" i="15"/>
  <c r="L34" i="15"/>
  <c r="K35" i="15"/>
  <c r="L35" i="15"/>
  <c r="K36" i="15"/>
  <c r="L36" i="15"/>
  <c r="K37" i="15"/>
  <c r="L37" i="15"/>
  <c r="K38" i="15"/>
  <c r="L38" i="15"/>
  <c r="K39" i="15"/>
  <c r="L39" i="15"/>
  <c r="K40" i="15"/>
  <c r="L40" i="15"/>
  <c r="K41" i="15"/>
  <c r="L41" i="15"/>
  <c r="K42" i="15"/>
  <c r="L42" i="15"/>
  <c r="K43" i="15"/>
  <c r="L43" i="15"/>
  <c r="M43" i="15" s="1"/>
  <c r="K44" i="15"/>
  <c r="L44" i="15"/>
  <c r="K45" i="15"/>
  <c r="L45" i="15"/>
  <c r="K46" i="15"/>
  <c r="L46" i="15"/>
  <c r="K47" i="15"/>
  <c r="L47" i="15"/>
  <c r="K48" i="15"/>
  <c r="L48" i="15"/>
  <c r="K49" i="15"/>
  <c r="L49" i="15"/>
  <c r="K50" i="15"/>
  <c r="L50" i="15"/>
  <c r="K51" i="15"/>
  <c r="L51" i="15"/>
  <c r="K52" i="15"/>
  <c r="L52" i="15"/>
  <c r="K53" i="15"/>
  <c r="L53" i="15"/>
  <c r="K54" i="15"/>
  <c r="L54" i="15"/>
  <c r="K55" i="15"/>
  <c r="L55" i="15"/>
  <c r="K56" i="15"/>
  <c r="L56" i="15"/>
  <c r="K57" i="15"/>
  <c r="L57" i="15"/>
  <c r="K58" i="15"/>
  <c r="L58" i="15"/>
  <c r="K59" i="15"/>
  <c r="L59" i="15"/>
  <c r="K60" i="15"/>
  <c r="L60" i="15"/>
  <c r="K61" i="15"/>
  <c r="L61" i="15"/>
  <c r="K62" i="15"/>
  <c r="L62" i="15"/>
  <c r="L10" i="15"/>
  <c r="K10" i="15"/>
  <c r="D53" i="603"/>
  <c r="C54" i="2504"/>
  <c r="P56" i="2483" s="1"/>
  <c r="I8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11" i="11"/>
  <c r="O20" i="11"/>
  <c r="O53" i="11"/>
  <c r="O50" i="11"/>
  <c r="O51" i="11"/>
  <c r="O38" i="11"/>
  <c r="O52" i="11"/>
  <c r="O55" i="11"/>
  <c r="O17" i="11"/>
  <c r="O16" i="11"/>
  <c r="O37" i="11"/>
  <c r="O23" i="11"/>
  <c r="O80" i="11"/>
  <c r="O36" i="11"/>
  <c r="O39" i="11"/>
  <c r="O62" i="11"/>
  <c r="O40" i="11"/>
  <c r="O27" i="11"/>
  <c r="O59" i="11"/>
  <c r="O60" i="11"/>
  <c r="O61" i="11"/>
  <c r="O58" i="11"/>
  <c r="O56" i="11"/>
  <c r="O57" i="11"/>
  <c r="O35" i="11"/>
  <c r="O31" i="11"/>
  <c r="O63" i="11"/>
  <c r="O64" i="11"/>
  <c r="O29" i="11"/>
  <c r="O12" i="11"/>
  <c r="O14" i="11"/>
  <c r="O19" i="11"/>
  <c r="O41" i="11"/>
  <c r="O42" i="11"/>
  <c r="O45" i="11"/>
  <c r="O47" i="11"/>
  <c r="O65" i="11"/>
  <c r="O66" i="11"/>
  <c r="O67" i="11"/>
  <c r="N69" i="11"/>
  <c r="R69" i="11" s="1"/>
  <c r="Z69" i="11" s="1"/>
  <c r="N70" i="11"/>
  <c r="V70" i="11" s="1"/>
  <c r="N71" i="11"/>
  <c r="H71" i="11" s="1"/>
  <c r="N72" i="11"/>
  <c r="N73" i="11"/>
  <c r="Z73" i="11" s="1"/>
  <c r="N74" i="11"/>
  <c r="V74" i="11" s="1"/>
  <c r="N75" i="11"/>
  <c r="Z75" i="11" s="1"/>
  <c r="N76" i="11"/>
  <c r="N77" i="11"/>
  <c r="N78" i="11"/>
  <c r="R78" i="11" s="1"/>
  <c r="N79" i="11"/>
  <c r="N11" i="11"/>
  <c r="R11" i="11" s="1"/>
  <c r="Z11" i="11" s="1"/>
  <c r="N20" i="11"/>
  <c r="Z20" i="11" s="1"/>
  <c r="N53" i="11"/>
  <c r="R53" i="11" s="1"/>
  <c r="Z53" i="11" s="1"/>
  <c r="N50" i="11"/>
  <c r="R50" i="11" s="1"/>
  <c r="H50" i="11" s="1"/>
  <c r="N51" i="11"/>
  <c r="N38" i="11"/>
  <c r="R38" i="11" s="1"/>
  <c r="H38" i="11" s="1"/>
  <c r="N52" i="11"/>
  <c r="R52" i="11" s="1"/>
  <c r="H52" i="11" s="1"/>
  <c r="N55" i="11"/>
  <c r="R55" i="11" s="1"/>
  <c r="N17" i="11"/>
  <c r="R17" i="11" s="1"/>
  <c r="Z17" i="11" s="1"/>
  <c r="N16" i="11"/>
  <c r="N37" i="11"/>
  <c r="R37" i="11" s="1"/>
  <c r="N23" i="11"/>
  <c r="N80" i="11"/>
  <c r="R80" i="11" s="1"/>
  <c r="N36" i="11"/>
  <c r="R36" i="11" s="1"/>
  <c r="H36" i="11" s="1"/>
  <c r="N39" i="11"/>
  <c r="R39" i="11" s="1"/>
  <c r="H39" i="11" s="1"/>
  <c r="N62" i="11"/>
  <c r="R62" i="11" s="1"/>
  <c r="N40" i="11"/>
  <c r="R40" i="11" s="1"/>
  <c r="N27" i="11"/>
  <c r="N59" i="11"/>
  <c r="R59" i="11" s="1"/>
  <c r="Z59" i="11" s="1"/>
  <c r="N60" i="11"/>
  <c r="R60" i="11" s="1"/>
  <c r="N61" i="11"/>
  <c r="R61" i="11" s="1"/>
  <c r="Z61" i="11" s="1"/>
  <c r="N58" i="11"/>
  <c r="H58" i="11" s="1"/>
  <c r="N56" i="11"/>
  <c r="N57" i="11"/>
  <c r="R57" i="11" s="1"/>
  <c r="V57" i="11" s="1"/>
  <c r="N35" i="11"/>
  <c r="R35" i="11" s="1"/>
  <c r="N31" i="11"/>
  <c r="N63" i="11"/>
  <c r="R63" i="11" s="1"/>
  <c r="N64" i="11"/>
  <c r="R64" i="11" s="1"/>
  <c r="V64" i="11" s="1"/>
  <c r="N29" i="11"/>
  <c r="R29" i="11" s="1"/>
  <c r="N12" i="11"/>
  <c r="R12" i="11" s="1"/>
  <c r="N14" i="11"/>
  <c r="R14" i="11" s="1"/>
  <c r="N19" i="11"/>
  <c r="R19" i="11" s="1"/>
  <c r="H19" i="11" s="1"/>
  <c r="N41" i="11"/>
  <c r="N42" i="11"/>
  <c r="R42" i="11" s="1"/>
  <c r="N45" i="11"/>
  <c r="R45" i="11" s="1"/>
  <c r="N47" i="11"/>
  <c r="R47" i="11" s="1"/>
  <c r="N65" i="11"/>
  <c r="R65" i="11" s="1"/>
  <c r="H65" i="11" s="1"/>
  <c r="N66" i="11"/>
  <c r="R66" i="11" s="1"/>
  <c r="N67" i="11"/>
  <c r="R67" i="11" s="1"/>
  <c r="N68" i="11"/>
  <c r="Z31" i="11"/>
  <c r="E69" i="11"/>
  <c r="F69" i="11"/>
  <c r="E70" i="11"/>
  <c r="F70" i="11"/>
  <c r="E71" i="11"/>
  <c r="F71" i="11"/>
  <c r="E72" i="11"/>
  <c r="F72" i="11"/>
  <c r="E73" i="11"/>
  <c r="F73" i="11"/>
  <c r="E74" i="11"/>
  <c r="F74" i="11"/>
  <c r="E75" i="11"/>
  <c r="F75" i="11"/>
  <c r="E76" i="11"/>
  <c r="F76" i="11"/>
  <c r="E77" i="11"/>
  <c r="F77" i="11"/>
  <c r="E78" i="11"/>
  <c r="F78" i="11"/>
  <c r="E79" i="11"/>
  <c r="F79" i="11"/>
  <c r="E11" i="11"/>
  <c r="F11" i="11"/>
  <c r="E20" i="11"/>
  <c r="F20" i="11"/>
  <c r="E53" i="11"/>
  <c r="F53" i="11"/>
  <c r="E50" i="11"/>
  <c r="F50" i="11"/>
  <c r="E51" i="11"/>
  <c r="F51" i="11"/>
  <c r="E38" i="11"/>
  <c r="F38" i="11"/>
  <c r="E52" i="11"/>
  <c r="F52" i="11"/>
  <c r="E55" i="11"/>
  <c r="F55" i="11"/>
  <c r="E17" i="11"/>
  <c r="F17" i="11"/>
  <c r="E13" i="11"/>
  <c r="F13" i="11"/>
  <c r="E16" i="11"/>
  <c r="F16" i="11"/>
  <c r="E37" i="11"/>
  <c r="F37" i="11"/>
  <c r="E23" i="11"/>
  <c r="F23" i="11"/>
  <c r="E80" i="11"/>
  <c r="F80" i="11"/>
  <c r="E36" i="11"/>
  <c r="F36" i="11"/>
  <c r="E39" i="11"/>
  <c r="F39" i="11"/>
  <c r="E62" i="11"/>
  <c r="F62" i="11"/>
  <c r="E40" i="11"/>
  <c r="F40" i="11"/>
  <c r="E27" i="11"/>
  <c r="F27" i="11"/>
  <c r="E59" i="11"/>
  <c r="F59" i="11"/>
  <c r="E60" i="11"/>
  <c r="F60" i="11"/>
  <c r="E61" i="11"/>
  <c r="F61" i="11"/>
  <c r="E58" i="11"/>
  <c r="F58" i="11"/>
  <c r="E56" i="11"/>
  <c r="F56" i="11"/>
  <c r="E57" i="11"/>
  <c r="F57" i="11"/>
  <c r="E35" i="11"/>
  <c r="F35" i="11"/>
  <c r="E31" i="11"/>
  <c r="F31" i="11"/>
  <c r="E63" i="11"/>
  <c r="F63" i="11"/>
  <c r="E64" i="11"/>
  <c r="F64" i="11"/>
  <c r="E29" i="11"/>
  <c r="F29" i="11"/>
  <c r="E14" i="11"/>
  <c r="F14" i="11"/>
  <c r="E19" i="11"/>
  <c r="F19" i="11"/>
  <c r="E41" i="11"/>
  <c r="F41" i="11"/>
  <c r="E42" i="11"/>
  <c r="F42" i="11"/>
  <c r="E45" i="11"/>
  <c r="F45" i="11"/>
  <c r="E47" i="11"/>
  <c r="F47" i="11"/>
  <c r="E65" i="11"/>
  <c r="F65" i="11"/>
  <c r="E66" i="11"/>
  <c r="F66" i="11"/>
  <c r="E67" i="11"/>
  <c r="F67" i="11"/>
  <c r="E68" i="11"/>
  <c r="F68" i="11"/>
  <c r="D67" i="11"/>
  <c r="D66" i="11"/>
  <c r="D65" i="11"/>
  <c r="D47" i="11"/>
  <c r="D45" i="11"/>
  <c r="D42" i="11"/>
  <c r="D41" i="11"/>
  <c r="D19" i="11"/>
  <c r="D14" i="11"/>
  <c r="D29" i="11"/>
  <c r="D64" i="11"/>
  <c r="D31" i="11"/>
  <c r="D35" i="11"/>
  <c r="D57" i="11"/>
  <c r="D56" i="11"/>
  <c r="D58" i="11"/>
  <c r="D61" i="11"/>
  <c r="D60" i="11"/>
  <c r="D59" i="11"/>
  <c r="D27" i="11"/>
  <c r="D40" i="11"/>
  <c r="D62" i="11"/>
  <c r="D39" i="11"/>
  <c r="D36" i="11"/>
  <c r="D80" i="11"/>
  <c r="D23" i="11"/>
  <c r="D37" i="11"/>
  <c r="D16" i="11"/>
  <c r="D13" i="11"/>
  <c r="D17" i="11"/>
  <c r="D55" i="11"/>
  <c r="D52" i="11"/>
  <c r="D38" i="11"/>
  <c r="D51" i="11"/>
  <c r="D50" i="11"/>
  <c r="D53" i="11"/>
  <c r="D20" i="11"/>
  <c r="D71" i="11"/>
  <c r="D72" i="11"/>
  <c r="D73" i="11"/>
  <c r="D74" i="11"/>
  <c r="D75" i="11"/>
  <c r="D76" i="11"/>
  <c r="D77" i="11"/>
  <c r="D78" i="11"/>
  <c r="D79" i="11"/>
  <c r="D11" i="11"/>
  <c r="D69" i="11"/>
  <c r="D70" i="11"/>
  <c r="D68" i="11"/>
  <c r="I11" i="15"/>
  <c r="J11" i="15" s="1"/>
  <c r="I12" i="15"/>
  <c r="J12" i="15" s="1"/>
  <c r="I13" i="15"/>
  <c r="J13" i="15" s="1"/>
  <c r="I14" i="15"/>
  <c r="J14" i="15" s="1"/>
  <c r="I15" i="15"/>
  <c r="J15" i="15" s="1"/>
  <c r="I16" i="15"/>
  <c r="J16" i="15" s="1"/>
  <c r="I17" i="15"/>
  <c r="J17" i="15" s="1"/>
  <c r="I18" i="15"/>
  <c r="J18" i="15" s="1"/>
  <c r="I19" i="15"/>
  <c r="J19" i="15" s="1"/>
  <c r="I20" i="15"/>
  <c r="J20" i="15" s="1"/>
  <c r="I21" i="15"/>
  <c r="J21" i="15" s="1"/>
  <c r="I22" i="15"/>
  <c r="J22" i="15" s="1"/>
  <c r="I23" i="15"/>
  <c r="J23" i="15" s="1"/>
  <c r="I24" i="15"/>
  <c r="J24" i="15" s="1"/>
  <c r="I25" i="15"/>
  <c r="J25" i="15" s="1"/>
  <c r="I26" i="15"/>
  <c r="J26" i="15" s="1"/>
  <c r="I27" i="15"/>
  <c r="J27" i="15" s="1"/>
  <c r="I28" i="15"/>
  <c r="J28" i="15" s="1"/>
  <c r="I29" i="15"/>
  <c r="J29" i="15" s="1"/>
  <c r="I30" i="15"/>
  <c r="J30" i="15" s="1"/>
  <c r="I31" i="15"/>
  <c r="J31" i="15" s="1"/>
  <c r="I32" i="15"/>
  <c r="J32" i="15" s="1"/>
  <c r="I33" i="15"/>
  <c r="J33" i="15" s="1"/>
  <c r="I34" i="15"/>
  <c r="J34" i="15" s="1"/>
  <c r="I35" i="15"/>
  <c r="J35" i="15" s="1"/>
  <c r="I36" i="15"/>
  <c r="J36" i="15" s="1"/>
  <c r="I37" i="15"/>
  <c r="J37" i="15" s="1"/>
  <c r="I38" i="15"/>
  <c r="J38" i="15" s="1"/>
  <c r="I39" i="15"/>
  <c r="J39" i="15" s="1"/>
  <c r="I40" i="15"/>
  <c r="J40" i="15" s="1"/>
  <c r="I41" i="15"/>
  <c r="J41" i="15" s="1"/>
  <c r="I42" i="15"/>
  <c r="J42" i="15" s="1"/>
  <c r="I43" i="15"/>
  <c r="J43" i="15" s="1"/>
  <c r="I44" i="15"/>
  <c r="J44" i="15" s="1"/>
  <c r="I45" i="15"/>
  <c r="J45" i="15" s="1"/>
  <c r="I46" i="15"/>
  <c r="J46" i="15" s="1"/>
  <c r="I47" i="15"/>
  <c r="J47" i="15" s="1"/>
  <c r="I48" i="15"/>
  <c r="J48" i="15" s="1"/>
  <c r="I49" i="15"/>
  <c r="J49" i="15" s="1"/>
  <c r="I50" i="15"/>
  <c r="J50" i="15" s="1"/>
  <c r="I51" i="15"/>
  <c r="J51" i="15" s="1"/>
  <c r="I52" i="15"/>
  <c r="J52" i="15" s="1"/>
  <c r="I53" i="15"/>
  <c r="J53" i="15" s="1"/>
  <c r="I54" i="15"/>
  <c r="J54" i="15" s="1"/>
  <c r="I55" i="15"/>
  <c r="J55" i="15" s="1"/>
  <c r="I56" i="15"/>
  <c r="J56" i="15" s="1"/>
  <c r="I57" i="15"/>
  <c r="J57" i="15" s="1"/>
  <c r="I58" i="15"/>
  <c r="J58" i="15" s="1"/>
  <c r="I59" i="15"/>
  <c r="J59" i="15" s="1"/>
  <c r="I60" i="15"/>
  <c r="J60" i="15" s="1"/>
  <c r="I61" i="15"/>
  <c r="J61" i="15" s="1"/>
  <c r="I62" i="15"/>
  <c r="J62" i="15" s="1"/>
  <c r="A55" i="2504" s="1"/>
  <c r="W11" i="15"/>
  <c r="Y11" i="15" s="1"/>
  <c r="W12" i="15"/>
  <c r="X12" i="15" s="1"/>
  <c r="W13" i="15"/>
  <c r="X13" i="15" s="1"/>
  <c r="W14" i="15"/>
  <c r="Y14" i="15" s="1"/>
  <c r="W15" i="15"/>
  <c r="Y15" i="15" s="1"/>
  <c r="W16" i="15"/>
  <c r="Y16" i="15" s="1"/>
  <c r="W17" i="15"/>
  <c r="X17" i="15" s="1"/>
  <c r="W18" i="15"/>
  <c r="Y18" i="15" s="1"/>
  <c r="W19" i="15"/>
  <c r="X19" i="15" s="1"/>
  <c r="W20" i="15"/>
  <c r="X20" i="15" s="1"/>
  <c r="W21" i="15"/>
  <c r="X21" i="15" s="1"/>
  <c r="W22" i="15"/>
  <c r="Y22" i="15" s="1"/>
  <c r="W23" i="15"/>
  <c r="X23" i="15" s="1"/>
  <c r="W24" i="15"/>
  <c r="Y24" i="15" s="1"/>
  <c r="W25" i="15"/>
  <c r="Y25" i="15" s="1"/>
  <c r="W26" i="15"/>
  <c r="Y26" i="15" s="1"/>
  <c r="W27" i="15"/>
  <c r="Y27" i="15" s="1"/>
  <c r="W28" i="15"/>
  <c r="X28" i="15" s="1"/>
  <c r="W29" i="15"/>
  <c r="Y29" i="15" s="1"/>
  <c r="W30" i="15"/>
  <c r="Y30" i="15" s="1"/>
  <c r="W31" i="15"/>
  <c r="X31" i="15" s="1"/>
  <c r="W32" i="15"/>
  <c r="Y32" i="15" s="1"/>
  <c r="W33" i="15"/>
  <c r="Y33" i="15" s="1"/>
  <c r="W34" i="15"/>
  <c r="Y34" i="15" s="1"/>
  <c r="W35" i="15"/>
  <c r="X35" i="15" s="1"/>
  <c r="W36" i="15"/>
  <c r="X36" i="15" s="1"/>
  <c r="W37" i="15"/>
  <c r="X37" i="15" s="1"/>
  <c r="W38" i="15"/>
  <c r="Y38" i="15" s="1"/>
  <c r="W39" i="15"/>
  <c r="X39" i="15" s="1"/>
  <c r="W40" i="15"/>
  <c r="Y40" i="15" s="1"/>
  <c r="W41" i="15"/>
  <c r="Y41" i="15" s="1"/>
  <c r="W42" i="15"/>
  <c r="X42" i="15" s="1"/>
  <c r="W43" i="15"/>
  <c r="Y43" i="15" s="1"/>
  <c r="W44" i="15"/>
  <c r="X44" i="15" s="1"/>
  <c r="W45" i="15"/>
  <c r="Y45" i="15" s="1"/>
  <c r="W46" i="15"/>
  <c r="Y46" i="15" s="1"/>
  <c r="W47" i="15"/>
  <c r="X47" i="15" s="1"/>
  <c r="W48" i="15"/>
  <c r="Y48" i="15" s="1"/>
  <c r="W49" i="15"/>
  <c r="X49" i="15" s="1"/>
  <c r="W50" i="15"/>
  <c r="X50" i="15" s="1"/>
  <c r="W51" i="15"/>
  <c r="X51" i="15" s="1"/>
  <c r="W52" i="15"/>
  <c r="X52" i="15" s="1"/>
  <c r="W53" i="15"/>
  <c r="X53" i="15" s="1"/>
  <c r="W54" i="15"/>
  <c r="Y54" i="15" s="1"/>
  <c r="W55" i="15"/>
  <c r="X55" i="15" s="1"/>
  <c r="W56" i="15"/>
  <c r="Y56" i="15" s="1"/>
  <c r="W57" i="15"/>
  <c r="X57" i="15" s="1"/>
  <c r="W58" i="15"/>
  <c r="Y58" i="15" s="1"/>
  <c r="W59" i="15"/>
  <c r="X59" i="15" s="1"/>
  <c r="W60" i="15"/>
  <c r="W61" i="15"/>
  <c r="X61" i="15" s="1"/>
  <c r="W62" i="15"/>
  <c r="Y62" i="15" s="1"/>
  <c r="W10" i="15"/>
  <c r="X10" i="15" s="1"/>
  <c r="I10" i="15"/>
  <c r="J10" i="15" s="1"/>
  <c r="Y19" i="15"/>
  <c r="V31" i="11"/>
  <c r="D55" i="2504"/>
  <c r="D55" i="603"/>
  <c r="D54" i="603"/>
  <c r="P2" i="18"/>
  <c r="X48" i="15" l="1"/>
  <c r="X14" i="15"/>
  <c r="X15" i="15"/>
  <c r="X46" i="15"/>
  <c r="M58" i="15"/>
  <c r="I2" i="793"/>
  <c r="BP5" i="793"/>
  <c r="BT5" i="793"/>
  <c r="BX5" i="793"/>
  <c r="BV5" i="793"/>
  <c r="BW5" i="793"/>
  <c r="BQ5" i="793"/>
  <c r="BU5" i="793"/>
  <c r="BR5" i="793"/>
  <c r="BS5" i="793"/>
  <c r="X58" i="15"/>
  <c r="X56" i="15"/>
  <c r="X38" i="15"/>
  <c r="M27" i="15"/>
  <c r="N27" i="15" s="1"/>
  <c r="D20" i="603" s="1"/>
  <c r="X30" i="15"/>
  <c r="M44" i="15"/>
  <c r="M12" i="15"/>
  <c r="N12" i="15" s="1"/>
  <c r="C5" i="2504" s="1"/>
  <c r="M55" i="15"/>
  <c r="N55" i="15" s="1"/>
  <c r="C48" i="2504" s="1"/>
  <c r="P50" i="2483" s="1"/>
  <c r="M51" i="15"/>
  <c r="M39" i="15"/>
  <c r="N39" i="15" s="1"/>
  <c r="D32" i="603" s="1"/>
  <c r="M37" i="15"/>
  <c r="N37" i="15" s="1"/>
  <c r="D30" i="603" s="1"/>
  <c r="M35" i="15"/>
  <c r="N35" i="15" s="1"/>
  <c r="M29" i="15"/>
  <c r="N29" i="15" s="1"/>
  <c r="M25" i="15"/>
  <c r="N25" i="15" s="1"/>
  <c r="D36" i="2504"/>
  <c r="D46" i="2504"/>
  <c r="R18" i="11"/>
  <c r="V18" i="11" s="1"/>
  <c r="C32" i="2504"/>
  <c r="P34" i="2483" s="1"/>
  <c r="D54" i="2504"/>
  <c r="M61" i="15"/>
  <c r="M57" i="15"/>
  <c r="M34" i="15"/>
  <c r="M16" i="15"/>
  <c r="N16" i="15" s="1"/>
  <c r="D9" i="603" s="1"/>
  <c r="D10" i="603"/>
  <c r="Y28" i="15"/>
  <c r="Y21" i="15"/>
  <c r="Y52" i="15"/>
  <c r="Y5" i="15"/>
  <c r="I8" i="18" s="1"/>
  <c r="Y35" i="15"/>
  <c r="M11" i="15"/>
  <c r="N11" i="15" s="1"/>
  <c r="R30" i="11"/>
  <c r="Z30" i="11" s="1"/>
  <c r="D27" i="2504"/>
  <c r="Y50" i="15"/>
  <c r="X43" i="15"/>
  <c r="Y37" i="15"/>
  <c r="Y31" i="15"/>
  <c r="X25" i="15"/>
  <c r="J5" i="15"/>
  <c r="H8" i="18" s="1"/>
  <c r="M50" i="15"/>
  <c r="N50" i="15" s="1"/>
  <c r="D43" i="603" s="1"/>
  <c r="M46" i="15"/>
  <c r="M42" i="15"/>
  <c r="N42" i="15" s="1"/>
  <c r="M40" i="15"/>
  <c r="N40" i="15" s="1"/>
  <c r="M38" i="15"/>
  <c r="N38" i="15" s="1"/>
  <c r="D31" i="603" s="1"/>
  <c r="M36" i="15"/>
  <c r="N36" i="15" s="1"/>
  <c r="D29" i="603" s="1"/>
  <c r="M32" i="15"/>
  <c r="N32" i="15" s="1"/>
  <c r="C25" i="2504" s="1"/>
  <c r="M30" i="15"/>
  <c r="N30" i="15" s="1"/>
  <c r="C23" i="2504" s="1"/>
  <c r="M28" i="15"/>
  <c r="N28" i="15" s="1"/>
  <c r="D21" i="603" s="1"/>
  <c r="M26" i="15"/>
  <c r="N26" i="15" s="1"/>
  <c r="C19" i="2504" s="1"/>
  <c r="M14" i="15"/>
  <c r="N14" i="15" s="1"/>
  <c r="D7" i="603" s="1"/>
  <c r="D39" i="2504"/>
  <c r="D53" i="2504"/>
  <c r="N44" i="15"/>
  <c r="D37" i="603" s="1"/>
  <c r="M10" i="15"/>
  <c r="N10" i="15" s="1"/>
  <c r="D3" i="603" s="1"/>
  <c r="C9" i="2504"/>
  <c r="C31" i="2504"/>
  <c r="P33" i="2483" s="1"/>
  <c r="C7" i="2504"/>
  <c r="D7" i="2504" s="1"/>
  <c r="Y13" i="15"/>
  <c r="Y36" i="15"/>
  <c r="X54" i="15"/>
  <c r="M48" i="15"/>
  <c r="N48" i="15" s="1"/>
  <c r="M60" i="15"/>
  <c r="M56" i="15"/>
  <c r="N56" i="15" s="1"/>
  <c r="C49" i="2504" s="1"/>
  <c r="M47" i="15"/>
  <c r="N47" i="15" s="1"/>
  <c r="D40" i="603" s="1"/>
  <c r="M45" i="15"/>
  <c r="N45" i="15" s="1"/>
  <c r="M41" i="15"/>
  <c r="N41" i="15" s="1"/>
  <c r="D50" i="2504"/>
  <c r="D51" i="2504"/>
  <c r="C29" i="2504"/>
  <c r="P31" i="2483" s="1"/>
  <c r="Y59" i="15"/>
  <c r="X16" i="15"/>
  <c r="Y17" i="15"/>
  <c r="C20" i="2504"/>
  <c r="P22" i="2483" s="1"/>
  <c r="Y12" i="15"/>
  <c r="Y20" i="15"/>
  <c r="X40" i="15"/>
  <c r="Y57" i="15"/>
  <c r="X22" i="15"/>
  <c r="X45" i="15"/>
  <c r="M23" i="15"/>
  <c r="M21" i="15"/>
  <c r="N21" i="15" s="1"/>
  <c r="C14" i="2504" s="1"/>
  <c r="D14" i="2504" s="1"/>
  <c r="M15" i="15"/>
  <c r="N15" i="15" s="1"/>
  <c r="C8" i="2504" s="1"/>
  <c r="M13" i="15"/>
  <c r="N13" i="15" s="1"/>
  <c r="D15" i="2504"/>
  <c r="D16" i="2504"/>
  <c r="D25" i="603"/>
  <c r="Y23" i="15"/>
  <c r="M62" i="15"/>
  <c r="M54" i="15"/>
  <c r="N54" i="15" s="1"/>
  <c r="M52" i="15"/>
  <c r="N52" i="15" s="1"/>
  <c r="M49" i="15"/>
  <c r="N49" i="15" s="1"/>
  <c r="D42" i="603" s="1"/>
  <c r="X29" i="15"/>
  <c r="X27" i="15"/>
  <c r="G67" i="11"/>
  <c r="M33" i="15"/>
  <c r="M31" i="15"/>
  <c r="N31" i="15" s="1"/>
  <c r="M24" i="15"/>
  <c r="N24" i="15" s="1"/>
  <c r="M19" i="15"/>
  <c r="N19" i="15" s="1"/>
  <c r="C12" i="2504" s="1"/>
  <c r="Y47" i="15"/>
  <c r="X33" i="15"/>
  <c r="X11" i="15"/>
  <c r="M53" i="15"/>
  <c r="D52" i="2504"/>
  <c r="D48" i="2504"/>
  <c r="Y42" i="15"/>
  <c r="M22" i="15"/>
  <c r="M18" i="15"/>
  <c r="N18" i="15" s="1"/>
  <c r="P16" i="2483"/>
  <c r="I15" i="2504"/>
  <c r="I16" i="2504" s="1"/>
  <c r="I17" i="2504" s="1"/>
  <c r="I18" i="2504" s="1"/>
  <c r="I19" i="2504" s="1"/>
  <c r="I20" i="2504" s="1"/>
  <c r="I21" i="2504" s="1"/>
  <c r="I22" i="2504" s="1"/>
  <c r="I23" i="2504" s="1"/>
  <c r="I24" i="2504" s="1"/>
  <c r="I25" i="2504" s="1"/>
  <c r="I26" i="2504" s="1"/>
  <c r="I27" i="2504" s="1"/>
  <c r="I28" i="2504" s="1"/>
  <c r="I29" i="2504" s="1"/>
  <c r="I30" i="2504" s="1"/>
  <c r="I31" i="2504" s="1"/>
  <c r="I32" i="2504" s="1"/>
  <c r="I33" i="2504" s="1"/>
  <c r="I34" i="2504" s="1"/>
  <c r="I35" i="2504" s="1"/>
  <c r="I36" i="2504" s="1"/>
  <c r="I37" i="2504" s="1"/>
  <c r="I38" i="2504" s="1"/>
  <c r="I39" i="2504" s="1"/>
  <c r="I40" i="2504" s="1"/>
  <c r="I41" i="2504" s="1"/>
  <c r="I42" i="2504" s="1"/>
  <c r="I43" i="2504" s="1"/>
  <c r="I44" i="2504" s="1"/>
  <c r="I45" i="2504" s="1"/>
  <c r="I46" i="2504" s="1"/>
  <c r="I47" i="2504" s="1"/>
  <c r="I48" i="2504" s="1"/>
  <c r="I49" i="2504" s="1"/>
  <c r="I50" i="2504" s="1"/>
  <c r="I51" i="2504" s="1"/>
  <c r="I52" i="2504" s="1"/>
  <c r="I53" i="2504" s="1"/>
  <c r="I54" i="2504" s="1"/>
  <c r="I55" i="2504" s="1"/>
  <c r="I56" i="2504" s="1"/>
  <c r="I57" i="2504" s="1"/>
  <c r="I58" i="2504" s="1"/>
  <c r="I59" i="2504" s="1"/>
  <c r="I60" i="2504" s="1"/>
  <c r="I61" i="2504" s="1"/>
  <c r="I62" i="2504" s="1"/>
  <c r="I63" i="2504" s="1"/>
  <c r="I64" i="2504" s="1"/>
  <c r="I65" i="2504" s="1"/>
  <c r="I66" i="2504" s="1"/>
  <c r="I67" i="2504" s="1"/>
  <c r="I68" i="2504" s="1"/>
  <c r="I69" i="2504" s="1"/>
  <c r="I70" i="2504" s="1"/>
  <c r="I71" i="2504" s="1"/>
  <c r="I72" i="2504" s="1"/>
  <c r="I73" i="2504" s="1"/>
  <c r="I74" i="2504" s="1"/>
  <c r="I75" i="2504" s="1"/>
  <c r="I76" i="2504" s="1"/>
  <c r="I77" i="2504" s="1"/>
  <c r="I78" i="2504" s="1"/>
  <c r="I79" i="2504" s="1"/>
  <c r="X24" i="15"/>
  <c r="P9" i="2483"/>
  <c r="Y61" i="15"/>
  <c r="Y55" i="15"/>
  <c r="X26" i="15"/>
  <c r="D10" i="2504"/>
  <c r="X62" i="15"/>
  <c r="X32" i="15"/>
  <c r="Y51" i="15"/>
  <c r="X34" i="15"/>
  <c r="X41" i="15"/>
  <c r="P11" i="2483"/>
  <c r="D9" i="2504"/>
  <c r="N33" i="15"/>
  <c r="Y53" i="15"/>
  <c r="Y44" i="15"/>
  <c r="Y49" i="15"/>
  <c r="Y39" i="15"/>
  <c r="X18" i="15"/>
  <c r="X5" i="15" s="1"/>
  <c r="J8" i="18" s="1"/>
  <c r="M59" i="15"/>
  <c r="F5" i="11"/>
  <c r="D44" i="2504"/>
  <c r="M20" i="15"/>
  <c r="N20" i="15" s="1"/>
  <c r="E5" i="11"/>
  <c r="D5" i="11"/>
  <c r="G18" i="11"/>
  <c r="G28" i="11"/>
  <c r="G15" i="11"/>
  <c r="I15" i="11" s="1"/>
  <c r="R44" i="11"/>
  <c r="H44" i="11" s="1"/>
  <c r="G14" i="11"/>
  <c r="G16" i="11"/>
  <c r="G17" i="11"/>
  <c r="G11" i="11"/>
  <c r="G76" i="11"/>
  <c r="V12" i="11"/>
  <c r="R5" i="11"/>
  <c r="C23" i="18" s="1"/>
  <c r="Z28" i="11"/>
  <c r="H28" i="11"/>
  <c r="G59" i="11"/>
  <c r="G40" i="11"/>
  <c r="G39" i="11"/>
  <c r="I39" i="11" s="1"/>
  <c r="K39" i="11" s="1"/>
  <c r="G80" i="11"/>
  <c r="G37" i="11"/>
  <c r="G13" i="11"/>
  <c r="I13" i="11" s="1"/>
  <c r="G38" i="11"/>
  <c r="I38" i="11" s="1"/>
  <c r="L38" i="11" s="1"/>
  <c r="G50" i="11"/>
  <c r="G20" i="11"/>
  <c r="G79" i="11"/>
  <c r="G77" i="11"/>
  <c r="G75" i="11"/>
  <c r="G73" i="11"/>
  <c r="G71" i="11"/>
  <c r="I71" i="11" s="1"/>
  <c r="K71" i="11" s="1"/>
  <c r="G69" i="11"/>
  <c r="G44" i="11"/>
  <c r="G54" i="11"/>
  <c r="G25" i="11"/>
  <c r="G48" i="11"/>
  <c r="V30" i="11"/>
  <c r="G58" i="11"/>
  <c r="I58" i="11" s="1"/>
  <c r="L58" i="11" s="1"/>
  <c r="G60" i="11"/>
  <c r="G27" i="11"/>
  <c r="G62" i="11"/>
  <c r="G36" i="11"/>
  <c r="I36" i="11" s="1"/>
  <c r="L36" i="11" s="1"/>
  <c r="G23" i="11"/>
  <c r="G52" i="11"/>
  <c r="I52" i="11" s="1"/>
  <c r="K52" i="11" s="1"/>
  <c r="G51" i="11"/>
  <c r="G53" i="11"/>
  <c r="G78" i="11"/>
  <c r="G74" i="11"/>
  <c r="G72" i="11"/>
  <c r="G70" i="11"/>
  <c r="H64" i="11"/>
  <c r="Z12" i="11"/>
  <c r="Z64" i="11"/>
  <c r="Z48" i="11"/>
  <c r="R26" i="11"/>
  <c r="H26" i="11" s="1"/>
  <c r="G32" i="11"/>
  <c r="I32" i="11" s="1"/>
  <c r="K32" i="11" s="1"/>
  <c r="G19" i="11"/>
  <c r="G55" i="11"/>
  <c r="H43" i="11"/>
  <c r="R54" i="11"/>
  <c r="Z54" i="11" s="1"/>
  <c r="G24" i="11"/>
  <c r="V29" i="11"/>
  <c r="H29" i="11"/>
  <c r="Z29" i="11"/>
  <c r="V76" i="11"/>
  <c r="Z76" i="11"/>
  <c r="H76" i="11"/>
  <c r="Z72" i="11"/>
  <c r="H72" i="11"/>
  <c r="V72" i="11"/>
  <c r="Z40" i="11"/>
  <c r="V40" i="11"/>
  <c r="H40" i="11"/>
  <c r="V53" i="11"/>
  <c r="R46" i="11"/>
  <c r="Z46" i="11" s="1"/>
  <c r="G26" i="11"/>
  <c r="G43" i="11"/>
  <c r="I43" i="11" s="1"/>
  <c r="L43" i="11" s="1"/>
  <c r="G49" i="11"/>
  <c r="G12" i="11"/>
  <c r="G65" i="11"/>
  <c r="I65" i="11" s="1"/>
  <c r="G45" i="11"/>
  <c r="G31" i="11"/>
  <c r="I31" i="11" s="1"/>
  <c r="G57" i="11"/>
  <c r="H53" i="11"/>
  <c r="G56" i="11"/>
  <c r="H12" i="11"/>
  <c r="G22" i="11"/>
  <c r="Z35" i="11"/>
  <c r="V35" i="11"/>
  <c r="H35" i="11"/>
  <c r="G33" i="11"/>
  <c r="I33" i="11" s="1"/>
  <c r="K33" i="11" s="1"/>
  <c r="AT5" i="793"/>
  <c r="BI5" i="793"/>
  <c r="BM5" i="793"/>
  <c r="AI5" i="793"/>
  <c r="AA5" i="793"/>
  <c r="BL5" i="793"/>
  <c r="AB5" i="793"/>
  <c r="BD5" i="793"/>
  <c r="BB5" i="793"/>
  <c r="BN5" i="793"/>
  <c r="BO5" i="793"/>
  <c r="Y5" i="793"/>
  <c r="H66" i="11"/>
  <c r="Z66" i="11"/>
  <c r="V66" i="11"/>
  <c r="V14" i="11"/>
  <c r="Z14" i="11"/>
  <c r="H14" i="11"/>
  <c r="I16" i="11"/>
  <c r="L16" i="11" s="1"/>
  <c r="V16" i="11"/>
  <c r="Z16" i="11"/>
  <c r="H56" i="11"/>
  <c r="H62" i="11"/>
  <c r="I62" i="11" s="1"/>
  <c r="L62" i="11" s="1"/>
  <c r="Z62" i="11"/>
  <c r="V62" i="11"/>
  <c r="V80" i="11"/>
  <c r="Z80" i="11"/>
  <c r="V24" i="11"/>
  <c r="Z24" i="11"/>
  <c r="H24" i="11"/>
  <c r="V68" i="11"/>
  <c r="H68" i="11"/>
  <c r="Z68" i="11"/>
  <c r="H47" i="11"/>
  <c r="Z47" i="11"/>
  <c r="V47" i="11"/>
  <c r="V55" i="11"/>
  <c r="Z55" i="11"/>
  <c r="H55" i="11"/>
  <c r="Z78" i="11"/>
  <c r="V78" i="11"/>
  <c r="H78" i="11"/>
  <c r="H27" i="11"/>
  <c r="Z27" i="11"/>
  <c r="V27" i="11"/>
  <c r="H37" i="11"/>
  <c r="Z37" i="11"/>
  <c r="V37" i="11"/>
  <c r="Z22" i="11"/>
  <c r="V22" i="11"/>
  <c r="H22" i="11"/>
  <c r="I19" i="11"/>
  <c r="K19" i="11" s="1"/>
  <c r="G68" i="11"/>
  <c r="G66" i="11"/>
  <c r="G47" i="11"/>
  <c r="G42" i="11"/>
  <c r="G29" i="11"/>
  <c r="G63" i="11"/>
  <c r="G35" i="11"/>
  <c r="V59" i="11"/>
  <c r="V71" i="11"/>
  <c r="H69" i="11"/>
  <c r="V25" i="11"/>
  <c r="G21" i="11"/>
  <c r="G30" i="11"/>
  <c r="G46" i="11"/>
  <c r="V61" i="11"/>
  <c r="H59" i="11"/>
  <c r="Z71" i="11"/>
  <c r="V69" i="11"/>
  <c r="Z15" i="11"/>
  <c r="V17" i="11"/>
  <c r="I72" i="11"/>
  <c r="L72" i="11" s="1"/>
  <c r="H57" i="11"/>
  <c r="Z57" i="11"/>
  <c r="Z25" i="11"/>
  <c r="R8" i="2483"/>
  <c r="G61" i="11"/>
  <c r="H17" i="11"/>
  <c r="H67" i="11"/>
  <c r="Z67" i="11"/>
  <c r="V67" i="11"/>
  <c r="Z39" i="11"/>
  <c r="V39" i="11"/>
  <c r="Z23" i="11"/>
  <c r="H23" i="11"/>
  <c r="V23" i="11"/>
  <c r="H75" i="11"/>
  <c r="V75" i="11"/>
  <c r="H18" i="11"/>
  <c r="V48" i="11"/>
  <c r="G41" i="11"/>
  <c r="G64" i="11"/>
  <c r="Z65" i="11"/>
  <c r="V65" i="11"/>
  <c r="Z42" i="11"/>
  <c r="H42" i="11"/>
  <c r="V42" i="11"/>
  <c r="Z56" i="11"/>
  <c r="V56" i="11"/>
  <c r="Z60" i="11"/>
  <c r="H60" i="11"/>
  <c r="V60" i="11"/>
  <c r="V38" i="11"/>
  <c r="Z38" i="11"/>
  <c r="H79" i="11"/>
  <c r="Z79" i="11"/>
  <c r="V79" i="11"/>
  <c r="Z77" i="11"/>
  <c r="V77" i="11"/>
  <c r="H77" i="11"/>
  <c r="Z74" i="11"/>
  <c r="H74" i="11"/>
  <c r="V13" i="11"/>
  <c r="G34" i="11"/>
  <c r="V11" i="11"/>
  <c r="H11" i="11"/>
  <c r="Z41" i="11"/>
  <c r="H41" i="11"/>
  <c r="V41" i="11"/>
  <c r="Z63" i="11"/>
  <c r="H63" i="11"/>
  <c r="V63" i="11"/>
  <c r="V36" i="11"/>
  <c r="Z36" i="11"/>
  <c r="H51" i="11"/>
  <c r="I51" i="11" s="1"/>
  <c r="K51" i="11" s="1"/>
  <c r="Z51" i="11"/>
  <c r="V51" i="11"/>
  <c r="V73" i="11"/>
  <c r="H73" i="11"/>
  <c r="I73" i="11" s="1"/>
  <c r="L73" i="11" s="1"/>
  <c r="H70" i="11"/>
  <c r="Z70" i="11"/>
  <c r="H21" i="11"/>
  <c r="Z21" i="11"/>
  <c r="V21" i="11"/>
  <c r="Z45" i="11"/>
  <c r="H45" i="11"/>
  <c r="I45" i="11" s="1"/>
  <c r="K45" i="11" s="1"/>
  <c r="V45" i="11"/>
  <c r="V19" i="11"/>
  <c r="Z19" i="11"/>
  <c r="V58" i="11"/>
  <c r="Z58" i="11"/>
  <c r="Z52" i="11"/>
  <c r="V52" i="11"/>
  <c r="V50" i="11"/>
  <c r="Z50" i="11"/>
  <c r="H20" i="11"/>
  <c r="V20" i="11"/>
  <c r="V49" i="11"/>
  <c r="Z49" i="11"/>
  <c r="K15" i="11"/>
  <c r="H61" i="11"/>
  <c r="H80" i="11"/>
  <c r="AM5" i="793"/>
  <c r="AY5" i="793"/>
  <c r="AW5" i="793"/>
  <c r="AV5" i="793"/>
  <c r="S5" i="793"/>
  <c r="R5" i="793"/>
  <c r="AC5" i="793"/>
  <c r="AU5" i="793"/>
  <c r="V5" i="793"/>
  <c r="AG5" i="793"/>
  <c r="AN5" i="793"/>
  <c r="BG5" i="793"/>
  <c r="AP5" i="793"/>
  <c r="Q5" i="793"/>
  <c r="AF5" i="793"/>
  <c r="Z5" i="793"/>
  <c r="AD5" i="793"/>
  <c r="BH5" i="793"/>
  <c r="AE5" i="793"/>
  <c r="BF5" i="793"/>
  <c r="BA5" i="793"/>
  <c r="X5" i="793"/>
  <c r="BE5" i="793"/>
  <c r="G2" i="793"/>
  <c r="K2" i="793" s="1"/>
  <c r="F3" i="793" s="1"/>
  <c r="AH5" i="793"/>
  <c r="AK5" i="793"/>
  <c r="P5" i="793"/>
  <c r="AL5" i="793"/>
  <c r="AO5" i="793"/>
  <c r="AR5" i="793"/>
  <c r="BK5" i="793"/>
  <c r="U5" i="793"/>
  <c r="AQ5" i="793"/>
  <c r="BJ5" i="793"/>
  <c r="AJ5" i="793"/>
  <c r="W5" i="793"/>
  <c r="AS5" i="793"/>
  <c r="T5" i="793"/>
  <c r="BC5" i="793"/>
  <c r="AZ5" i="793"/>
  <c r="AX5" i="793"/>
  <c r="O5" i="793"/>
  <c r="G5" i="11" l="1"/>
  <c r="C3" i="2504"/>
  <c r="D23" i="603"/>
  <c r="D5" i="603"/>
  <c r="Z18" i="11"/>
  <c r="D48" i="603"/>
  <c r="N5" i="15"/>
  <c r="L8" i="18" s="1"/>
  <c r="N13" i="18" s="1"/>
  <c r="C13" i="18" s="1"/>
  <c r="I67" i="11"/>
  <c r="D31" i="2504"/>
  <c r="C43" i="2504"/>
  <c r="D19" i="2504"/>
  <c r="P21" i="2483"/>
  <c r="C18" i="2504"/>
  <c r="D18" i="603"/>
  <c r="I37" i="11"/>
  <c r="K37" i="11" s="1"/>
  <c r="D19" i="603"/>
  <c r="D32" i="2504"/>
  <c r="C37" i="2504"/>
  <c r="D37" i="2504" s="1"/>
  <c r="D14" i="603"/>
  <c r="E75" i="793"/>
  <c r="I20" i="11"/>
  <c r="K20" i="11" s="1"/>
  <c r="I59" i="11"/>
  <c r="L59" i="11" s="1"/>
  <c r="D20" i="2504"/>
  <c r="I24" i="11"/>
  <c r="L24" i="11" s="1"/>
  <c r="P7" i="2483"/>
  <c r="D5" i="2504"/>
  <c r="D29" i="2504"/>
  <c r="C30" i="2504"/>
  <c r="D8" i="603"/>
  <c r="C21" i="2504"/>
  <c r="P23" i="2483" s="1"/>
  <c r="C42" i="2504"/>
  <c r="C22" i="2504"/>
  <c r="D22" i="603"/>
  <c r="D28" i="603"/>
  <c r="C28" i="2504"/>
  <c r="D23" i="2504"/>
  <c r="P25" i="2483"/>
  <c r="D33" i="603"/>
  <c r="C33" i="2504"/>
  <c r="P35" i="2483" s="1"/>
  <c r="P27" i="2483"/>
  <c r="D25" i="2504"/>
  <c r="D4" i="603"/>
  <c r="C4" i="2504"/>
  <c r="P10" i="2483"/>
  <c r="D8" i="2504"/>
  <c r="P51" i="2483"/>
  <c r="D49" i="2504"/>
  <c r="I30" i="11"/>
  <c r="K30" i="11" s="1"/>
  <c r="C40" i="2504"/>
  <c r="D40" i="2504" s="1"/>
  <c r="C35" i="2504"/>
  <c r="D35" i="603"/>
  <c r="Z44" i="11"/>
  <c r="I74" i="11"/>
  <c r="K74" i="11" s="1"/>
  <c r="I18" i="11"/>
  <c r="L18" i="11" s="1"/>
  <c r="H30" i="11"/>
  <c r="D12" i="603"/>
  <c r="D49" i="603"/>
  <c r="C6" i="2504"/>
  <c r="D6" i="603"/>
  <c r="V44" i="11"/>
  <c r="P45" i="2483"/>
  <c r="D43" i="2504"/>
  <c r="C34" i="2504"/>
  <c r="D34" i="603"/>
  <c r="C38" i="2504"/>
  <c r="D38" i="603"/>
  <c r="C11" i="2504"/>
  <c r="D11" i="603"/>
  <c r="P14" i="2483"/>
  <c r="D12" i="2504"/>
  <c r="D17" i="603"/>
  <c r="C17" i="2504"/>
  <c r="D45" i="603"/>
  <c r="C45" i="2504"/>
  <c r="P42" i="2483"/>
  <c r="D13" i="603"/>
  <c r="C13" i="2504"/>
  <c r="I76" i="11"/>
  <c r="L76" i="11" s="1"/>
  <c r="I27" i="11"/>
  <c r="K27" i="11" s="1"/>
  <c r="C47" i="2504"/>
  <c r="D47" i="603"/>
  <c r="I66" i="11"/>
  <c r="L66" i="11" s="1"/>
  <c r="I14" i="11"/>
  <c r="K14" i="11" s="1"/>
  <c r="C41" i="2504"/>
  <c r="D41" i="603"/>
  <c r="C24" i="2504"/>
  <c r="D24" i="603"/>
  <c r="P39" i="2483"/>
  <c r="P5" i="2483"/>
  <c r="D3" i="2504"/>
  <c r="P44" i="2483"/>
  <c r="D42" i="2504"/>
  <c r="C26" i="2504"/>
  <c r="D26" i="603"/>
  <c r="I54" i="11"/>
  <c r="K54" i="11" s="1"/>
  <c r="I28" i="11"/>
  <c r="L28" i="11" s="1"/>
  <c r="I17" i="11"/>
  <c r="K17" i="11" s="1"/>
  <c r="H15" i="11"/>
  <c r="I61" i="11"/>
  <c r="I53" i="11"/>
  <c r="L53" i="11" s="1"/>
  <c r="K58" i="11"/>
  <c r="I11" i="11"/>
  <c r="K11" i="11" s="1"/>
  <c r="I47" i="11"/>
  <c r="K47" i="11" s="1"/>
  <c r="I57" i="11"/>
  <c r="K57" i="11" s="1"/>
  <c r="I21" i="11"/>
  <c r="K21" i="11" s="1"/>
  <c r="I75" i="11"/>
  <c r="K75" i="11" s="1"/>
  <c r="I50" i="11"/>
  <c r="K50" i="11" s="1"/>
  <c r="V54" i="11"/>
  <c r="V46" i="11"/>
  <c r="K65" i="11"/>
  <c r="L65" i="11"/>
  <c r="I46" i="11"/>
  <c r="K46" i="11" s="1"/>
  <c r="I35" i="11"/>
  <c r="L35" i="11" s="1"/>
  <c r="I12" i="11"/>
  <c r="I48" i="11"/>
  <c r="L48" i="11" s="1"/>
  <c r="H46" i="11"/>
  <c r="I44" i="11"/>
  <c r="K44" i="11" s="1"/>
  <c r="H54" i="11"/>
  <c r="I69" i="11"/>
  <c r="K69" i="11" s="1"/>
  <c r="L71" i="11"/>
  <c r="K13" i="11"/>
  <c r="I70" i="11"/>
  <c r="L70" i="11" s="1"/>
  <c r="I77" i="11"/>
  <c r="L77" i="11" s="1"/>
  <c r="I25" i="11"/>
  <c r="K25" i="11" s="1"/>
  <c r="I40" i="11"/>
  <c r="L40" i="11" s="1"/>
  <c r="I63" i="11"/>
  <c r="K63" i="11" s="1"/>
  <c r="I79" i="11"/>
  <c r="K79" i="11" s="1"/>
  <c r="I60" i="11"/>
  <c r="L60" i="11" s="1"/>
  <c r="I55" i="11"/>
  <c r="K55" i="11" s="1"/>
  <c r="L19" i="11"/>
  <c r="K48" i="11"/>
  <c r="I42" i="11"/>
  <c r="L42" i="11" s="1"/>
  <c r="K16" i="11"/>
  <c r="I23" i="11"/>
  <c r="K23" i="11" s="1"/>
  <c r="L69" i="11"/>
  <c r="K38" i="11"/>
  <c r="K43" i="11"/>
  <c r="V26" i="11"/>
  <c r="I64" i="11"/>
  <c r="L64" i="11" s="1"/>
  <c r="Z26" i="11"/>
  <c r="I26" i="11" s="1"/>
  <c r="K26" i="11" s="1"/>
  <c r="I29" i="11"/>
  <c r="L29" i="11" s="1"/>
  <c r="I68" i="11"/>
  <c r="K68" i="11" s="1"/>
  <c r="I22" i="11"/>
  <c r="L22" i="11" s="1"/>
  <c r="L27" i="11"/>
  <c r="I78" i="11"/>
  <c r="L78" i="11" s="1"/>
  <c r="L15" i="11"/>
  <c r="I80" i="11"/>
  <c r="L80" i="11" s="1"/>
  <c r="I49" i="11"/>
  <c r="L49" i="11" s="1"/>
  <c r="V15" i="11"/>
  <c r="L52" i="11"/>
  <c r="L31" i="11"/>
  <c r="I56" i="11"/>
  <c r="K56" i="11" s="1"/>
  <c r="K72" i="11"/>
  <c r="K31" i="11"/>
  <c r="K36" i="11"/>
  <c r="L37" i="11"/>
  <c r="L33" i="11"/>
  <c r="L46" i="11"/>
  <c r="L39" i="11"/>
  <c r="K62" i="11"/>
  <c r="L51" i="11"/>
  <c r="K53" i="11"/>
  <c r="R9" i="2483"/>
  <c r="I34" i="11"/>
  <c r="K34" i="11" s="1"/>
  <c r="L61" i="11"/>
  <c r="K61" i="11"/>
  <c r="L30" i="11"/>
  <c r="L20" i="11"/>
  <c r="K66" i="11"/>
  <c r="L45" i="11"/>
  <c r="I41" i="11"/>
  <c r="L41" i="11" s="1"/>
  <c r="K73" i="11"/>
  <c r="L32" i="11"/>
  <c r="K67" i="11"/>
  <c r="L67" i="11"/>
  <c r="L74" i="11"/>
  <c r="K18" i="11" l="1"/>
  <c r="K59" i="11"/>
  <c r="K60" i="11"/>
  <c r="L47" i="11"/>
  <c r="D21" i="2504"/>
  <c r="P20" i="2483"/>
  <c r="D18" i="2504"/>
  <c r="L25" i="11"/>
  <c r="K28" i="11"/>
  <c r="O7" i="793" a="1"/>
  <c r="BU7" i="793" s="1"/>
  <c r="BU6" i="793" s="1"/>
  <c r="K24" i="11"/>
  <c r="L14" i="11"/>
  <c r="L11" i="11"/>
  <c r="P32" i="2483"/>
  <c r="D30" i="2504"/>
  <c r="P24" i="2483"/>
  <c r="D22" i="2504"/>
  <c r="P30" i="2483"/>
  <c r="D28" i="2504"/>
  <c r="P6" i="2483"/>
  <c r="D4" i="2504"/>
  <c r="D33" i="2504"/>
  <c r="P37" i="2483"/>
  <c r="D35" i="2504"/>
  <c r="L17" i="11"/>
  <c r="D34" i="2504"/>
  <c r="P36" i="2483"/>
  <c r="P40" i="2483"/>
  <c r="D38" i="2504"/>
  <c r="P8" i="2483"/>
  <c r="D6" i="2504"/>
  <c r="K76" i="11"/>
  <c r="P47" i="2483"/>
  <c r="D45" i="2504"/>
  <c r="P19" i="2483"/>
  <c r="D17" i="2504"/>
  <c r="P13" i="2483"/>
  <c r="D11" i="2504"/>
  <c r="L54" i="11"/>
  <c r="P26" i="2483"/>
  <c r="D24" i="2504"/>
  <c r="P43" i="2483"/>
  <c r="D41" i="2504"/>
  <c r="P49" i="2483"/>
  <c r="D47" i="2504"/>
  <c r="P15" i="2483"/>
  <c r="D13" i="2504"/>
  <c r="P28" i="2483"/>
  <c r="D26" i="2504"/>
  <c r="P3" i="18"/>
  <c r="L23" i="11"/>
  <c r="K77" i="11"/>
  <c r="L21" i="11"/>
  <c r="L57" i="11"/>
  <c r="L63" i="11"/>
  <c r="L56" i="11"/>
  <c r="K70" i="11"/>
  <c r="K78" i="11"/>
  <c r="K49" i="11"/>
  <c r="L79" i="11"/>
  <c r="L75" i="11"/>
  <c r="K64" i="11"/>
  <c r="K29" i="11"/>
  <c r="L44" i="11"/>
  <c r="L26" i="11"/>
  <c r="K35" i="11"/>
  <c r="I5" i="11"/>
  <c r="K12" i="11"/>
  <c r="K5" i="11" s="1"/>
  <c r="G11" i="18" s="1"/>
  <c r="L12" i="11"/>
  <c r="L50" i="11"/>
  <c r="L13" i="11"/>
  <c r="L68" i="11"/>
  <c r="K40" i="11"/>
  <c r="L55" i="11"/>
  <c r="K42" i="11"/>
  <c r="K22" i="11"/>
  <c r="K80" i="11"/>
  <c r="L34" i="11"/>
  <c r="R10" i="2483"/>
  <c r="K41" i="11"/>
  <c r="BY7" i="793" l="1"/>
  <c r="BI7" i="793"/>
  <c r="BI6" i="793" s="1"/>
  <c r="AJ7" i="793"/>
  <c r="AJ6" i="793" s="1"/>
  <c r="AW7" i="793"/>
  <c r="AW6" i="793" s="1"/>
  <c r="BS7" i="793"/>
  <c r="BS6" i="793" s="1"/>
  <c r="S7" i="793"/>
  <c r="S6" i="793" s="1"/>
  <c r="AG7" i="793"/>
  <c r="AG6" i="793" s="1"/>
  <c r="X7" i="793"/>
  <c r="X6" i="793" s="1"/>
  <c r="AC7" i="793"/>
  <c r="AC6" i="793" s="1"/>
  <c r="BN7" i="793"/>
  <c r="BN6" i="793" s="1"/>
  <c r="BH7" i="793"/>
  <c r="BH6" i="793" s="1"/>
  <c r="BG7" i="793"/>
  <c r="BG6" i="793" s="1"/>
  <c r="BB7" i="793"/>
  <c r="BB6" i="793" s="1"/>
  <c r="BL7" i="793"/>
  <c r="BL6" i="793" s="1"/>
  <c r="AP7" i="793"/>
  <c r="AP6" i="793" s="1"/>
  <c r="AB7" i="793"/>
  <c r="AB6" i="793" s="1"/>
  <c r="AU7" i="793"/>
  <c r="AU6" i="793" s="1"/>
  <c r="AD7" i="793"/>
  <c r="AD6" i="793" s="1"/>
  <c r="AZ7" i="793"/>
  <c r="AZ6" i="793" s="1"/>
  <c r="R7" i="793"/>
  <c r="R6" i="793" s="1"/>
  <c r="AT7" i="793"/>
  <c r="AT6" i="793" s="1"/>
  <c r="AI7" i="793"/>
  <c r="AI6" i="793" s="1"/>
  <c r="BQ7" i="793"/>
  <c r="BQ6" i="793" s="1"/>
  <c r="AN7" i="793"/>
  <c r="AN6" i="793" s="1"/>
  <c r="BE7" i="793"/>
  <c r="BE6" i="793" s="1"/>
  <c r="AM7" i="793"/>
  <c r="AM6" i="793" s="1"/>
  <c r="AH7" i="793"/>
  <c r="AH6" i="793" s="1"/>
  <c r="BW7" i="793"/>
  <c r="BW6" i="793" s="1"/>
  <c r="P7" i="793"/>
  <c r="P6" i="793" s="1"/>
  <c r="Q7" i="793"/>
  <c r="Q6" i="793" s="1"/>
  <c r="BV7" i="793"/>
  <c r="BV6" i="793" s="1"/>
  <c r="BX7" i="793"/>
  <c r="BX6" i="793" s="1"/>
  <c r="BK7" i="793"/>
  <c r="BK6" i="793" s="1"/>
  <c r="BJ7" i="793"/>
  <c r="BJ6" i="793" s="1"/>
  <c r="BP7" i="793"/>
  <c r="BP6" i="793" s="1"/>
  <c r="AX7" i="793"/>
  <c r="AX6" i="793" s="1"/>
  <c r="AR7" i="793"/>
  <c r="AR6" i="793" s="1"/>
  <c r="AY7" i="793"/>
  <c r="AY6" i="793" s="1"/>
  <c r="AL7" i="793"/>
  <c r="AL6" i="793" s="1"/>
  <c r="BD7" i="793"/>
  <c r="BD6" i="793" s="1"/>
  <c r="Z7" i="793"/>
  <c r="Z6" i="793" s="1"/>
  <c r="AO7" i="793"/>
  <c r="AO6" i="793" s="1"/>
  <c r="AA7" i="793"/>
  <c r="AA6" i="793" s="1"/>
  <c r="BA7" i="793"/>
  <c r="BA6" i="793" s="1"/>
  <c r="AF7" i="793"/>
  <c r="AF6" i="793" s="1"/>
  <c r="AS7" i="793"/>
  <c r="AS6" i="793" s="1"/>
  <c r="O7" i="793"/>
  <c r="O6" i="793" s="1"/>
  <c r="AE7" i="793"/>
  <c r="AE6" i="793" s="1"/>
  <c r="BC7" i="793"/>
  <c r="BC6" i="793" s="1"/>
  <c r="BM7" i="793"/>
  <c r="BM6" i="793" s="1"/>
  <c r="U7" i="793"/>
  <c r="U6" i="793" s="1"/>
  <c r="T7" i="793"/>
  <c r="T6" i="793" s="1"/>
  <c r="Y7" i="793"/>
  <c r="Y6" i="793" s="1"/>
  <c r="W7" i="793"/>
  <c r="W6" i="793" s="1"/>
  <c r="AK7" i="793"/>
  <c r="AK6" i="793" s="1"/>
  <c r="BO7" i="793"/>
  <c r="BO6" i="793" s="1"/>
  <c r="BR7" i="793"/>
  <c r="BR6" i="793" s="1"/>
  <c r="BT7" i="793"/>
  <c r="BT6" i="793" s="1"/>
  <c r="BF7" i="793"/>
  <c r="BF6" i="793" s="1"/>
  <c r="BZ7" i="793"/>
  <c r="AQ7" i="793"/>
  <c r="AQ6" i="793" s="1"/>
  <c r="V7" i="793"/>
  <c r="V6" i="793" s="1"/>
  <c r="AV7" i="793"/>
  <c r="AV6" i="793" s="1"/>
  <c r="L5" i="11"/>
  <c r="K11" i="18" s="1"/>
  <c r="C20" i="18" s="1"/>
  <c r="R11" i="2483"/>
  <c r="F75" i="793"/>
  <c r="G75" i="793" l="1"/>
  <c r="J4" i="793" s="1"/>
  <c r="D8" i="793" s="1"/>
  <c r="D9" i="793" s="1"/>
  <c r="C21" i="18"/>
  <c r="C19" i="18"/>
  <c r="R12" i="2483"/>
  <c r="E8" i="793" l="1"/>
  <c r="D10" i="793"/>
  <c r="E9" i="793"/>
  <c r="C25" i="18"/>
  <c r="C27" i="18" s="1"/>
  <c r="R13" i="2483"/>
  <c r="O8" i="793"/>
  <c r="AQ8" i="793"/>
  <c r="AU8" i="793"/>
  <c r="BM8" i="793"/>
  <c r="BI8" i="793"/>
  <c r="AO8" i="793"/>
  <c r="AW8" i="793"/>
  <c r="BD8" i="793"/>
  <c r="Z8" i="793"/>
  <c r="BJ8" i="793"/>
  <c r="P8" i="793"/>
  <c r="AY8" i="793"/>
  <c r="BY8" i="793"/>
  <c r="AE8" i="793"/>
  <c r="BQ8" i="793"/>
  <c r="BA8" i="793"/>
  <c r="AK8" i="793"/>
  <c r="S8" i="793"/>
  <c r="BR8" i="793"/>
  <c r="BO8" i="793"/>
  <c r="AH8" i="793"/>
  <c r="AP8" i="793"/>
  <c r="U8" i="793"/>
  <c r="BX8" i="793"/>
  <c r="AB8" i="793"/>
  <c r="BN8" i="793"/>
  <c r="AV8" i="793"/>
  <c r="BK8" i="793"/>
  <c r="BH8" i="793"/>
  <c r="Q8" i="793"/>
  <c r="BF8" i="793"/>
  <c r="BE8" i="793"/>
  <c r="AT8" i="793"/>
  <c r="BB8" i="793"/>
  <c r="AN8" i="793"/>
  <c r="AL8" i="793"/>
  <c r="BP8" i="793"/>
  <c r="T8" i="793"/>
  <c r="BU8" i="793"/>
  <c r="AM8" i="793"/>
  <c r="AZ8" i="793"/>
  <c r="AD8" i="793"/>
  <c r="BV8" i="793"/>
  <c r="BC8" i="793"/>
  <c r="AA8" i="793"/>
  <c r="AH9" i="793"/>
  <c r="AR8" i="793"/>
  <c r="BW8" i="793"/>
  <c r="X8" i="793"/>
  <c r="AJ8" i="793"/>
  <c r="BL8" i="793"/>
  <c r="W8" i="793"/>
  <c r="R8" i="793"/>
  <c r="AS8" i="793"/>
  <c r="BG8" i="793"/>
  <c r="Y8" i="793"/>
  <c r="BT8" i="793"/>
  <c r="AC8" i="793"/>
  <c r="BS8" i="793"/>
  <c r="AF8" i="793"/>
  <c r="V8" i="793"/>
  <c r="E10" i="793" l="1"/>
  <c r="D11" i="793"/>
  <c r="R14" i="2483"/>
  <c r="BR9" i="793"/>
  <c r="O9" i="793"/>
  <c r="T9" i="793"/>
  <c r="AY9" i="793"/>
  <c r="BU9" i="793"/>
  <c r="AW9" i="793"/>
  <c r="AF9" i="793"/>
  <c r="AN9" i="793"/>
  <c r="BC9" i="793"/>
  <c r="AU9" i="793"/>
  <c r="AK9" i="793"/>
  <c r="AX8" i="793"/>
  <c r="AJ9" i="793"/>
  <c r="R9" i="793"/>
  <c r="BV9" i="793"/>
  <c r="BX9" i="793"/>
  <c r="AE9" i="793"/>
  <c r="AQ9" i="793"/>
  <c r="BS9" i="793"/>
  <c r="AX9" i="793"/>
  <c r="BK9" i="793"/>
  <c r="S9" i="793"/>
  <c r="Z9" i="793"/>
  <c r="AI9" i="793"/>
  <c r="AG8" i="793"/>
  <c r="BD9" i="793"/>
  <c r="BW9" i="793"/>
  <c r="AR9" i="793"/>
  <c r="AC9" i="793"/>
  <c r="AT9" i="793"/>
  <c r="AO9" i="793"/>
  <c r="U9" i="793"/>
  <c r="AM9" i="793"/>
  <c r="X9" i="793"/>
  <c r="BP9" i="793"/>
  <c r="AG9" i="793"/>
  <c r="AB9" i="793"/>
  <c r="AP9" i="793"/>
  <c r="BN9" i="793"/>
  <c r="BF9" i="793"/>
  <c r="Y9" i="793"/>
  <c r="BA9" i="793"/>
  <c r="BL9" i="793"/>
  <c r="AA9" i="793"/>
  <c r="BO9" i="793"/>
  <c r="BM9" i="793"/>
  <c r="AD9" i="793"/>
  <c r="V9" i="793"/>
  <c r="BH9" i="793"/>
  <c r="BG9" i="793"/>
  <c r="AL9" i="793"/>
  <c r="BT9" i="793"/>
  <c r="BJ9" i="793"/>
  <c r="P9" i="793"/>
  <c r="BQ9" i="793"/>
  <c r="AI8" i="793"/>
  <c r="AV9" i="793"/>
  <c r="AS9" i="793"/>
  <c r="Q9" i="793"/>
  <c r="BY9" i="793"/>
  <c r="W9" i="793"/>
  <c r="BI9" i="793"/>
  <c r="AZ9" i="793"/>
  <c r="BB9" i="793"/>
  <c r="BE9" i="793"/>
  <c r="D12" i="793" l="1"/>
  <c r="E11" i="793"/>
  <c r="R15" i="2483"/>
  <c r="AD10" i="793"/>
  <c r="BS10" i="793"/>
  <c r="U10" i="793"/>
  <c r="AI10" i="793"/>
  <c r="AS10" i="793"/>
  <c r="AL10" i="793"/>
  <c r="BN10" i="793"/>
  <c r="V10" i="793"/>
  <c r="BX10" i="793"/>
  <c r="R10" i="793"/>
  <c r="BW10" i="793"/>
  <c r="BE10" i="793"/>
  <c r="AJ10" i="793"/>
  <c r="BR10" i="793"/>
  <c r="AU10" i="793"/>
  <c r="AF10" i="793"/>
  <c r="AO10" i="793"/>
  <c r="P10" i="793"/>
  <c r="BO10" i="793"/>
  <c r="BM10" i="793"/>
  <c r="O10" i="793"/>
  <c r="BB10" i="793"/>
  <c r="AE10" i="793"/>
  <c r="Z10" i="793"/>
  <c r="S10" i="793"/>
  <c r="BH10" i="793"/>
  <c r="T10" i="793"/>
  <c r="AM10" i="793"/>
  <c r="AN10" i="793"/>
  <c r="AX10" i="793"/>
  <c r="AQ10" i="793"/>
  <c r="AC10" i="793"/>
  <c r="BF10" i="793"/>
  <c r="BQ10" i="793"/>
  <c r="AA10" i="793"/>
  <c r="BY10" i="793"/>
  <c r="BL10" i="793"/>
  <c r="AK10" i="793"/>
  <c r="Y10" i="793"/>
  <c r="AR10" i="793"/>
  <c r="AB10" i="793"/>
  <c r="BK10" i="793"/>
  <c r="BU10" i="793"/>
  <c r="AP10" i="793"/>
  <c r="BG10" i="793"/>
  <c r="X10" i="793"/>
  <c r="BJ10" i="793"/>
  <c r="AW10" i="793"/>
  <c r="BI10" i="793"/>
  <c r="BP10" i="793"/>
  <c r="AG10" i="793"/>
  <c r="Q10" i="793"/>
  <c r="AH10" i="793"/>
  <c r="W10" i="793"/>
  <c r="AT10" i="793"/>
  <c r="AZ10" i="793"/>
  <c r="AV10" i="793"/>
  <c r="BV10" i="793"/>
  <c r="AY10" i="793"/>
  <c r="BA10" i="793"/>
  <c r="BC10" i="793"/>
  <c r="BT10" i="793"/>
  <c r="BD10" i="793"/>
  <c r="E12" i="793" l="1"/>
  <c r="D13" i="793"/>
  <c r="R16" i="2483"/>
  <c r="AW11" i="793"/>
  <c r="BG12" i="793"/>
  <c r="AG12" i="793"/>
  <c r="R11" i="793"/>
  <c r="T11" i="793"/>
  <c r="BJ11" i="793"/>
  <c r="AG11" i="793"/>
  <c r="BY11" i="793"/>
  <c r="BB11" i="793"/>
  <c r="AU11" i="793"/>
  <c r="BR11" i="793"/>
  <c r="BE11" i="793"/>
  <c r="AL11" i="793"/>
  <c r="Q11" i="793"/>
  <c r="AS11" i="793"/>
  <c r="AE11" i="793"/>
  <c r="AK11" i="793"/>
  <c r="BG11" i="793"/>
  <c r="Y11" i="793"/>
  <c r="AA11" i="793"/>
  <c r="AH11" i="793"/>
  <c r="AZ11" i="793"/>
  <c r="AC11" i="793"/>
  <c r="BU11" i="793"/>
  <c r="BW11" i="793"/>
  <c r="BS11" i="793"/>
  <c r="AT11" i="793"/>
  <c r="P11" i="793"/>
  <c r="AO11" i="793"/>
  <c r="U11" i="793"/>
  <c r="BX11" i="793"/>
  <c r="AB11" i="793"/>
  <c r="BA11" i="793"/>
  <c r="BN11" i="793"/>
  <c r="BD11" i="793"/>
  <c r="BH11" i="793"/>
  <c r="O11" i="793"/>
  <c r="AN11" i="793"/>
  <c r="S11" i="793"/>
  <c r="BT11" i="793"/>
  <c r="AI11" i="793"/>
  <c r="BP11" i="793"/>
  <c r="AD11" i="793"/>
  <c r="AJ11" i="793"/>
  <c r="BV11" i="793"/>
  <c r="AQ11" i="793"/>
  <c r="AM11" i="793"/>
  <c r="BM11" i="793"/>
  <c r="AF11" i="793"/>
  <c r="BO11" i="793"/>
  <c r="BC11" i="793"/>
  <c r="AY11" i="793"/>
  <c r="AV11" i="793"/>
  <c r="Z11" i="793"/>
  <c r="BF11" i="793"/>
  <c r="W11" i="793"/>
  <c r="BL11" i="793"/>
  <c r="BK11" i="793"/>
  <c r="BI11" i="793"/>
  <c r="AR11" i="793"/>
  <c r="V11" i="793"/>
  <c r="X11" i="793"/>
  <c r="AX11" i="793"/>
  <c r="BQ11" i="793"/>
  <c r="AP11" i="793"/>
  <c r="D14" i="793" l="1"/>
  <c r="E13" i="793"/>
  <c r="R17" i="2483"/>
  <c r="AU12" i="793"/>
  <c r="AO12" i="793"/>
  <c r="O12" i="793"/>
  <c r="AF12" i="793"/>
  <c r="AZ12" i="793"/>
  <c r="BA12" i="793"/>
  <c r="BJ12" i="793"/>
  <c r="AX12" i="793"/>
  <c r="AH12" i="793"/>
  <c r="BI12" i="793"/>
  <c r="BS12" i="793"/>
  <c r="AT12" i="793"/>
  <c r="BR12" i="793"/>
  <c r="X12" i="793"/>
  <c r="AK12" i="793"/>
  <c r="AV12" i="793"/>
  <c r="BC12" i="793"/>
  <c r="AQ12" i="793"/>
  <c r="BN12" i="793"/>
  <c r="AJ12" i="793"/>
  <c r="BE12" i="793"/>
  <c r="T12" i="793"/>
  <c r="BU12" i="793"/>
  <c r="BH12" i="793"/>
  <c r="AC12" i="793"/>
  <c r="BD12" i="793"/>
  <c r="AX13" i="793"/>
  <c r="BV12" i="793"/>
  <c r="P12" i="793"/>
  <c r="S12" i="793"/>
  <c r="AA12" i="793"/>
  <c r="Y12" i="793"/>
  <c r="AE12" i="793"/>
  <c r="W12" i="793"/>
  <c r="AB12" i="793"/>
  <c r="AI12" i="793"/>
  <c r="BP12" i="793"/>
  <c r="AN12" i="793"/>
  <c r="BW12" i="793"/>
  <c r="BQ12" i="793"/>
  <c r="AL12" i="793"/>
  <c r="Q12" i="793"/>
  <c r="BT12" i="793"/>
  <c r="BF12" i="793"/>
  <c r="AW12" i="793"/>
  <c r="R12" i="793"/>
  <c r="BL12" i="793"/>
  <c r="AM12" i="793"/>
  <c r="BM12" i="793"/>
  <c r="Z12" i="793"/>
  <c r="BK12" i="793"/>
  <c r="AR12" i="793"/>
  <c r="BO12" i="793"/>
  <c r="BB12" i="793"/>
  <c r="AD12" i="793"/>
  <c r="U12" i="793"/>
  <c r="BX12" i="793"/>
  <c r="AS12" i="793"/>
  <c r="AP12" i="793"/>
  <c r="AY12" i="793"/>
  <c r="V12" i="793"/>
  <c r="BY12" i="793"/>
  <c r="P13" i="793"/>
  <c r="E14" i="793" l="1"/>
  <c r="D15" i="793"/>
  <c r="R18" i="2483"/>
  <c r="R19" i="2483" s="1"/>
  <c r="R20" i="2483" s="1"/>
  <c r="R21" i="2483" s="1"/>
  <c r="R22" i="2483" s="1"/>
  <c r="R23" i="2483" s="1"/>
  <c r="R24" i="2483" s="1"/>
  <c r="R25" i="2483" s="1"/>
  <c r="R26" i="2483" s="1"/>
  <c r="R27" i="2483" s="1"/>
  <c r="R28" i="2483" s="1"/>
  <c r="R29" i="2483" s="1"/>
  <c r="R30" i="2483" s="1"/>
  <c r="R31" i="2483" s="1"/>
  <c r="R32" i="2483" s="1"/>
  <c r="R33" i="2483" s="1"/>
  <c r="R34" i="2483" s="1"/>
  <c r="R35" i="2483" s="1"/>
  <c r="R36" i="2483" s="1"/>
  <c r="R37" i="2483" s="1"/>
  <c r="R38" i="2483" s="1"/>
  <c r="R39" i="2483" s="1"/>
  <c r="R40" i="2483" s="1"/>
  <c r="R41" i="2483" s="1"/>
  <c r="R42" i="2483" s="1"/>
  <c r="R43" i="2483" s="1"/>
  <c r="R44" i="2483" s="1"/>
  <c r="R45" i="2483" s="1"/>
  <c r="R46" i="2483" s="1"/>
  <c r="R47" i="2483" s="1"/>
  <c r="R48" i="2483" s="1"/>
  <c r="R49" i="2483" s="1"/>
  <c r="R50" i="2483" s="1"/>
  <c r="R51" i="2483" s="1"/>
  <c r="R52" i="2483" s="1"/>
  <c r="R53" i="2483" s="1"/>
  <c r="R54" i="2483" s="1"/>
  <c r="R55" i="2483" s="1"/>
  <c r="R56" i="2483" s="1"/>
  <c r="R57" i="2483" s="1"/>
  <c r="S13" i="793"/>
  <c r="AZ13" i="793"/>
  <c r="BI13" i="793"/>
  <c r="Q13" i="793"/>
  <c r="BK13" i="793"/>
  <c r="BN13" i="793"/>
  <c r="Z13" i="793"/>
  <c r="BR13" i="793"/>
  <c r="BH13" i="793"/>
  <c r="AQ13" i="793"/>
  <c r="BV13" i="793"/>
  <c r="O13" i="793"/>
  <c r="BB13" i="793"/>
  <c r="BU13" i="793"/>
  <c r="AC13" i="793"/>
  <c r="AT13" i="793"/>
  <c r="BE13" i="793"/>
  <c r="AE13" i="793"/>
  <c r="W13" i="793"/>
  <c r="AY13" i="793"/>
  <c r="AL13" i="793"/>
  <c r="AR13" i="793"/>
  <c r="BP13" i="793"/>
  <c r="X13" i="793"/>
  <c r="AJ13" i="793"/>
  <c r="BF13" i="793"/>
  <c r="AI13" i="793"/>
  <c r="BY13" i="793"/>
  <c r="AB13" i="793"/>
  <c r="AK13" i="793"/>
  <c r="AG13" i="793"/>
  <c r="U13" i="793"/>
  <c r="AW13" i="793"/>
  <c r="BO13" i="793"/>
  <c r="BT13" i="793"/>
  <c r="BD13" i="793"/>
  <c r="BQ13" i="793"/>
  <c r="R13" i="793"/>
  <c r="Y13" i="793"/>
  <c r="BJ13" i="793"/>
  <c r="BW13" i="793"/>
  <c r="BC13" i="793"/>
  <c r="BS13" i="793"/>
  <c r="BA13" i="793"/>
  <c r="BG13" i="793"/>
  <c r="AA13" i="793"/>
  <c r="AP14" i="793"/>
  <c r="AP13" i="793"/>
  <c r="AU13" i="793"/>
  <c r="AH13" i="793"/>
  <c r="AF13" i="793"/>
  <c r="BL13" i="793"/>
  <c r="AV13" i="793"/>
  <c r="AS13" i="793"/>
  <c r="AN13" i="793"/>
  <c r="T13" i="793"/>
  <c r="BM13" i="793"/>
  <c r="AD13" i="793"/>
  <c r="AM13" i="793"/>
  <c r="BX13" i="793"/>
  <c r="AO13" i="793"/>
  <c r="V13" i="793"/>
  <c r="AI14" i="793"/>
  <c r="R58" i="2483" l="1"/>
  <c r="R59" i="2483" s="1"/>
  <c r="D16" i="793"/>
  <c r="E15" i="793"/>
  <c r="BX14" i="793"/>
  <c r="BQ14" i="793"/>
  <c r="AG14" i="793"/>
  <c r="BJ14" i="793"/>
  <c r="AJ14" i="793"/>
  <c r="AC14" i="793"/>
  <c r="AU14" i="793"/>
  <c r="AK14" i="793"/>
  <c r="Y14" i="793"/>
  <c r="BI14" i="793"/>
  <c r="BG14" i="793"/>
  <c r="AO14" i="793"/>
  <c r="U14" i="793"/>
  <c r="AL14" i="793"/>
  <c r="V14" i="793"/>
  <c r="O14" i="793"/>
  <c r="P14" i="793"/>
  <c r="AA14" i="793"/>
  <c r="T14" i="793"/>
  <c r="BF14" i="793"/>
  <c r="AY14" i="793"/>
  <c r="BP14" i="793"/>
  <c r="AM14" i="793"/>
  <c r="BY14" i="793"/>
  <c r="BB14" i="793"/>
  <c r="AD14" i="793"/>
  <c r="BN14" i="793"/>
  <c r="BC14" i="793"/>
  <c r="BH14" i="793"/>
  <c r="AT14" i="793"/>
  <c r="AN14" i="793"/>
  <c r="AQ14" i="793"/>
  <c r="BL14" i="793"/>
  <c r="BS14" i="793"/>
  <c r="AE14" i="793"/>
  <c r="BK14" i="793"/>
  <c r="BU14" i="793"/>
  <c r="R14" i="793"/>
  <c r="BE14" i="793"/>
  <c r="AZ14" i="793"/>
  <c r="BW14" i="793"/>
  <c r="S14" i="793"/>
  <c r="AB14" i="793"/>
  <c r="Z14" i="793"/>
  <c r="AX14" i="793"/>
  <c r="Q14" i="793"/>
  <c r="BT14" i="793"/>
  <c r="BD14" i="793"/>
  <c r="BR14" i="793"/>
  <c r="AW14" i="793"/>
  <c r="BM14" i="793"/>
  <c r="AS14" i="793"/>
  <c r="W14" i="793"/>
  <c r="AV14" i="793"/>
  <c r="AF14" i="793"/>
  <c r="AR14" i="793"/>
  <c r="AH14" i="793"/>
  <c r="X14" i="793"/>
  <c r="BV14" i="793"/>
  <c r="BA14" i="793"/>
  <c r="BO14" i="793"/>
  <c r="AA15" i="793"/>
  <c r="R60" i="2483" l="1"/>
  <c r="E16" i="793"/>
  <c r="D17" i="793"/>
  <c r="BU15" i="793"/>
  <c r="BW15" i="793"/>
  <c r="AX15" i="793"/>
  <c r="Y15" i="793"/>
  <c r="BK15" i="793"/>
  <c r="S15" i="793"/>
  <c r="AH15" i="793"/>
  <c r="X15" i="793"/>
  <c r="BC15" i="793"/>
  <c r="AE15" i="793"/>
  <c r="AC15" i="793"/>
  <c r="BS15" i="793"/>
  <c r="Q15" i="793"/>
  <c r="AW15" i="793"/>
  <c r="AO15" i="793"/>
  <c r="BF15" i="793"/>
  <c r="AT15" i="793"/>
  <c r="AV15" i="793"/>
  <c r="AF15" i="793"/>
  <c r="AS15" i="793"/>
  <c r="BR15" i="793"/>
  <c r="W15" i="793"/>
  <c r="AM15" i="793"/>
  <c r="BV15" i="793"/>
  <c r="O15" i="793"/>
  <c r="AY15" i="793"/>
  <c r="AZ15" i="793"/>
  <c r="AJ15" i="793"/>
  <c r="U15" i="793"/>
  <c r="AG15" i="793"/>
  <c r="AN15" i="793"/>
  <c r="BX15" i="793"/>
  <c r="BH15" i="793"/>
  <c r="AB15" i="793"/>
  <c r="BL15" i="793"/>
  <c r="BM15" i="793"/>
  <c r="AR15" i="793"/>
  <c r="BI15" i="793"/>
  <c r="R15" i="793"/>
  <c r="AQ15" i="793"/>
  <c r="BA15" i="793"/>
  <c r="BE15" i="793"/>
  <c r="BN15" i="793"/>
  <c r="AL15" i="793"/>
  <c r="BQ15" i="793"/>
  <c r="Z15" i="793"/>
  <c r="AU15" i="793"/>
  <c r="AI15" i="793"/>
  <c r="BP15" i="793"/>
  <c r="BG15" i="793"/>
  <c r="BT15" i="793"/>
  <c r="V15" i="793"/>
  <c r="AP15" i="793"/>
  <c r="BD15" i="793"/>
  <c r="BJ15" i="793"/>
  <c r="BB15" i="793"/>
  <c r="AD15" i="793"/>
  <c r="P15" i="793"/>
  <c r="T15" i="793"/>
  <c r="BO15" i="793"/>
  <c r="AK15" i="793"/>
  <c r="BY15" i="793"/>
  <c r="AN16" i="793"/>
  <c r="AF16" i="793"/>
  <c r="M32" i="2483" l="1"/>
  <c r="N32" i="2483" s="1"/>
  <c r="AA6" i="2483"/>
  <c r="M15" i="2483"/>
  <c r="N15" i="2483" s="1"/>
  <c r="B86" i="793" s="1"/>
  <c r="N6" i="793" s="1"/>
  <c r="N8" i="793" s="1"/>
  <c r="M33" i="2483"/>
  <c r="N33" i="2483" s="1"/>
  <c r="M9" i="2483"/>
  <c r="N9" i="2483" s="1"/>
  <c r="B80" i="793" s="1"/>
  <c r="H6" i="793" s="1"/>
  <c r="H7" i="793" s="1"/>
  <c r="M7" i="2483"/>
  <c r="N7" i="2483" s="1"/>
  <c r="B78" i="793" s="1"/>
  <c r="F6" i="793" s="1"/>
  <c r="F7" i="793" s="1"/>
  <c r="M20" i="2483"/>
  <c r="N20" i="2483" s="1"/>
  <c r="B91" i="793" s="1"/>
  <c r="M16" i="2483"/>
  <c r="N16" i="2483" s="1"/>
  <c r="B87" i="793" s="1"/>
  <c r="M12" i="2483"/>
  <c r="N12" i="2483" s="1"/>
  <c r="B83" i="793" s="1"/>
  <c r="K6" i="793" s="1"/>
  <c r="K7" i="793" s="1"/>
  <c r="M27" i="2483"/>
  <c r="N27" i="2483" s="1"/>
  <c r="B98" i="793" s="1"/>
  <c r="M24" i="2483"/>
  <c r="N24" i="2483" s="1"/>
  <c r="B95" i="793" s="1"/>
  <c r="M14" i="2483"/>
  <c r="N14" i="2483" s="1"/>
  <c r="B85" i="793" s="1"/>
  <c r="M6" i="793" s="1"/>
  <c r="M10" i="2483"/>
  <c r="N10" i="2483" s="1"/>
  <c r="B81" i="793" s="1"/>
  <c r="I6" i="793" s="1"/>
  <c r="I8" i="793" s="1"/>
  <c r="I9" i="793" s="1"/>
  <c r="I10" i="793" s="1"/>
  <c r="I11" i="793" s="1"/>
  <c r="I12" i="793" s="1"/>
  <c r="I13" i="793" s="1"/>
  <c r="I14" i="793" s="1"/>
  <c r="I15" i="793" s="1"/>
  <c r="M18" i="2483"/>
  <c r="N18" i="2483" s="1"/>
  <c r="B89" i="793" s="1"/>
  <c r="M21" i="2483"/>
  <c r="N21" i="2483" s="1"/>
  <c r="B92" i="793" s="1"/>
  <c r="M11" i="2483"/>
  <c r="N11" i="2483" s="1"/>
  <c r="B82" i="793" s="1"/>
  <c r="J6" i="793" s="1"/>
  <c r="J8" i="793" s="1"/>
  <c r="J9" i="793" s="1"/>
  <c r="J10" i="793" s="1"/>
  <c r="J11" i="793" s="1"/>
  <c r="J12" i="793" s="1"/>
  <c r="J13" i="793" s="1"/>
  <c r="J14" i="793" s="1"/>
  <c r="J15" i="793" s="1"/>
  <c r="M8" i="2483"/>
  <c r="N8" i="2483" s="1"/>
  <c r="B79" i="793" s="1"/>
  <c r="G6" i="793" s="1"/>
  <c r="G7" i="793" s="1"/>
  <c r="M22" i="2483"/>
  <c r="N22" i="2483" s="1"/>
  <c r="B93" i="793" s="1"/>
  <c r="M17" i="2483"/>
  <c r="N17" i="2483" s="1"/>
  <c r="B88" i="793" s="1"/>
  <c r="M26" i="2483"/>
  <c r="N26" i="2483" s="1"/>
  <c r="B97" i="793" s="1"/>
  <c r="M19" i="2483"/>
  <c r="N19" i="2483" s="1"/>
  <c r="B90" i="793" s="1"/>
  <c r="M25" i="2483"/>
  <c r="N25" i="2483" s="1"/>
  <c r="B96" i="793" s="1"/>
  <c r="M28" i="2483"/>
  <c r="N28" i="2483" s="1"/>
  <c r="M31" i="2483"/>
  <c r="N31" i="2483" s="1"/>
  <c r="M23" i="2483"/>
  <c r="N23" i="2483" s="1"/>
  <c r="B94" i="793" s="1"/>
  <c r="M30" i="2483"/>
  <c r="N30" i="2483" s="1"/>
  <c r="M29" i="2483"/>
  <c r="N29" i="2483" s="1"/>
  <c r="M13" i="2483"/>
  <c r="N13" i="2483" s="1"/>
  <c r="B84" i="793" s="1"/>
  <c r="L6" i="793" s="1"/>
  <c r="L7" i="793" s="1"/>
  <c r="N7" i="793"/>
  <c r="N9" i="793"/>
  <c r="N10" i="793" s="1"/>
  <c r="N11" i="793" s="1"/>
  <c r="N12" i="793" s="1"/>
  <c r="N13" i="793" s="1"/>
  <c r="N14" i="793" s="1"/>
  <c r="N15" i="793" s="1"/>
  <c r="M7" i="793"/>
  <c r="I7" i="793"/>
  <c r="H8" i="793"/>
  <c r="H9" i="793" s="1"/>
  <c r="H10" i="793" s="1"/>
  <c r="H11" i="793" s="1"/>
  <c r="H12" i="793" s="1"/>
  <c r="H13" i="793" s="1"/>
  <c r="H14" i="793" s="1"/>
  <c r="H15" i="793" s="1"/>
  <c r="M8" i="793"/>
  <c r="M9" i="793" s="1"/>
  <c r="M10" i="793" s="1"/>
  <c r="M11" i="793" s="1"/>
  <c r="M12" i="793" s="1"/>
  <c r="M13" i="793" s="1"/>
  <c r="M14" i="793" s="1"/>
  <c r="M15" i="793" s="1"/>
  <c r="D18" i="793"/>
  <c r="E17" i="793"/>
  <c r="BF16" i="793"/>
  <c r="AR16" i="793"/>
  <c r="BE16" i="793"/>
  <c r="AD16" i="793"/>
  <c r="Y16" i="793"/>
  <c r="O16" i="793"/>
  <c r="BP16" i="793"/>
  <c r="AQ16" i="793"/>
  <c r="BK16" i="793"/>
  <c r="AH16" i="793"/>
  <c r="P16" i="793"/>
  <c r="BS16" i="793"/>
  <c r="AI16" i="793"/>
  <c r="AB16" i="793"/>
  <c r="BW16" i="793"/>
  <c r="AX16" i="793"/>
  <c r="BX16" i="793"/>
  <c r="AG16" i="793"/>
  <c r="BR16" i="793"/>
  <c r="AU16" i="793"/>
  <c r="AT16" i="793"/>
  <c r="X16" i="793"/>
  <c r="U16" i="793"/>
  <c r="W16" i="793"/>
  <c r="AY16" i="793"/>
  <c r="Z16" i="793"/>
  <c r="AV16" i="793"/>
  <c r="BT16" i="793"/>
  <c r="BU16" i="793"/>
  <c r="BY16" i="793"/>
  <c r="BJ16" i="793"/>
  <c r="V16" i="793"/>
  <c r="BQ16" i="793"/>
  <c r="S16" i="793"/>
  <c r="AP16" i="793"/>
  <c r="BN16" i="793"/>
  <c r="BO16" i="793"/>
  <c r="BI16" i="793"/>
  <c r="AM16" i="793"/>
  <c r="BV16" i="793"/>
  <c r="BL16" i="793"/>
  <c r="AW16" i="793"/>
  <c r="Q16" i="793"/>
  <c r="AL16" i="793"/>
  <c r="AS16" i="793"/>
  <c r="AK16" i="793"/>
  <c r="AC16" i="793"/>
  <c r="AZ16" i="793"/>
  <c r="T16" i="793"/>
  <c r="BB16" i="793"/>
  <c r="BG16" i="793"/>
  <c r="AA16" i="793"/>
  <c r="BH16" i="793"/>
  <c r="AO16" i="793"/>
  <c r="BD16" i="793"/>
  <c r="AE16" i="793"/>
  <c r="BA16" i="793"/>
  <c r="AJ16" i="793"/>
  <c r="BM16" i="793"/>
  <c r="BC16" i="793"/>
  <c r="R16" i="793"/>
  <c r="AL17" i="793"/>
  <c r="F8" i="793" l="1"/>
  <c r="F9" i="793" s="1"/>
  <c r="F10" i="793" s="1"/>
  <c r="F11" i="793" s="1"/>
  <c r="F12" i="793" s="1"/>
  <c r="F13" i="793" s="1"/>
  <c r="F14" i="793" s="1"/>
  <c r="F15" i="793" s="1"/>
  <c r="K8" i="793"/>
  <c r="K9" i="793" s="1"/>
  <c r="K10" i="793" s="1"/>
  <c r="K11" i="793" s="1"/>
  <c r="K12" i="793" s="1"/>
  <c r="K13" i="793" s="1"/>
  <c r="K14" i="793" s="1"/>
  <c r="K15" i="793" s="1"/>
  <c r="J7" i="793"/>
  <c r="G8" i="793"/>
  <c r="G9" i="793" s="1"/>
  <c r="G10" i="793" s="1"/>
  <c r="G11" i="793" s="1"/>
  <c r="G12" i="793" s="1"/>
  <c r="G13" i="793" s="1"/>
  <c r="G14" i="793" s="1"/>
  <c r="G15" i="793" s="1"/>
  <c r="G16" i="793" s="1"/>
  <c r="L8" i="793"/>
  <c r="L9" i="793" s="1"/>
  <c r="L10" i="793" s="1"/>
  <c r="L11" i="793" s="1"/>
  <c r="L12" i="793" s="1"/>
  <c r="L13" i="793" s="1"/>
  <c r="L14" i="793" s="1"/>
  <c r="L15" i="793" s="1"/>
  <c r="L16" i="793" s="1"/>
  <c r="N16" i="793"/>
  <c r="M16" i="793"/>
  <c r="K16" i="793"/>
  <c r="J16" i="793"/>
  <c r="I16" i="793"/>
  <c r="H16" i="793"/>
  <c r="F16" i="793"/>
  <c r="E18" i="793"/>
  <c r="D19" i="793"/>
  <c r="AV17" i="793"/>
  <c r="BG17" i="793"/>
  <c r="BV17" i="793"/>
  <c r="BJ17" i="793"/>
  <c r="BH17" i="793"/>
  <c r="BI17" i="793"/>
  <c r="AQ17" i="793"/>
  <c r="AB17" i="793"/>
  <c r="AS17" i="793"/>
  <c r="AF17" i="793"/>
  <c r="W17" i="793"/>
  <c r="BC17" i="793"/>
  <c r="S17" i="793"/>
  <c r="AG17" i="793"/>
  <c r="AW17" i="793"/>
  <c r="Q17" i="793"/>
  <c r="BO17" i="793"/>
  <c r="BQ17" i="793"/>
  <c r="AY17" i="793"/>
  <c r="BB17" i="793"/>
  <c r="P17" i="793"/>
  <c r="R17" i="793"/>
  <c r="AK17" i="793"/>
  <c r="AE17" i="793"/>
  <c r="T17" i="793"/>
  <c r="U17" i="793"/>
  <c r="AI17" i="793"/>
  <c r="Y17" i="793"/>
  <c r="AN17" i="793"/>
  <c r="BT17" i="793"/>
  <c r="BM17" i="793"/>
  <c r="AX17" i="793"/>
  <c r="AO17" i="793"/>
  <c r="BY17" i="793"/>
  <c r="BD17" i="793"/>
  <c r="AD17" i="793"/>
  <c r="BL17" i="793"/>
  <c r="BS17" i="793"/>
  <c r="AA17" i="793"/>
  <c r="Z17" i="793"/>
  <c r="BE17" i="793"/>
  <c r="BA17" i="793"/>
  <c r="BF17" i="793"/>
  <c r="X17" i="793"/>
  <c r="BR17" i="793"/>
  <c r="O17" i="793"/>
  <c r="BU17" i="793"/>
  <c r="AH17" i="793"/>
  <c r="AR17" i="793"/>
  <c r="BX17" i="793"/>
  <c r="AC17" i="793"/>
  <c r="AZ17" i="793"/>
  <c r="AU17" i="793"/>
  <c r="V17" i="793"/>
  <c r="AT17" i="793"/>
  <c r="AJ17" i="793"/>
  <c r="BN17" i="793"/>
  <c r="BW17" i="793"/>
  <c r="BK17" i="793"/>
  <c r="AP17" i="793"/>
  <c r="AM17" i="793"/>
  <c r="BP17" i="793"/>
  <c r="AJ18" i="793"/>
  <c r="N17" i="793" l="1"/>
  <c r="M17" i="793"/>
  <c r="L17" i="793"/>
  <c r="K17" i="793"/>
  <c r="J17" i="793"/>
  <c r="I17" i="793"/>
  <c r="H17" i="793"/>
  <c r="G17" i="793"/>
  <c r="F17" i="793"/>
  <c r="D20" i="793"/>
  <c r="E19" i="793"/>
  <c r="BY18" i="793"/>
  <c r="AA18" i="793"/>
  <c r="R18" i="793"/>
  <c r="BB18" i="793"/>
  <c r="BR18" i="793"/>
  <c r="S18" i="793"/>
  <c r="U18" i="793"/>
  <c r="X18" i="793"/>
  <c r="BC18" i="793"/>
  <c r="BF18" i="793"/>
  <c r="P18" i="793"/>
  <c r="AT18" i="793"/>
  <c r="Q18" i="793"/>
  <c r="BO18" i="793"/>
  <c r="AF18" i="793"/>
  <c r="AZ18" i="793"/>
  <c r="BL18" i="793"/>
  <c r="AD18" i="793"/>
  <c r="BT18" i="793"/>
  <c r="O18" i="793"/>
  <c r="AB18" i="793"/>
  <c r="AC18" i="793"/>
  <c r="BP18" i="793"/>
  <c r="AN18" i="793"/>
  <c r="BD18" i="793"/>
  <c r="BX18" i="793"/>
  <c r="BK18" i="793"/>
  <c r="AY18" i="793"/>
  <c r="BJ18" i="793"/>
  <c r="BN18" i="793"/>
  <c r="AX18" i="793"/>
  <c r="BG18" i="793"/>
  <c r="BV18" i="793"/>
  <c r="BI18" i="793"/>
  <c r="AE18" i="793"/>
  <c r="Z18" i="793"/>
  <c r="T18" i="793"/>
  <c r="AM18" i="793"/>
  <c r="AP18" i="793"/>
  <c r="AV18" i="793"/>
  <c r="BU18" i="793"/>
  <c r="AL18" i="793"/>
  <c r="BS18" i="793"/>
  <c r="BE18" i="793"/>
  <c r="AU18" i="793"/>
  <c r="AQ18" i="793"/>
  <c r="BA18" i="793"/>
  <c r="BH18" i="793"/>
  <c r="BM18" i="793"/>
  <c r="BQ18" i="793"/>
  <c r="AK18" i="793"/>
  <c r="V18" i="793"/>
  <c r="AI18" i="793"/>
  <c r="AG18" i="793"/>
  <c r="AR18" i="793"/>
  <c r="AO18" i="793"/>
  <c r="BW18" i="793"/>
  <c r="W18" i="793"/>
  <c r="Y18" i="793"/>
  <c r="AS18" i="793"/>
  <c r="AH18" i="793"/>
  <c r="AW18" i="793"/>
  <c r="AN19" i="793"/>
  <c r="N18" i="793" l="1"/>
  <c r="M18" i="793"/>
  <c r="L18" i="793"/>
  <c r="K18" i="793"/>
  <c r="J18" i="793"/>
  <c r="I18" i="793"/>
  <c r="H18" i="793"/>
  <c r="G18" i="793"/>
  <c r="F18" i="793"/>
  <c r="E20" i="793"/>
  <c r="D21" i="793"/>
  <c r="U19" i="793"/>
  <c r="AH19" i="793"/>
  <c r="BS19" i="793"/>
  <c r="AZ19" i="793"/>
  <c r="BY19" i="793"/>
  <c r="AM19" i="793"/>
  <c r="BW19" i="793"/>
  <c r="BI19" i="793"/>
  <c r="AE19" i="793"/>
  <c r="X19" i="793"/>
  <c r="BJ19" i="793"/>
  <c r="BA19" i="793"/>
  <c r="BE19" i="793"/>
  <c r="V19" i="793"/>
  <c r="AS19" i="793"/>
  <c r="BD19" i="793"/>
  <c r="AF19" i="793"/>
  <c r="AR19" i="793"/>
  <c r="BV19" i="793"/>
  <c r="BB19" i="793"/>
  <c r="AW19" i="793"/>
  <c r="AA19" i="793"/>
  <c r="AG19" i="793"/>
  <c r="AD19" i="793"/>
  <c r="BK19" i="793"/>
  <c r="T19" i="793"/>
  <c r="W19" i="793"/>
  <c r="O19" i="793"/>
  <c r="AQ19" i="793"/>
  <c r="AC19" i="793"/>
  <c r="BR19" i="793"/>
  <c r="BF19" i="793"/>
  <c r="S19" i="793"/>
  <c r="AK19" i="793"/>
  <c r="AU19" i="793"/>
  <c r="AY19" i="793"/>
  <c r="AV19" i="793"/>
  <c r="AT19" i="793"/>
  <c r="BX19" i="793"/>
  <c r="AO19" i="793"/>
  <c r="BN19" i="793"/>
  <c r="BO19" i="793"/>
  <c r="AP19" i="793"/>
  <c r="Y19" i="793"/>
  <c r="AI19" i="793"/>
  <c r="BU19" i="793"/>
  <c r="R19" i="793"/>
  <c r="P19" i="793"/>
  <c r="Z19" i="793"/>
  <c r="BH19" i="793"/>
  <c r="AJ19" i="793"/>
  <c r="BT19" i="793"/>
  <c r="AB19" i="793"/>
  <c r="BQ19" i="793"/>
  <c r="BM19" i="793"/>
  <c r="BC19" i="793"/>
  <c r="Q19" i="793"/>
  <c r="AX19" i="793"/>
  <c r="AL19" i="793"/>
  <c r="BG19" i="793"/>
  <c r="BL19" i="793"/>
  <c r="BP19" i="793"/>
  <c r="AI20" i="793"/>
  <c r="N19" i="793" l="1"/>
  <c r="M19" i="793"/>
  <c r="L19" i="793"/>
  <c r="K19" i="793"/>
  <c r="J19" i="793"/>
  <c r="I19" i="793"/>
  <c r="H19" i="793"/>
  <c r="G19" i="793"/>
  <c r="F19" i="793"/>
  <c r="D22" i="793"/>
  <c r="E21" i="793"/>
  <c r="AQ20" i="793"/>
  <c r="AB20" i="793"/>
  <c r="BB20" i="793"/>
  <c r="BL20" i="793"/>
  <c r="BV20" i="793"/>
  <c r="AU20" i="793"/>
  <c r="AZ20" i="793"/>
  <c r="O20" i="793"/>
  <c r="BR20" i="793"/>
  <c r="AO20" i="793"/>
  <c r="AF20" i="793"/>
  <c r="AN20" i="793"/>
  <c r="BQ20" i="793"/>
  <c r="BE20" i="793"/>
  <c r="BY20" i="793"/>
  <c r="BT20" i="793"/>
  <c r="X20" i="793"/>
  <c r="AX20" i="793"/>
  <c r="P20" i="793"/>
  <c r="AY20" i="793"/>
  <c r="Z20" i="793"/>
  <c r="BP20" i="793"/>
  <c r="BW20" i="793"/>
  <c r="U20" i="793"/>
  <c r="R20" i="793"/>
  <c r="AW20" i="793"/>
  <c r="BJ20" i="793"/>
  <c r="AK20" i="793"/>
  <c r="Q20" i="793"/>
  <c r="AJ20" i="793"/>
  <c r="AP20" i="793"/>
  <c r="Y20" i="793"/>
  <c r="AD20" i="793"/>
  <c r="T20" i="793"/>
  <c r="AV20" i="793"/>
  <c r="AC20" i="793"/>
  <c r="AM20" i="793"/>
  <c r="BM20" i="793"/>
  <c r="BC20" i="793"/>
  <c r="BK20" i="793"/>
  <c r="BO20" i="793"/>
  <c r="BG20" i="793"/>
  <c r="V20" i="793"/>
  <c r="AH20" i="793"/>
  <c r="AA20" i="793"/>
  <c r="W20" i="793"/>
  <c r="S20" i="793"/>
  <c r="AT20" i="793"/>
  <c r="BX20" i="793"/>
  <c r="AS20" i="793"/>
  <c r="BU20" i="793"/>
  <c r="AE20" i="793"/>
  <c r="BS20" i="793"/>
  <c r="BA20" i="793"/>
  <c r="BI20" i="793"/>
  <c r="AG20" i="793"/>
  <c r="BD20" i="793"/>
  <c r="AR20" i="793"/>
  <c r="AL20" i="793"/>
  <c r="BF20" i="793"/>
  <c r="BH20" i="793"/>
  <c r="BN20" i="793"/>
  <c r="BJ21" i="793"/>
  <c r="N20" i="793" l="1"/>
  <c r="M20" i="793"/>
  <c r="L20" i="793"/>
  <c r="K20" i="793"/>
  <c r="J20" i="793"/>
  <c r="I20" i="793"/>
  <c r="H20" i="793"/>
  <c r="G20" i="793"/>
  <c r="F20" i="793"/>
  <c r="E22" i="793"/>
  <c r="D23" i="793"/>
  <c r="AF21" i="793"/>
  <c r="AQ21" i="793"/>
  <c r="Y21" i="793"/>
  <c r="S21" i="793"/>
  <c r="AY21" i="793"/>
  <c r="AK21" i="793"/>
  <c r="AW21" i="793"/>
  <c r="BH21" i="793"/>
  <c r="BY21" i="793"/>
  <c r="X21" i="793"/>
  <c r="BG21" i="793"/>
  <c r="BE21" i="793"/>
  <c r="BI21" i="793"/>
  <c r="AT21" i="793"/>
  <c r="P21" i="793"/>
  <c r="AZ21" i="793"/>
  <c r="AD21" i="793"/>
  <c r="BQ21" i="793"/>
  <c r="BR21" i="793"/>
  <c r="BB21" i="793"/>
  <c r="BX21" i="793"/>
  <c r="AV21" i="793"/>
  <c r="BN21" i="793"/>
  <c r="BF21" i="793"/>
  <c r="BL21" i="793"/>
  <c r="AJ21" i="793"/>
  <c r="AC21" i="793"/>
  <c r="AA21" i="793"/>
  <c r="AH21" i="793"/>
  <c r="AS21" i="793"/>
  <c r="O21" i="793"/>
  <c r="BO21" i="793"/>
  <c r="BW21" i="793"/>
  <c r="BA21" i="793"/>
  <c r="V21" i="793"/>
  <c r="AX21" i="793"/>
  <c r="Z21" i="793"/>
  <c r="BK21" i="793"/>
  <c r="AB21" i="793"/>
  <c r="BD21" i="793"/>
  <c r="AN21" i="793"/>
  <c r="BV21" i="793"/>
  <c r="BP21" i="793"/>
  <c r="BT21" i="793"/>
  <c r="Q21" i="793"/>
  <c r="AI21" i="793"/>
  <c r="AL21" i="793"/>
  <c r="AM21" i="793"/>
  <c r="AG21" i="793"/>
  <c r="AR21" i="793"/>
  <c r="AO21" i="793"/>
  <c r="AP21" i="793"/>
  <c r="BM21" i="793"/>
  <c r="U21" i="793"/>
  <c r="BC21" i="793"/>
  <c r="BU21" i="793"/>
  <c r="AE21" i="793"/>
  <c r="AU21" i="793"/>
  <c r="R21" i="793"/>
  <c r="T21" i="793"/>
  <c r="BS21" i="793"/>
  <c r="W21" i="793"/>
  <c r="N21" i="793" l="1"/>
  <c r="M21" i="793"/>
  <c r="L21" i="793"/>
  <c r="K21" i="793"/>
  <c r="J21" i="793"/>
  <c r="I21" i="793"/>
  <c r="H21" i="793"/>
  <c r="G21" i="793"/>
  <c r="F21" i="793"/>
  <c r="D24" i="793"/>
  <c r="E23" i="793"/>
  <c r="BJ22" i="793"/>
  <c r="BA22" i="793"/>
  <c r="BD22" i="793"/>
  <c r="BR22" i="793"/>
  <c r="BG22" i="793"/>
  <c r="AU22" i="793"/>
  <c r="BI22" i="793"/>
  <c r="BU22" i="793"/>
  <c r="Z22" i="793"/>
  <c r="BH22" i="793"/>
  <c r="AP22" i="793"/>
  <c r="AL22" i="793"/>
  <c r="T22" i="793"/>
  <c r="AF22" i="793"/>
  <c r="AY22" i="793"/>
  <c r="W22" i="793"/>
  <c r="BN22" i="793"/>
  <c r="R22" i="793"/>
  <c r="BT22" i="793"/>
  <c r="AH22" i="793"/>
  <c r="AC22" i="793"/>
  <c r="AK22" i="793"/>
  <c r="BC22" i="793"/>
  <c r="Q22" i="793"/>
  <c r="AD22" i="793"/>
  <c r="AA22" i="793"/>
  <c r="AT22" i="793"/>
  <c r="AR22" i="793"/>
  <c r="BB22" i="793"/>
  <c r="BY22" i="793"/>
  <c r="AG22" i="793"/>
  <c r="AX22" i="793"/>
  <c r="BP22" i="793"/>
  <c r="BS22" i="793"/>
  <c r="AV22" i="793"/>
  <c r="AZ22" i="793"/>
  <c r="Y22" i="793"/>
  <c r="BE22" i="793"/>
  <c r="BM22" i="793"/>
  <c r="AB22" i="793"/>
  <c r="AM22" i="793"/>
  <c r="AS22" i="793"/>
  <c r="O22" i="793"/>
  <c r="BF22" i="793"/>
  <c r="AQ22" i="793"/>
  <c r="BQ22" i="793"/>
  <c r="AE22" i="793"/>
  <c r="BL22" i="793"/>
  <c r="AJ22" i="793"/>
  <c r="BV22" i="793"/>
  <c r="BK22" i="793"/>
  <c r="S22" i="793"/>
  <c r="BW22" i="793"/>
  <c r="BX22" i="793"/>
  <c r="U22" i="793"/>
  <c r="V22" i="793"/>
  <c r="BO22" i="793"/>
  <c r="AN22" i="793"/>
  <c r="P22" i="793"/>
  <c r="X22" i="793"/>
  <c r="AI22" i="793"/>
  <c r="AO22" i="793"/>
  <c r="AW22" i="793"/>
  <c r="BK23" i="793"/>
  <c r="N22" i="793" l="1"/>
  <c r="M22" i="793"/>
  <c r="L22" i="793"/>
  <c r="K22" i="793"/>
  <c r="J22" i="793"/>
  <c r="I22" i="793"/>
  <c r="H22" i="793"/>
  <c r="G22" i="793"/>
  <c r="F22" i="793"/>
  <c r="E24" i="793"/>
  <c r="D25" i="793"/>
  <c r="BV23" i="793"/>
  <c r="AK23" i="793"/>
  <c r="R23" i="793"/>
  <c r="BE23" i="793"/>
  <c r="BL23" i="793"/>
  <c r="BC23" i="793"/>
  <c r="T23" i="793"/>
  <c r="W23" i="793"/>
  <c r="AG23" i="793"/>
  <c r="V23" i="793"/>
  <c r="AQ23" i="793"/>
  <c r="AA23" i="793"/>
  <c r="BO23" i="793"/>
  <c r="AT23" i="793"/>
  <c r="BB23" i="793"/>
  <c r="BM23" i="793"/>
  <c r="BN23" i="793"/>
  <c r="BA23" i="793"/>
  <c r="Z23" i="793"/>
  <c r="BX23" i="793"/>
  <c r="Y23" i="793"/>
  <c r="AO23" i="793"/>
  <c r="AS23" i="793"/>
  <c r="BR23" i="793"/>
  <c r="X23" i="793"/>
  <c r="BW23" i="793"/>
  <c r="AH23" i="793"/>
  <c r="BH23" i="793"/>
  <c r="AJ23" i="793"/>
  <c r="AC23" i="793"/>
  <c r="AB23" i="793"/>
  <c r="BJ23" i="793"/>
  <c r="AZ23" i="793"/>
  <c r="AX23" i="793"/>
  <c r="BG23" i="793"/>
  <c r="AE23" i="793"/>
  <c r="AI23" i="793"/>
  <c r="BQ23" i="793"/>
  <c r="AM23" i="793"/>
  <c r="Q23" i="793"/>
  <c r="BP23" i="793"/>
  <c r="O23" i="793"/>
  <c r="AV23" i="793"/>
  <c r="BS23" i="793"/>
  <c r="AD23" i="793"/>
  <c r="BD23" i="793"/>
  <c r="BI23" i="793"/>
  <c r="U23" i="793"/>
  <c r="BF23" i="793"/>
  <c r="AN23" i="793"/>
  <c r="S23" i="793"/>
  <c r="AL23" i="793"/>
  <c r="AP23" i="793"/>
  <c r="P23" i="793"/>
  <c r="AR23" i="793"/>
  <c r="AW23" i="793"/>
  <c r="AU23" i="793"/>
  <c r="BU23" i="793"/>
  <c r="AF23" i="793"/>
  <c r="BY23" i="793"/>
  <c r="BT23" i="793"/>
  <c r="AY23" i="793"/>
  <c r="BG24" i="793"/>
  <c r="N23" i="793" l="1"/>
  <c r="M23" i="793"/>
  <c r="L23" i="793"/>
  <c r="K23" i="793"/>
  <c r="J23" i="793"/>
  <c r="I23" i="793"/>
  <c r="H23" i="793"/>
  <c r="G23" i="793"/>
  <c r="F23" i="793"/>
  <c r="D26" i="793"/>
  <c r="E25" i="793"/>
  <c r="BN24" i="793"/>
  <c r="O24" i="793"/>
  <c r="BO24" i="793"/>
  <c r="Y24" i="793"/>
  <c r="AL24" i="793"/>
  <c r="AM24" i="793"/>
  <c r="BB24" i="793"/>
  <c r="AZ24" i="793"/>
  <c r="W24" i="793"/>
  <c r="BP24" i="793"/>
  <c r="AX24" i="793"/>
  <c r="BW24" i="793"/>
  <c r="V24" i="793"/>
  <c r="AC24" i="793"/>
  <c r="AP24" i="793"/>
  <c r="AQ24" i="793"/>
  <c r="BD24" i="793"/>
  <c r="BT24" i="793"/>
  <c r="AB24" i="793"/>
  <c r="R24" i="793"/>
  <c r="AI24" i="793"/>
  <c r="AV24" i="793"/>
  <c r="AH24" i="793"/>
  <c r="BY24" i="793"/>
  <c r="BV24" i="793"/>
  <c r="AT24" i="793"/>
  <c r="AJ24" i="793"/>
  <c r="AY24" i="793"/>
  <c r="AF24" i="793"/>
  <c r="BH24" i="793"/>
  <c r="AW24" i="793"/>
  <c r="BX24" i="793"/>
  <c r="S24" i="793"/>
  <c r="Z24" i="793"/>
  <c r="BQ24" i="793"/>
  <c r="BS24" i="793"/>
  <c r="AU24" i="793"/>
  <c r="BF24" i="793"/>
  <c r="BR24" i="793"/>
  <c r="BI24" i="793"/>
  <c r="AA24" i="793"/>
  <c r="Q24" i="793"/>
  <c r="BC24" i="793"/>
  <c r="T24" i="793"/>
  <c r="AN24" i="793"/>
  <c r="P24" i="793"/>
  <c r="AG24" i="793"/>
  <c r="AR24" i="793"/>
  <c r="BM24" i="793"/>
  <c r="AO24" i="793"/>
  <c r="BJ24" i="793"/>
  <c r="U24" i="793"/>
  <c r="AK24" i="793"/>
  <c r="BU24" i="793"/>
  <c r="AD24" i="793"/>
  <c r="X24" i="793"/>
  <c r="BK24" i="793"/>
  <c r="BL24" i="793"/>
  <c r="BE24" i="793"/>
  <c r="AE24" i="793"/>
  <c r="AS24" i="793"/>
  <c r="BA24" i="793"/>
  <c r="AU25" i="793"/>
  <c r="N24" i="793" l="1"/>
  <c r="M24" i="793"/>
  <c r="L24" i="793"/>
  <c r="K24" i="793"/>
  <c r="J24" i="793"/>
  <c r="I24" i="793"/>
  <c r="H24" i="793"/>
  <c r="G24" i="793"/>
  <c r="F24" i="793"/>
  <c r="E26" i="793"/>
  <c r="D27" i="793"/>
  <c r="BP25" i="793"/>
  <c r="AR25" i="793"/>
  <c r="W25" i="793"/>
  <c r="BC25" i="793"/>
  <c r="V25" i="793"/>
  <c r="R25" i="793"/>
  <c r="BV25" i="793"/>
  <c r="AX25" i="793"/>
  <c r="BW25" i="793"/>
  <c r="BY25" i="793"/>
  <c r="BS25" i="793"/>
  <c r="AP25" i="793"/>
  <c r="AE25" i="793"/>
  <c r="AO25" i="793"/>
  <c r="P25" i="793"/>
  <c r="AI25" i="793"/>
  <c r="S25" i="793"/>
  <c r="U25" i="793"/>
  <c r="BH25" i="793"/>
  <c r="AH25" i="793"/>
  <c r="BU25" i="793"/>
  <c r="BT25" i="793"/>
  <c r="BL25" i="793"/>
  <c r="AN25" i="793"/>
  <c r="BB25" i="793"/>
  <c r="Q25" i="793"/>
  <c r="AS25" i="793"/>
  <c r="BO25" i="793"/>
  <c r="BK25" i="793"/>
  <c r="AG25" i="793"/>
  <c r="BN25" i="793"/>
  <c r="X25" i="793"/>
  <c r="AY25" i="793"/>
  <c r="AB25" i="793"/>
  <c r="BI25" i="793"/>
  <c r="AM25" i="793"/>
  <c r="BJ25" i="793"/>
  <c r="AC25" i="793"/>
  <c r="BM25" i="793"/>
  <c r="Y25" i="793"/>
  <c r="AA25" i="793"/>
  <c r="BX25" i="793"/>
  <c r="BA25" i="793"/>
  <c r="BE25" i="793"/>
  <c r="AW25" i="793"/>
  <c r="AQ25" i="793"/>
  <c r="BG25" i="793"/>
  <c r="BQ25" i="793"/>
  <c r="Z25" i="793"/>
  <c r="AJ25" i="793"/>
  <c r="AZ25" i="793"/>
  <c r="AD25" i="793"/>
  <c r="BF25" i="793"/>
  <c r="AV25" i="793"/>
  <c r="T25" i="793"/>
  <c r="AF25" i="793"/>
  <c r="O25" i="793"/>
  <c r="BD25" i="793"/>
  <c r="AT25" i="793"/>
  <c r="AK25" i="793"/>
  <c r="BR25" i="793"/>
  <c r="AL25" i="793"/>
  <c r="BL26" i="793"/>
  <c r="N25" i="793" l="1"/>
  <c r="M25" i="793"/>
  <c r="L25" i="793"/>
  <c r="K25" i="793"/>
  <c r="J25" i="793"/>
  <c r="I25" i="793"/>
  <c r="H25" i="793"/>
  <c r="G25" i="793"/>
  <c r="F25" i="793"/>
  <c r="D28" i="793"/>
  <c r="E27" i="793"/>
  <c r="AM26" i="793"/>
  <c r="BP26" i="793"/>
  <c r="AN26" i="793"/>
  <c r="BT26" i="793"/>
  <c r="AW26" i="793"/>
  <c r="Z26" i="793"/>
  <c r="BG26" i="793"/>
  <c r="BU26" i="793"/>
  <c r="BE26" i="793"/>
  <c r="AH26" i="793"/>
  <c r="U26" i="793"/>
  <c r="AY26" i="793"/>
  <c r="BA26" i="793"/>
  <c r="BI26" i="793"/>
  <c r="BJ26" i="793"/>
  <c r="AX26" i="793"/>
  <c r="BN26" i="793"/>
  <c r="AS26" i="793"/>
  <c r="BF26" i="793"/>
  <c r="S26" i="793"/>
  <c r="AD26" i="793"/>
  <c r="V26" i="793"/>
  <c r="AC26" i="793"/>
  <c r="BB26" i="793"/>
  <c r="AF26" i="793"/>
  <c r="AG26" i="793"/>
  <c r="AO26" i="793"/>
  <c r="AP26" i="793"/>
  <c r="BY26" i="793"/>
  <c r="BO26" i="793"/>
  <c r="AZ26" i="793"/>
  <c r="AB26" i="793"/>
  <c r="AJ26" i="793"/>
  <c r="Y26" i="793"/>
  <c r="O26" i="793"/>
  <c r="BV26" i="793"/>
  <c r="W26" i="793"/>
  <c r="AI26" i="793"/>
  <c r="BS26" i="793"/>
  <c r="AU26" i="793"/>
  <c r="AE26" i="793"/>
  <c r="BX26" i="793"/>
  <c r="BQ26" i="793"/>
  <c r="AL26" i="793"/>
  <c r="BC26" i="793"/>
  <c r="AK26" i="793"/>
  <c r="BD26" i="793"/>
  <c r="AV26" i="793"/>
  <c r="X26" i="793"/>
  <c r="BK26" i="793"/>
  <c r="P26" i="793"/>
  <c r="BM26" i="793"/>
  <c r="T26" i="793"/>
  <c r="BW26" i="793"/>
  <c r="BH26" i="793"/>
  <c r="BR26" i="793"/>
  <c r="AT26" i="793"/>
  <c r="R26" i="793"/>
  <c r="AA26" i="793"/>
  <c r="AQ26" i="793"/>
  <c r="AR26" i="793"/>
  <c r="Q26" i="793"/>
  <c r="N26" i="793" l="1"/>
  <c r="M26" i="793"/>
  <c r="L26" i="793"/>
  <c r="K26" i="793"/>
  <c r="J26" i="793"/>
  <c r="I26" i="793"/>
  <c r="H26" i="793"/>
  <c r="G26" i="793"/>
  <c r="F26" i="793"/>
  <c r="E28" i="793"/>
  <c r="D29" i="793"/>
  <c r="AO27" i="793"/>
  <c r="BI27" i="793"/>
  <c r="Z27" i="793"/>
  <c r="AH27" i="793"/>
  <c r="AV27" i="793"/>
  <c r="AG27" i="793"/>
  <c r="BC27" i="793"/>
  <c r="AW27" i="793"/>
  <c r="AL27" i="793"/>
  <c r="AI27" i="793"/>
  <c r="BX27" i="793"/>
  <c r="AU27" i="793"/>
  <c r="V27" i="793"/>
  <c r="P27" i="793"/>
  <c r="AK27" i="793"/>
  <c r="W27" i="793"/>
  <c r="BW27" i="793"/>
  <c r="BP27" i="793"/>
  <c r="BU27" i="793"/>
  <c r="BB27" i="793"/>
  <c r="R27" i="793"/>
  <c r="AM27" i="793"/>
  <c r="BR27" i="793"/>
  <c r="AZ27" i="793"/>
  <c r="BQ27" i="793"/>
  <c r="O27" i="793"/>
  <c r="BD27" i="793"/>
  <c r="BO27" i="793"/>
  <c r="BA27" i="793"/>
  <c r="Q27" i="793"/>
  <c r="BL27" i="793"/>
  <c r="BT27" i="793"/>
  <c r="AN27" i="793"/>
  <c r="S27" i="793"/>
  <c r="BK27" i="793"/>
  <c r="AD27" i="793"/>
  <c r="AQ27" i="793"/>
  <c r="BE27" i="793"/>
  <c r="X27" i="793"/>
  <c r="AP27" i="793"/>
  <c r="BH27" i="793"/>
  <c r="AJ27" i="793"/>
  <c r="BV27" i="793"/>
  <c r="AF27" i="793"/>
  <c r="AY27" i="793"/>
  <c r="AB27" i="793"/>
  <c r="AX27" i="793"/>
  <c r="Y27" i="793"/>
  <c r="BM27" i="793"/>
  <c r="U27" i="793"/>
  <c r="AR27" i="793"/>
  <c r="BF27" i="793"/>
  <c r="BY27" i="793"/>
  <c r="BJ27" i="793"/>
  <c r="AT27" i="793"/>
  <c r="BS27" i="793"/>
  <c r="AE27" i="793"/>
  <c r="BG27" i="793"/>
  <c r="T27" i="793"/>
  <c r="AS27" i="793"/>
  <c r="AA27" i="793"/>
  <c r="AC27" i="793"/>
  <c r="AK28" i="793"/>
  <c r="BN27" i="793"/>
  <c r="N27" i="793" l="1"/>
  <c r="M27" i="793"/>
  <c r="L27" i="793"/>
  <c r="K27" i="793"/>
  <c r="J27" i="793"/>
  <c r="I27" i="793"/>
  <c r="H27" i="793"/>
  <c r="G27" i="793"/>
  <c r="F27" i="793"/>
  <c r="D30" i="793"/>
  <c r="E29" i="793"/>
  <c r="BW28" i="793"/>
  <c r="AV28" i="793"/>
  <c r="Z28" i="793"/>
  <c r="AD28" i="793"/>
  <c r="AR28" i="793"/>
  <c r="BH28" i="793"/>
  <c r="AX28" i="793"/>
  <c r="BV28" i="793"/>
  <c r="AW28" i="793"/>
  <c r="AE28" i="793"/>
  <c r="BQ28" i="793"/>
  <c r="BS28" i="793"/>
  <c r="AI28" i="793"/>
  <c r="O28" i="793"/>
  <c r="P28" i="793"/>
  <c r="BN28" i="793"/>
  <c r="BI28" i="793"/>
  <c r="T28" i="793"/>
  <c r="AJ28" i="793"/>
  <c r="AN28" i="793"/>
  <c r="AB28" i="793"/>
  <c r="V28" i="793"/>
  <c r="BF28" i="793"/>
  <c r="AC28" i="793"/>
  <c r="AY28" i="793"/>
  <c r="AM28" i="793"/>
  <c r="BR28" i="793"/>
  <c r="BO28" i="793"/>
  <c r="BL28" i="793"/>
  <c r="AG28" i="793"/>
  <c r="BB28" i="793"/>
  <c r="Q28" i="793"/>
  <c r="Y28" i="793"/>
  <c r="AO28" i="793"/>
  <c r="AF28" i="793"/>
  <c r="AS28" i="793"/>
  <c r="AP28" i="793"/>
  <c r="BC28" i="793"/>
  <c r="W28" i="793"/>
  <c r="BG28" i="793"/>
  <c r="AZ28" i="793"/>
  <c r="AA28" i="793"/>
  <c r="BT28" i="793"/>
  <c r="BU28" i="793"/>
  <c r="BK28" i="793"/>
  <c r="BE28" i="793"/>
  <c r="BP28" i="793"/>
  <c r="BX28" i="793"/>
  <c r="BD28" i="793"/>
  <c r="AQ28" i="793"/>
  <c r="BM28" i="793"/>
  <c r="AL28" i="793"/>
  <c r="AU28" i="793"/>
  <c r="BA28" i="793"/>
  <c r="BY28" i="793"/>
  <c r="R28" i="793"/>
  <c r="BJ28" i="793"/>
  <c r="S28" i="793"/>
  <c r="X28" i="793"/>
  <c r="AH28" i="793"/>
  <c r="U28" i="793"/>
  <c r="AT28" i="793"/>
  <c r="BD29" i="793"/>
  <c r="N28" i="793" l="1"/>
  <c r="M28" i="793"/>
  <c r="L28" i="793"/>
  <c r="K28" i="793"/>
  <c r="J28" i="793"/>
  <c r="I28" i="793"/>
  <c r="H28" i="793"/>
  <c r="G28" i="793"/>
  <c r="F28" i="793"/>
  <c r="E30" i="793"/>
  <c r="D31" i="793"/>
  <c r="BU29" i="793"/>
  <c r="AR29" i="793"/>
  <c r="AF29" i="793"/>
  <c r="BP29" i="793"/>
  <c r="BX29" i="793"/>
  <c r="BE29" i="793"/>
  <c r="Z29" i="793"/>
  <c r="AP29" i="793"/>
  <c r="AK29" i="793"/>
  <c r="S29" i="793"/>
  <c r="AL29" i="793"/>
  <c r="AS29" i="793"/>
  <c r="BY29" i="793"/>
  <c r="AO29" i="793"/>
  <c r="W29" i="793"/>
  <c r="U29" i="793"/>
  <c r="AI29" i="793"/>
  <c r="BC29" i="793"/>
  <c r="AU29" i="793"/>
  <c r="V29" i="793"/>
  <c r="AQ29" i="793"/>
  <c r="BQ29" i="793"/>
  <c r="R29" i="793"/>
  <c r="AT29" i="793"/>
  <c r="BO29" i="793"/>
  <c r="Q29" i="793"/>
  <c r="AE29" i="793"/>
  <c r="BW29" i="793"/>
  <c r="AH29" i="793"/>
  <c r="AM29" i="793"/>
  <c r="BI29" i="793"/>
  <c r="AV29" i="793"/>
  <c r="BM29" i="793"/>
  <c r="AC29" i="793"/>
  <c r="Y29" i="793"/>
  <c r="BH29" i="793"/>
  <c r="BS29" i="793"/>
  <c r="BN29" i="793"/>
  <c r="BK29" i="793"/>
  <c r="BV29" i="793"/>
  <c r="BT29" i="793"/>
  <c r="AG29" i="793"/>
  <c r="AY29" i="793"/>
  <c r="AB29" i="793"/>
  <c r="X29" i="793"/>
  <c r="T29" i="793"/>
  <c r="BF29" i="793"/>
  <c r="AJ29" i="793"/>
  <c r="BA29" i="793"/>
  <c r="AW29" i="793"/>
  <c r="AZ29" i="793"/>
  <c r="O29" i="793"/>
  <c r="AX29" i="793"/>
  <c r="BL29" i="793"/>
  <c r="AD29" i="793"/>
  <c r="BB29" i="793"/>
  <c r="BG29" i="793"/>
  <c r="AN29" i="793"/>
  <c r="BJ29" i="793"/>
  <c r="BR29" i="793"/>
  <c r="AA29" i="793"/>
  <c r="P29" i="793"/>
  <c r="BO30" i="793"/>
  <c r="N29" i="793" l="1"/>
  <c r="M29" i="793"/>
  <c r="L29" i="793"/>
  <c r="K29" i="793"/>
  <c r="J29" i="793"/>
  <c r="I29" i="793"/>
  <c r="H29" i="793"/>
  <c r="G29" i="793"/>
  <c r="F29" i="793"/>
  <c r="D32" i="793"/>
  <c r="E31" i="793"/>
  <c r="AC30" i="793"/>
  <c r="BN30" i="793"/>
  <c r="S30" i="793"/>
  <c r="Z30" i="793"/>
  <c r="BB30" i="793"/>
  <c r="AS30" i="793"/>
  <c r="W30" i="793"/>
  <c r="AP30" i="793"/>
  <c r="R30" i="793"/>
  <c r="AT30" i="793"/>
  <c r="AZ30" i="793"/>
  <c r="Q30" i="793"/>
  <c r="AB30" i="793"/>
  <c r="AE30" i="793"/>
  <c r="BW30" i="793"/>
  <c r="AO30" i="793"/>
  <c r="BM30" i="793"/>
  <c r="AL30" i="793"/>
  <c r="BR30" i="793"/>
  <c r="BJ30" i="793"/>
  <c r="AG30" i="793"/>
  <c r="BX30" i="793"/>
  <c r="AR30" i="793"/>
  <c r="AI30" i="793"/>
  <c r="BE30" i="793"/>
  <c r="BI30" i="793"/>
  <c r="BT30" i="793"/>
  <c r="AF30" i="793"/>
  <c r="BG30" i="793"/>
  <c r="BA30" i="793"/>
  <c r="AX30" i="793"/>
  <c r="BV30" i="793"/>
  <c r="AA30" i="793"/>
  <c r="AW30" i="793"/>
  <c r="AH30" i="793"/>
  <c r="AU30" i="793"/>
  <c r="BL30" i="793"/>
  <c r="X30" i="793"/>
  <c r="AM30" i="793"/>
  <c r="BF30" i="793"/>
  <c r="BD30" i="793"/>
  <c r="AQ30" i="793"/>
  <c r="AV30" i="793"/>
  <c r="U30" i="793"/>
  <c r="V30" i="793"/>
  <c r="BP30" i="793"/>
  <c r="BH30" i="793"/>
  <c r="AD30" i="793"/>
  <c r="O30" i="793"/>
  <c r="BU30" i="793"/>
  <c r="AN30" i="793"/>
  <c r="AJ30" i="793"/>
  <c r="BS30" i="793"/>
  <c r="AK30" i="793"/>
  <c r="AY30" i="793"/>
  <c r="BK30" i="793"/>
  <c r="BQ30" i="793"/>
  <c r="BC30" i="793"/>
  <c r="P30" i="793"/>
  <c r="T30" i="793"/>
  <c r="Y30" i="793"/>
  <c r="BY30" i="793"/>
  <c r="AQ31" i="793"/>
  <c r="N30" i="793" l="1"/>
  <c r="M30" i="793"/>
  <c r="L30" i="793"/>
  <c r="K30" i="793"/>
  <c r="J30" i="793"/>
  <c r="I30" i="793"/>
  <c r="H30" i="793"/>
  <c r="G30" i="793"/>
  <c r="F30" i="793"/>
  <c r="E32" i="793"/>
  <c r="D33" i="793"/>
  <c r="AV31" i="793"/>
  <c r="AF31" i="793"/>
  <c r="AB31" i="793"/>
  <c r="BW31" i="793"/>
  <c r="AY31" i="793"/>
  <c r="AS31" i="793"/>
  <c r="AW31" i="793"/>
  <c r="BS31" i="793"/>
  <c r="U31" i="793"/>
  <c r="BU31" i="793"/>
  <c r="BV31" i="793"/>
  <c r="AR31" i="793"/>
  <c r="BY31" i="793"/>
  <c r="BN31" i="793"/>
  <c r="AK31" i="793"/>
  <c r="AN31" i="793"/>
  <c r="BE31" i="793"/>
  <c r="X31" i="793"/>
  <c r="AC31" i="793"/>
  <c r="BK31" i="793"/>
  <c r="Y31" i="793"/>
  <c r="S31" i="793"/>
  <c r="Q31" i="793"/>
  <c r="AG31" i="793"/>
  <c r="BR31" i="793"/>
  <c r="AH31" i="793"/>
  <c r="BO31" i="793"/>
  <c r="P31" i="793"/>
  <c r="O31" i="793"/>
  <c r="W31" i="793"/>
  <c r="BD31" i="793"/>
  <c r="AU31" i="793"/>
  <c r="AJ31" i="793"/>
  <c r="AL31" i="793"/>
  <c r="AX31" i="793"/>
  <c r="BA31" i="793"/>
  <c r="BC31" i="793"/>
  <c r="BG31" i="793"/>
  <c r="AE31" i="793"/>
  <c r="AT31" i="793"/>
  <c r="AI31" i="793"/>
  <c r="T31" i="793"/>
  <c r="AM31" i="793"/>
  <c r="BT31" i="793"/>
  <c r="AP31" i="793"/>
  <c r="BJ31" i="793"/>
  <c r="BH31" i="793"/>
  <c r="BI31" i="793"/>
  <c r="V31" i="793"/>
  <c r="BX31" i="793"/>
  <c r="AA31" i="793"/>
  <c r="AD31" i="793"/>
  <c r="BB31" i="793"/>
  <c r="R31" i="793"/>
  <c r="BP31" i="793"/>
  <c r="BL31" i="793"/>
  <c r="BM31" i="793"/>
  <c r="BF31" i="793"/>
  <c r="AZ31" i="793"/>
  <c r="AO31" i="793"/>
  <c r="BQ31" i="793"/>
  <c r="Z31" i="793"/>
  <c r="W32" i="793"/>
  <c r="N31" i="793" l="1"/>
  <c r="M31" i="793"/>
  <c r="L31" i="793"/>
  <c r="K31" i="793"/>
  <c r="J31" i="793"/>
  <c r="I31" i="793"/>
  <c r="H31" i="793"/>
  <c r="G31" i="793"/>
  <c r="F31" i="793"/>
  <c r="D34" i="793"/>
  <c r="E33" i="793"/>
  <c r="AQ32" i="793"/>
  <c r="Y32" i="793"/>
  <c r="AF32" i="793"/>
  <c r="Z32" i="793"/>
  <c r="BL32" i="793"/>
  <c r="AY32" i="793"/>
  <c r="S32" i="793"/>
  <c r="BK32" i="793"/>
  <c r="AC32" i="793"/>
  <c r="BF32" i="793"/>
  <c r="BT32" i="793"/>
  <c r="BR32" i="793"/>
  <c r="BE32" i="793"/>
  <c r="AP32" i="793"/>
  <c r="AO32" i="793"/>
  <c r="BC32" i="793"/>
  <c r="AU32" i="793"/>
  <c r="O32" i="793"/>
  <c r="AZ32" i="793"/>
  <c r="AV32" i="793"/>
  <c r="AJ32" i="793"/>
  <c r="BA32" i="793"/>
  <c r="BD32" i="793"/>
  <c r="U32" i="793"/>
  <c r="AE32" i="793"/>
  <c r="AK32" i="793"/>
  <c r="BS32" i="793"/>
  <c r="Q32" i="793"/>
  <c r="BN32" i="793"/>
  <c r="BU32" i="793"/>
  <c r="AA32" i="793"/>
  <c r="BQ32" i="793"/>
  <c r="BP32" i="793"/>
  <c r="BY32" i="793"/>
  <c r="V32" i="793"/>
  <c r="AM32" i="793"/>
  <c r="BX32" i="793"/>
  <c r="AI32" i="793"/>
  <c r="BG32" i="793"/>
  <c r="BO32" i="793"/>
  <c r="AT32" i="793"/>
  <c r="AS32" i="793"/>
  <c r="BJ32" i="793"/>
  <c r="AR32" i="793"/>
  <c r="BM32" i="793"/>
  <c r="AD32" i="793"/>
  <c r="X32" i="793"/>
  <c r="BB32" i="793"/>
  <c r="AN32" i="793"/>
  <c r="AW32" i="793"/>
  <c r="AH32" i="793"/>
  <c r="R32" i="793"/>
  <c r="T32" i="793"/>
  <c r="BW32" i="793"/>
  <c r="AX32" i="793"/>
  <c r="BH32" i="793"/>
  <c r="AB32" i="793"/>
  <c r="P32" i="793"/>
  <c r="BV32" i="793"/>
  <c r="R33" i="793"/>
  <c r="AG32" i="793"/>
  <c r="BI32" i="793"/>
  <c r="AL32" i="793"/>
  <c r="N32" i="793" l="1"/>
  <c r="M32" i="793"/>
  <c r="L32" i="793"/>
  <c r="K32" i="793"/>
  <c r="J32" i="793"/>
  <c r="I32" i="793"/>
  <c r="H32" i="793"/>
  <c r="G32" i="793"/>
  <c r="F32" i="793"/>
  <c r="E34" i="793"/>
  <c r="D35" i="793"/>
  <c r="BN33" i="793"/>
  <c r="AF33" i="793"/>
  <c r="AO33" i="793"/>
  <c r="BR33" i="793"/>
  <c r="BT33" i="793"/>
  <c r="BF33" i="793"/>
  <c r="AC33" i="793"/>
  <c r="AK33" i="793"/>
  <c r="P33" i="793"/>
  <c r="AH33" i="793"/>
  <c r="AA33" i="793"/>
  <c r="BP33" i="793"/>
  <c r="BV33" i="793"/>
  <c r="BJ33" i="793"/>
  <c r="AG33" i="793"/>
  <c r="AQ33" i="793"/>
  <c r="BD33" i="793"/>
  <c r="BL33" i="793"/>
  <c r="Y33" i="793"/>
  <c r="W33" i="793"/>
  <c r="V33" i="793"/>
  <c r="BY33" i="793"/>
  <c r="BA33" i="793"/>
  <c r="AR33" i="793"/>
  <c r="O33" i="793"/>
  <c r="AW33" i="793"/>
  <c r="AZ33" i="793"/>
  <c r="AJ33" i="793"/>
  <c r="BB33" i="793"/>
  <c r="BO33" i="793"/>
  <c r="Q33" i="793"/>
  <c r="AM33" i="793"/>
  <c r="BU33" i="793"/>
  <c r="AL33" i="793"/>
  <c r="AU33" i="793"/>
  <c r="AS33" i="793"/>
  <c r="BQ33" i="793"/>
  <c r="Z33" i="793"/>
  <c r="U33" i="793"/>
  <c r="BG33" i="793"/>
  <c r="AT33" i="793"/>
  <c r="AI33" i="793"/>
  <c r="BX33" i="793"/>
  <c r="AE33" i="793"/>
  <c r="AY33" i="793"/>
  <c r="AD33" i="793"/>
  <c r="BI33" i="793"/>
  <c r="BW33" i="793"/>
  <c r="AP33" i="793"/>
  <c r="X33" i="793"/>
  <c r="AN33" i="793"/>
  <c r="AX33" i="793"/>
  <c r="BE33" i="793"/>
  <c r="T33" i="793"/>
  <c r="AV33" i="793"/>
  <c r="S33" i="793"/>
  <c r="BM33" i="793"/>
  <c r="BA34" i="793"/>
  <c r="BD34" i="793"/>
  <c r="BS33" i="793"/>
  <c r="BK33" i="793"/>
  <c r="BH33" i="793"/>
  <c r="BC33" i="793"/>
  <c r="AB33" i="793"/>
  <c r="BK34" i="793"/>
  <c r="N33" i="793" l="1"/>
  <c r="M33" i="793"/>
  <c r="L33" i="793"/>
  <c r="K33" i="793"/>
  <c r="J33" i="793"/>
  <c r="I33" i="793"/>
  <c r="H33" i="793"/>
  <c r="G33" i="793"/>
  <c r="F33" i="793"/>
  <c r="D36" i="793"/>
  <c r="E35" i="793"/>
  <c r="BI34" i="793"/>
  <c r="AV34" i="793"/>
  <c r="AJ34" i="793"/>
  <c r="BG34" i="793"/>
  <c r="AG34" i="793"/>
  <c r="BP34" i="793"/>
  <c r="BO34" i="793"/>
  <c r="AS34" i="793"/>
  <c r="S34" i="793"/>
  <c r="P34" i="793"/>
  <c r="AY34" i="793"/>
  <c r="X34" i="793"/>
  <c r="BL35" i="793"/>
  <c r="BJ34" i="793"/>
  <c r="V34" i="793"/>
  <c r="AB34" i="793"/>
  <c r="Y34" i="793"/>
  <c r="AL34" i="793"/>
  <c r="BQ34" i="793"/>
  <c r="BH34" i="793"/>
  <c r="BR34" i="793"/>
  <c r="BL34" i="793"/>
  <c r="AC34" i="793"/>
  <c r="BF34" i="793"/>
  <c r="W34" i="793"/>
  <c r="AE34" i="793"/>
  <c r="BM34" i="793"/>
  <c r="O34" i="793"/>
  <c r="AQ34" i="793"/>
  <c r="BS34" i="793"/>
  <c r="BC34" i="793"/>
  <c r="AO34" i="793"/>
  <c r="AK34" i="793"/>
  <c r="BY34" i="793"/>
  <c r="BX34" i="793"/>
  <c r="BW34" i="793"/>
  <c r="Z34" i="793"/>
  <c r="AI34" i="793"/>
  <c r="BE34" i="793"/>
  <c r="BN34" i="793"/>
  <c r="BU34" i="793"/>
  <c r="BV34" i="793"/>
  <c r="AT34" i="793"/>
  <c r="AZ34" i="793"/>
  <c r="AP34" i="793"/>
  <c r="AH34" i="793"/>
  <c r="AF34" i="793"/>
  <c r="AN34" i="793"/>
  <c r="BB34" i="793"/>
  <c r="Q34" i="793"/>
  <c r="AD34" i="793"/>
  <c r="AM34" i="793"/>
  <c r="AX34" i="793"/>
  <c r="T34" i="793"/>
  <c r="AW34" i="793"/>
  <c r="AR34" i="793"/>
  <c r="BT34" i="793"/>
  <c r="U34" i="793"/>
  <c r="AA34" i="793"/>
  <c r="AU34" i="793"/>
  <c r="R34" i="793"/>
  <c r="N34" i="793" l="1"/>
  <c r="M34" i="793"/>
  <c r="L34" i="793"/>
  <c r="K34" i="793"/>
  <c r="J34" i="793"/>
  <c r="I34" i="793"/>
  <c r="H34" i="793"/>
  <c r="G34" i="793"/>
  <c r="F34" i="793"/>
  <c r="E36" i="793"/>
  <c r="D37" i="793"/>
  <c r="T35" i="793"/>
  <c r="AR35" i="793"/>
  <c r="Q35" i="793"/>
  <c r="BT35" i="793"/>
  <c r="BA35" i="793"/>
  <c r="BO35" i="793"/>
  <c r="BG35" i="793"/>
  <c r="BU35" i="793"/>
  <c r="BI35" i="793"/>
  <c r="AE35" i="793"/>
  <c r="X35" i="793"/>
  <c r="AB35" i="793"/>
  <c r="AA35" i="793"/>
  <c r="AI35" i="793"/>
  <c r="AP35" i="793"/>
  <c r="P35" i="793"/>
  <c r="BM35" i="793"/>
  <c r="BN35" i="793"/>
  <c r="AN35" i="793"/>
  <c r="AS35" i="793"/>
  <c r="BD35" i="793"/>
  <c r="BB35" i="793"/>
  <c r="Y35" i="793"/>
  <c r="AJ35" i="793"/>
  <c r="O35" i="793"/>
  <c r="AT35" i="793"/>
  <c r="AZ35" i="793"/>
  <c r="AD35" i="793"/>
  <c r="AV35" i="793"/>
  <c r="V35" i="793"/>
  <c r="AU35" i="793"/>
  <c r="BP35" i="793"/>
  <c r="AX35" i="793"/>
  <c r="AC35" i="793"/>
  <c r="AQ35" i="793"/>
  <c r="BE35" i="793"/>
  <c r="W35" i="793"/>
  <c r="BR35" i="793"/>
  <c r="Z35" i="793"/>
  <c r="AF35" i="793"/>
  <c r="BS35" i="793"/>
  <c r="AO35" i="793"/>
  <c r="BW35" i="793"/>
  <c r="BV35" i="793"/>
  <c r="U35" i="793"/>
  <c r="AM35" i="793"/>
  <c r="AH35" i="793"/>
  <c r="BC35" i="793"/>
  <c r="BY35" i="793"/>
  <c r="AK35" i="793"/>
  <c r="AW35" i="793"/>
  <c r="BX35" i="793"/>
  <c r="BJ35" i="793"/>
  <c r="BF35" i="793"/>
  <c r="BK35" i="793"/>
  <c r="AG35" i="793"/>
  <c r="BQ35" i="793"/>
  <c r="AY35" i="793"/>
  <c r="S35" i="793"/>
  <c r="BH35" i="793"/>
  <c r="AL35" i="793"/>
  <c r="R35" i="793"/>
  <c r="N35" i="793" l="1"/>
  <c r="M35" i="793"/>
  <c r="L35" i="793"/>
  <c r="K35" i="793"/>
  <c r="J35" i="793"/>
  <c r="I35" i="793"/>
  <c r="H35" i="793"/>
  <c r="G35" i="793"/>
  <c r="F35" i="793"/>
  <c r="D38" i="793"/>
  <c r="E37" i="793"/>
  <c r="BG36" i="793"/>
  <c r="AD36" i="793"/>
  <c r="V36" i="793"/>
  <c r="BM37" i="793"/>
  <c r="BJ36" i="793"/>
  <c r="BA36" i="793"/>
  <c r="W36" i="793"/>
  <c r="P36" i="793"/>
  <c r="BL36" i="793"/>
  <c r="AE36" i="793"/>
  <c r="BK36" i="793"/>
  <c r="BH36" i="793"/>
  <c r="AV36" i="793"/>
  <c r="BU36" i="793"/>
  <c r="AN36" i="793"/>
  <c r="BP36" i="793"/>
  <c r="AH36" i="793"/>
  <c r="AR36" i="793"/>
  <c r="BN36" i="793"/>
  <c r="BY36" i="793"/>
  <c r="U36" i="793"/>
  <c r="AW36" i="793"/>
  <c r="AM36" i="793"/>
  <c r="AF36" i="793"/>
  <c r="AB36" i="793"/>
  <c r="AQ36" i="793"/>
  <c r="AI36" i="793"/>
  <c r="AL36" i="793"/>
  <c r="AU36" i="793"/>
  <c r="AJ36" i="793"/>
  <c r="BO36" i="793"/>
  <c r="BC36" i="793"/>
  <c r="AT36" i="793"/>
  <c r="BT36" i="793"/>
  <c r="BS36" i="793"/>
  <c r="BW36" i="793"/>
  <c r="AY36" i="793"/>
  <c r="BR36" i="793"/>
  <c r="BF36" i="793"/>
  <c r="S36" i="793"/>
  <c r="AO36" i="793"/>
  <c r="Y36" i="793"/>
  <c r="BQ36" i="793"/>
  <c r="BE36" i="793"/>
  <c r="O36" i="793"/>
  <c r="BD36" i="793"/>
  <c r="R36" i="793"/>
  <c r="AC36" i="793"/>
  <c r="X36" i="793"/>
  <c r="BM36" i="793"/>
  <c r="AP36" i="793"/>
  <c r="AG36" i="793"/>
  <c r="AZ36" i="793"/>
  <c r="BB36" i="793"/>
  <c r="Q36" i="793"/>
  <c r="BI36" i="793"/>
  <c r="AX36" i="793"/>
  <c r="T36" i="793"/>
  <c r="Z36" i="793"/>
  <c r="AA36" i="793"/>
  <c r="BX36" i="793"/>
  <c r="AK36" i="793"/>
  <c r="BV36" i="793"/>
  <c r="AS36" i="793"/>
  <c r="AB37" i="793"/>
  <c r="N36" i="793" l="1"/>
  <c r="M36" i="793"/>
  <c r="L36" i="793"/>
  <c r="K36" i="793"/>
  <c r="J36" i="793"/>
  <c r="I36" i="793"/>
  <c r="H36" i="793"/>
  <c r="G36" i="793"/>
  <c r="F36" i="793"/>
  <c r="E38" i="793"/>
  <c r="D39" i="793"/>
  <c r="AI37" i="793"/>
  <c r="AG37" i="793"/>
  <c r="BR37" i="793"/>
  <c r="R37" i="793"/>
  <c r="BI37" i="793"/>
  <c r="BW37" i="793"/>
  <c r="BD37" i="793"/>
  <c r="BY37" i="793"/>
  <c r="AO37" i="793"/>
  <c r="AS37" i="793"/>
  <c r="BC37" i="793"/>
  <c r="BF37" i="793"/>
  <c r="AL37" i="793"/>
  <c r="BU37" i="793"/>
  <c r="AX37" i="793"/>
  <c r="AV37" i="793"/>
  <c r="BK37" i="793"/>
  <c r="AE37" i="793"/>
  <c r="AF37" i="793"/>
  <c r="AY37" i="793"/>
  <c r="T37" i="793"/>
  <c r="AD37" i="793"/>
  <c r="AR37" i="793"/>
  <c r="AH37" i="793"/>
  <c r="AZ37" i="793"/>
  <c r="BX37" i="793"/>
  <c r="AT37" i="793"/>
  <c r="BG37" i="793"/>
  <c r="Z37" i="793"/>
  <c r="BE37" i="793"/>
  <c r="O37" i="793"/>
  <c r="BT37" i="793"/>
  <c r="BP37" i="793"/>
  <c r="AN37" i="793"/>
  <c r="BV37" i="793"/>
  <c r="Q37" i="793"/>
  <c r="AW37" i="793"/>
  <c r="X37" i="793"/>
  <c r="AK37" i="793"/>
  <c r="BN37" i="793"/>
  <c r="W37" i="793"/>
  <c r="BQ37" i="793"/>
  <c r="AU37" i="793"/>
  <c r="AP37" i="793"/>
  <c r="BO37" i="793"/>
  <c r="AM37" i="793"/>
  <c r="V37" i="793"/>
  <c r="BB37" i="793"/>
  <c r="U37" i="793"/>
  <c r="AJ37" i="793"/>
  <c r="AC37" i="793"/>
  <c r="BH37" i="793"/>
  <c r="S37" i="793"/>
  <c r="BJ37" i="793"/>
  <c r="AQ37" i="793"/>
  <c r="Y37" i="793"/>
  <c r="BA37" i="793"/>
  <c r="BL37" i="793"/>
  <c r="AA37" i="793"/>
  <c r="P37" i="793"/>
  <c r="BS37" i="793"/>
  <c r="R38" i="793"/>
  <c r="N37" i="793" l="1"/>
  <c r="M37" i="793"/>
  <c r="L37" i="793"/>
  <c r="K37" i="793"/>
  <c r="J37" i="793"/>
  <c r="I37" i="793"/>
  <c r="H37" i="793"/>
  <c r="G37" i="793"/>
  <c r="F37" i="793"/>
  <c r="D40" i="793"/>
  <c r="E39" i="793"/>
  <c r="BL38" i="793"/>
  <c r="AA38" i="793"/>
  <c r="S38" i="793"/>
  <c r="AI38" i="793"/>
  <c r="X38" i="793"/>
  <c r="AU38" i="793"/>
  <c r="T38" i="793"/>
  <c r="AN38" i="793"/>
  <c r="BX38" i="793"/>
  <c r="BH38" i="793"/>
  <c r="BY38" i="793"/>
  <c r="AE38" i="793"/>
  <c r="AK38" i="793"/>
  <c r="AF38" i="793"/>
  <c r="AM38" i="793"/>
  <c r="BB38" i="793"/>
  <c r="AQ38" i="793"/>
  <c r="AS38" i="793"/>
  <c r="BU38" i="793"/>
  <c r="AV38" i="793"/>
  <c r="BT38" i="793"/>
  <c r="AX38" i="793"/>
  <c r="AW38" i="793"/>
  <c r="AJ38" i="793"/>
  <c r="BJ38" i="793"/>
  <c r="AP38" i="793"/>
  <c r="BD38" i="793"/>
  <c r="AL38" i="793"/>
  <c r="AH38" i="793"/>
  <c r="BE38" i="793"/>
  <c r="BK38" i="793"/>
  <c r="AO38" i="793"/>
  <c r="BM38" i="793"/>
  <c r="BW38" i="793"/>
  <c r="BI38" i="793"/>
  <c r="Z38" i="793"/>
  <c r="AZ38" i="793"/>
  <c r="Q38" i="793"/>
  <c r="BC38" i="793"/>
  <c r="BG38" i="793"/>
  <c r="BR38" i="793"/>
  <c r="AT38" i="793"/>
  <c r="P38" i="793"/>
  <c r="AR38" i="793"/>
  <c r="AY38" i="793"/>
  <c r="BA38" i="793"/>
  <c r="BO38" i="793"/>
  <c r="BP38" i="793"/>
  <c r="AB38" i="793"/>
  <c r="O38" i="793"/>
  <c r="BV38" i="793"/>
  <c r="AG38" i="793"/>
  <c r="BN38" i="793"/>
  <c r="V38" i="793"/>
  <c r="Y38" i="793"/>
  <c r="AC38" i="793"/>
  <c r="U38" i="793"/>
  <c r="BF38" i="793"/>
  <c r="W38" i="793"/>
  <c r="BS38" i="793"/>
  <c r="BQ38" i="793"/>
  <c r="AD38" i="793"/>
  <c r="AP39" i="793"/>
  <c r="N38" i="793" l="1"/>
  <c r="M38" i="793"/>
  <c r="L38" i="793"/>
  <c r="K38" i="793"/>
  <c r="J38" i="793"/>
  <c r="I38" i="793"/>
  <c r="H38" i="793"/>
  <c r="G38" i="793"/>
  <c r="F38" i="793"/>
  <c r="E40" i="793"/>
  <c r="D41" i="793"/>
  <c r="BX39" i="793"/>
  <c r="BL39" i="793"/>
  <c r="BF39" i="793"/>
  <c r="AH39" i="793"/>
  <c r="AW39" i="793"/>
  <c r="AC39" i="793"/>
  <c r="Q39" i="793"/>
  <c r="BV39" i="793"/>
  <c r="AO39" i="793"/>
  <c r="AK39" i="793"/>
  <c r="BT39" i="793"/>
  <c r="BD39" i="793"/>
  <c r="BS39" i="793"/>
  <c r="AI39" i="793"/>
  <c r="S39" i="793"/>
  <c r="O39" i="793"/>
  <c r="BG39" i="793"/>
  <c r="AU39" i="793"/>
  <c r="AA39" i="793"/>
  <c r="BU39" i="793"/>
  <c r="X39" i="793"/>
  <c r="Z39" i="793"/>
  <c r="AS39" i="793"/>
  <c r="AJ39" i="793"/>
  <c r="BB39" i="793"/>
  <c r="Y39" i="793"/>
  <c r="BW39" i="793"/>
  <c r="AT39" i="793"/>
  <c r="U39" i="793"/>
  <c r="BK39" i="793"/>
  <c r="AQ39" i="793"/>
  <c r="AE39" i="793"/>
  <c r="P39" i="793"/>
  <c r="AY39" i="793"/>
  <c r="BY39" i="793"/>
  <c r="V39" i="793"/>
  <c r="BP39" i="793"/>
  <c r="R39" i="793"/>
  <c r="AB39" i="793"/>
  <c r="AX39" i="793"/>
  <c r="AL39" i="793"/>
  <c r="AG39" i="793"/>
  <c r="AM39" i="793"/>
  <c r="BR39" i="793"/>
  <c r="AD39" i="793"/>
  <c r="BH39" i="793"/>
  <c r="BJ39" i="793"/>
  <c r="AV39" i="793"/>
  <c r="AF39" i="793"/>
  <c r="W39" i="793"/>
  <c r="AZ39" i="793"/>
  <c r="BI39" i="793"/>
  <c r="AN39" i="793"/>
  <c r="AR39" i="793"/>
  <c r="BM39" i="793"/>
  <c r="BA39" i="793"/>
  <c r="BC39" i="793"/>
  <c r="BQ39" i="793"/>
  <c r="BE39" i="793"/>
  <c r="BN39" i="793"/>
  <c r="BO39" i="793"/>
  <c r="T39" i="793"/>
  <c r="AC40" i="793"/>
  <c r="N39" i="793" l="1"/>
  <c r="M39" i="793"/>
  <c r="L39" i="793"/>
  <c r="K39" i="793"/>
  <c r="J39" i="793"/>
  <c r="I39" i="793"/>
  <c r="H39" i="793"/>
  <c r="G39" i="793"/>
  <c r="F39" i="793"/>
  <c r="D42" i="793"/>
  <c r="E41" i="793"/>
  <c r="BI40" i="793"/>
  <c r="AK40" i="793"/>
  <c r="Y40" i="793"/>
  <c r="AO40" i="793"/>
  <c r="BQ40" i="793"/>
  <c r="AB40" i="793"/>
  <c r="AM40" i="793"/>
  <c r="BM40" i="793"/>
  <c r="W40" i="793"/>
  <c r="AM41" i="793"/>
  <c r="AD40" i="793"/>
  <c r="BH40" i="793"/>
  <c r="BR40" i="793"/>
  <c r="BN40" i="793"/>
  <c r="AH40" i="793"/>
  <c r="AV40" i="793"/>
  <c r="BE40" i="793"/>
  <c r="AW41" i="793"/>
  <c r="P40" i="793"/>
  <c r="BU40" i="793"/>
  <c r="AQ40" i="793"/>
  <c r="AL40" i="793"/>
  <c r="AN40" i="793"/>
  <c r="BW40" i="793"/>
  <c r="BO40" i="793"/>
  <c r="BY40" i="793"/>
  <c r="BP40" i="793"/>
  <c r="AU40" i="793"/>
  <c r="AG40" i="793"/>
  <c r="BK40" i="793"/>
  <c r="U40" i="793"/>
  <c r="T40" i="793"/>
  <c r="BB40" i="793"/>
  <c r="AX40" i="793"/>
  <c r="BJ40" i="793"/>
  <c r="BG40" i="793"/>
  <c r="AR40" i="793"/>
  <c r="AY40" i="793"/>
  <c r="O40" i="793"/>
  <c r="AT40" i="793"/>
  <c r="AA40" i="793"/>
  <c r="AI40" i="793"/>
  <c r="BV40" i="793"/>
  <c r="BX40" i="793"/>
  <c r="BA40" i="793"/>
  <c r="Z40" i="793"/>
  <c r="AF40" i="793"/>
  <c r="V40" i="793"/>
  <c r="BT40" i="793"/>
  <c r="R40" i="793"/>
  <c r="X40" i="793"/>
  <c r="AJ40" i="793"/>
  <c r="AE40" i="793"/>
  <c r="BD40" i="793"/>
  <c r="BF40" i="793"/>
  <c r="BL40" i="793"/>
  <c r="AZ40" i="793"/>
  <c r="AP40" i="793"/>
  <c r="Q40" i="793"/>
  <c r="S40" i="793"/>
  <c r="BS40" i="793"/>
  <c r="AW40" i="793"/>
  <c r="BC40" i="793"/>
  <c r="AS40" i="793"/>
  <c r="AP41" i="793"/>
  <c r="N40" i="793" l="1"/>
  <c r="M40" i="793"/>
  <c r="L40" i="793"/>
  <c r="K40" i="793"/>
  <c r="J40" i="793"/>
  <c r="I40" i="793"/>
  <c r="H40" i="793"/>
  <c r="G40" i="793"/>
  <c r="F40" i="793"/>
  <c r="E42" i="793"/>
  <c r="D43" i="793"/>
  <c r="AJ41" i="793"/>
  <c r="BF41" i="793"/>
  <c r="BY41" i="793"/>
  <c r="AN41" i="793"/>
  <c r="W41" i="793"/>
  <c r="BS41" i="793"/>
  <c r="BM41" i="793"/>
  <c r="AE41" i="793"/>
  <c r="AD41" i="793"/>
  <c r="O41" i="793"/>
  <c r="BL41" i="793"/>
  <c r="AV41" i="793"/>
  <c r="Z41" i="793"/>
  <c r="BW41" i="793"/>
  <c r="AO41" i="793"/>
  <c r="BB41" i="793"/>
  <c r="V41" i="793"/>
  <c r="BX41" i="793"/>
  <c r="AI41" i="793"/>
  <c r="BO41" i="793"/>
  <c r="BU41" i="793"/>
  <c r="BC41" i="793"/>
  <c r="AK41" i="793"/>
  <c r="AC41" i="793"/>
  <c r="BD41" i="793"/>
  <c r="AA41" i="793"/>
  <c r="BG41" i="793"/>
  <c r="BJ41" i="793"/>
  <c r="AR41" i="793"/>
  <c r="T41" i="793"/>
  <c r="AF41" i="793"/>
  <c r="R41" i="793"/>
  <c r="BP41" i="793"/>
  <c r="AB41" i="793"/>
  <c r="BI41" i="793"/>
  <c r="S41" i="793"/>
  <c r="BV41" i="793"/>
  <c r="AL41" i="793"/>
  <c r="Y41" i="793"/>
  <c r="U41" i="793"/>
  <c r="AX41" i="793"/>
  <c r="P41" i="793"/>
  <c r="AG41" i="793"/>
  <c r="AU41" i="793"/>
  <c r="BT41" i="793"/>
  <c r="X41" i="793"/>
  <c r="BQ41" i="793"/>
  <c r="AT41" i="793"/>
  <c r="Q41" i="793"/>
  <c r="AY41" i="793"/>
  <c r="AS41" i="793"/>
  <c r="AQ41" i="793"/>
  <c r="BR41" i="793"/>
  <c r="BH41" i="793"/>
  <c r="BK41" i="793"/>
  <c r="AH41" i="793"/>
  <c r="BN41" i="793"/>
  <c r="BA41" i="793"/>
  <c r="BE41" i="793"/>
  <c r="AZ41" i="793"/>
  <c r="AQ42" i="793"/>
  <c r="N41" i="793" l="1"/>
  <c r="M41" i="793"/>
  <c r="L41" i="793"/>
  <c r="K41" i="793"/>
  <c r="J41" i="793"/>
  <c r="I41" i="793"/>
  <c r="H41" i="793"/>
  <c r="G41" i="793"/>
  <c r="F41" i="793"/>
  <c r="D44" i="793"/>
  <c r="E43" i="793"/>
  <c r="X42" i="793"/>
  <c r="Z42" i="793"/>
  <c r="AJ42" i="793"/>
  <c r="V42" i="793"/>
  <c r="AO42" i="793"/>
  <c r="AL42" i="793"/>
  <c r="AZ42" i="793"/>
  <c r="BG42" i="793"/>
  <c r="BO42" i="793"/>
  <c r="BA42" i="793"/>
  <c r="AI42" i="793"/>
  <c r="BW42" i="793"/>
  <c r="AK42" i="793"/>
  <c r="AN42" i="793"/>
  <c r="AA42" i="793"/>
  <c r="BN42" i="793"/>
  <c r="BQ42" i="793"/>
  <c r="BH42" i="793"/>
  <c r="BD42" i="793"/>
  <c r="T42" i="793"/>
  <c r="R42" i="793"/>
  <c r="AM42" i="793"/>
  <c r="BV42" i="793"/>
  <c r="BE42" i="793"/>
  <c r="AV42" i="793"/>
  <c r="BU42" i="793"/>
  <c r="BX42" i="793"/>
  <c r="BY42" i="793"/>
  <c r="BM42" i="793"/>
  <c r="BK42" i="793"/>
  <c r="BJ42" i="793"/>
  <c r="AC42" i="793"/>
  <c r="AD42" i="793"/>
  <c r="AT42" i="793"/>
  <c r="AU42" i="793"/>
  <c r="BC42" i="793"/>
  <c r="Q42" i="793"/>
  <c r="AR42" i="793"/>
  <c r="AS42" i="793"/>
  <c r="BL42" i="793"/>
  <c r="AF42" i="793"/>
  <c r="BT42" i="793"/>
  <c r="BI42" i="793"/>
  <c r="BP42" i="793"/>
  <c r="BF42" i="793"/>
  <c r="AY42" i="793"/>
  <c r="BR42" i="793"/>
  <c r="AG42" i="793"/>
  <c r="AW42" i="793"/>
  <c r="O42" i="793"/>
  <c r="U42" i="793"/>
  <c r="P42" i="793"/>
  <c r="BS42" i="793"/>
  <c r="S42" i="793"/>
  <c r="AE42" i="793"/>
  <c r="Y42" i="793"/>
  <c r="BB42" i="793"/>
  <c r="AP42" i="793"/>
  <c r="AH42" i="793"/>
  <c r="AX42" i="793"/>
  <c r="AB42" i="793"/>
  <c r="W42" i="793"/>
  <c r="AA43" i="793"/>
  <c r="N42" i="793" l="1"/>
  <c r="M42" i="793"/>
  <c r="L42" i="793"/>
  <c r="K42" i="793"/>
  <c r="J42" i="793"/>
  <c r="I42" i="793"/>
  <c r="H42" i="793"/>
  <c r="G42" i="793"/>
  <c r="F42" i="793"/>
  <c r="E44" i="793"/>
  <c r="D45" i="793"/>
  <c r="BS43" i="793"/>
  <c r="BB43" i="793"/>
  <c r="AR43" i="793"/>
  <c r="X43" i="793"/>
  <c r="BO43" i="793"/>
  <c r="BP43" i="793"/>
  <c r="BY43" i="793"/>
  <c r="R43" i="793"/>
  <c r="T43" i="793"/>
  <c r="AS43" i="793"/>
  <c r="AX43" i="793"/>
  <c r="AB43" i="793"/>
  <c r="AW43" i="793"/>
  <c r="AQ43" i="793"/>
  <c r="BN43" i="793"/>
  <c r="BQ43" i="793"/>
  <c r="Q43" i="793"/>
  <c r="AM43" i="793"/>
  <c r="BE43" i="793"/>
  <c r="AK43" i="793"/>
  <c r="AL43" i="793"/>
  <c r="BR43" i="793"/>
  <c r="BW43" i="793"/>
  <c r="BX43" i="793"/>
  <c r="AT43" i="793"/>
  <c r="BG43" i="793"/>
  <c r="BI43" i="793"/>
  <c r="BU43" i="793"/>
  <c r="AF43" i="793"/>
  <c r="BD43" i="793"/>
  <c r="AZ43" i="793"/>
  <c r="AV43" i="793"/>
  <c r="O43" i="793"/>
  <c r="AO43" i="793"/>
  <c r="BM43" i="793"/>
  <c r="AJ43" i="793"/>
  <c r="AU43" i="793"/>
  <c r="AE43" i="793"/>
  <c r="Y43" i="793"/>
  <c r="AD43" i="793"/>
  <c r="BA43" i="793"/>
  <c r="BF43" i="793"/>
  <c r="AN43" i="793"/>
  <c r="U43" i="793"/>
  <c r="BK43" i="793"/>
  <c r="BC43" i="793"/>
  <c r="S43" i="793"/>
  <c r="BV43" i="793"/>
  <c r="P43" i="793"/>
  <c r="AC43" i="793"/>
  <c r="BH43" i="793"/>
  <c r="BL43" i="793"/>
  <c r="V43" i="793"/>
  <c r="AI43" i="793"/>
  <c r="BT43" i="793"/>
  <c r="BJ43" i="793"/>
  <c r="AP43" i="793"/>
  <c r="AY43" i="793"/>
  <c r="Z43" i="793"/>
  <c r="AG43" i="793"/>
  <c r="W43" i="793"/>
  <c r="AH43" i="793"/>
  <c r="BG44" i="793"/>
  <c r="N43" i="793" l="1"/>
  <c r="M43" i="793"/>
  <c r="L43" i="793"/>
  <c r="K43" i="793"/>
  <c r="J43" i="793"/>
  <c r="I43" i="793"/>
  <c r="H43" i="793"/>
  <c r="G43" i="793"/>
  <c r="F43" i="793"/>
  <c r="D46" i="793"/>
  <c r="E45" i="793"/>
  <c r="Y44" i="793"/>
  <c r="AB44" i="793"/>
  <c r="S44" i="793"/>
  <c r="BS44" i="793"/>
  <c r="AR44" i="793"/>
  <c r="BE44" i="793"/>
  <c r="BP44" i="793"/>
  <c r="BX44" i="793"/>
  <c r="AW44" i="793"/>
  <c r="BT44" i="793"/>
  <c r="AT44" i="793"/>
  <c r="AM44" i="793"/>
  <c r="BD44" i="793"/>
  <c r="AX44" i="793"/>
  <c r="AL44" i="793"/>
  <c r="BN44" i="793"/>
  <c r="AV44" i="793"/>
  <c r="AE44" i="793"/>
  <c r="BB44" i="793"/>
  <c r="BH44" i="793"/>
  <c r="AC44" i="793"/>
  <c r="AD44" i="793"/>
  <c r="BV44" i="793"/>
  <c r="BK44" i="793"/>
  <c r="BI44" i="793"/>
  <c r="AA44" i="793"/>
  <c r="AQ44" i="793"/>
  <c r="BY44" i="793"/>
  <c r="BA44" i="793"/>
  <c r="BR44" i="793"/>
  <c r="W44" i="793"/>
  <c r="AN44" i="793"/>
  <c r="AH44" i="793"/>
  <c r="P44" i="793"/>
  <c r="U44" i="793"/>
  <c r="V44" i="793"/>
  <c r="O44" i="793"/>
  <c r="T44" i="793"/>
  <c r="AJ44" i="793"/>
  <c r="AK44" i="793"/>
  <c r="BW44" i="793"/>
  <c r="Z44" i="793"/>
  <c r="AZ44" i="793"/>
  <c r="BJ44" i="793"/>
  <c r="AU44" i="793"/>
  <c r="AP44" i="793"/>
  <c r="AS44" i="793"/>
  <c r="AY44" i="793"/>
  <c r="BC44" i="793"/>
  <c r="BQ44" i="793"/>
  <c r="AI44" i="793"/>
  <c r="BO44" i="793"/>
  <c r="BM44" i="793"/>
  <c r="BL44" i="793"/>
  <c r="Q44" i="793"/>
  <c r="BU44" i="793"/>
  <c r="BF44" i="793"/>
  <c r="R44" i="793"/>
  <c r="AG44" i="793"/>
  <c r="AF44" i="793"/>
  <c r="X44" i="793"/>
  <c r="AO44" i="793"/>
  <c r="BJ45" i="793"/>
  <c r="N44" i="793" l="1"/>
  <c r="M44" i="793"/>
  <c r="L44" i="793"/>
  <c r="K44" i="793"/>
  <c r="J44" i="793"/>
  <c r="I44" i="793"/>
  <c r="H44" i="793"/>
  <c r="G44" i="793"/>
  <c r="F44" i="793"/>
  <c r="E46" i="793"/>
  <c r="D47" i="793"/>
  <c r="U45" i="793"/>
  <c r="AB45" i="793"/>
  <c r="AK45" i="793"/>
  <c r="BG45" i="793"/>
  <c r="BB45" i="793"/>
  <c r="AO45" i="793"/>
  <c r="BV45" i="793"/>
  <c r="BY45" i="793"/>
  <c r="BH45" i="793"/>
  <c r="AJ45" i="793"/>
  <c r="AQ45" i="793"/>
  <c r="BO45" i="793"/>
  <c r="AX45" i="793"/>
  <c r="BX45" i="793"/>
  <c r="BQ45" i="793"/>
  <c r="AT45" i="793"/>
  <c r="AD45" i="793"/>
  <c r="AR45" i="793"/>
  <c r="BU45" i="793"/>
  <c r="BP45" i="793"/>
  <c r="BI45" i="793"/>
  <c r="BF45" i="793"/>
  <c r="Q45" i="793"/>
  <c r="W45" i="793"/>
  <c r="Z45" i="793"/>
  <c r="BR45" i="793"/>
  <c r="P45" i="793"/>
  <c r="BS45" i="793"/>
  <c r="AU45" i="793"/>
  <c r="AQ46" i="793"/>
  <c r="BC45" i="793"/>
  <c r="AG45" i="793"/>
  <c r="AL45" i="793"/>
  <c r="AH45" i="793"/>
  <c r="BL45" i="793"/>
  <c r="AV45" i="793"/>
  <c r="S45" i="793"/>
  <c r="AC45" i="793"/>
  <c r="R45" i="793"/>
  <c r="AM45" i="793"/>
  <c r="BE45" i="793"/>
  <c r="T45" i="793"/>
  <c r="BD45" i="793"/>
  <c r="AN45" i="793"/>
  <c r="Y45" i="793"/>
  <c r="BA45" i="793"/>
  <c r="AZ45" i="793"/>
  <c r="V45" i="793"/>
  <c r="BK45" i="793"/>
  <c r="BW45" i="793"/>
  <c r="AA45" i="793"/>
  <c r="BN45" i="793"/>
  <c r="BD46" i="793"/>
  <c r="AW45" i="793"/>
  <c r="AP45" i="793"/>
  <c r="AE45" i="793"/>
  <c r="O45" i="793"/>
  <c r="BT45" i="793"/>
  <c r="X45" i="793"/>
  <c r="AF45" i="793"/>
  <c r="AI45" i="793"/>
  <c r="AS45" i="793"/>
  <c r="AY45" i="793"/>
  <c r="BM45" i="793"/>
  <c r="N45" i="793" l="1"/>
  <c r="M45" i="793"/>
  <c r="L45" i="793"/>
  <c r="K45" i="793"/>
  <c r="J45" i="793"/>
  <c r="I45" i="793"/>
  <c r="H45" i="793"/>
  <c r="G45" i="793"/>
  <c r="F45" i="793"/>
  <c r="D48" i="793"/>
  <c r="E47" i="793"/>
  <c r="BH46" i="793"/>
  <c r="AR46" i="793"/>
  <c r="V46" i="793"/>
  <c r="AI46" i="793"/>
  <c r="W46" i="793"/>
  <c r="BN46" i="793"/>
  <c r="Z46" i="793"/>
  <c r="BJ46" i="793"/>
  <c r="AG46" i="793"/>
  <c r="AE46" i="793"/>
  <c r="AW46" i="793"/>
  <c r="BT46" i="793"/>
  <c r="AD46" i="793"/>
  <c r="BU46" i="793"/>
  <c r="BE46" i="793"/>
  <c r="AV46" i="793"/>
  <c r="Y46" i="793"/>
  <c r="AT46" i="793"/>
  <c r="AY46" i="793"/>
  <c r="BC46" i="793"/>
  <c r="AN46" i="793"/>
  <c r="BK46" i="793"/>
  <c r="U46" i="793"/>
  <c r="BS46" i="793"/>
  <c r="BO46" i="793"/>
  <c r="AF46" i="793"/>
  <c r="AO46" i="793"/>
  <c r="BW46" i="793"/>
  <c r="AK46" i="793"/>
  <c r="BA46" i="793"/>
  <c r="AA46" i="793"/>
  <c r="AH46" i="793"/>
  <c r="AU46" i="793"/>
  <c r="X46" i="793"/>
  <c r="O46" i="793"/>
  <c r="BR46" i="793"/>
  <c r="AJ46" i="793"/>
  <c r="P46" i="793"/>
  <c r="AB46" i="793"/>
  <c r="BV46" i="793"/>
  <c r="R46" i="793"/>
  <c r="AS46" i="793"/>
  <c r="AM46" i="793"/>
  <c r="BQ46" i="793"/>
  <c r="AC46" i="793"/>
  <c r="BP46" i="793"/>
  <c r="AL46" i="793"/>
  <c r="BM46" i="793"/>
  <c r="BI46" i="793"/>
  <c r="BX46" i="793"/>
  <c r="AZ46" i="793"/>
  <c r="BL46" i="793"/>
  <c r="AP46" i="793"/>
  <c r="Q46" i="793"/>
  <c r="BF46" i="793"/>
  <c r="T46" i="793"/>
  <c r="AX46" i="793"/>
  <c r="S46" i="793"/>
  <c r="BG46" i="793"/>
  <c r="BB46" i="793"/>
  <c r="BY46" i="793"/>
  <c r="AY47" i="793"/>
  <c r="N46" i="793" l="1"/>
  <c r="M46" i="793"/>
  <c r="L46" i="793"/>
  <c r="K46" i="793"/>
  <c r="J46" i="793"/>
  <c r="I46" i="793"/>
  <c r="H46" i="793"/>
  <c r="G46" i="793"/>
  <c r="F46" i="793"/>
  <c r="E48" i="793"/>
  <c r="D49" i="793"/>
  <c r="AA47" i="793"/>
  <c r="BF47" i="793"/>
  <c r="AI47" i="793"/>
  <c r="BJ47" i="793"/>
  <c r="BA47" i="793"/>
  <c r="BO47" i="793"/>
  <c r="AX47" i="793"/>
  <c r="AD47" i="793"/>
  <c r="AP47" i="793"/>
  <c r="BP47" i="793"/>
  <c r="Z47" i="793"/>
  <c r="BM47" i="793"/>
  <c r="R47" i="793"/>
  <c r="AH47" i="793"/>
  <c r="AN47" i="793"/>
  <c r="BH47" i="793"/>
  <c r="BY47" i="793"/>
  <c r="BS47" i="793"/>
  <c r="AB47" i="793"/>
  <c r="AC47" i="793"/>
  <c r="W47" i="793"/>
  <c r="BK47" i="793"/>
  <c r="BQ47" i="793"/>
  <c r="AM47" i="793"/>
  <c r="BL47" i="793"/>
  <c r="AU47" i="793"/>
  <c r="BB47" i="793"/>
  <c r="BW47" i="793"/>
  <c r="AZ47" i="793"/>
  <c r="BX47" i="793"/>
  <c r="AF47" i="793"/>
  <c r="BU47" i="793"/>
  <c r="V47" i="793"/>
  <c r="AJ47" i="793"/>
  <c r="S47" i="793"/>
  <c r="Q47" i="793"/>
  <c r="P47" i="793"/>
  <c r="AR47" i="793"/>
  <c r="BC47" i="793"/>
  <c r="AO47" i="793"/>
  <c r="BG47" i="793"/>
  <c r="AL47" i="793"/>
  <c r="X47" i="793"/>
  <c r="AW47" i="793"/>
  <c r="AK47" i="793"/>
  <c r="O47" i="793"/>
  <c r="AQ47" i="793"/>
  <c r="AV47" i="793"/>
  <c r="T47" i="793"/>
  <c r="Y47" i="793"/>
  <c r="AS47" i="793"/>
  <c r="BT47" i="793"/>
  <c r="BN47" i="793"/>
  <c r="BV47" i="793"/>
  <c r="BR47" i="793"/>
  <c r="BI47" i="793"/>
  <c r="U47" i="793"/>
  <c r="BE47" i="793"/>
  <c r="BD47" i="793"/>
  <c r="AT47" i="793"/>
  <c r="AG47" i="793"/>
  <c r="AE47" i="793"/>
  <c r="AP48" i="793"/>
  <c r="N47" i="793" l="1"/>
  <c r="M47" i="793"/>
  <c r="L47" i="793"/>
  <c r="K47" i="793"/>
  <c r="J47" i="793"/>
  <c r="I47" i="793"/>
  <c r="H47" i="793"/>
  <c r="G47" i="793"/>
  <c r="F47" i="793"/>
  <c r="D50" i="793"/>
  <c r="E49" i="793"/>
  <c r="Q48" i="793"/>
  <c r="BI49" i="793"/>
  <c r="AV48" i="793"/>
  <c r="BO48" i="793"/>
  <c r="AL48" i="793"/>
  <c r="O48" i="793"/>
  <c r="AK48" i="793"/>
  <c r="O49" i="793"/>
  <c r="AB48" i="793"/>
  <c r="AC48" i="793"/>
  <c r="U48" i="793"/>
  <c r="BS48" i="793"/>
  <c r="Y48" i="793"/>
  <c r="P48" i="793"/>
  <c r="BL48" i="793"/>
  <c r="AZ48" i="793"/>
  <c r="AF49" i="793"/>
  <c r="AN48" i="793"/>
  <c r="V48" i="793"/>
  <c r="BP48" i="793"/>
  <c r="BC48" i="793"/>
  <c r="AW48" i="793"/>
  <c r="AK49" i="793"/>
  <c r="BU48" i="793"/>
  <c r="BH48" i="793"/>
  <c r="BE48" i="793"/>
  <c r="AU48" i="793"/>
  <c r="AH48" i="793"/>
  <c r="AO48" i="793"/>
  <c r="AI48" i="793"/>
  <c r="BJ48" i="793"/>
  <c r="AA49" i="793"/>
  <c r="BR48" i="793"/>
  <c r="AF48" i="793"/>
  <c r="AZ49" i="793"/>
  <c r="AU49" i="793"/>
  <c r="AY48" i="793"/>
  <c r="BD49" i="793"/>
  <c r="BW48" i="793"/>
  <c r="BG48" i="793"/>
  <c r="BX48" i="793"/>
  <c r="AT48" i="793"/>
  <c r="BK48" i="793"/>
  <c r="BA48" i="793"/>
  <c r="X48" i="793"/>
  <c r="T48" i="793"/>
  <c r="W48" i="793"/>
  <c r="AD48" i="793"/>
  <c r="BB48" i="793"/>
  <c r="BV48" i="793"/>
  <c r="AS48" i="793"/>
  <c r="BI48" i="793"/>
  <c r="Y49" i="793"/>
  <c r="S48" i="793"/>
  <c r="BD48" i="793"/>
  <c r="AX48" i="793"/>
  <c r="BM48" i="793"/>
  <c r="AQ48" i="793"/>
  <c r="R48" i="793"/>
  <c r="BQ48" i="793"/>
  <c r="AR48" i="793"/>
  <c r="AE48" i="793"/>
  <c r="BN48" i="793"/>
  <c r="BF48" i="793"/>
  <c r="BT48" i="793"/>
  <c r="Z48" i="793"/>
  <c r="U49" i="793"/>
  <c r="AA48" i="793"/>
  <c r="BY48" i="793"/>
  <c r="AJ48" i="793"/>
  <c r="AG48" i="793"/>
  <c r="AM48" i="793"/>
  <c r="N48" i="793" l="1"/>
  <c r="M48" i="793"/>
  <c r="L48" i="793"/>
  <c r="K48" i="793"/>
  <c r="J48" i="793"/>
  <c r="I48" i="793"/>
  <c r="H48" i="793"/>
  <c r="G48" i="793"/>
  <c r="F48" i="793"/>
  <c r="E50" i="793"/>
  <c r="D51" i="793"/>
  <c r="AT49" i="793"/>
  <c r="BH49" i="793"/>
  <c r="AE49" i="793"/>
  <c r="BR49" i="793"/>
  <c r="AH49" i="793"/>
  <c r="BV49" i="793"/>
  <c r="AG49" i="793"/>
  <c r="BE49" i="793"/>
  <c r="BF49" i="793"/>
  <c r="AL49" i="793"/>
  <c r="W49" i="793"/>
  <c r="BW49" i="793"/>
  <c r="BC49" i="793"/>
  <c r="BP49" i="793"/>
  <c r="T49" i="793"/>
  <c r="V49" i="793"/>
  <c r="AX49" i="793"/>
  <c r="AN49" i="793"/>
  <c r="AS49" i="793"/>
  <c r="Q49" i="793"/>
  <c r="AW49" i="793"/>
  <c r="BM49" i="793"/>
  <c r="AJ49" i="793"/>
  <c r="S49" i="793"/>
  <c r="BS49" i="793"/>
  <c r="BB49" i="793"/>
  <c r="BO49" i="793"/>
  <c r="BN49" i="793"/>
  <c r="BA49" i="793"/>
  <c r="BJ50" i="793"/>
  <c r="AI49" i="793"/>
  <c r="BG49" i="793"/>
  <c r="BJ49" i="793"/>
  <c r="BK49" i="793"/>
  <c r="AM49" i="793"/>
  <c r="AY49" i="793"/>
  <c r="X49" i="793"/>
  <c r="AP49" i="793"/>
  <c r="AV49" i="793"/>
  <c r="BU49" i="793"/>
  <c r="AD49" i="793"/>
  <c r="BQ49" i="793"/>
  <c r="AB49" i="793"/>
  <c r="P49" i="793"/>
  <c r="Z49" i="793"/>
  <c r="BT49" i="793"/>
  <c r="BX49" i="793"/>
  <c r="BL49" i="793"/>
  <c r="AC49" i="793"/>
  <c r="BY49" i="793"/>
  <c r="AR49" i="793"/>
  <c r="AO49" i="793"/>
  <c r="AQ49" i="793"/>
  <c r="R49" i="793"/>
  <c r="S50" i="793"/>
  <c r="N49" i="793" l="1"/>
  <c r="M49" i="793"/>
  <c r="L49" i="793"/>
  <c r="K49" i="793"/>
  <c r="J49" i="793"/>
  <c r="I49" i="793"/>
  <c r="H49" i="793"/>
  <c r="G49" i="793"/>
  <c r="F49" i="793"/>
  <c r="D52" i="793"/>
  <c r="E51" i="793"/>
  <c r="AM50" i="793"/>
  <c r="AW51" i="793"/>
  <c r="BS50" i="793"/>
  <c r="T50" i="793"/>
  <c r="BM50" i="793"/>
  <c r="AH50" i="793"/>
  <c r="AE50" i="793"/>
  <c r="AZ50" i="793"/>
  <c r="AC50" i="793"/>
  <c r="X50" i="793"/>
  <c r="Q50" i="793"/>
  <c r="AK50" i="793"/>
  <c r="AT50" i="793"/>
  <c r="AF50" i="793"/>
  <c r="AW50" i="793"/>
  <c r="BQ50" i="793"/>
  <c r="AR50" i="793"/>
  <c r="BX50" i="793"/>
  <c r="AG50" i="793"/>
  <c r="BO50" i="793"/>
  <c r="AV50" i="793"/>
  <c r="R50" i="793"/>
  <c r="BY50" i="793"/>
  <c r="AN50" i="793"/>
  <c r="AS50" i="793"/>
  <c r="AL50" i="793"/>
  <c r="O50" i="793"/>
  <c r="P50" i="793"/>
  <c r="AO50" i="793"/>
  <c r="Z50" i="793"/>
  <c r="BE50" i="793"/>
  <c r="BD50" i="793"/>
  <c r="BU50" i="793"/>
  <c r="W50" i="793"/>
  <c r="AU50" i="793"/>
  <c r="AY50" i="793"/>
  <c r="AA50" i="793"/>
  <c r="BI50" i="793"/>
  <c r="BF50" i="793"/>
  <c r="BG50" i="793"/>
  <c r="BA50" i="793"/>
  <c r="AP50" i="793"/>
  <c r="BP50" i="793"/>
  <c r="Y50" i="793"/>
  <c r="BK50" i="793"/>
  <c r="BB50" i="793"/>
  <c r="BW50" i="793"/>
  <c r="BR50" i="793"/>
  <c r="V50" i="793"/>
  <c r="BN50" i="793"/>
  <c r="U50" i="793"/>
  <c r="AQ50" i="793"/>
  <c r="BC50" i="793"/>
  <c r="BH50" i="793"/>
  <c r="BV50" i="793"/>
  <c r="AB50" i="793"/>
  <c r="AI50" i="793"/>
  <c r="BL50" i="793"/>
  <c r="AD50" i="793"/>
  <c r="AJ50" i="793"/>
  <c r="BT50" i="793"/>
  <c r="AX50" i="793"/>
  <c r="N50" i="793" l="1"/>
  <c r="M50" i="793"/>
  <c r="L50" i="793"/>
  <c r="K50" i="793"/>
  <c r="J50" i="793"/>
  <c r="I50" i="793"/>
  <c r="H50" i="793"/>
  <c r="G50" i="793"/>
  <c r="F50" i="793"/>
  <c r="E52" i="793"/>
  <c r="D53" i="793"/>
  <c r="BC51" i="793"/>
  <c r="BH51" i="793"/>
  <c r="BR51" i="793"/>
  <c r="BU51" i="793"/>
  <c r="AG51" i="793"/>
  <c r="BW51" i="793"/>
  <c r="AV51" i="793"/>
  <c r="O51" i="793"/>
  <c r="AQ51" i="793"/>
  <c r="AM51" i="793"/>
  <c r="P51" i="793"/>
  <c r="BD51" i="793"/>
  <c r="BV51" i="793"/>
  <c r="BY51" i="793"/>
  <c r="BE51" i="793"/>
  <c r="AN51" i="793"/>
  <c r="W51" i="793"/>
  <c r="AP51" i="793"/>
  <c r="R51" i="793"/>
  <c r="BP51" i="793"/>
  <c r="BO51" i="793"/>
  <c r="BM51" i="793"/>
  <c r="BJ51" i="793"/>
  <c r="AS51" i="793"/>
  <c r="BA51" i="793"/>
  <c r="AY51" i="793"/>
  <c r="AL51" i="793"/>
  <c r="AZ51" i="793"/>
  <c r="AR51" i="793"/>
  <c r="BS51" i="793"/>
  <c r="BI51" i="793"/>
  <c r="T51" i="793"/>
  <c r="Z51" i="793"/>
  <c r="AU52" i="793"/>
  <c r="X51" i="793"/>
  <c r="U51" i="793"/>
  <c r="AO51" i="793"/>
  <c r="AH51" i="793"/>
  <c r="BF51" i="793"/>
  <c r="AE51" i="793"/>
  <c r="AT51" i="793"/>
  <c r="AJ51" i="793"/>
  <c r="S51" i="793"/>
  <c r="BL51" i="793"/>
  <c r="AB51" i="793"/>
  <c r="Y51" i="793"/>
  <c r="AC51" i="793"/>
  <c r="BK51" i="793"/>
  <c r="BX51" i="793"/>
  <c r="BG51" i="793"/>
  <c r="BN51" i="793"/>
  <c r="AK51" i="793"/>
  <c r="V51" i="793"/>
  <c r="AI51" i="793"/>
  <c r="BI52" i="793"/>
  <c r="AD51" i="793"/>
  <c r="AX52" i="793"/>
  <c r="AU51" i="793"/>
  <c r="BA52" i="793"/>
  <c r="AX51" i="793"/>
  <c r="BT51" i="793"/>
  <c r="Q51" i="793"/>
  <c r="AA51" i="793"/>
  <c r="AF51" i="793"/>
  <c r="BB51" i="793"/>
  <c r="BQ51" i="793"/>
  <c r="Y52" i="793"/>
  <c r="N51" i="793" l="1"/>
  <c r="M51" i="793"/>
  <c r="L51" i="793"/>
  <c r="K51" i="793"/>
  <c r="J51" i="793"/>
  <c r="I51" i="793"/>
  <c r="H51" i="793"/>
  <c r="G51" i="793"/>
  <c r="F51" i="793"/>
  <c r="D54" i="793"/>
  <c r="E53" i="793"/>
  <c r="BJ52" i="793"/>
  <c r="BM52" i="793"/>
  <c r="BR52" i="793"/>
  <c r="X52" i="793"/>
  <c r="AD52" i="793"/>
  <c r="AG52" i="793"/>
  <c r="AA52" i="793"/>
  <c r="AO52" i="793"/>
  <c r="U52" i="793"/>
  <c r="P52" i="793"/>
  <c r="W52" i="793"/>
  <c r="BH52" i="793"/>
  <c r="AR52" i="793"/>
  <c r="BO52" i="793"/>
  <c r="AB52" i="793"/>
  <c r="BF52" i="793"/>
  <c r="BV52" i="793"/>
  <c r="AC52" i="793"/>
  <c r="O52" i="793"/>
  <c r="BX52" i="793"/>
  <c r="AF52" i="793"/>
  <c r="Q52" i="793"/>
  <c r="BU52" i="793"/>
  <c r="R52" i="793"/>
  <c r="AN52" i="793"/>
  <c r="Z52" i="793"/>
  <c r="BY52" i="793"/>
  <c r="BT52" i="793"/>
  <c r="BW52" i="793"/>
  <c r="AZ52" i="793"/>
  <c r="AH52" i="793"/>
  <c r="BD52" i="793"/>
  <c r="AL52" i="793"/>
  <c r="AW52" i="793"/>
  <c r="AK52" i="793"/>
  <c r="BF53" i="793"/>
  <c r="S52" i="793"/>
  <c r="AS52" i="793"/>
  <c r="AP52" i="793"/>
  <c r="BP52" i="793"/>
  <c r="AM52" i="793"/>
  <c r="BK52" i="793"/>
  <c r="AJ52" i="793"/>
  <c r="AV52" i="793"/>
  <c r="AQ52" i="793"/>
  <c r="V52" i="793"/>
  <c r="BC52" i="793"/>
  <c r="T52" i="793"/>
  <c r="BQ52" i="793"/>
  <c r="AY52" i="793"/>
  <c r="BE52" i="793"/>
  <c r="BS52" i="793"/>
  <c r="AT52" i="793"/>
  <c r="AI52" i="793"/>
  <c r="BB52" i="793"/>
  <c r="BL52" i="793"/>
  <c r="AE52" i="793"/>
  <c r="BN52" i="793"/>
  <c r="BG52" i="793"/>
  <c r="N52" i="793" l="1"/>
  <c r="M52" i="793"/>
  <c r="L52" i="793"/>
  <c r="K52" i="793"/>
  <c r="J52" i="793"/>
  <c r="I52" i="793"/>
  <c r="H52" i="793"/>
  <c r="G52" i="793"/>
  <c r="F52" i="793"/>
  <c r="E54" i="793"/>
  <c r="D55" i="793"/>
  <c r="AT53" i="793"/>
  <c r="T53" i="793"/>
  <c r="BQ53" i="793"/>
  <c r="BJ53" i="793"/>
  <c r="Q53" i="793"/>
  <c r="BS53" i="793"/>
  <c r="BM53" i="793"/>
  <c r="BA53" i="793"/>
  <c r="BT53" i="793"/>
  <c r="AM53" i="793"/>
  <c r="AW53" i="793"/>
  <c r="BB53" i="793"/>
  <c r="BO53" i="793"/>
  <c r="AA53" i="793"/>
  <c r="BY53" i="793"/>
  <c r="BG53" i="793"/>
  <c r="AQ53" i="793"/>
  <c r="BX53" i="793"/>
  <c r="AY53" i="793"/>
  <c r="X53" i="793"/>
  <c r="AD53" i="793"/>
  <c r="BE53" i="793"/>
  <c r="AZ53" i="793"/>
  <c r="AW54" i="793"/>
  <c r="S53" i="793"/>
  <c r="BU53" i="793"/>
  <c r="W53" i="793"/>
  <c r="BR53" i="793"/>
  <c r="U53" i="793"/>
  <c r="BW53" i="793"/>
  <c r="BD53" i="793"/>
  <c r="AC53" i="793"/>
  <c r="AE53" i="793"/>
  <c r="Y53" i="793"/>
  <c r="AS53" i="793"/>
  <c r="AL53" i="793"/>
  <c r="BN53" i="793"/>
  <c r="BI53" i="793"/>
  <c r="AU53" i="793"/>
  <c r="AJ53" i="793"/>
  <c r="AP53" i="793"/>
  <c r="BK53" i="793"/>
  <c r="AF53" i="793"/>
  <c r="AN53" i="793"/>
  <c r="Z53" i="793"/>
  <c r="AH53" i="793"/>
  <c r="BC53" i="793"/>
  <c r="AK53" i="793"/>
  <c r="AO53" i="793"/>
  <c r="BP53" i="793"/>
  <c r="AX53" i="793"/>
  <c r="AR53" i="793"/>
  <c r="P53" i="793"/>
  <c r="BL53" i="793"/>
  <c r="R53" i="793"/>
  <c r="AI53" i="793"/>
  <c r="AB53" i="793"/>
  <c r="O53" i="793"/>
  <c r="V53" i="793"/>
  <c r="AG53" i="793"/>
  <c r="BH53" i="793"/>
  <c r="AV53" i="793"/>
  <c r="BV53" i="793"/>
  <c r="AT54" i="793"/>
  <c r="N53" i="793" l="1"/>
  <c r="M53" i="793"/>
  <c r="L53" i="793"/>
  <c r="K53" i="793"/>
  <c r="J53" i="793"/>
  <c r="I53" i="793"/>
  <c r="H53" i="793"/>
  <c r="G53" i="793"/>
  <c r="F53" i="793"/>
  <c r="D56" i="793"/>
  <c r="E55" i="793"/>
  <c r="AZ54" i="793"/>
  <c r="AF54" i="793"/>
  <c r="BP54" i="793"/>
  <c r="BC54" i="793"/>
  <c r="AH54" i="793"/>
  <c r="AY54" i="793"/>
  <c r="BO54" i="793"/>
  <c r="AV54" i="793"/>
  <c r="AK54" i="793"/>
  <c r="U54" i="793"/>
  <c r="AG54" i="793"/>
  <c r="BS54" i="793"/>
  <c r="BT54" i="793"/>
  <c r="R54" i="793"/>
  <c r="Z54" i="793"/>
  <c r="AR54" i="793"/>
  <c r="AA54" i="793"/>
  <c r="BQ54" i="793"/>
  <c r="AD54" i="793"/>
  <c r="T54" i="793"/>
  <c r="AO54" i="793"/>
  <c r="AB54" i="793"/>
  <c r="BX54" i="793"/>
  <c r="BD54" i="793"/>
  <c r="BB54" i="793"/>
  <c r="AN54" i="793"/>
  <c r="AE54" i="793"/>
  <c r="AI54" i="793"/>
  <c r="AS54" i="793"/>
  <c r="S54" i="793"/>
  <c r="AJ54" i="793"/>
  <c r="AC54" i="793"/>
  <c r="X54" i="793"/>
  <c r="BU54" i="793"/>
  <c r="BI54" i="793"/>
  <c r="BE54" i="793"/>
  <c r="BV54" i="793"/>
  <c r="BL54" i="793"/>
  <c r="BY54" i="793"/>
  <c r="BH54" i="793"/>
  <c r="BN54" i="793"/>
  <c r="BA54" i="793"/>
  <c r="AL54" i="793"/>
  <c r="Y54" i="793"/>
  <c r="V54" i="793"/>
  <c r="W54" i="793"/>
  <c r="BR54" i="793"/>
  <c r="BJ54" i="793"/>
  <c r="AX54" i="793"/>
  <c r="BM54" i="793"/>
  <c r="Q54" i="793"/>
  <c r="BF54" i="793"/>
  <c r="BG54" i="793"/>
  <c r="BK54" i="793"/>
  <c r="AM54" i="793"/>
  <c r="P54" i="793"/>
  <c r="AP54" i="793"/>
  <c r="AQ54" i="793"/>
  <c r="AU54" i="793"/>
  <c r="BW54" i="793"/>
  <c r="O54" i="793"/>
  <c r="AD55" i="793"/>
  <c r="N54" i="793" l="1"/>
  <c r="M54" i="793"/>
  <c r="L54" i="793"/>
  <c r="K54" i="793"/>
  <c r="J54" i="793"/>
  <c r="I54" i="793"/>
  <c r="H54" i="793"/>
  <c r="G54" i="793"/>
  <c r="F54" i="793"/>
  <c r="E56" i="793"/>
  <c r="D57" i="793"/>
  <c r="AI55" i="793"/>
  <c r="Y55" i="793"/>
  <c r="AV55" i="793"/>
  <c r="AU55" i="793"/>
  <c r="AS55" i="793"/>
  <c r="AL55" i="793"/>
  <c r="T55" i="793"/>
  <c r="R55" i="793"/>
  <c r="BW55" i="793"/>
  <c r="BU55" i="793"/>
  <c r="BP55" i="793"/>
  <c r="BX55" i="793"/>
  <c r="BI55" i="793"/>
  <c r="V55" i="793"/>
  <c r="BE55" i="793"/>
  <c r="BK55" i="793"/>
  <c r="BV55" i="793"/>
  <c r="AO55" i="793"/>
  <c r="BC55" i="793"/>
  <c r="BG55" i="793"/>
  <c r="BA55" i="793"/>
  <c r="AY55" i="793"/>
  <c r="BB55" i="793"/>
  <c r="Z55" i="793"/>
  <c r="BL55" i="793"/>
  <c r="BJ55" i="793"/>
  <c r="BO55" i="793"/>
  <c r="AX55" i="793"/>
  <c r="BD55" i="793"/>
  <c r="AC55" i="793"/>
  <c r="BH55" i="793"/>
  <c r="AW55" i="793"/>
  <c r="O55" i="793"/>
  <c r="AK55" i="793"/>
  <c r="BT55" i="793"/>
  <c r="AR55" i="793"/>
  <c r="BR55" i="793"/>
  <c r="AE55" i="793"/>
  <c r="AQ55" i="793"/>
  <c r="AG55" i="793"/>
  <c r="P55" i="793"/>
  <c r="BM55" i="793"/>
  <c r="AF55" i="793"/>
  <c r="AA55" i="793"/>
  <c r="BQ55" i="793"/>
  <c r="AH55" i="793"/>
  <c r="BS55" i="793"/>
  <c r="AT55" i="793"/>
  <c r="BF55" i="793"/>
  <c r="AM55" i="793"/>
  <c r="X55" i="793"/>
  <c r="AZ55" i="793"/>
  <c r="AP55" i="793"/>
  <c r="BY55" i="793"/>
  <c r="AJ55" i="793"/>
  <c r="W55" i="793"/>
  <c r="AN55" i="793"/>
  <c r="Q55" i="793"/>
  <c r="BN55" i="793"/>
  <c r="S55" i="793"/>
  <c r="AB55" i="793"/>
  <c r="U55" i="793"/>
  <c r="BD56" i="793"/>
  <c r="R56" i="793"/>
  <c r="N55" i="793" l="1"/>
  <c r="M55" i="793"/>
  <c r="L55" i="793"/>
  <c r="K55" i="793"/>
  <c r="J55" i="793"/>
  <c r="I55" i="793"/>
  <c r="H55" i="793"/>
  <c r="G55" i="793"/>
  <c r="F55" i="793"/>
  <c r="D58" i="793"/>
  <c r="E57" i="793"/>
  <c r="BN56" i="793"/>
  <c r="BH56" i="793"/>
  <c r="BR56" i="793"/>
  <c r="T56" i="793"/>
  <c r="AF56" i="793"/>
  <c r="AJ56" i="793"/>
  <c r="BK56" i="793"/>
  <c r="AB56" i="793"/>
  <c r="BS56" i="793"/>
  <c r="AX56" i="793"/>
  <c r="AA56" i="793"/>
  <c r="BT56" i="793"/>
  <c r="AY57" i="793"/>
  <c r="X56" i="793"/>
  <c r="S56" i="793"/>
  <c r="BJ56" i="793"/>
  <c r="Q56" i="793"/>
  <c r="AB57" i="793"/>
  <c r="P56" i="793"/>
  <c r="AN56" i="793"/>
  <c r="AI56" i="793"/>
  <c r="BO57" i="793"/>
  <c r="BY56" i="793"/>
  <c r="U56" i="793"/>
  <c r="BI56" i="793"/>
  <c r="BU56" i="793"/>
  <c r="AY56" i="793"/>
  <c r="V56" i="793"/>
  <c r="AK56" i="793"/>
  <c r="AR56" i="793"/>
  <c r="BQ56" i="793"/>
  <c r="Z56" i="793"/>
  <c r="O56" i="793"/>
  <c r="Y56" i="793"/>
  <c r="BP56" i="793"/>
  <c r="AL56" i="793"/>
  <c r="BA56" i="793"/>
  <c r="BE56" i="793"/>
  <c r="AH56" i="793"/>
  <c r="BM56" i="793"/>
  <c r="AD56" i="793"/>
  <c r="AT56" i="793"/>
  <c r="X57" i="793"/>
  <c r="AQ56" i="793"/>
  <c r="AE56" i="793"/>
  <c r="BL56" i="793"/>
  <c r="AM56" i="793"/>
  <c r="AO56" i="793"/>
  <c r="AV56" i="793"/>
  <c r="AP56" i="793"/>
  <c r="AS56" i="793"/>
  <c r="BC56" i="793"/>
  <c r="AC56" i="793"/>
  <c r="AU56" i="793"/>
  <c r="BB56" i="793"/>
  <c r="BX56" i="793"/>
  <c r="W56" i="793"/>
  <c r="AG56" i="793"/>
  <c r="BG56" i="793"/>
  <c r="BO56" i="793"/>
  <c r="BF56" i="793"/>
  <c r="AZ56" i="793"/>
  <c r="AF57" i="793"/>
  <c r="BV56" i="793"/>
  <c r="AW56" i="793"/>
  <c r="BW56" i="793"/>
  <c r="N56" i="793" l="1"/>
  <c r="M56" i="793"/>
  <c r="L56" i="793"/>
  <c r="K56" i="793"/>
  <c r="J56" i="793"/>
  <c r="I56" i="793"/>
  <c r="H56" i="793"/>
  <c r="G56" i="793"/>
  <c r="F56" i="793"/>
  <c r="E58" i="793"/>
  <c r="D59" i="793"/>
  <c r="W57" i="793"/>
  <c r="BJ57" i="793"/>
  <c r="AE57" i="793"/>
  <c r="BB57" i="793"/>
  <c r="AV57" i="793"/>
  <c r="R57" i="793"/>
  <c r="BG57" i="793"/>
  <c r="Q57" i="793"/>
  <c r="AQ57" i="793"/>
  <c r="V57" i="793"/>
  <c r="BL57" i="793"/>
  <c r="AP57" i="793"/>
  <c r="BF57" i="793"/>
  <c r="AO57" i="793"/>
  <c r="BV57" i="793"/>
  <c r="BQ57" i="793"/>
  <c r="P57" i="793"/>
  <c r="BN57" i="793"/>
  <c r="BX57" i="793"/>
  <c r="BC57" i="793"/>
  <c r="BT57" i="793"/>
  <c r="U57" i="793"/>
  <c r="BK57" i="793"/>
  <c r="BD57" i="793"/>
  <c r="AM57" i="793"/>
  <c r="Z57" i="793"/>
  <c r="AT57" i="793"/>
  <c r="BE57" i="793"/>
  <c r="AJ57" i="793"/>
  <c r="AK57" i="793"/>
  <c r="AU57" i="793"/>
  <c r="AR57" i="793"/>
  <c r="BR57" i="793"/>
  <c r="BS57" i="793"/>
  <c r="AW57" i="793"/>
  <c r="BW57" i="793"/>
  <c r="BI57" i="793"/>
  <c r="AA57" i="793"/>
  <c r="T57" i="793"/>
  <c r="AC57" i="793"/>
  <c r="BU57" i="793"/>
  <c r="AL57" i="793"/>
  <c r="AX57" i="793"/>
  <c r="AN57" i="793"/>
  <c r="BY57" i="793"/>
  <c r="O57" i="793"/>
  <c r="BH57" i="793"/>
  <c r="BP57" i="793"/>
  <c r="AD57" i="793"/>
  <c r="AH57" i="793"/>
  <c r="BA57" i="793"/>
  <c r="AI57" i="793"/>
  <c r="AZ57" i="793"/>
  <c r="Y57" i="793"/>
  <c r="AS57" i="793"/>
  <c r="S57" i="793"/>
  <c r="AG57" i="793"/>
  <c r="BM57" i="793"/>
  <c r="BL58" i="793"/>
  <c r="N57" i="793" l="1"/>
  <c r="M57" i="793"/>
  <c r="L57" i="793"/>
  <c r="K57" i="793"/>
  <c r="J57" i="793"/>
  <c r="I57" i="793"/>
  <c r="H57" i="793"/>
  <c r="G57" i="793"/>
  <c r="F57" i="793"/>
  <c r="D60" i="793"/>
  <c r="E59" i="793"/>
  <c r="P58" i="793"/>
  <c r="AW58" i="793"/>
  <c r="BB58" i="793"/>
  <c r="BT58" i="793"/>
  <c r="O58" i="793"/>
  <c r="BU58" i="793"/>
  <c r="AP58" i="793"/>
  <c r="AR58" i="793"/>
  <c r="BP58" i="793"/>
  <c r="BE58" i="793"/>
  <c r="BI58" i="793"/>
  <c r="BX58" i="793"/>
  <c r="AX58" i="793"/>
  <c r="BM58" i="793"/>
  <c r="BC58" i="793"/>
  <c r="BW58" i="793"/>
  <c r="Y58" i="793"/>
  <c r="BK58" i="793"/>
  <c r="AL58" i="793"/>
  <c r="AB58" i="793"/>
  <c r="AQ58" i="793"/>
  <c r="BH58" i="793"/>
  <c r="X58" i="793"/>
  <c r="AT58" i="793"/>
  <c r="AI58" i="793"/>
  <c r="Z58" i="793"/>
  <c r="AU58" i="793"/>
  <c r="W58" i="793"/>
  <c r="AG58" i="793"/>
  <c r="BO58" i="793"/>
  <c r="BS58" i="793"/>
  <c r="BJ58" i="793"/>
  <c r="BQ58" i="793"/>
  <c r="BD58" i="793"/>
  <c r="AM58" i="793"/>
  <c r="AO58" i="793"/>
  <c r="Q58" i="793"/>
  <c r="BR58" i="793"/>
  <c r="BV58" i="793"/>
  <c r="AF58" i="793"/>
  <c r="AV58" i="793"/>
  <c r="AJ58" i="793"/>
  <c r="AD58" i="793"/>
  <c r="BA58" i="793"/>
  <c r="V58" i="793"/>
  <c r="BF58" i="793"/>
  <c r="S58" i="793"/>
  <c r="AY58" i="793"/>
  <c r="AE58" i="793"/>
  <c r="BY58" i="793"/>
  <c r="BG58" i="793"/>
  <c r="AA58" i="793"/>
  <c r="AS58" i="793"/>
  <c r="BN58" i="793"/>
  <c r="T58" i="793"/>
  <c r="AK58" i="793"/>
  <c r="U58" i="793"/>
  <c r="AH58" i="793"/>
  <c r="AZ58" i="793"/>
  <c r="AC58" i="793"/>
  <c r="AN58" i="793"/>
  <c r="R58" i="793"/>
  <c r="P59" i="793"/>
  <c r="N58" i="793" l="1"/>
  <c r="M58" i="793"/>
  <c r="L58" i="793"/>
  <c r="K58" i="793"/>
  <c r="J58" i="793"/>
  <c r="I58" i="793"/>
  <c r="H58" i="793"/>
  <c r="G58" i="793"/>
  <c r="F58" i="793"/>
  <c r="E60" i="793"/>
  <c r="D61" i="793"/>
  <c r="BM59" i="793"/>
  <c r="BQ59" i="793"/>
  <c r="BK59" i="793"/>
  <c r="AP59" i="793"/>
  <c r="Q59" i="793"/>
  <c r="BG59" i="793"/>
  <c r="AL59" i="793"/>
  <c r="AG59" i="793"/>
  <c r="BJ59" i="793"/>
  <c r="AE59" i="793"/>
  <c r="AZ59" i="793"/>
  <c r="R59" i="793"/>
  <c r="AD59" i="793"/>
  <c r="AU59" i="793"/>
  <c r="S59" i="793"/>
  <c r="BO59" i="793"/>
  <c r="AV59" i="793"/>
  <c r="BV59" i="793"/>
  <c r="AT59" i="793"/>
  <c r="AN59" i="793"/>
  <c r="V59" i="793"/>
  <c r="AR59" i="793"/>
  <c r="BU59" i="793"/>
  <c r="AB59" i="793"/>
  <c r="T59" i="793"/>
  <c r="AJ59" i="793"/>
  <c r="BI59" i="793"/>
  <c r="BN59" i="793"/>
  <c r="AK59" i="793"/>
  <c r="AQ59" i="793"/>
  <c r="BP59" i="793"/>
  <c r="BY59" i="793"/>
  <c r="BH59" i="793"/>
  <c r="Z59" i="793"/>
  <c r="AA59" i="793"/>
  <c r="BC59" i="793"/>
  <c r="X59" i="793"/>
  <c r="AY59" i="793"/>
  <c r="BA59" i="793"/>
  <c r="BS59" i="793"/>
  <c r="U59" i="793"/>
  <c r="Y59" i="793"/>
  <c r="AW59" i="793"/>
  <c r="AF59" i="793"/>
  <c r="O59" i="793"/>
  <c r="BW59" i="793"/>
  <c r="BB59" i="793"/>
  <c r="BL59" i="793"/>
  <c r="BF59" i="793"/>
  <c r="BD59" i="793"/>
  <c r="AS59" i="793"/>
  <c r="AC59" i="793"/>
  <c r="BT59" i="793"/>
  <c r="AX59" i="793"/>
  <c r="BE59" i="793"/>
  <c r="AH59" i="793"/>
  <c r="AM59" i="793"/>
  <c r="AO59" i="793"/>
  <c r="W59" i="793"/>
  <c r="BR59" i="793"/>
  <c r="BX59" i="793"/>
  <c r="AI59" i="793"/>
  <c r="BK60" i="793"/>
  <c r="N59" i="793" l="1"/>
  <c r="M59" i="793"/>
  <c r="L59" i="793"/>
  <c r="K59" i="793"/>
  <c r="J59" i="793"/>
  <c r="I59" i="793"/>
  <c r="H59" i="793"/>
  <c r="G59" i="793"/>
  <c r="F59" i="793"/>
  <c r="D62" i="793"/>
  <c r="E61" i="793"/>
  <c r="AP60" i="793"/>
  <c r="P60" i="793"/>
  <c r="AF60" i="793"/>
  <c r="AX60" i="793"/>
  <c r="BA60" i="793"/>
  <c r="AT60" i="793"/>
  <c r="AN60" i="793"/>
  <c r="AL60" i="793"/>
  <c r="S60" i="793"/>
  <c r="AD60" i="793"/>
  <c r="BB60" i="793"/>
  <c r="R60" i="793"/>
  <c r="X60" i="793"/>
  <c r="BG60" i="793"/>
  <c r="BN60" i="793"/>
  <c r="BC60" i="793"/>
  <c r="AG60" i="793"/>
  <c r="T60" i="793"/>
  <c r="Z60" i="793"/>
  <c r="AH60" i="793"/>
  <c r="AW60" i="793"/>
  <c r="AR60" i="793"/>
  <c r="BV60" i="793"/>
  <c r="BT60" i="793"/>
  <c r="O60" i="793"/>
  <c r="BQ60" i="793"/>
  <c r="AB60" i="793"/>
  <c r="V60" i="793"/>
  <c r="BJ60" i="793"/>
  <c r="AE60" i="793"/>
  <c r="BD60" i="793"/>
  <c r="AM60" i="793"/>
  <c r="BS60" i="793"/>
  <c r="AJ60" i="793"/>
  <c r="AO60" i="793"/>
  <c r="U60" i="793"/>
  <c r="AU60" i="793"/>
  <c r="BL60" i="793"/>
  <c r="BH60" i="793"/>
  <c r="AS60" i="793"/>
  <c r="AZ60" i="793"/>
  <c r="AK60" i="793"/>
  <c r="AQ60" i="793"/>
  <c r="AI60" i="793"/>
  <c r="BI60" i="793"/>
  <c r="BU60" i="793"/>
  <c r="Y60" i="793"/>
  <c r="BP60" i="793"/>
  <c r="Q60" i="793"/>
  <c r="BW60" i="793"/>
  <c r="AV60" i="793"/>
  <c r="W60" i="793"/>
  <c r="BF60" i="793"/>
  <c r="BE60" i="793"/>
  <c r="AY60" i="793"/>
  <c r="BY60" i="793"/>
  <c r="BM60" i="793"/>
  <c r="BR60" i="793"/>
  <c r="BO60" i="793"/>
  <c r="BX60" i="793"/>
  <c r="AC60" i="793"/>
  <c r="AA60" i="793"/>
  <c r="O61" i="793"/>
  <c r="N60" i="793" l="1"/>
  <c r="M60" i="793"/>
  <c r="L60" i="793"/>
  <c r="K60" i="793"/>
  <c r="J60" i="793"/>
  <c r="I60" i="793"/>
  <c r="H60" i="793"/>
  <c r="G60" i="793"/>
  <c r="F60" i="793"/>
  <c r="E62" i="793"/>
  <c r="D63" i="793"/>
  <c r="AF61" i="793"/>
  <c r="AV61" i="793"/>
  <c r="BF62" i="793"/>
  <c r="AR61" i="793"/>
  <c r="BA61" i="793"/>
  <c r="AL61" i="793"/>
  <c r="AS61" i="793"/>
  <c r="AB61" i="793"/>
  <c r="AU61" i="793"/>
  <c r="AP61" i="793"/>
  <c r="S61" i="793"/>
  <c r="AE61" i="793"/>
  <c r="U61" i="793"/>
  <c r="AD61" i="793"/>
  <c r="BK61" i="793"/>
  <c r="BO61" i="793"/>
  <c r="AG61" i="793"/>
  <c r="AO61" i="793"/>
  <c r="BI61" i="793"/>
  <c r="BX61" i="793"/>
  <c r="BP61" i="793"/>
  <c r="Y61" i="793"/>
  <c r="AQ61" i="793"/>
  <c r="BH61" i="793"/>
  <c r="AW61" i="793"/>
  <c r="AZ61" i="793"/>
  <c r="AI61" i="793"/>
  <c r="BM61" i="793"/>
  <c r="BY61" i="793"/>
  <c r="R61" i="793"/>
  <c r="AN61" i="793"/>
  <c r="BC61" i="793"/>
  <c r="Q61" i="793"/>
  <c r="BR61" i="793"/>
  <c r="Z61" i="793"/>
  <c r="BE61" i="793"/>
  <c r="BU61" i="793"/>
  <c r="BT61" i="793"/>
  <c r="AK61" i="793"/>
  <c r="AM61" i="793"/>
  <c r="BF61" i="793"/>
  <c r="V61" i="793"/>
  <c r="BQ61" i="793"/>
  <c r="BS61" i="793"/>
  <c r="AT61" i="793"/>
  <c r="BL61" i="793"/>
  <c r="BG61" i="793"/>
  <c r="AX61" i="793"/>
  <c r="BV61" i="793"/>
  <c r="AJ61" i="793"/>
  <c r="T61" i="793"/>
  <c r="AH61" i="793"/>
  <c r="BJ61" i="793"/>
  <c r="AY61" i="793"/>
  <c r="X61" i="793"/>
  <c r="BW61" i="793"/>
  <c r="W61" i="793"/>
  <c r="AA61" i="793"/>
  <c r="BD61" i="793"/>
  <c r="BB61" i="793"/>
  <c r="AC61" i="793"/>
  <c r="P61" i="793"/>
  <c r="BN61" i="793"/>
  <c r="BJ62" i="793"/>
  <c r="AG62" i="793"/>
  <c r="N61" i="793" l="1"/>
  <c r="M61" i="793"/>
  <c r="L61" i="793"/>
  <c r="K61" i="793"/>
  <c r="J61" i="793"/>
  <c r="I61" i="793"/>
  <c r="H61" i="793"/>
  <c r="G61" i="793"/>
  <c r="F61" i="793"/>
  <c r="E63" i="793"/>
  <c r="D64" i="793"/>
  <c r="BM62" i="793"/>
  <c r="AI62" i="793"/>
  <c r="BN62" i="793"/>
  <c r="BD62" i="793"/>
  <c r="W62" i="793"/>
  <c r="AE62" i="793"/>
  <c r="P62" i="793"/>
  <c r="BI62" i="793"/>
  <c r="AS62" i="793"/>
  <c r="BV62" i="793"/>
  <c r="BY62" i="793"/>
  <c r="BP62" i="793"/>
  <c r="V62" i="793"/>
  <c r="Q62" i="793"/>
  <c r="BO62" i="793"/>
  <c r="BT62" i="793"/>
  <c r="BS62" i="793"/>
  <c r="U62" i="793"/>
  <c r="AE63" i="793"/>
  <c r="AB62" i="793"/>
  <c r="BU62" i="793"/>
  <c r="Z62" i="793"/>
  <c r="AF62" i="793"/>
  <c r="R62" i="793"/>
  <c r="BG63" i="793"/>
  <c r="BE62" i="793"/>
  <c r="BG62" i="793"/>
  <c r="Y62" i="793"/>
  <c r="BL62" i="793"/>
  <c r="AX62" i="793"/>
  <c r="X62" i="793"/>
  <c r="AU62" i="793"/>
  <c r="AD62" i="793"/>
  <c r="BB62" i="793"/>
  <c r="AL62" i="793"/>
  <c r="AR62" i="793"/>
  <c r="AO62" i="793"/>
  <c r="BC62" i="793"/>
  <c r="AA62" i="793"/>
  <c r="AT62" i="793"/>
  <c r="AH62" i="793"/>
  <c r="BK62" i="793"/>
  <c r="BR62" i="793"/>
  <c r="BH62" i="793"/>
  <c r="BX62" i="793"/>
  <c r="BA62" i="793"/>
  <c r="AK62" i="793"/>
  <c r="AP62" i="793"/>
  <c r="AJ62" i="793"/>
  <c r="AW62" i="793"/>
  <c r="BQ62" i="793"/>
  <c r="O62" i="793"/>
  <c r="AQ62" i="793"/>
  <c r="S62" i="793"/>
  <c r="AM62" i="793"/>
  <c r="AY62" i="793"/>
  <c r="T62" i="793"/>
  <c r="BW62" i="793"/>
  <c r="AV62" i="793"/>
  <c r="AN62" i="793"/>
  <c r="AZ62" i="793"/>
  <c r="AC62" i="793"/>
  <c r="AW63" i="793"/>
  <c r="N62" i="793" l="1"/>
  <c r="M62" i="793"/>
  <c r="L62" i="793"/>
  <c r="K62" i="793"/>
  <c r="J62" i="793"/>
  <c r="I62" i="793"/>
  <c r="H62" i="793"/>
  <c r="G62" i="793"/>
  <c r="F62" i="793"/>
  <c r="E64" i="793"/>
  <c r="D65" i="793"/>
  <c r="BU63" i="793"/>
  <c r="BE63" i="793"/>
  <c r="BM63" i="793"/>
  <c r="X63" i="793"/>
  <c r="BP63" i="793"/>
  <c r="AN63" i="793"/>
  <c r="BO63" i="793"/>
  <c r="AO63" i="793"/>
  <c r="AV63" i="793"/>
  <c r="AG63" i="793"/>
  <c r="BA63" i="793"/>
  <c r="BK63" i="793"/>
  <c r="BN63" i="793"/>
  <c r="AA63" i="793"/>
  <c r="BQ63" i="793"/>
  <c r="AT63" i="793"/>
  <c r="AQ63" i="793"/>
  <c r="BD63" i="793"/>
  <c r="AD63" i="793"/>
  <c r="BJ63" i="793"/>
  <c r="BW63" i="793"/>
  <c r="AM63" i="793"/>
  <c r="P63" i="793"/>
  <c r="AY63" i="793"/>
  <c r="Z63" i="793"/>
  <c r="U63" i="793"/>
  <c r="AJ63" i="793"/>
  <c r="BV63" i="793"/>
  <c r="AS63" i="793"/>
  <c r="AZ63" i="793"/>
  <c r="Y63" i="793"/>
  <c r="AH63" i="793"/>
  <c r="AI63" i="793"/>
  <c r="O63" i="793"/>
  <c r="AL63" i="793"/>
  <c r="BX63" i="793"/>
  <c r="BY63" i="793"/>
  <c r="AX63" i="793"/>
  <c r="T63" i="793"/>
  <c r="Q63" i="793"/>
  <c r="BL63" i="793"/>
  <c r="BF63" i="793"/>
  <c r="BB63" i="793"/>
  <c r="BT63" i="793"/>
  <c r="AF63" i="793"/>
  <c r="BH63" i="793"/>
  <c r="AP63" i="793"/>
  <c r="S63" i="793"/>
  <c r="V63" i="793"/>
  <c r="AB63" i="793"/>
  <c r="BC63" i="793"/>
  <c r="R63" i="793"/>
  <c r="AU63" i="793"/>
  <c r="AR63" i="793"/>
  <c r="AC63" i="793"/>
  <c r="BI63" i="793"/>
  <c r="W63" i="793"/>
  <c r="AK63" i="793"/>
  <c r="BS63" i="793"/>
  <c r="BR63" i="793"/>
  <c r="BA64" i="793"/>
  <c r="N63" i="793" l="1"/>
  <c r="M63" i="793"/>
  <c r="L63" i="793"/>
  <c r="K63" i="793"/>
  <c r="J63" i="793"/>
  <c r="I63" i="793"/>
  <c r="H63" i="793"/>
  <c r="G63" i="793"/>
  <c r="F63" i="793"/>
  <c r="E65" i="793"/>
  <c r="D66" i="793"/>
  <c r="BE64" i="793"/>
  <c r="BX64" i="793"/>
  <c r="BO64" i="793"/>
  <c r="U64" i="793"/>
  <c r="AS64" i="793"/>
  <c r="BD64" i="793"/>
  <c r="BG64" i="793"/>
  <c r="AD64" i="793"/>
  <c r="AA64" i="793"/>
  <c r="AR64" i="793"/>
  <c r="BM64" i="793"/>
  <c r="AF64" i="793"/>
  <c r="S64" i="793"/>
  <c r="AY64" i="793"/>
  <c r="AH64" i="793"/>
  <c r="BV64" i="793"/>
  <c r="AM64" i="793"/>
  <c r="BL64" i="793"/>
  <c r="BT64" i="793"/>
  <c r="AV64" i="793"/>
  <c r="X64" i="793"/>
  <c r="BC64" i="793"/>
  <c r="W64" i="793"/>
  <c r="AW64" i="793"/>
  <c r="AP64" i="793"/>
  <c r="Y64" i="793"/>
  <c r="Q64" i="793"/>
  <c r="BK64" i="793"/>
  <c r="AO64" i="793"/>
  <c r="AE64" i="793"/>
  <c r="AT64" i="793"/>
  <c r="V64" i="793"/>
  <c r="BF64" i="793"/>
  <c r="O64" i="793"/>
  <c r="BJ64" i="793"/>
  <c r="AJ64" i="793"/>
  <c r="BY64" i="793"/>
  <c r="AL64" i="793"/>
  <c r="AQ64" i="793"/>
  <c r="AI64" i="793"/>
  <c r="BH64" i="793"/>
  <c r="BQ64" i="793"/>
  <c r="AU64" i="793"/>
  <c r="AZ64" i="793"/>
  <c r="AG64" i="793"/>
  <c r="AB64" i="793"/>
  <c r="AX64" i="793"/>
  <c r="AN64" i="793"/>
  <c r="Z64" i="793"/>
  <c r="AK64" i="793"/>
  <c r="BU64" i="793"/>
  <c r="BN64" i="793"/>
  <c r="BR64" i="793"/>
  <c r="BB64" i="793"/>
  <c r="BP64" i="793"/>
  <c r="BI64" i="793"/>
  <c r="AC64" i="793"/>
  <c r="R64" i="793"/>
  <c r="T64" i="793"/>
  <c r="BW64" i="793"/>
  <c r="P64" i="793"/>
  <c r="BS64" i="793"/>
  <c r="BD65" i="793"/>
  <c r="N64" i="793" l="1"/>
  <c r="M64" i="793"/>
  <c r="L64" i="793"/>
  <c r="K64" i="793"/>
  <c r="J64" i="793"/>
  <c r="I64" i="793"/>
  <c r="H64" i="793"/>
  <c r="G64" i="793"/>
  <c r="F64" i="793"/>
  <c r="E66" i="793"/>
  <c r="D67" i="793"/>
  <c r="E67" i="793" s="1"/>
  <c r="P65" i="793"/>
  <c r="BQ65" i="793"/>
  <c r="X65" i="793"/>
  <c r="S65" i="793"/>
  <c r="AF65" i="793"/>
  <c r="O65" i="793"/>
  <c r="V65" i="793"/>
  <c r="AG65" i="793"/>
  <c r="BH65" i="793"/>
  <c r="AQ65" i="793"/>
  <c r="BI65" i="793"/>
  <c r="AH65" i="793"/>
  <c r="AM65" i="793"/>
  <c r="AS65" i="793"/>
  <c r="AA65" i="793"/>
  <c r="BE65" i="793"/>
  <c r="AI65" i="793"/>
  <c r="BG65" i="793"/>
  <c r="AP65" i="793"/>
  <c r="AB65" i="793"/>
  <c r="BM65" i="793"/>
  <c r="BB65" i="793"/>
  <c r="BU65" i="793"/>
  <c r="BP65" i="793"/>
  <c r="BY65" i="793"/>
  <c r="AX65" i="793"/>
  <c r="AD65" i="793"/>
  <c r="AR65" i="793"/>
  <c r="AO65" i="793"/>
  <c r="AY65" i="793"/>
  <c r="AC65" i="793"/>
  <c r="BL65" i="793"/>
  <c r="BA65" i="793"/>
  <c r="R65" i="793"/>
  <c r="AN65" i="793"/>
  <c r="Y65" i="793"/>
  <c r="AK65" i="793"/>
  <c r="AV65" i="793"/>
  <c r="AT65" i="793"/>
  <c r="Q65" i="793"/>
  <c r="T65" i="793"/>
  <c r="AW65" i="793"/>
  <c r="BX65" i="793"/>
  <c r="AU65" i="793"/>
  <c r="BV65" i="793"/>
  <c r="BC65" i="793"/>
  <c r="BN65" i="793"/>
  <c r="W65" i="793"/>
  <c r="U65" i="793"/>
  <c r="Z65" i="793"/>
  <c r="AE65" i="793"/>
  <c r="BT65" i="793"/>
  <c r="AJ65" i="793"/>
  <c r="BO65" i="793"/>
  <c r="AZ65" i="793"/>
  <c r="BJ65" i="793"/>
  <c r="AL65" i="793"/>
  <c r="BW65" i="793"/>
  <c r="BS65" i="793"/>
  <c r="BK65" i="793"/>
  <c r="BR65" i="793"/>
  <c r="BF65" i="793"/>
  <c r="AK66" i="793"/>
  <c r="AA5" i="2483" l="1"/>
  <c r="N65" i="793"/>
  <c r="M65" i="793"/>
  <c r="L65" i="793"/>
  <c r="K65" i="793"/>
  <c r="J65" i="793"/>
  <c r="I65" i="793"/>
  <c r="H65" i="793"/>
  <c r="G65" i="793"/>
  <c r="F65" i="793"/>
  <c r="BY66" i="793"/>
  <c r="AC66" i="793"/>
  <c r="AW67" i="793"/>
  <c r="O66" i="793"/>
  <c r="Y67" i="793"/>
  <c r="AU66" i="793"/>
  <c r="AR67" i="793"/>
  <c r="V66" i="793"/>
  <c r="BW67" i="793"/>
  <c r="AE66" i="793"/>
  <c r="BX67" i="793"/>
  <c r="AO66" i="793"/>
  <c r="BF66" i="793"/>
  <c r="AV66" i="793"/>
  <c r="X66" i="793"/>
  <c r="AF67" i="793"/>
  <c r="BC66" i="793"/>
  <c r="Z67" i="793"/>
  <c r="O67" i="793"/>
  <c r="AN66" i="793"/>
  <c r="AJ67" i="793"/>
  <c r="AY66" i="793"/>
  <c r="Q67" i="793"/>
  <c r="BL67" i="793"/>
  <c r="BP66" i="793"/>
  <c r="BL66" i="793"/>
  <c r="AD66" i="793"/>
  <c r="AL66" i="793"/>
  <c r="AJ66" i="793"/>
  <c r="BW66" i="793"/>
  <c r="AG66" i="793"/>
  <c r="BM66" i="793"/>
  <c r="AY67" i="793"/>
  <c r="AI66" i="793"/>
  <c r="AI67" i="793"/>
  <c r="AH66" i="793"/>
  <c r="BA67" i="793"/>
  <c r="P67" i="793"/>
  <c r="P66" i="793"/>
  <c r="AT67" i="793"/>
  <c r="AT66" i="793"/>
  <c r="T67" i="793"/>
  <c r="AA66" i="793"/>
  <c r="BQ67" i="793"/>
  <c r="BJ67" i="793"/>
  <c r="BN67" i="793"/>
  <c r="BS66" i="793"/>
  <c r="AB67" i="793"/>
  <c r="BM67" i="793"/>
  <c r="AQ67" i="793"/>
  <c r="AV67" i="793"/>
  <c r="BT66" i="793"/>
  <c r="BK67" i="793"/>
  <c r="AP66" i="793"/>
  <c r="AS67" i="793"/>
  <c r="AM66" i="793"/>
  <c r="BE67" i="793"/>
  <c r="BD67" i="793"/>
  <c r="AZ66" i="793"/>
  <c r="Y66" i="793"/>
  <c r="BG66" i="793"/>
  <c r="AO67" i="793"/>
  <c r="AE67" i="793"/>
  <c r="BT67" i="793"/>
  <c r="AA67" i="793"/>
  <c r="BK66" i="793"/>
  <c r="BR66" i="793"/>
  <c r="AX66" i="793"/>
  <c r="BE66" i="793"/>
  <c r="AD67" i="793"/>
  <c r="AS66" i="793"/>
  <c r="AP67" i="793"/>
  <c r="V67" i="793"/>
  <c r="BV67" i="793"/>
  <c r="BU67" i="793"/>
  <c r="AC67" i="793"/>
  <c r="BX66" i="793"/>
  <c r="BU66" i="793"/>
  <c r="BJ66" i="793"/>
  <c r="BQ66" i="793"/>
  <c r="BS67" i="793"/>
  <c r="R66" i="793"/>
  <c r="BO66" i="793"/>
  <c r="BG67" i="793"/>
  <c r="AM67" i="793"/>
  <c r="R67" i="793"/>
  <c r="AN67" i="793"/>
  <c r="BB66" i="793"/>
  <c r="BO67" i="793"/>
  <c r="AX67" i="793"/>
  <c r="BH66" i="793"/>
  <c r="BH67" i="793"/>
  <c r="BI67" i="793"/>
  <c r="S67" i="793"/>
  <c r="BV66" i="793"/>
  <c r="AZ67" i="793"/>
  <c r="BA66" i="793"/>
  <c r="BF67" i="793"/>
  <c r="BB67" i="793"/>
  <c r="AQ66" i="793"/>
  <c r="AR66" i="793"/>
  <c r="BY67" i="793"/>
  <c r="AG67" i="793"/>
  <c r="AW66" i="793"/>
  <c r="T66" i="793"/>
  <c r="AB66" i="793"/>
  <c r="Z66" i="793"/>
  <c r="AH67" i="793"/>
  <c r="BD66" i="793"/>
  <c r="U66" i="793"/>
  <c r="W66" i="793"/>
  <c r="AK67" i="793"/>
  <c r="U67" i="793"/>
  <c r="BI66" i="793"/>
  <c r="BP67" i="793"/>
  <c r="S66" i="793"/>
  <c r="BC67" i="793"/>
  <c r="BN66" i="793"/>
  <c r="Q66" i="793"/>
  <c r="AL67" i="793"/>
  <c r="BR67" i="793"/>
  <c r="AF66" i="793"/>
  <c r="W67" i="793"/>
  <c r="AU67" i="793"/>
  <c r="X67" i="793"/>
  <c r="N66" i="793" l="1"/>
  <c r="N67" i="793" s="1"/>
  <c r="M66" i="793"/>
  <c r="M67" i="793" s="1"/>
  <c r="L66" i="793"/>
  <c r="L67" i="793" s="1"/>
  <c r="K66" i="793"/>
  <c r="K67" i="793" s="1"/>
  <c r="J66" i="793"/>
  <c r="J67" i="793" s="1"/>
  <c r="I66" i="793"/>
  <c r="I67" i="793" s="1"/>
  <c r="H66" i="793"/>
  <c r="H67" i="793" s="1"/>
  <c r="G66" i="793"/>
  <c r="G67" i="793" s="1"/>
  <c r="F66" i="793"/>
  <c r="F67" i="79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The main idea of this sheet is to create a URL that reads in a sheet name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Monika Lewenski</author>
    <author>Elvis Presley</author>
  </authors>
  <commentList>
    <comment ref="A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Monika Lewenski: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This is annual Index</t>
        </r>
      </text>
    </comment>
    <comment ref="D21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This is the Monthly Index</t>
        </r>
      </text>
    </comment>
  </commentList>
</comments>
</file>

<file path=xl/sharedStrings.xml><?xml version="1.0" encoding="utf-8"?>
<sst xmlns="http://schemas.openxmlformats.org/spreadsheetml/2006/main" count="12944" uniqueCount="3908">
  <si>
    <t>Ghana</t>
  </si>
  <si>
    <t>GHA</t>
  </si>
  <si>
    <t>1. Get Links for One Country (Ghana)</t>
  </si>
  <si>
    <t>3. Create Sheet Names and URLS</t>
  </si>
  <si>
    <t>5. Create Alternative Screens with Drop Down and List Boxes</t>
  </si>
  <si>
    <t>7. Use Listbox for selecting graphs</t>
  </si>
  <si>
    <t>8. Make Alternative Graphs</t>
  </si>
  <si>
    <t>https://fred.stlouisfed.org/categories</t>
  </si>
  <si>
    <t>Constant GDP per capita for Argentina (NYGDPPCAPKDARG)</t>
  </si>
  <si>
    <t>Population, Total for Ghana (POPTOTGH52647NWDB)</t>
  </si>
  <si>
    <t>Population, Total for Argentina (POPTOTARA647NWDB)</t>
  </si>
  <si>
    <t>Constant GDP per capita for Australia (NYGDPPCAPKDAUS)</t>
  </si>
  <si>
    <t>Population, Total for Australia (POPTOTAUA647NWDB)</t>
  </si>
  <si>
    <t>Afghanistan (211)</t>
  </si>
  <si>
    <t>Albania (203)</t>
  </si>
  <si>
    <t>Algeria (248)</t>
  </si>
  <si>
    <t>American Samoa (4)</t>
  </si>
  <si>
    <t>Andorra (87)</t>
  </si>
  <si>
    <t>Angola (277)</t>
  </si>
  <si>
    <t>Anguilla (102)</t>
  </si>
  <si>
    <t>Antigua and Barbuda (173)</t>
  </si>
  <si>
    <t>Argentina (377)</t>
  </si>
  <si>
    <t>Armenia (234)</t>
  </si>
  <si>
    <t>Aruba (208)</t>
  </si>
  <si>
    <t>Australia (2,142)</t>
  </si>
  <si>
    <t>Austria (2,079)</t>
  </si>
  <si>
    <t>Azerbaijan (243)</t>
  </si>
  <si>
    <t>Bahamas (229)</t>
  </si>
  <si>
    <t>Bahrain (213)</t>
  </si>
  <si>
    <t>Bangladesh (356)</t>
  </si>
  <si>
    <t>Barbados (236)</t>
  </si>
  <si>
    <t>Belarus (213)</t>
  </si>
  <si>
    <t>Belgium (2,104)</t>
  </si>
  <si>
    <t>Belize (224)</t>
  </si>
  <si>
    <t>Benin (245)</t>
  </si>
  <si>
    <t>Bermuda (168)</t>
  </si>
  <si>
    <t>Bhutan (144)</t>
  </si>
  <si>
    <t>Bolivia, Plurinational State of (259)</t>
  </si>
  <si>
    <t>Caribbean Netherlands (114)</t>
  </si>
  <si>
    <t>Bosnia and Herzegovina (303)</t>
  </si>
  <si>
    <t>Botswana (286)</t>
  </si>
  <si>
    <t>Brazil (920)</t>
  </si>
  <si>
    <t>British Indian Ocean Territory (39)</t>
  </si>
  <si>
    <t>Brunei Darussalam (230)</t>
  </si>
  <si>
    <t>Bulgaria (436)</t>
  </si>
  <si>
    <t>Burkina Faso (201)</t>
  </si>
  <si>
    <t>Burundi (275)</t>
  </si>
  <si>
    <t>Cambodia (204)</t>
  </si>
  <si>
    <t>Cameroon (278)</t>
  </si>
  <si>
    <t>Canada (2,143)</t>
  </si>
  <si>
    <t>Cape Verde (162)</t>
  </si>
  <si>
    <t>Cayman Islands (163)</t>
  </si>
  <si>
    <t>Central African Republic (181)</t>
  </si>
  <si>
    <t>Chad (210)</t>
  </si>
  <si>
    <t>Chile (1,884)</t>
  </si>
  <si>
    <t>China (669)</t>
  </si>
  <si>
    <t>Christmas Island (51)</t>
  </si>
  <si>
    <t>Cocos (Keeling) Islands (40)</t>
  </si>
  <si>
    <t>Colombia (351)</t>
  </si>
  <si>
    <t>Comoros (197)</t>
  </si>
  <si>
    <t>Congo, Republic of the (237)</t>
  </si>
  <si>
    <t>Congo, Democratic Republic of the (227)</t>
  </si>
  <si>
    <t>Cook Islands (48)</t>
  </si>
  <si>
    <t>Costa Rica (296)</t>
  </si>
  <si>
    <t>Côte d’Ivoire (238)</t>
  </si>
  <si>
    <t>Croatia (526)</t>
  </si>
  <si>
    <t>Cuba (120)</t>
  </si>
  <si>
    <t>Curaçao (209)</t>
  </si>
  <si>
    <t>Cyprus (443)</t>
  </si>
  <si>
    <t>Czech Republic (2,220)</t>
  </si>
  <si>
    <t>Denmark (2,137)</t>
  </si>
  <si>
    <t>Djibouti (182)</t>
  </si>
  <si>
    <t>Dominica (166)</t>
  </si>
  <si>
    <t>Dominican Republic (310)</t>
  </si>
  <si>
    <t>Ecuador (295)</t>
  </si>
  <si>
    <t>Egypt (267)</t>
  </si>
  <si>
    <t>El Salvador (263)</t>
  </si>
  <si>
    <t>Equatorial Guinea (190)</t>
  </si>
  <si>
    <t>Eritrea (130)</t>
  </si>
  <si>
    <t>Estonia (1,985)</t>
  </si>
  <si>
    <t>Ethiopia (210)</t>
  </si>
  <si>
    <t>Falkland Islands (37)</t>
  </si>
  <si>
    <t>Faroe Islands (63)</t>
  </si>
  <si>
    <t>Fiji (240)</t>
  </si>
  <si>
    <t>Finland (2,104)</t>
  </si>
  <si>
    <t>France (2,141)</t>
  </si>
  <si>
    <t>French Guiana (66)</t>
  </si>
  <si>
    <t>French Polynesia (125)</t>
  </si>
  <si>
    <t>French Southern Territories (33)</t>
  </si>
  <si>
    <t>Gabon (247)</t>
  </si>
  <si>
    <t>Republic of the Gambia (199)</t>
  </si>
  <si>
    <t>Georgia (311)</t>
  </si>
  <si>
    <t>Germany (2,209)</t>
  </si>
  <si>
    <t>Ghana (270)</t>
  </si>
  <si>
    <t>Gibraltar (104)</t>
  </si>
  <si>
    <t>Greece (2,058)</t>
  </si>
  <si>
    <t>Greenland (76)</t>
  </si>
  <si>
    <t>Grenada (205)</t>
  </si>
  <si>
    <t>Guadeloupe (91)</t>
  </si>
  <si>
    <t>Guam (8)</t>
  </si>
  <si>
    <t>Guatemala (253)</t>
  </si>
  <si>
    <t>Guinea (331)</t>
  </si>
  <si>
    <t>Guinea-Bissau (146)</t>
  </si>
  <si>
    <t>Guyana (229)</t>
  </si>
  <si>
    <t>Haiti (211)</t>
  </si>
  <si>
    <t>Heard Island and McDonald Islands (26)</t>
  </si>
  <si>
    <t>Holy See (Vatican City State) (53)</t>
  </si>
  <si>
    <t>Honduras (234)</t>
  </si>
  <si>
    <t>Hong Kong (295)</t>
  </si>
  <si>
    <t>Hungary (2,148)</t>
  </si>
  <si>
    <t>Iceland (1,786)</t>
  </si>
  <si>
    <t>India (686)</t>
  </si>
  <si>
    <t>Indonesia (709)</t>
  </si>
  <si>
    <t>Iran, Islamic Republic of (225)</t>
  </si>
  <si>
    <t>Iraq (225)</t>
  </si>
  <si>
    <t>Ireland (2,042)</t>
  </si>
  <si>
    <t>Isle of Man (9)</t>
  </si>
  <si>
    <t>Israel (1,808)</t>
  </si>
  <si>
    <t>Italy (2,179)</t>
  </si>
  <si>
    <t>Jamaica (255)</t>
  </si>
  <si>
    <t>Japan (2,383)</t>
  </si>
  <si>
    <t>Jordan (262)</t>
  </si>
  <si>
    <t>Kazakhstan (286)</t>
  </si>
  <si>
    <t>Kenya (276)</t>
  </si>
  <si>
    <t>Kiribati (161)</t>
  </si>
  <si>
    <t>Korea, Democratic People's Republic of (North Korea) (42)</t>
  </si>
  <si>
    <t>Korea, Republic of (South Korea) (2,074)</t>
  </si>
  <si>
    <t>Kuwait (254)</t>
  </si>
  <si>
    <t>Kyrgyz Republic (206)</t>
  </si>
  <si>
    <t>Lao People's Democratic Republic (183)</t>
  </si>
  <si>
    <t>Latvia (460)</t>
  </si>
  <si>
    <t>Lebanon (285)</t>
  </si>
  <si>
    <t>Lesotho (189)</t>
  </si>
  <si>
    <t>Liberia (240)</t>
  </si>
  <si>
    <t>Libyan Arab Jamahiriya (219)</t>
  </si>
  <si>
    <t>Liechtenstein (125)</t>
  </si>
  <si>
    <t>Lithuania (427)</t>
  </si>
  <si>
    <t>Luxembourg (1,985)</t>
  </si>
  <si>
    <t>Macao (208)</t>
  </si>
  <si>
    <t>Macedonia, Former Yugoslav Republic of (324)</t>
  </si>
  <si>
    <t>Madagascar (299)</t>
  </si>
  <si>
    <t>Malawi (263)</t>
  </si>
  <si>
    <t>Malaysia (365)</t>
  </si>
  <si>
    <t>Maldives (206)</t>
  </si>
  <si>
    <t>Mali (196)</t>
  </si>
  <si>
    <t>Malta (416)</t>
  </si>
  <si>
    <t>Marshall Islands (102)</t>
  </si>
  <si>
    <t>Martinique (85)</t>
  </si>
  <si>
    <t>Mauritania (184)</t>
  </si>
  <si>
    <t>Mauritius (288)</t>
  </si>
  <si>
    <t>Mayotte (57)</t>
  </si>
  <si>
    <t>Mexico (1,652)</t>
  </si>
  <si>
    <t>Micronesia, Federated States of (147)</t>
  </si>
  <si>
    <t>Moldova, Republic of (236)</t>
  </si>
  <si>
    <t>Monaco (96)</t>
  </si>
  <si>
    <t>Mongolia (190)</t>
  </si>
  <si>
    <t>Montenegro (347)</t>
  </si>
  <si>
    <t>Montserrat (75)</t>
  </si>
  <si>
    <t>Morocco (289)</t>
  </si>
  <si>
    <t>Mozambique (240)</t>
  </si>
  <si>
    <t>Myanmar (266)</t>
  </si>
  <si>
    <t>Namibia (278)</t>
  </si>
  <si>
    <t>Nauru (62)</t>
  </si>
  <si>
    <t>Nepal (215)</t>
  </si>
  <si>
    <t>Netherlands (2,070)</t>
  </si>
  <si>
    <t>New Caledonia (104)</t>
  </si>
  <si>
    <t>New Zealand (1,660)</t>
  </si>
  <si>
    <t>Nicaragua (247)</t>
  </si>
  <si>
    <t>Niger (196)</t>
  </si>
  <si>
    <t>Nigeria (284)</t>
  </si>
  <si>
    <t>Niue (34)</t>
  </si>
  <si>
    <t>Norfolk Island (39)</t>
  </si>
  <si>
    <t>Northern Mariana Islands (3)</t>
  </si>
  <si>
    <t>Norway (2,136)</t>
  </si>
  <si>
    <t>Oman (248)</t>
  </si>
  <si>
    <t>Pakistan (326)</t>
  </si>
  <si>
    <t>Palau (109)</t>
  </si>
  <si>
    <t>Palestinian Territory, Occupied (203)</t>
  </si>
  <si>
    <t>Panama (248)</t>
  </si>
  <si>
    <t>Papua New Guinea (237)</t>
  </si>
  <si>
    <t>Paraguay (246)</t>
  </si>
  <si>
    <t>Peru (404)</t>
  </si>
  <si>
    <t>Philippines (330)</t>
  </si>
  <si>
    <t>Pitcairn (36)</t>
  </si>
  <si>
    <t>Poland (2,086)</t>
  </si>
  <si>
    <t>Portugal (2,025)</t>
  </si>
  <si>
    <t>Puerto Rico (409)</t>
  </si>
  <si>
    <t>Qatar (283)</t>
  </si>
  <si>
    <t>Reunion (71)</t>
  </si>
  <si>
    <t>Romania (448)</t>
  </si>
  <si>
    <t>Russian Federation (1,005)</t>
  </si>
  <si>
    <t>Rwanda (290)</t>
  </si>
  <si>
    <t>Saint Helena, Ascension and Tristan da Cunha (52)</t>
  </si>
  <si>
    <t>Saint Kitts and Nevis (200)</t>
  </si>
  <si>
    <t>Saint Lucia (164)</t>
  </si>
  <si>
    <t>Saint Martin, Collectivity of (4)</t>
  </si>
  <si>
    <t>Saint Pierre and Miquelon (28)</t>
  </si>
  <si>
    <t>Saint Vincent and the Grenadines (159)</t>
  </si>
  <si>
    <t>Samoa (272)</t>
  </si>
  <si>
    <t>San Marino (143)</t>
  </si>
  <si>
    <t>Sao Tome and Principe (162)</t>
  </si>
  <si>
    <t>Saudi Arabia (325)</t>
  </si>
  <si>
    <t>Senegal (239)</t>
  </si>
  <si>
    <t>Serbia (426)</t>
  </si>
  <si>
    <t>Seychelles (235)</t>
  </si>
  <si>
    <t>Sierra Leone (206)</t>
  </si>
  <si>
    <t>Singapore (329)</t>
  </si>
  <si>
    <t>Sint Maarten (Dutch part) (198)</t>
  </si>
  <si>
    <t>Slovak Republic (2,147)</t>
  </si>
  <si>
    <t>Slovenia (2,076)</t>
  </si>
  <si>
    <t>Solomon Islands (160)</t>
  </si>
  <si>
    <t>Somalia (71)</t>
  </si>
  <si>
    <t>South Africa (1,146)</t>
  </si>
  <si>
    <t>South Sudan (126)</t>
  </si>
  <si>
    <t>Spain (2,134)</t>
  </si>
  <si>
    <t>Sri Lanka (238)</t>
  </si>
  <si>
    <t>Sudan (247)</t>
  </si>
  <si>
    <t>Suriname (266)</t>
  </si>
  <si>
    <t>Svalbard and Jan Mayen (41)</t>
  </si>
  <si>
    <t>Swaziland (213)</t>
  </si>
  <si>
    <t>Sweden (2,188)</t>
  </si>
  <si>
    <t>Switzerland (1,885)</t>
  </si>
  <si>
    <t>Syrian Arab Republic (201)</t>
  </si>
  <si>
    <t>Taiwan (201)</t>
  </si>
  <si>
    <t>Tajikistan (208)</t>
  </si>
  <si>
    <t>Tanzania, United Republic of (232)</t>
  </si>
  <si>
    <t>Thailand (373)</t>
  </si>
  <si>
    <t>Timor-Leste (135)</t>
  </si>
  <si>
    <t>Togo (219)</t>
  </si>
  <si>
    <t>Tokelau (81)</t>
  </si>
  <si>
    <t>Tonga (155)</t>
  </si>
  <si>
    <t>Trinidad and Tobago (251)</t>
  </si>
  <si>
    <t>Tunisia (261)</t>
  </si>
  <si>
    <t>Turkey (1,987)</t>
  </si>
  <si>
    <t>Turkmenistan (131)</t>
  </si>
  <si>
    <t>Turks and Caicos Islands (101)</t>
  </si>
  <si>
    <t>Tuvalu (40)</t>
  </si>
  <si>
    <t>Uganda (280)</t>
  </si>
  <si>
    <t>Ukraine (294)</t>
  </si>
  <si>
    <t>United Arab Emirates (265)</t>
  </si>
  <si>
    <t>United Kingdom (2,187)</t>
  </si>
  <si>
    <t>United States (2,266)</t>
  </si>
  <si>
    <t>Uruguay (260)</t>
  </si>
  <si>
    <t>Uzbekistan (179)</t>
  </si>
  <si>
    <t>Vanuatu (152)</t>
  </si>
  <si>
    <t>Venezuela, Bolivarian Republic of (286)</t>
  </si>
  <si>
    <t>Viet Nam (245)</t>
  </si>
  <si>
    <t>Virgin Islands, British (102)</t>
  </si>
  <si>
    <t>Virgin Islands, U.S. (157)</t>
  </si>
  <si>
    <t>Wallis and Futuna (29)</t>
  </si>
  <si>
    <t>Western Sahara (12)</t>
  </si>
  <si>
    <t>Yemen, Republic of (197)</t>
  </si>
  <si>
    <t>Kosovo (228)</t>
  </si>
  <si>
    <t>Zambia (307)</t>
  </si>
  <si>
    <t>Zimbabwe (302)</t>
  </si>
  <si>
    <t>Constant GDP per capita for Bangladesh (NYGDPPCAPKDBGD)</t>
  </si>
  <si>
    <t>Population, Total for Bangladesh (POPTOTBDA647NWDB)</t>
  </si>
  <si>
    <t>Constant GDP per capita for Botswana (NYGDPPCAPKDBWA)</t>
  </si>
  <si>
    <t>Population, Total for Botswana (POPTOTBWA647NWDB)</t>
  </si>
  <si>
    <t>Fertility Rate, Total for Botswana (SPDYNTFRTINGHA)</t>
  </si>
  <si>
    <t>Population, Total for Brazil (POPTOTBRA647NWDB)</t>
  </si>
  <si>
    <t>Constant GDP per capita for Brazil (NYGDPPCAPKDBRA)</t>
  </si>
  <si>
    <t>Population, Total for Burkina Faso (POPTOTBFA647NWDB)</t>
  </si>
  <si>
    <t>Constant GDP per capita for Burkina Faso (NYGDPPCAPKDBFA)</t>
  </si>
  <si>
    <t>You Want to UPDATE</t>
  </si>
  <si>
    <t>You Want to Adjust Data</t>
  </si>
  <si>
    <t>You Want to Work with Multiple Countries and Multiple Series</t>
  </si>
  <si>
    <t>Constant GDP per capita for Cameroon (NYGDPPCAPKDCMR)</t>
  </si>
  <si>
    <t>Population, Total for Cameroon (POPTOTCMA647NWDB)</t>
  </si>
  <si>
    <t>Population, Total for Canada (POPTOTCAA647NWDB)</t>
  </si>
  <si>
    <t>Constant GDP per capita for Canada (NYGDPPCAPKDCAN)</t>
  </si>
  <si>
    <t>Constant GDP per capita for Chad (NYGDPPCAPKDTCD)</t>
  </si>
  <si>
    <t>Population, Total for Chad (POPTOTTDA647NWDB)</t>
  </si>
  <si>
    <t>Population, Total for Chile (POPTOTCLA647NWDB)</t>
  </si>
  <si>
    <t>Constant GDP per capita for Chile (NYGDPPCAPKDCHL)</t>
  </si>
  <si>
    <t>Population, Total for China (POPTOTCNA647NWDB)</t>
  </si>
  <si>
    <t>Constant GDP per capita for China (NYGDPPCAPKDCHN)</t>
  </si>
  <si>
    <t>Population, Total for the Democratic Republic of the Congo (POPTOTCDA647NWDB)</t>
  </si>
  <si>
    <t>Constant GDP per capita for the Democratic Republic of the Congo (NYGDPPCAPKDCOD)</t>
  </si>
  <si>
    <t>Population, Total for Cote d'Ivoire (POPTOTCIA647NWDB)</t>
  </si>
  <si>
    <t>Constant GDP per capita for the Republic of Cote d'Ivoire (NYGDPPCAPKDCIV)</t>
  </si>
  <si>
    <t>Population, Total for Benin (POPTOTBJA647NWDB)</t>
  </si>
  <si>
    <t>Constant GDP per capita for Benin (NYGDPPCAPKDBEN)</t>
  </si>
  <si>
    <t>Population, Total for Egypt (POPTOTEGA647NWDB)</t>
  </si>
  <si>
    <t>Constant GDP per capita for Egypt (NYGDPPCAPKDEGY)</t>
  </si>
  <si>
    <t>Population, Total for Ethiopia (POPTOTETA647NWDB)</t>
  </si>
  <si>
    <t>Constant GDP per capita for Ethiopia (NYGDPPCAPKDETH)</t>
  </si>
  <si>
    <t>Population, Total for France (POPTOTFRA647NWDB)</t>
  </si>
  <si>
    <t>Constant GDP per capita for France (NYGDPPCAPKDFRA)</t>
  </si>
  <si>
    <t>Population, Total for Gabon (POPTOTGAA647NWDB)</t>
  </si>
  <si>
    <t>Constant GDP per capita for Gabon (NYGDPPCAPKDGAB)</t>
  </si>
  <si>
    <t>Population, Total for Haiti (POPTOTHTA647NWDB)</t>
  </si>
  <si>
    <t>Constant GDP per capita for Haiti (NYGDPPCAPKDHTI)</t>
  </si>
  <si>
    <t>Population, Total for India (POPTOTINA647NWDB)</t>
  </si>
  <si>
    <t>Constant GDP per capita for India (NYGDPPCAPKDIND)</t>
  </si>
  <si>
    <t>Population, Total for Indonesia (POPTOTIDA647NWDB)</t>
  </si>
  <si>
    <t>Constant GDP per capita for Indonesia (NYGDPPCAPKDIDN)</t>
  </si>
  <si>
    <t>Population, Total for Italy (POPTOTITA647NWDB)</t>
  </si>
  <si>
    <t>Constant GDP per capita for Italy (NYGDPPCAPKDITA)</t>
  </si>
  <si>
    <t>Population, Total for Japan (POPTOTJPA647NWDB)</t>
  </si>
  <si>
    <t>Constant GDP per capita for Japan (NYGDPPCAPKDJPN)</t>
  </si>
  <si>
    <t>Population, Total for Republic of Korea (POPTOTKRA647NWDB)</t>
  </si>
  <si>
    <t>Constant GDP per capita for the Republic of Korea (NYGDPPCAPKDKOR)</t>
  </si>
  <si>
    <t>Constant GDP per capita for Luxembourg (NYGDPPCAPKDLUX)</t>
  </si>
  <si>
    <t>Population, Total for Luxembourg (POPTOTLUA647NWDB)</t>
  </si>
  <si>
    <t>Population, Total for Malaysia (POPTOTMYA647NWDB)</t>
  </si>
  <si>
    <t>Constant GDP per capita for Malaysia (NYGDPPCAPKDMYS)</t>
  </si>
  <si>
    <t>Population, Total for Mali (POPTOTMLA647NWDB)</t>
  </si>
  <si>
    <t>Constant GDP per capita for Mali (NYGDPPCAPKDMLI)</t>
  </si>
  <si>
    <t>Population, Total for Mexico (POPTOTMXA647NWDB)</t>
  </si>
  <si>
    <t>Constant GDP per capita for Mexico (NYGDPPCAPKDMEX)</t>
  </si>
  <si>
    <t>Population, Total for Mongolia (POPTOTMNA647NWDB)</t>
  </si>
  <si>
    <t>Constant GDP per capita for Mongolia (NYGDPPCAPKDMNG)</t>
  </si>
  <si>
    <t>Population, Total for Mozambique (POPTOTMZA647NWDB)</t>
  </si>
  <si>
    <t>Constant GDP per capita for Mozambique (NYGDPPCAPKDMOZ)</t>
  </si>
  <si>
    <t>Population, Total for Nigeria (POPTOTNGA647NWDB)</t>
  </si>
  <si>
    <t>Constant GDP per capita for Nigeria (NYGDPPCAPKDNGA)</t>
  </si>
  <si>
    <t>Population, Total for Pakistan (POPTOTPKA647NWDB)</t>
  </si>
  <si>
    <t>Constant GDP per capita for Pakistan (NYGDPPCAPKDPAK)</t>
  </si>
  <si>
    <t>Population, Total for Philippines (POPTOTPHA647NWDB)</t>
  </si>
  <si>
    <t>Constant GDP per capita for the Philippines (NYGDPPCAPKDPHL)</t>
  </si>
  <si>
    <t>Constant GDP per capita for Peru (NYGDPPCAPKDPER)</t>
  </si>
  <si>
    <t>Population, Total for Peru (POPTOTPEA647NWDB)</t>
  </si>
  <si>
    <t>Population, Total for Qatar (POPTOTQAA647NWDB)</t>
  </si>
  <si>
    <t>Constant GDP per capita for Qatar (NYGDPPCAPKDQAT)</t>
  </si>
  <si>
    <t>Population, Total for Russian Federation (POPTOTRUA647NWDB)</t>
  </si>
  <si>
    <t>Constant GDP per capita for the Russian Federation (NYGDPPCAPKDRUS)</t>
  </si>
  <si>
    <t>Population, Total for Rwanda (POPTOTRWA647NWDB)</t>
  </si>
  <si>
    <t>Constant GDP per capita for Rwanda (NYGDPPCAPKDRWA)</t>
  </si>
  <si>
    <t>Population, Total for Saudi Arabia (POPTOTSAA647NWDB)</t>
  </si>
  <si>
    <t>Constant GDP per capita for Saudi Arabia (NYGDPPCAPKDSAU)</t>
  </si>
  <si>
    <t>Population, Total for Senegal (POPTOTSNA647NWDB)</t>
  </si>
  <si>
    <t>Constant GDP per capita for Senegal (NYGDPPCAPKDSEN)</t>
  </si>
  <si>
    <t>Population, Total for Singapore (POPTOTSGA647NWDB)</t>
  </si>
  <si>
    <t>Constant GDP per capita for Singapore (NYGDPPCAPKDSGP)</t>
  </si>
  <si>
    <t>Population, Total for South Africa (POPTOTZAA647NWDB)</t>
  </si>
  <si>
    <t>Constant GDP per capita for South Africa (NYGDPPCAPKDZAF)</t>
  </si>
  <si>
    <t>Population, Total for Spain (POPTOTESA647NWDB)</t>
  </si>
  <si>
    <t>Constant GDP per capita for Spain (NYGDPPCAPKDESP)</t>
  </si>
  <si>
    <t>Population, Total for Sudan (POPTOTSDA647NWDB)</t>
  </si>
  <si>
    <t>Constant GDP per capita for the Sudan (NYGDPPCAPKDSDN)</t>
  </si>
  <si>
    <t>Constant GDP per capita for Switzerland (NYGDPPCAPKDCHE)</t>
  </si>
  <si>
    <t>Constant GDP per capita for Turkey (NYGDPPCAPKDTUR)</t>
  </si>
  <si>
    <t>Constant GDP per capita for Uganda (NYGDPPCAPKDUGA)</t>
  </si>
  <si>
    <t>Population, Total for Switzerland (POPTOTCHA647NWDB)</t>
  </si>
  <si>
    <t>Population, Total for Turkey (POPTOTTRA647NWDB)</t>
  </si>
  <si>
    <t>Population, Total for Uganda (POPTOTUGA647NWDB)</t>
  </si>
  <si>
    <t>Population, Total for United States (POPTOTUSA647NWDB)</t>
  </si>
  <si>
    <t>Constant GDP per capita for the United States (NYGDPPCAPKDUSA)</t>
  </si>
  <si>
    <t>Population, Total for United Kingdom (POPTOTGBA647NWDB)</t>
  </si>
  <si>
    <t>Constant GDP per capita for the United Kingdom (NYGDPPCAPKDGBR)</t>
  </si>
  <si>
    <t>Population, Total for Bolivarian Republic of Venezuela (POPTOTVEA647NWDB)</t>
  </si>
  <si>
    <t>Constant GDP per capita for the Bolivarian Republic of Venezuela (NYGDPPCAPKDVEN)</t>
  </si>
  <si>
    <t>Population, Total for Viet Nam (POPTOTVN52647NWDB)</t>
  </si>
  <si>
    <t>Constant GDP per capita for Viet Nam (NYGDPPCAPKDVNM)</t>
  </si>
  <si>
    <t>Population, Total for Zambia (POPTOTZMA647NWDB)</t>
  </si>
  <si>
    <t>Constant GDP per capita for Zambia (NYGDPPCAPKDZMB)</t>
  </si>
  <si>
    <t>Population, Total for Zimbabwe (POPTOTZWA647NWDB)</t>
  </si>
  <si>
    <t>Constant GDP per capita for Zimbabwe (NYGDPPCAPKDZWE)</t>
  </si>
  <si>
    <t>Bank Cap to Asset</t>
  </si>
  <si>
    <t>Bank Credit to Dep</t>
  </si>
  <si>
    <t>Bank ROA</t>
  </si>
  <si>
    <t>Bank ROE</t>
  </si>
  <si>
    <t>Business Ease</t>
  </si>
  <si>
    <t>Fertility</t>
  </si>
  <si>
    <t>Infant Mortality</t>
  </si>
  <si>
    <t>Life Expect</t>
  </si>
  <si>
    <t>Literacy</t>
  </si>
  <si>
    <t>CPI Exchange Rate</t>
  </si>
  <si>
    <t>Pop 65</t>
  </si>
  <si>
    <t>Population</t>
  </si>
  <si>
    <t>Real Exchange Rate</t>
  </si>
  <si>
    <t>Real GDP</t>
  </si>
  <si>
    <t>Stock Turnover</t>
  </si>
  <si>
    <t>Mobile Banking</t>
  </si>
  <si>
    <t>Part 1</t>
  </si>
  <si>
    <t>GH</t>
  </si>
  <si>
    <t>Length</t>
  </si>
  <si>
    <t>Full Name</t>
  </si>
  <si>
    <t>Part 2</t>
  </si>
  <si>
    <t>Contry Codes</t>
  </si>
  <si>
    <t>Start #</t>
  </si>
  <si>
    <t>End #</t>
  </si>
  <si>
    <t>Num</t>
  </si>
  <si>
    <t>Name</t>
  </si>
  <si>
    <t>Series Codes</t>
  </si>
  <si>
    <t>From/To</t>
  </si>
  <si>
    <t>Country</t>
  </si>
  <si>
    <t>Series</t>
  </si>
  <si>
    <t>https://research.stlouisfed.org/fred2/data/DGS10.txt</t>
  </si>
  <si>
    <t>URL Example</t>
  </si>
  <si>
    <t>Sheet Name</t>
  </si>
  <si>
    <t>URL Start</t>
  </si>
  <si>
    <t>https://research.stlouisfed.org/fred2/data/</t>
  </si>
  <si>
    <t>Text File</t>
  </si>
  <si>
    <t>Text File 1</t>
  </si>
  <si>
    <t>Text File 2</t>
  </si>
  <si>
    <t>Text File 3</t>
  </si>
  <si>
    <t>URL_name</t>
  </si>
  <si>
    <t>Korea</t>
  </si>
  <si>
    <t>Ghana  CPI</t>
  </si>
  <si>
    <t>Botswana  CPI</t>
  </si>
  <si>
    <t>Brazil  CPI</t>
  </si>
  <si>
    <t>Burkina Fa CPI</t>
  </si>
  <si>
    <t>Brazil  Const GDP per Capita</t>
  </si>
  <si>
    <t>Burkina Fa Const GDP per Capit</t>
  </si>
  <si>
    <t>Cameroon  Const GDP per Capita</t>
  </si>
  <si>
    <t>Canada  Const GDP per Capita</t>
  </si>
  <si>
    <t>Chad  Const GDP per Capita</t>
  </si>
  <si>
    <t>Chile  Const GDP per Capita</t>
  </si>
  <si>
    <t>China  Const GDP per Capita</t>
  </si>
  <si>
    <t>Benin  Const GDP per Capita</t>
  </si>
  <si>
    <t>Egypt  Const GDP per Capita</t>
  </si>
  <si>
    <t>Ethiopia  Const GDP per Capita</t>
  </si>
  <si>
    <t>France  Const GDP per Capita</t>
  </si>
  <si>
    <t>Gabon  Const GDP per Capita</t>
  </si>
  <si>
    <t>DRC</t>
  </si>
  <si>
    <t>Ivory Coast</t>
  </si>
  <si>
    <t>Phillipines</t>
  </si>
  <si>
    <t>Russia</t>
  </si>
  <si>
    <t>S Africa</t>
  </si>
  <si>
    <t>Sudan</t>
  </si>
  <si>
    <t>US</t>
  </si>
  <si>
    <t>UK</t>
  </si>
  <si>
    <t>Venezula</t>
  </si>
  <si>
    <t>DRC Const GDP per Capita</t>
  </si>
  <si>
    <t>Australia  GDP per Capita</t>
  </si>
  <si>
    <t>Bangladesh GDP per Capita</t>
  </si>
  <si>
    <t>Canada  GDP per Capita</t>
  </si>
  <si>
    <t>Chad  GDP per Capita</t>
  </si>
  <si>
    <t>Chile  GDP per Capita</t>
  </si>
  <si>
    <t>China  GDP per Capita</t>
  </si>
  <si>
    <t>DRC GDP per Capita</t>
  </si>
  <si>
    <t>Benin  GDP per Capita</t>
  </si>
  <si>
    <t>Egypt  GDP per Capita</t>
  </si>
  <si>
    <t>Ethiopia  GDP per Capita</t>
  </si>
  <si>
    <t>Gabon  GDP per Capita</t>
  </si>
  <si>
    <t>Ghana  Real GDP</t>
  </si>
  <si>
    <t>Bangladesh Real GDP</t>
  </si>
  <si>
    <t>Benin  Real GDP</t>
  </si>
  <si>
    <t>France  Real GDP</t>
  </si>
  <si>
    <t>France  CPI</t>
  </si>
  <si>
    <t>Ghana  CPI All</t>
  </si>
  <si>
    <t>Australia  CPI All</t>
  </si>
  <si>
    <t>Bangladesh CPI All</t>
  </si>
  <si>
    <t>Botswana  CPI All</t>
  </si>
  <si>
    <t>Burkina Fa CPI All</t>
  </si>
  <si>
    <t>Cameroon  CPI All</t>
  </si>
  <si>
    <t>Chad  CPI All</t>
  </si>
  <si>
    <t>China  CPI All</t>
  </si>
  <si>
    <t>Benin  CPI All</t>
  </si>
  <si>
    <t>Ethiopia  CPI All</t>
  </si>
  <si>
    <t>Gabon  CPI All</t>
  </si>
  <si>
    <t>Ghana  Govt Debt</t>
  </si>
  <si>
    <t>Australia  Govt Debt</t>
  </si>
  <si>
    <t>Bangladesh Govt Debt</t>
  </si>
  <si>
    <t>Burkina Fa Govt Debt</t>
  </si>
  <si>
    <t>Chad  Govt Debt</t>
  </si>
  <si>
    <t>China  Govt Debt</t>
  </si>
  <si>
    <t>Ethiopia  Govt Debt</t>
  </si>
  <si>
    <t>Gabon  Govt Debt</t>
  </si>
  <si>
    <t>Ghana  GDP</t>
  </si>
  <si>
    <t>Botswana  GDP</t>
  </si>
  <si>
    <t>Burkina Fa GDP</t>
  </si>
  <si>
    <t>France  GDP</t>
  </si>
  <si>
    <t>Ghana  GDP per Capita</t>
  </si>
  <si>
    <t>Botswana  GDP per Capita</t>
  </si>
  <si>
    <t>Brazil  GDP per Capita</t>
  </si>
  <si>
    <t>Burkina Fa GDP per Capita</t>
  </si>
  <si>
    <t>France  GDP per Capita</t>
  </si>
  <si>
    <t>Ghana  Gross National Income</t>
  </si>
  <si>
    <t>Botswana  Gross National Incom</t>
  </si>
  <si>
    <t>Brazil  Gross National Income</t>
  </si>
  <si>
    <t>France  Gross National Income</t>
  </si>
  <si>
    <t xml:space="preserve">Ghana  Inflation </t>
  </si>
  <si>
    <t xml:space="preserve">Australia  Inflation </t>
  </si>
  <si>
    <t xml:space="preserve">Botswana  Inflation </t>
  </si>
  <si>
    <t xml:space="preserve">Brazil  Inflation </t>
  </si>
  <si>
    <t xml:space="preserve">Burkina Fa Inflation </t>
  </si>
  <si>
    <t xml:space="preserve">Canada  Inflation </t>
  </si>
  <si>
    <t xml:space="preserve">Chile  Inflation </t>
  </si>
  <si>
    <t xml:space="preserve">DRC Inflation </t>
  </si>
  <si>
    <t xml:space="preserve">Benin  Inflation </t>
  </si>
  <si>
    <t xml:space="preserve">Ethiopia  Inflation </t>
  </si>
  <si>
    <t xml:space="preserve">Gabon  Inflation </t>
  </si>
  <si>
    <t>Ghana  CPI Exchange Rate</t>
  </si>
  <si>
    <t>Botswana  CPI Exchange Rate</t>
  </si>
  <si>
    <t>Burkina Fa CPI Exchange Rate</t>
  </si>
  <si>
    <t>Cameroon  CPI Exchange Rate</t>
  </si>
  <si>
    <t>Chad  CPI Exchange Rate</t>
  </si>
  <si>
    <t>Ethiopia  CPI Exchange Rate</t>
  </si>
  <si>
    <t>Gabon  CPI Exchange Rate</t>
  </si>
  <si>
    <t>Ghana  Real GDP per Capita</t>
  </si>
  <si>
    <t>Botswana  Real GDP per Capita</t>
  </si>
  <si>
    <t>Burkina Fa Real GDP per Capita</t>
  </si>
  <si>
    <t>Chad  Real GDP per Capita</t>
  </si>
  <si>
    <t>Benin  Real GDP per Capita</t>
  </si>
  <si>
    <t>Ethiopia  Real GDP per Capita</t>
  </si>
  <si>
    <t>Gabon  Real GDP per Capita</t>
  </si>
  <si>
    <t>Australia  Real GDP</t>
  </si>
  <si>
    <t>Botswana  Real GDP</t>
  </si>
  <si>
    <t>Burkina Fa Real GDP</t>
  </si>
  <si>
    <t>Cameroon  Real GDP</t>
  </si>
  <si>
    <t>Chad  Real GDP</t>
  </si>
  <si>
    <t>China  Real GDP</t>
  </si>
  <si>
    <t>Ethiopia  Real GDP</t>
  </si>
  <si>
    <t>Gabon  Real GDP</t>
  </si>
  <si>
    <t>Ghana  Stock Market</t>
  </si>
  <si>
    <t>Botswana  Stock Market</t>
  </si>
  <si>
    <t>Brazil  Stock Market</t>
  </si>
  <si>
    <t>France  Stock Market</t>
  </si>
  <si>
    <t>Ghana  Real Non Oil</t>
  </si>
  <si>
    <t>Botswana  Real Non Oil</t>
  </si>
  <si>
    <t>Burkina Fa Real Non Oil</t>
  </si>
  <si>
    <t>Cameroon  Real Non Oil</t>
  </si>
  <si>
    <t>Chad  Real Non Oil</t>
  </si>
  <si>
    <t>Benin  Real Non Oil</t>
  </si>
  <si>
    <t>Ethiopia  Real Non Oil</t>
  </si>
  <si>
    <t>Gabon  Real Non Oil</t>
  </si>
  <si>
    <t>Ghana  Stock Market Value</t>
  </si>
  <si>
    <t>Botswana  Stock Market Value</t>
  </si>
  <si>
    <t>France  Stock Market Value</t>
  </si>
  <si>
    <t>Ghana  Govt Expenditure</t>
  </si>
  <si>
    <t>Botswana  Govt Expenditure</t>
  </si>
  <si>
    <t>Burkina Fa Govt Expenditure</t>
  </si>
  <si>
    <t>Chad  Govt Expenditure</t>
  </si>
  <si>
    <t>Benin  Govt Expenditure</t>
  </si>
  <si>
    <t>Ethiopia  Govt Expenditure</t>
  </si>
  <si>
    <t>Gabon  Govt Expenditure</t>
  </si>
  <si>
    <t>Botswana  SOE Credit</t>
  </si>
  <si>
    <t>Brazil  SOE Credit</t>
  </si>
  <si>
    <t>France  SOE Credit</t>
  </si>
  <si>
    <t>Ghana  Stock Turnover</t>
  </si>
  <si>
    <t>Botswana  Stock Turnover</t>
  </si>
  <si>
    <t>France  Stock Turnover</t>
  </si>
  <si>
    <t>Ghana  Business Ease</t>
  </si>
  <si>
    <t>Argentina  Business Ease</t>
  </si>
  <si>
    <t>Bangladesh Business Ease</t>
  </si>
  <si>
    <t>Botswana  Business Ease</t>
  </si>
  <si>
    <t>Brazil  Business Ease</t>
  </si>
  <si>
    <t>Burkina Fa Business Ease</t>
  </si>
  <si>
    <t>Cameroon  Business Ease</t>
  </si>
  <si>
    <t>Canada  Business Ease</t>
  </si>
  <si>
    <t>Chad  Business Ease</t>
  </si>
  <si>
    <t>Chile  Business Ease</t>
  </si>
  <si>
    <t>China  Business Ease</t>
  </si>
  <si>
    <t>DRC Business Ease</t>
  </si>
  <si>
    <t>Benin  Business Ease</t>
  </si>
  <si>
    <t>Egypt  Business Ease</t>
  </si>
  <si>
    <t>Ethiopia  Business Ease</t>
  </si>
  <si>
    <t>France  Business Ease</t>
  </si>
  <si>
    <t>Gabon  Business Ease</t>
  </si>
  <si>
    <t>Ghana  Bank Firms</t>
  </si>
  <si>
    <t>Botswana  Bank Firms</t>
  </si>
  <si>
    <t>Burkina Fa Bank Firms</t>
  </si>
  <si>
    <t>Ghana  Fertility</t>
  </si>
  <si>
    <t>Argentina  Fertility</t>
  </si>
  <si>
    <t>Bangladesh Fertility</t>
  </si>
  <si>
    <t>Brazil  Fertility</t>
  </si>
  <si>
    <t>Cameroon  Fertility</t>
  </si>
  <si>
    <t>Canada  Fertility</t>
  </si>
  <si>
    <t>Chile  Fertility</t>
  </si>
  <si>
    <t>DRC Fertility</t>
  </si>
  <si>
    <t>Benin  Fertility</t>
  </si>
  <si>
    <t>Ethiopia  Fertility</t>
  </si>
  <si>
    <t>France  Fertility</t>
  </si>
  <si>
    <t>Gabon  Fertility</t>
  </si>
  <si>
    <t>Ghana  Government Revenues</t>
  </si>
  <si>
    <t>Botswana  Government Revenues</t>
  </si>
  <si>
    <t>Burkina Fa Government Revenues</t>
  </si>
  <si>
    <t>Chad  Government Revenues</t>
  </si>
  <si>
    <t>Benin  Government Revenues</t>
  </si>
  <si>
    <t>Ethiopia  Government Revenues</t>
  </si>
  <si>
    <t>Gabon  Government Revenues</t>
  </si>
  <si>
    <t>Ghana  Infant Mortality</t>
  </si>
  <si>
    <t>Australia  Infant Mortality</t>
  </si>
  <si>
    <t>Bangladesh Infant Mortality</t>
  </si>
  <si>
    <t>Botswana  Infant Mortality</t>
  </si>
  <si>
    <t>Burkina Fa Infant Mortality</t>
  </si>
  <si>
    <t>Cameroon  Infant Mortality</t>
  </si>
  <si>
    <t>Chad  Infant Mortality</t>
  </si>
  <si>
    <t>Chile  Infant Mortality</t>
  </si>
  <si>
    <t>China  Infant Mortality</t>
  </si>
  <si>
    <t>Benin  Infant Mortality</t>
  </si>
  <si>
    <t>Ethiopia  Infant Mortality</t>
  </si>
  <si>
    <t>Gabon  Infant Mortality</t>
  </si>
  <si>
    <t>Ghana  Life Expect</t>
  </si>
  <si>
    <t>Australia  Life Expect</t>
  </si>
  <si>
    <t>Botswana  Life Expect</t>
  </si>
  <si>
    <t>Burkina Fa Life Expect</t>
  </si>
  <si>
    <t>Cameroon  Life Expect</t>
  </si>
  <si>
    <t>Chad  Life Expect</t>
  </si>
  <si>
    <t>Chile  Life Expect</t>
  </si>
  <si>
    <t>China  Life Expect</t>
  </si>
  <si>
    <t>DRC Life Expect</t>
  </si>
  <si>
    <t>Benin  Life Expect</t>
  </si>
  <si>
    <t>Ethiopia  Life Expect</t>
  </si>
  <si>
    <t>France  Life Expect</t>
  </si>
  <si>
    <t>Gabon  Life Expect</t>
  </si>
  <si>
    <t>Argentina  Literacy</t>
  </si>
  <si>
    <t>Bangladesh Literacy</t>
  </si>
  <si>
    <t>Brazil  Literacy</t>
  </si>
  <si>
    <t>Cameroon  Literacy</t>
  </si>
  <si>
    <t>Chad  Literacy</t>
  </si>
  <si>
    <t>China  Literacy</t>
  </si>
  <si>
    <t>Benin  Literacy</t>
  </si>
  <si>
    <t>Egypt  Literacy</t>
  </si>
  <si>
    <t>Gabon  Literacy</t>
  </si>
  <si>
    <t>Ghana  Net Lending</t>
  </si>
  <si>
    <t>Australia  Net Lending</t>
  </si>
  <si>
    <t>Bangladesh Net Lending</t>
  </si>
  <si>
    <t>Botswana  Net Lending</t>
  </si>
  <si>
    <t>Burkina Fa Net Lending</t>
  </si>
  <si>
    <t>Cameroon  Net Lending</t>
  </si>
  <si>
    <t>Chad  Net Lending</t>
  </si>
  <si>
    <t>China  Net Lending</t>
  </si>
  <si>
    <t>Benin  Net Lending</t>
  </si>
  <si>
    <t>Ethiopia  Net Lending</t>
  </si>
  <si>
    <t>Gabon  Net Lending</t>
  </si>
  <si>
    <t>Ghana  Gross Capital</t>
  </si>
  <si>
    <t>Botswana  Gross Capital</t>
  </si>
  <si>
    <t>Burkina Fa Gross Capital</t>
  </si>
  <si>
    <t>Cameroon  Gross Capital</t>
  </si>
  <si>
    <t>Chad  Gross Capital</t>
  </si>
  <si>
    <t>Benin  Gross Capital</t>
  </si>
  <si>
    <t>Ethiopia  Gross Capital</t>
  </si>
  <si>
    <t>Gabon  Gross Capital</t>
  </si>
  <si>
    <t>Botswana  Gross Savings</t>
  </si>
  <si>
    <t>Burkina Fa Gross Savings</t>
  </si>
  <si>
    <t>Cameroon  Gross Savings</t>
  </si>
  <si>
    <t>Chad  Gross Savings</t>
  </si>
  <si>
    <t>Benin  Gross Savings</t>
  </si>
  <si>
    <t>Ethiopia  Gross Savings</t>
  </si>
  <si>
    <t>Gabon  Gross Savings</t>
  </si>
  <si>
    <t>Ghana  Bank Accounts</t>
  </si>
  <si>
    <t>Botswana  Bank Accounts</t>
  </si>
  <si>
    <t>Brazil  Bank Accounts</t>
  </si>
  <si>
    <t>Ghana  External Debt</t>
  </si>
  <si>
    <t>Botswana  External Debt</t>
  </si>
  <si>
    <t>Burkina Fa External Debt</t>
  </si>
  <si>
    <t>Cameroon  External Debt</t>
  </si>
  <si>
    <t>Chad  External Debt</t>
  </si>
  <si>
    <t>Benin  External Debt</t>
  </si>
  <si>
    <t>Ethiopia  External Debt</t>
  </si>
  <si>
    <t>Gabon  External Debt</t>
  </si>
  <si>
    <t>Ghana  International Debt</t>
  </si>
  <si>
    <t>Brazil  International Debt</t>
  </si>
  <si>
    <t>France  International Debt</t>
  </si>
  <si>
    <t>Ghana  Int Debt to GDP</t>
  </si>
  <si>
    <t>Brazil  Int Debt to GDP</t>
  </si>
  <si>
    <t>France  Int Debt to GDP</t>
  </si>
  <si>
    <t>Ghana  Pop 65</t>
  </si>
  <si>
    <t>Argentina  Pop 65</t>
  </si>
  <si>
    <t>Australia  Pop 65</t>
  </si>
  <si>
    <t>Bangladesh Pop 65</t>
  </si>
  <si>
    <t>Botswana  Pop 65</t>
  </si>
  <si>
    <t>Brazil  Pop 65</t>
  </si>
  <si>
    <t>Burkina Fa Pop 65</t>
  </si>
  <si>
    <t>Cameroon  Pop 65</t>
  </si>
  <si>
    <t>Canada  Pop 65</t>
  </si>
  <si>
    <t>Chad  Pop 65</t>
  </si>
  <si>
    <t>Chile  Pop 65</t>
  </si>
  <si>
    <t>China  Pop 65</t>
  </si>
  <si>
    <t>DRC Pop 65</t>
  </si>
  <si>
    <t>Benin  Pop 65</t>
  </si>
  <si>
    <t>Egypt  Pop 65</t>
  </si>
  <si>
    <t>Ethiopia  Pop 65</t>
  </si>
  <si>
    <t>France  Pop 65</t>
  </si>
  <si>
    <t>Gabon  Pop 65</t>
  </si>
  <si>
    <t>Ghana  Private Credit</t>
  </si>
  <si>
    <t>Botswana  Private Credit</t>
  </si>
  <si>
    <t>Brazil  Private Credit</t>
  </si>
  <si>
    <t>France  Private Credit</t>
  </si>
  <si>
    <t>Ghana  Non Perform Provision</t>
  </si>
  <si>
    <t>Botswana  Non Perform Provisio</t>
  </si>
  <si>
    <t>Brazil  Non Perform Provision</t>
  </si>
  <si>
    <t>France  Non Perform Provision</t>
  </si>
  <si>
    <t>Ghana  Real Exchange Rate</t>
  </si>
  <si>
    <t>Botswana  Real Exchange Rate</t>
  </si>
  <si>
    <t>Burkina Fa Real Exchange Rate</t>
  </si>
  <si>
    <t>Chad  Real Exchange Rate</t>
  </si>
  <si>
    <t>Ethiopia  Real Exchange Rate</t>
  </si>
  <si>
    <t>Gabon  Real Exchange Rate</t>
  </si>
  <si>
    <t>Ghana  Financial Services</t>
  </si>
  <si>
    <t>Argentina  Financial Services</t>
  </si>
  <si>
    <t>Bangladesh Financial Services</t>
  </si>
  <si>
    <t>Botswana  Financial Services</t>
  </si>
  <si>
    <t>Burkina Fa Financial Services</t>
  </si>
  <si>
    <t>Canada  Financial Services</t>
  </si>
  <si>
    <t>Chad  Financial Services</t>
  </si>
  <si>
    <t>China  Financial Services</t>
  </si>
  <si>
    <t>DRC Financial Services</t>
  </si>
  <si>
    <t>Egypt  Financial Services</t>
  </si>
  <si>
    <t>Ethiopia  Financial Services</t>
  </si>
  <si>
    <t>Gabon  Financial Services</t>
  </si>
  <si>
    <t>Ghana  Financail Serv Dep</t>
  </si>
  <si>
    <t>Argentina  Financail Serv Dep</t>
  </si>
  <si>
    <t>Bangladesh Financail Serv Dep</t>
  </si>
  <si>
    <t>Brazil  Financail Serv Dep</t>
  </si>
  <si>
    <t>Cameroon  Financail Serv Dep</t>
  </si>
  <si>
    <t>China  Financail Serv Dep</t>
  </si>
  <si>
    <t>Ethiopia  Financail Serv Dep</t>
  </si>
  <si>
    <t>Ghana  Mobile Banking</t>
  </si>
  <si>
    <t>Bangladesh Mobile Banking</t>
  </si>
  <si>
    <t>Botswana  Mobile Banking</t>
  </si>
  <si>
    <t>Cameroon  Mobile Banking</t>
  </si>
  <si>
    <t>Chad  Mobile Banking</t>
  </si>
  <si>
    <t>DRC Mobile Banking</t>
  </si>
  <si>
    <t>Benin  Mobile Banking</t>
  </si>
  <si>
    <t>Gabon  Mobile Banking</t>
  </si>
  <si>
    <t>Ghana  Bank Concentration</t>
  </si>
  <si>
    <t>Botswana  Bank Concentration</t>
  </si>
  <si>
    <t>Brazil  Bank Concentration</t>
  </si>
  <si>
    <t>Burkina Fa Bank Concentration</t>
  </si>
  <si>
    <t>France  Bank Concentration</t>
  </si>
  <si>
    <t>Ghana  Bank Cap to Asset</t>
  </si>
  <si>
    <t>Botswana  Bank Cap to Asset</t>
  </si>
  <si>
    <t>Brazil  Bank Cap to Asset</t>
  </si>
  <si>
    <t>France  Bank Cap to Asset</t>
  </si>
  <si>
    <t>Ghana  Bank Credit to Dep</t>
  </si>
  <si>
    <t>Botswana  Bank Credit to Dep</t>
  </si>
  <si>
    <t>Brazil  Bank Credit to Dep</t>
  </si>
  <si>
    <t>Burkina Fa Bank Credit to Dep</t>
  </si>
  <si>
    <t>France  Bank Credit to Dep</t>
  </si>
  <si>
    <t>Ghana  Lending Dep Spread</t>
  </si>
  <si>
    <t>Botswana  Lending Dep Spread</t>
  </si>
  <si>
    <t>Brazil  Lending Dep Spread</t>
  </si>
  <si>
    <t>Burkina Fa Lending Dep Spread</t>
  </si>
  <si>
    <t>France  Lending Dep Spread</t>
  </si>
  <si>
    <t>Ghana  Non Perform Loans</t>
  </si>
  <si>
    <t>Botswana  Non Perform Loans</t>
  </si>
  <si>
    <t>Brazil  Non Perform Loans</t>
  </si>
  <si>
    <t>France  Non Perform Loans</t>
  </si>
  <si>
    <t>Ghana  Bank Cost to Income</t>
  </si>
  <si>
    <t>Botswana  Bank Cost to Income</t>
  </si>
  <si>
    <t>Brazil  Bank Cost to Income</t>
  </si>
  <si>
    <t>Burkina Fa Bank Cost to Income</t>
  </si>
  <si>
    <t>France  Bank Cost to Income</t>
  </si>
  <si>
    <t>Ghana  Interest Margin</t>
  </si>
  <si>
    <t>Botswana  Interest Margin</t>
  </si>
  <si>
    <t>Brazil  Interest Margin</t>
  </si>
  <si>
    <t>Burkina Fa Interest Margin</t>
  </si>
  <si>
    <t>France  Interest Margin</t>
  </si>
  <si>
    <t>Ghana  Non Interest Income</t>
  </si>
  <si>
    <t>Botswana  Non Interest Income</t>
  </si>
  <si>
    <t>Brazil  Non Interest Income</t>
  </si>
  <si>
    <t>Burkina Fa Non Interest Income</t>
  </si>
  <si>
    <t>France  Non Interest Income</t>
  </si>
  <si>
    <t>Ghana  Bank ROA</t>
  </si>
  <si>
    <t>Botswana  Bank ROA</t>
  </si>
  <si>
    <t>Brazil  Bank ROA</t>
  </si>
  <si>
    <t>Burkina Fa Bank ROA</t>
  </si>
  <si>
    <t>France  Bank ROA</t>
  </si>
  <si>
    <t>Ghana  Bank ROE</t>
  </si>
  <si>
    <t>Botswana  Bank ROE</t>
  </si>
  <si>
    <t>Brazil  Bank ROE</t>
  </si>
  <si>
    <t>Burkina Fa Bank ROE</t>
  </si>
  <si>
    <t>France  Bank ROE</t>
  </si>
  <si>
    <t>Ghana  Broad Money</t>
  </si>
  <si>
    <t>Botswana  Broad Money</t>
  </si>
  <si>
    <t>Burkina Fa Broad Money</t>
  </si>
  <si>
    <t>Cameroon  Broad Money</t>
  </si>
  <si>
    <t>Chad  Broad Money</t>
  </si>
  <si>
    <t>Benin  Broad Money</t>
  </si>
  <si>
    <t>Ethiopia  Broad Money</t>
  </si>
  <si>
    <t>Gabon  Broad Money</t>
  </si>
  <si>
    <t>Ghana  Central Bank to GDP</t>
  </si>
  <si>
    <t>Botswana  Central Bank to GDP</t>
  </si>
  <si>
    <t>Brazil  Central Bank to GDP</t>
  </si>
  <si>
    <t>Burkina Fa Central Bank to GDP</t>
  </si>
  <si>
    <t>France  Central Bank to GDP</t>
  </si>
  <si>
    <t>Consumer Price Index: All Items for India© (INDCPIALLMINMEI)</t>
  </si>
  <si>
    <t>IND</t>
  </si>
  <si>
    <t>Real GDP at Constant National Prices for Brazil (RGDPNABRA666NRUG)</t>
  </si>
  <si>
    <t>BRA</t>
  </si>
  <si>
    <t>USA</t>
  </si>
  <si>
    <t>Gross Domestic Product for India (MKTGDPINA646NWDB)</t>
  </si>
  <si>
    <t>INA</t>
  </si>
  <si>
    <t>Inflation, consumer prices for India (FPCPITOTLZGIND)</t>
  </si>
  <si>
    <t>India / U.S. Foreign Exchange Rate (AEXINUS)</t>
  </si>
  <si>
    <t>IN</t>
  </si>
  <si>
    <t>US Exchange Rate</t>
  </si>
  <si>
    <t>Exchange Rate to U.S. Dollar for Ghana (FXRATEGHA618NUPN)</t>
  </si>
  <si>
    <t>Real Effective Exchange Rates Based on Manufacturing Consumer Price Index for India© (CCRETT01INQ661N)</t>
  </si>
  <si>
    <t>Migration</t>
  </si>
  <si>
    <t>Real Broad Effective Exchange Rate for India© (RBINBIS)</t>
  </si>
  <si>
    <t>Number of Listed Companies for Ghana (DDOM01GHA644NWDB)</t>
  </si>
  <si>
    <t>Listed Cos</t>
  </si>
  <si>
    <t>Stock Market Capitalization to GDP for India (DDDM01INA156NWDB)</t>
  </si>
  <si>
    <t>Stock Market Total Value Traded to GDP for India (DDDM02INA156NWDB)</t>
  </si>
  <si>
    <t>GINI Index for India (SIPOVGINIIND)</t>
  </si>
  <si>
    <t>GINI Index</t>
  </si>
  <si>
    <t>Government Final Consumption Expenditure in India© (INDGFCEQDSMEI)</t>
  </si>
  <si>
    <t>Code 1</t>
  </si>
  <si>
    <t>Code 2</t>
  </si>
  <si>
    <t>Code</t>
  </si>
  <si>
    <t xml:space="preserve"> Central government debt, total % of GDP for India (DEBTTLINA188A)</t>
  </si>
  <si>
    <t>Adjusted</t>
  </si>
  <si>
    <t>Annual</t>
  </si>
  <si>
    <t>Switzerland</t>
  </si>
  <si>
    <t>Quarterly</t>
  </si>
  <si>
    <t>Monthly</t>
  </si>
  <si>
    <t>Raw</t>
  </si>
  <si>
    <t>Index</t>
  </si>
  <si>
    <t>List Coutries Range</t>
  </si>
  <si>
    <t>Burkina Fa Gross National Inco</t>
  </si>
  <si>
    <t>Australia  GDP</t>
  </si>
  <si>
    <t>Bangladesh GDP</t>
  </si>
  <si>
    <t>Canada  GDP</t>
  </si>
  <si>
    <t>Chad  GDP</t>
  </si>
  <si>
    <t>Chile  GDP</t>
  </si>
  <si>
    <t>China  GDP</t>
  </si>
  <si>
    <t>DRC GDP</t>
  </si>
  <si>
    <t>Benin  GDP</t>
  </si>
  <si>
    <t>Egypt  GDP</t>
  </si>
  <si>
    <t>Ethiopia  GDP</t>
  </si>
  <si>
    <t>Brazil  GDP</t>
  </si>
  <si>
    <t>Canada  CPI</t>
  </si>
  <si>
    <t>Chile  CPI</t>
  </si>
  <si>
    <t>China  CPI</t>
  </si>
  <si>
    <t xml:space="preserve">Argentina  Inflation </t>
  </si>
  <si>
    <t xml:space="preserve">Bangladesh Inflation </t>
  </si>
  <si>
    <t xml:space="preserve">Cameroon  Inflation </t>
  </si>
  <si>
    <t xml:space="preserve">Chad  Inflation </t>
  </si>
  <si>
    <t xml:space="preserve">China  Inflation </t>
  </si>
  <si>
    <t xml:space="preserve">Egypt  Inflation </t>
  </si>
  <si>
    <t xml:space="preserve">France  Inflation </t>
  </si>
  <si>
    <t>Botswana  US Exchange Rate</t>
  </si>
  <si>
    <t>Brazil  US Exchange Rate</t>
  </si>
  <si>
    <t>Burkina Fa US Exchange Rate</t>
  </si>
  <si>
    <t>France  US Exchange Rate</t>
  </si>
  <si>
    <t>Benin  CPI Exchange Rate</t>
  </si>
  <si>
    <t>Cameroon  Real Exchange Rate</t>
  </si>
  <si>
    <t>Benin  Real Exchange Rate</t>
  </si>
  <si>
    <t>Australia  Stock Market Value</t>
  </si>
  <si>
    <t>Bangladesh Stock Market Value</t>
  </si>
  <si>
    <t>Canada  Stock Market Value</t>
  </si>
  <si>
    <t>Chile  Stock Market Value</t>
  </si>
  <si>
    <t>China  Stock Market Value</t>
  </si>
  <si>
    <t>Egypt  Stock Market Value</t>
  </si>
  <si>
    <t>Brazil  Stock Market Value</t>
  </si>
  <si>
    <t>Australia  Stock Turnover</t>
  </si>
  <si>
    <t>Bangladesh Stock Turnover</t>
  </si>
  <si>
    <t>Canada  Stock Turnover</t>
  </si>
  <si>
    <t>Chile  Stock Turnover</t>
  </si>
  <si>
    <t>China  Stock Turnover</t>
  </si>
  <si>
    <t>Egypt  Stock Turnover</t>
  </si>
  <si>
    <t>Brazil  Stock Turnover</t>
  </si>
  <si>
    <t>Australia  Govt Expenditure</t>
  </si>
  <si>
    <t>Brazil  Govt Expenditure</t>
  </si>
  <si>
    <t>Canada  Govt Expenditure</t>
  </si>
  <si>
    <t>Chile  Govt Expenditure</t>
  </si>
  <si>
    <t>France  Govt Expenditure</t>
  </si>
  <si>
    <t>Cameroon  Govt Expenditure</t>
  </si>
  <si>
    <t>Egypt  Govt Debt</t>
  </si>
  <si>
    <t>Botswana  Govt Debt</t>
  </si>
  <si>
    <t>Cameroon  Govt Debt</t>
  </si>
  <si>
    <t>Benin  Govt Debt</t>
  </si>
  <si>
    <t>Cameroon  Real GDP per Capita</t>
  </si>
  <si>
    <t>Australia  Real GDP per Capita</t>
  </si>
  <si>
    <t>Bangladesh Real GDP per Capita</t>
  </si>
  <si>
    <t>Canada  Real GDP per Capita</t>
  </si>
  <si>
    <t>China  Real GDP per Capita</t>
  </si>
  <si>
    <t>DRC Real GDP per Capita</t>
  </si>
  <si>
    <t>Egypt  Real GDP per Capita</t>
  </si>
  <si>
    <t>Argentina  Life Expect</t>
  </si>
  <si>
    <t>Bangladesh Life Expect</t>
  </si>
  <si>
    <t>Brazil  Life Expect</t>
  </si>
  <si>
    <t>Canada  Life Expect</t>
  </si>
  <si>
    <t>Egypt  Life Expect</t>
  </si>
  <si>
    <t>Argentina  Infant Mortality</t>
  </si>
  <si>
    <t>Brazil  Infant Mortality</t>
  </si>
  <si>
    <t>Canada  Infant Mortality</t>
  </si>
  <si>
    <t>DRC Infant Mortality</t>
  </si>
  <si>
    <t>Egypt  Infant Mortality</t>
  </si>
  <si>
    <t>France  Infant Mortality</t>
  </si>
  <si>
    <t>Australia  Fertility</t>
  </si>
  <si>
    <t>Botswana  Fertility</t>
  </si>
  <si>
    <t>Burkina Fa Fertility</t>
  </si>
  <si>
    <t>Chad  Fertility</t>
  </si>
  <si>
    <t>China  Fertility</t>
  </si>
  <si>
    <t>Egypt  Fertility</t>
  </si>
  <si>
    <t>Ghana  Literacy</t>
  </si>
  <si>
    <t>Botswana  Literacy</t>
  </si>
  <si>
    <t>Burkina Fa Literacy</t>
  </si>
  <si>
    <t>Chile  Literacy</t>
  </si>
  <si>
    <t>DRC Literacy</t>
  </si>
  <si>
    <t>Ethiopia  Literacy</t>
  </si>
  <si>
    <t>Ghana  Migration</t>
  </si>
  <si>
    <t>Argentina  Migration</t>
  </si>
  <si>
    <t>Australia  Migration</t>
  </si>
  <si>
    <t>Bangladesh Migration</t>
  </si>
  <si>
    <t>Botswana  Migration</t>
  </si>
  <si>
    <t>Brazil  Migration</t>
  </si>
  <si>
    <t>Burkina Fa Migration</t>
  </si>
  <si>
    <t>Cameroon  Migration</t>
  </si>
  <si>
    <t>Canada  Migration</t>
  </si>
  <si>
    <t>Chad  Migration</t>
  </si>
  <si>
    <t>Chile  Migration</t>
  </si>
  <si>
    <t>China  Migration</t>
  </si>
  <si>
    <t>DRC Migration</t>
  </si>
  <si>
    <t>Benin  Migration</t>
  </si>
  <si>
    <t>Egypt  Migration</t>
  </si>
  <si>
    <t>Ethiopia  Migration</t>
  </si>
  <si>
    <t>France  Migration</t>
  </si>
  <si>
    <t>Gabon  Migration</t>
  </si>
  <si>
    <t>Ghana  GINI Index</t>
  </si>
  <si>
    <t>Argentina  GINI Index</t>
  </si>
  <si>
    <t>Australia  GINI Index</t>
  </si>
  <si>
    <t>Bangladesh GINI Index</t>
  </si>
  <si>
    <t>Botswana  GINI Index</t>
  </si>
  <si>
    <t>Brazil  GINI Index</t>
  </si>
  <si>
    <t>Burkina Fa GINI Index</t>
  </si>
  <si>
    <t>Cameroon  GINI Index</t>
  </si>
  <si>
    <t>Canada  GINI Index</t>
  </si>
  <si>
    <t>Chad  GINI Index</t>
  </si>
  <si>
    <t>Chile  GINI Index</t>
  </si>
  <si>
    <t>China  GINI Index</t>
  </si>
  <si>
    <t>DRC GINI Index</t>
  </si>
  <si>
    <t>Benin  GINI Index</t>
  </si>
  <si>
    <t>Egypt  GINI Index</t>
  </si>
  <si>
    <t>Ethiopia  GINI Index</t>
  </si>
  <si>
    <t>France  GINI Index</t>
  </si>
  <si>
    <t>Gabon  GINI Index</t>
  </si>
  <si>
    <t>Australia  Business Ease</t>
  </si>
  <si>
    <t>Brazil  Bank Firms</t>
  </si>
  <si>
    <t>Cameroon  Government Revenues</t>
  </si>
  <si>
    <t>Ghana  SOE Credit</t>
  </si>
  <si>
    <t>Burkina Fa SOE Credit</t>
  </si>
  <si>
    <t>Ghana  Gross Savings</t>
  </si>
  <si>
    <t>Burkina Fa Private Credit</t>
  </si>
  <si>
    <t>Australia  Financial Services</t>
  </si>
  <si>
    <t>Brazil  Financial Services</t>
  </si>
  <si>
    <t>Cameroon  Financial Services</t>
  </si>
  <si>
    <t>Chile  Financial Services</t>
  </si>
  <si>
    <t>Benin  Financial Services</t>
  </si>
  <si>
    <t>France  Financial Services</t>
  </si>
  <si>
    <t>Botswana  Financail Serv Dep</t>
  </si>
  <si>
    <t>Canada  Financail Serv Dep</t>
  </si>
  <si>
    <t>DRC Financail Serv Dep</t>
  </si>
  <si>
    <t>France  Financail Serv Dep</t>
  </si>
  <si>
    <t>Row Start</t>
  </si>
  <si>
    <t>Row End</t>
  </si>
  <si>
    <t>Ghana  Bank Cap to Asset'!A1</t>
  </si>
  <si>
    <t>Ghana  Bank Firms'!A1</t>
  </si>
  <si>
    <t>Ghana  Bank Concentration'!A1</t>
  </si>
  <si>
    <t>Ghana  Bank Cost to Income'!A1</t>
  </si>
  <si>
    <t>Ghana  Bank Credit to Dep'!A1</t>
  </si>
  <si>
    <t>Ghana  Bank ROA'!A1</t>
  </si>
  <si>
    <t>Ghana  Bank ROE'!A1</t>
  </si>
  <si>
    <t>Ghana  Broad Money'!A1</t>
  </si>
  <si>
    <t>Ghana  Business Ease'!A1</t>
  </si>
  <si>
    <t>Ghana  Central Bank to GDP'!A1</t>
  </si>
  <si>
    <t>Ghana  CPI'!A1</t>
  </si>
  <si>
    <t>Ghana  CPI All'!A1</t>
  </si>
  <si>
    <t>Ghana  CPI Exchange Rate'!A1</t>
  </si>
  <si>
    <t>Ghana  External Debt'!A1</t>
  </si>
  <si>
    <t>Ghana  Fertility'!A1</t>
  </si>
  <si>
    <t>Ghana  Financail Serv Dep'!A1</t>
  </si>
  <si>
    <t>Ghana  Financial Services'!A1</t>
  </si>
  <si>
    <t>Ghana  GDP'!A1</t>
  </si>
  <si>
    <t>Ghana  GDP per Capita'!A1</t>
  </si>
  <si>
    <t>Ghana  GINI Index'!A1</t>
  </si>
  <si>
    <t>Ghana  Government Revenues'!A1</t>
  </si>
  <si>
    <t>Ghana  Govt Debt'!A1</t>
  </si>
  <si>
    <t>Ghana  Govt Expenditure'!A1</t>
  </si>
  <si>
    <t>Ghana  Gross Capital'!A1</t>
  </si>
  <si>
    <t>Ghana  Gross National Income'!A1</t>
  </si>
  <si>
    <t>Ghana  Gross Savings'!A1</t>
  </si>
  <si>
    <t>Ghana  Infant Mortality'!A1</t>
  </si>
  <si>
    <t>Ghana  Inflation '!A1</t>
  </si>
  <si>
    <t>Ghana  Int Debt to GDP'!A1</t>
  </si>
  <si>
    <t>Ghana  Interest Margin'!A1</t>
  </si>
  <si>
    <t>Ghana  International Debt'!A1</t>
  </si>
  <si>
    <t>Ghana  Lending Dep Spread'!A1</t>
  </si>
  <si>
    <t>Ghana  Life Expect'!A1</t>
  </si>
  <si>
    <t>Ghana  Literacy'!A1</t>
  </si>
  <si>
    <t>Ghana  Migration'!A1</t>
  </si>
  <si>
    <t>Ghana  Mobile Banking'!A1</t>
  </si>
  <si>
    <t>Ghana  Net Lending'!A1</t>
  </si>
  <si>
    <t>Ghana  Non Interest Income'!A1</t>
  </si>
  <si>
    <t>Ghana  Non Perform Loans'!A1</t>
  </si>
  <si>
    <t>Ghana  Non Perform Provision'!A1</t>
  </si>
  <si>
    <t>Ghana  Pop 65'!A1</t>
  </si>
  <si>
    <t>Ghana  Private Credit'!A1</t>
  </si>
  <si>
    <t>Ghana  Real Exchange Rate'!A1</t>
  </si>
  <si>
    <t>Ghana  Real GDP'!A1</t>
  </si>
  <si>
    <t>Ghana  Real GDP per Capita'!A1</t>
  </si>
  <si>
    <t>Ghana  Real Non Oil'!A1</t>
  </si>
  <si>
    <t>Ghana  SOE Credit'!A1</t>
  </si>
  <si>
    <t>Ghana  Stock Market'!A1</t>
  </si>
  <si>
    <t>Ghana  Stock Market Value'!A1</t>
  </si>
  <si>
    <t>Series Code Number</t>
  </si>
  <si>
    <t>This file demonstrates how to collect a lot of data from the FRED Database and Summarize the Data</t>
  </si>
  <si>
    <t>One of the main ideas in this file that is not in the other files is creating and testing URLS that you create from the names of different countries</t>
  </si>
  <si>
    <t>Other things like use of the WORKBOOKS.OPEN function, Use of the Listbox Form and Use of MATCH and INDEX are dealt with in other databases</t>
  </si>
  <si>
    <t>Comments</t>
  </si>
  <si>
    <t>You should keep use the mannual function in excel because there is a whole lot of data in this workbook</t>
  </si>
  <si>
    <t>Contry Code Number</t>
  </si>
  <si>
    <t>POPTTLCHA173NUPN</t>
  </si>
  <si>
    <t>POPTTLGHA173NUPN</t>
  </si>
  <si>
    <t>The Clear Function Deletes all Sheets after the Sheet named Break</t>
  </si>
  <si>
    <t>Range for Read All</t>
  </si>
  <si>
    <t>Because of the Number of Series and the Number of Codes, there can by thousands of series to read and sheets to put in data</t>
  </si>
  <si>
    <t>One problem is that there are multiple country codes for various series -- e.g. Ghana is sometimes GH and other times GHA</t>
  </si>
  <si>
    <t>POPTOTUSA647NWDB</t>
  </si>
  <si>
    <t>A08180USA173NNBR</t>
  </si>
  <si>
    <t>POPTOTGBA647NWDB</t>
  </si>
  <si>
    <t>Series Code 1</t>
  </si>
  <si>
    <t>Series Code Number From Macro</t>
  </si>
  <si>
    <t>It is best to run this with no other files open</t>
  </si>
  <si>
    <t>Series that did not read ---&gt;</t>
  </si>
  <si>
    <t>To Operate: Press Clear and then Read URL's</t>
  </si>
  <si>
    <t>AUSRGDPR</t>
  </si>
  <si>
    <t>CANRGDPR</t>
  </si>
  <si>
    <t>Examples of Codes in FRED (CHA, switzerland and GHA is Ghana)</t>
  </si>
  <si>
    <t>Graph comes from "Database of Series" page</t>
  </si>
  <si>
    <t>Graph Data</t>
  </si>
  <si>
    <t>Country Name</t>
  </si>
  <si>
    <t>Series Name</t>
  </si>
  <si>
    <t>Total Series</t>
  </si>
  <si>
    <t>Total Countries</t>
  </si>
  <si>
    <t>Gets Data with Choose Function</t>
  </si>
  <si>
    <t>Steps to make an analysis like this</t>
  </si>
  <si>
    <t>1. Get codes for series and countries.</t>
  </si>
  <si>
    <t>2. Separate the codes and then put back together</t>
  </si>
  <si>
    <t>Full Name with Ghana</t>
  </si>
  <si>
    <t>Char b/4 Contry</t>
  </si>
  <si>
    <t>Beginning of Series</t>
  </si>
  <si>
    <t>End of Series</t>
  </si>
  <si>
    <t>Can have more than one</t>
  </si>
  <si>
    <t>This is difficult and is shown in the Data Series Sheet</t>
  </si>
  <si>
    <t>Sub read_all()</t>
  </si>
  <si>
    <t>'</t>
  </si>
  <si>
    <t>MsgBox " Attempts to Read All Series and Countries." &amp; Chr(13) &amp; _</t>
  </si>
  <si>
    <t xml:space="preserve">       " First Clears Columns T and V in this sheet (which tabluate errors) and then Deletes All Sheets after Break Sheet " &amp; Chr(13) &amp; _</t>
  </si>
  <si>
    <t xml:space="preserve">       " Puts the Code Number in the Data Series Spreadsheet and Puts the Country Code in "</t>
  </si>
  <si>
    <t>Columns("T:T").Select            ' clear the tabulation of errors</t>
  </si>
  <si>
    <t>Selection.ClearContents</t>
  </si>
  <si>
    <t>Columns("V:V").Select</t>
  </si>
  <si>
    <t>Cells(1, 20).Select</t>
  </si>
  <si>
    <t>current_calc = Application.Calculation</t>
  </si>
  <si>
    <t>Application.Calculation = xlCalculationSemiautomatic</t>
  </si>
  <si>
    <t>Application.ScreenUpdating = False</t>
  </si>
  <si>
    <t>base_sheet = ActiveSheet.Name</t>
  </si>
  <si>
    <t>base_book = ActiveWorkbook.Name</t>
  </si>
  <si>
    <t>For series_num = Range("series_start") To Range("series_end")                ' First loop through each series</t>
  </si>
  <si>
    <t xml:space="preserve">    series_number = series_num</t>
  </si>
  <si>
    <t xml:space="preserve">    Range("series_num") = series_num</t>
  </si>
  <si>
    <t xml:space="preserve">    </t>
  </si>
  <si>
    <t xml:space="preserve">    For country_num = Range("country_start") To Range("country_end")         ' Then loop around the country</t>
  </si>
  <si>
    <t xml:space="preserve">        </t>
  </si>
  <si>
    <t xml:space="preserve">        Range("country_num") = country_num                                   ' Define the country number in</t>
  </si>
  <si>
    <t xml:space="preserve">        country_number = country_num</t>
  </si>
  <si>
    <t xml:space="preserve">        read_one_url        ' This is where most of the work takes place</t>
  </si>
  <si>
    <t xml:space="preserve">    Next country_num</t>
  </si>
  <si>
    <t xml:space="preserve">    ActiveWorkbook.Save     ' save after woked through each country, because the file can blow up</t>
  </si>
  <si>
    <t>Next series_num</t>
  </si>
  <si>
    <t>Application.Calculation = xlCalculationAutomatic</t>
  </si>
  <si>
    <t>End Sub</t>
  </si>
  <si>
    <t>Constant GDP per capita for Ghana (NYGDPPCAPKDGHA)</t>
  </si>
  <si>
    <t>Real GDP Per Capita for Ghana© (GHANGDPRPCPCPPPT)</t>
  </si>
  <si>
    <t>Gross Domestic Product Per Capita for Ghana (PCAGDPGHA646NWDB)</t>
  </si>
  <si>
    <t>Real Gross Domestic Product for Ghana© (GHANGDPRPCPPPT)</t>
  </si>
  <si>
    <t>Gross National Income for Ghana (MKTGNIGHA646NWDB)</t>
  </si>
  <si>
    <t>Gross Domestic Product for Ghana (MKTGDPGHA646NWDB)</t>
  </si>
  <si>
    <t>Real Non-Oil GDP for Ghana© (GHANGDPXORPCPPPT)</t>
  </si>
  <si>
    <t>Consumer Price Index for Ghana (DDOE01GHA086NWDB)</t>
  </si>
  <si>
    <t>Consumer Prices: All Items for Ghana© (GHAPCPIPCPPPT)</t>
  </si>
  <si>
    <t>Inflation, consumer prices for Ghana (FPCPITOTLZGGHA)</t>
  </si>
  <si>
    <t>Nominal Effective Exchange Rate as Based on Consumer Price Index for Ghana© (GHAENEERIX)</t>
  </si>
  <si>
    <t>Real Effective Exchange Rate as Based on Consumer Price Index for Ghana© (GHAEREERIX)</t>
  </si>
  <si>
    <t>Population ages 65 and above for Ghana (SPPOP65UPTOZSGHA)</t>
  </si>
  <si>
    <t>Life Expectancy at Birth, Total for Ghana (SPDYNLE00INGHA)</t>
  </si>
  <si>
    <t>Infant Mortality Rate for Ghana (SPDYNIMRTINGHA)</t>
  </si>
  <si>
    <t>Literacy Rate, Adult Total for Ghana (SEADTLITRZSGHA)</t>
  </si>
  <si>
    <t>Net migration for Ghana (SMPOPNETMGHA)</t>
  </si>
  <si>
    <t>Stock Market Capitalization to GDP for Ghana (DDDM01GHA156NWDB)</t>
  </si>
  <si>
    <t>Stock Market Total Value Traded to GDP for Ghana (DDDM02GHA156NWDB)</t>
  </si>
  <si>
    <t>Stock Market Turnover Ratio Value Traded/Capitalization for Ghana (DDEM01GHA156NWDB)</t>
  </si>
  <si>
    <t>Total Expenditure of General Government for Ghana© (GHAGGXG01GDPPT)</t>
  </si>
  <si>
    <t>Ease of doing business index for Ghana (ICBUSEASEXQGHA)</t>
  </si>
  <si>
    <t>Firms with a Bank Loan or Line of Credit to Total Firms for Ghana (DDAI03GHA156NWDB)</t>
  </si>
  <si>
    <t>General Government Revenue for Ghana© (GHAGGRG01GDPPT)</t>
  </si>
  <si>
    <t>Credit to Government and State-Owned Enterprises to GDP for Ghana (DDEI08GHA156NWDB)</t>
  </si>
  <si>
    <t>Gross Debt Position of the General Government for Ghana© (GHAGGXWDGG01GDPPT)</t>
  </si>
  <si>
    <t>Outstanding International Public Debt Securities to GDP for Ghana (DDDM06GHA156NWDB)</t>
  </si>
  <si>
    <t>Outstanding Total International Debt Securities to GDP for Ghana (DDDM07GHA156NWDB)</t>
  </si>
  <si>
    <t>Official External Debt: Debtor Based for Ghana© (GHADGGDPPT)</t>
  </si>
  <si>
    <t>Nominal Gross Capital Formation for Ghana© (GHANIGDPPT)</t>
  </si>
  <si>
    <t>Nominal Gross National Saving for Ghana© (GHANGSGDPPT)</t>
  </si>
  <si>
    <t>Number of Bank Accounts for Ghana (DDAI01GHA642NWDB)</t>
  </si>
  <si>
    <t>Net Lending/borrowing of General Government for Ghana© (GHAGGXCNLG01GDPPT)</t>
  </si>
  <si>
    <t>Private Credit by Deposit Money Banks and Other Financial Institutions to GDP for Ghana (DDDI12GHA156NWDB)</t>
  </si>
  <si>
    <t>Provisions to Non-Performing Loans for Ghana (DDSI07GHA156NWDB)</t>
  </si>
  <si>
    <t>Use of Financial Services, Assets: Outstanding Loans at Commercial Banks for Ghana© (GHAFCSODCXDC)</t>
  </si>
  <si>
    <t>Use of Financial Services, Assets: Outstanding Loans at Other Deposit Takers for Ghana© (GHAFCSODDXDC)</t>
  </si>
  <si>
    <t>Use of Financial Services, Mobile Banking: Registered Number of Mobile Money Accounts for Ghana©(GHAFCMARNUM)</t>
  </si>
  <si>
    <t>5-Bank Asset Concentration for Ghana (DDOI06GHA156NWDB)</t>
  </si>
  <si>
    <t>Bank Capital to Total Assets for Ghana (DDSI03GHA156NWDB)</t>
  </si>
  <si>
    <t>Bank Credit to Bank Deposits for Ghana (DDSI04GHA156NWDB)</t>
  </si>
  <si>
    <t>Bank Lending Deposit Spread for Ghana (DDEI02GHA156NWDB)</t>
  </si>
  <si>
    <t>Bank Non-Performing Loans to Gross Loans for Ghana (DDSI02GHA156NWDB)</t>
  </si>
  <si>
    <t>Bank's Cost to Income Ratio for Ghana (DDEI07GHA156NWDB)</t>
  </si>
  <si>
    <t>Bank's Net Interest Margin for Ghana (DDEI01GHA156NWDB)</t>
  </si>
  <si>
    <t>Bank's Non-Interest Income to Total Income for Ghana (DDEI03GHA156NWDB)</t>
  </si>
  <si>
    <t>Bank's Return on Assets for Botswana (DDEI05GHA156NWDB)</t>
  </si>
  <si>
    <t>Bank's Return on Equity for Ghana (DDEI06GHA156NWDB)</t>
  </si>
  <si>
    <t>Broad Money for Ghana© (GHAFMBGDPPT)</t>
  </si>
  <si>
    <t>Central Bank Assets to GDP for Ghana (DDDI06GHA156NWDB)</t>
  </si>
  <si>
    <t>Internet users for Ghana (ITNETUSERP2GHA)</t>
  </si>
  <si>
    <t>2. Get Selected Links for Other Countries from FRED Database</t>
  </si>
  <si>
    <t>4. Download All Data with INDEX and WORKBOOKS.OPEN</t>
  </si>
  <si>
    <t>6. Use MATCH, INDEX, INDIRECT to create graph data sheet</t>
  </si>
  <si>
    <t>Parameters for Selected Series Code</t>
  </si>
  <si>
    <t>series_num</t>
  </si>
  <si>
    <t>1st brack</t>
  </si>
  <si>
    <t>end brack</t>
  </si>
  <si>
    <t>Population, Total for Ghana (POPTOTGHA647NWDB)</t>
  </si>
  <si>
    <t>Population for Ghana (POPTTLGHA173NUPN)</t>
  </si>
  <si>
    <t>Population for Canada (POPTTLGHA148NRUG)</t>
  </si>
  <si>
    <t>Population for China (POPTTLGHA148NRUG)</t>
  </si>
  <si>
    <t>Name of Series From the FRED Database</t>
  </si>
  <si>
    <r>
      <t>Constant GDP per capita for Ghana</t>
    </r>
    <r>
      <rPr>
        <b/>
        <sz val="9"/>
        <rFont val="Lucida Sans"/>
        <family val="2"/>
      </rPr>
      <t> (NYGDPPCAPKDGHA)</t>
    </r>
  </si>
  <si>
    <t>Put together name from above---&gt;</t>
  </si>
  <si>
    <t>3. Define the sheet names from country codes and Data Series</t>
  </si>
  <si>
    <t>I REALLY HATE ERROR TRAPPING IN VBA</t>
  </si>
  <si>
    <t>Another big problem is when the same data has multiple codes. Big example of this is population</t>
  </si>
  <si>
    <t>4. Use the drop down boxes to select series and/or countries -- example of one country</t>
  </si>
  <si>
    <t>Introduction</t>
  </si>
  <si>
    <t>Data Series</t>
  </si>
  <si>
    <t>Country Codes</t>
  </si>
  <si>
    <t>Read URLS and Operate Macros</t>
  </si>
  <si>
    <t>List of Countries and Series</t>
  </si>
  <si>
    <t>Database of Series</t>
  </si>
  <si>
    <t xml:space="preserve">Chart of Series by Country </t>
  </si>
  <si>
    <t>Graph Selection</t>
  </si>
  <si>
    <t>Code Tests</t>
  </si>
  <si>
    <t>Country Data</t>
  </si>
  <si>
    <t>Country List</t>
  </si>
  <si>
    <t>Main Website</t>
  </si>
  <si>
    <t>BREAK</t>
  </si>
  <si>
    <t>Sheet Tab</t>
  </si>
  <si>
    <t>Description</t>
  </si>
  <si>
    <t>Author</t>
  </si>
  <si>
    <t xml:space="preserve">Go to Charts by Pressing Shift and Enter on Menu Item </t>
  </si>
  <si>
    <t>Match of Series Name</t>
  </si>
  <si>
    <t>Last Year</t>
  </si>
  <si>
    <t>Country Code Applied</t>
  </si>
  <si>
    <t>Country Code Number</t>
  </si>
  <si>
    <t>For the Name Abbrievation</t>
  </si>
  <si>
    <t>Test of Input</t>
  </si>
  <si>
    <t>Problems of Multiple Country Abbrievations</t>
  </si>
  <si>
    <t>Problems of Multiple Series for Same Data</t>
  </si>
  <si>
    <t>Case study on population with one country</t>
  </si>
  <si>
    <t>Zambia</t>
  </si>
  <si>
    <t>End Year</t>
  </si>
  <si>
    <t>Contents</t>
  </si>
  <si>
    <t>Vietnam</t>
  </si>
  <si>
    <t>ARG</t>
  </si>
  <si>
    <t>AUS</t>
  </si>
  <si>
    <t>BGD</t>
  </si>
  <si>
    <t>BWA</t>
  </si>
  <si>
    <t>BFA</t>
  </si>
  <si>
    <t>CMR</t>
  </si>
  <si>
    <t>CAN</t>
  </si>
  <si>
    <t>TCD</t>
  </si>
  <si>
    <t>CHL</t>
  </si>
  <si>
    <t>CHN</t>
  </si>
  <si>
    <t>COD</t>
  </si>
  <si>
    <t>CIV</t>
  </si>
  <si>
    <t>BEN</t>
  </si>
  <si>
    <t>EGY</t>
  </si>
  <si>
    <t>ETH</t>
  </si>
  <si>
    <t>FRA</t>
  </si>
  <si>
    <t>GAB</t>
  </si>
  <si>
    <t>HTI</t>
  </si>
  <si>
    <t>IDN</t>
  </si>
  <si>
    <t>ITA</t>
  </si>
  <si>
    <t>JPN</t>
  </si>
  <si>
    <t>KOR</t>
  </si>
  <si>
    <t>LUX</t>
  </si>
  <si>
    <t>MYS</t>
  </si>
  <si>
    <t>MLI</t>
  </si>
  <si>
    <t>MEX</t>
  </si>
  <si>
    <t>MNG</t>
  </si>
  <si>
    <t>MOZ</t>
  </si>
  <si>
    <t>NGA</t>
  </si>
  <si>
    <t>PAK</t>
  </si>
  <si>
    <t>PHL</t>
  </si>
  <si>
    <t>PER</t>
  </si>
  <si>
    <t>QAT</t>
  </si>
  <si>
    <t>RUS</t>
  </si>
  <si>
    <t>RWA</t>
  </si>
  <si>
    <t>SAU</t>
  </si>
  <si>
    <t>SEN</t>
  </si>
  <si>
    <t>SGP</t>
  </si>
  <si>
    <t>ZAF</t>
  </si>
  <si>
    <t>ESP</t>
  </si>
  <si>
    <t>SDN</t>
  </si>
  <si>
    <t>CHE</t>
  </si>
  <si>
    <t>TUR</t>
  </si>
  <si>
    <t>UGA</t>
  </si>
  <si>
    <t>GBR</t>
  </si>
  <si>
    <t>VNM</t>
  </si>
  <si>
    <t>VEN</t>
  </si>
  <si>
    <t>ZMB</t>
  </si>
  <si>
    <t>VN</t>
  </si>
  <si>
    <t>VNA</t>
  </si>
  <si>
    <t>Zimbabwe</t>
  </si>
  <si>
    <t>Code 3</t>
  </si>
  <si>
    <t>First is the primary and may have to move the series around</t>
  </si>
  <si>
    <t>Check by evaluating one series at a time</t>
  </si>
  <si>
    <t>Look at error files</t>
  </si>
  <si>
    <t>Argentina  GDP per Capita</t>
  </si>
  <si>
    <t>Cameroon  GDP per Capita</t>
  </si>
  <si>
    <t>Ivory Coast GDP per Capita</t>
  </si>
  <si>
    <t>Haiti  GDP per Capita</t>
  </si>
  <si>
    <t>India  GDP per Capita</t>
  </si>
  <si>
    <t>Indonesia  GDP per Capita</t>
  </si>
  <si>
    <t>Japan  GDP per Capita</t>
  </si>
  <si>
    <t>Korea GDP per Capita</t>
  </si>
  <si>
    <t>Luxembourg GDP per Capita</t>
  </si>
  <si>
    <t>Malaysia  GDP per Capita</t>
  </si>
  <si>
    <t>Mali  GDP per Capita</t>
  </si>
  <si>
    <t>Mexico  GDP per Capita</t>
  </si>
  <si>
    <t>Mongolia  GDP per Capita</t>
  </si>
  <si>
    <t>Mozambique GDP per Capita</t>
  </si>
  <si>
    <t>Pakistan  GDP per Capita</t>
  </si>
  <si>
    <t>Phillipines GDP per Capita</t>
  </si>
  <si>
    <t>Peru  GDP per Capita</t>
  </si>
  <si>
    <t>Qatar  GDP per Capita</t>
  </si>
  <si>
    <t>Russia GDP per Capita</t>
  </si>
  <si>
    <t>Saudi Arab GDP per Capita</t>
  </si>
  <si>
    <t>Senegal  GDP per Capita</t>
  </si>
  <si>
    <t>Singapore  GDP per Capita</t>
  </si>
  <si>
    <t>S Africa GDP per Capita</t>
  </si>
  <si>
    <t>Spain  GDP per Capita</t>
  </si>
  <si>
    <t>Sudan GDP per Capita</t>
  </si>
  <si>
    <t>Switzerlan GDP per Capita</t>
  </si>
  <si>
    <t>Turkey  GDP per Capita</t>
  </si>
  <si>
    <t>UK GDP per Capita</t>
  </si>
  <si>
    <t>Venezula GDP per Capita</t>
  </si>
  <si>
    <t>Vietnam GDP per Capita</t>
  </si>
  <si>
    <t>Zambia GDP per Capita</t>
  </si>
  <si>
    <t>Zimbabwe GDP per Capita</t>
  </si>
  <si>
    <t>Const GDP Capita</t>
  </si>
  <si>
    <t>Lend Dep Spread</t>
  </si>
  <si>
    <t>https://research.stlouisfed.org/fred2/data/PCAGDPARG646NWDB.txt</t>
  </si>
  <si>
    <t>https://research.stlouisfed.org/fred2/data/PCAGDPAUS646NWDB.txt</t>
  </si>
  <si>
    <t>https://research.stlouisfed.org/fred2/data/PCAGDPBGD646NWDB.txt</t>
  </si>
  <si>
    <t>https://research.stlouisfed.org/fred2/data/PCAGDPCMR646NWDB.txt</t>
  </si>
  <si>
    <t>https://research.stlouisfed.org/fred2/data/PCAGDPCAN646NWDB.txt</t>
  </si>
  <si>
    <t>https://research.stlouisfed.org/fred2/data/PCAGDPTCD646NWDB.txt</t>
  </si>
  <si>
    <t>https://research.stlouisfed.org/fred2/data/PCAGDPCHL646NWDB.txt</t>
  </si>
  <si>
    <t>https://research.stlouisfed.org/fred2/data/PCAGDPCHN646NWDB.txt</t>
  </si>
  <si>
    <t>https://research.stlouisfed.org/fred2/data/PCAGDPCOD646NWDB.txt</t>
  </si>
  <si>
    <t>https://research.stlouisfed.org/fred2/data/PCAGDPCIV646NWDB.txt</t>
  </si>
  <si>
    <t>https://research.stlouisfed.org/fred2/data/PCAGDPBEN646NWDB.txt</t>
  </si>
  <si>
    <t>https://research.stlouisfed.org/fred2/data/PCAGDPEGY646NWDB.txt</t>
  </si>
  <si>
    <t>https://research.stlouisfed.org/fred2/data/PCAGDPETH646NWDB.txt</t>
  </si>
  <si>
    <t>https://research.stlouisfed.org/fred2/data/PCAGDPGAB646NWDB.txt</t>
  </si>
  <si>
    <t>https://research.stlouisfed.org/fred2/data/PCAGDPHTI646NWDB.txt</t>
  </si>
  <si>
    <t>https://research.stlouisfed.org/fred2/data/PCAGDPIND646NWDB.txt</t>
  </si>
  <si>
    <t>https://research.stlouisfed.org/fred2/data/PCAGDPIDN646NWDB.txt</t>
  </si>
  <si>
    <t>https://research.stlouisfed.org/fred2/data/PCAGDPJPN646NWDB.txt</t>
  </si>
  <si>
    <t>https://research.stlouisfed.org/fred2/data/PCAGDPKOR646NWDB.txt</t>
  </si>
  <si>
    <t>https://research.stlouisfed.org/fred2/data/PCAGDPLUX646NWDB.txt</t>
  </si>
  <si>
    <t>https://research.stlouisfed.org/fred2/data/PCAGDPMYS646NWDB.txt</t>
  </si>
  <si>
    <t>https://research.stlouisfed.org/fred2/data/PCAGDPMLI646NWDB.txt</t>
  </si>
  <si>
    <t>https://research.stlouisfed.org/fred2/data/PCAGDPMEX646NWDB.txt</t>
  </si>
  <si>
    <t>https://research.stlouisfed.org/fred2/data/PCAGDPMNG646NWDB.txt</t>
  </si>
  <si>
    <t>https://research.stlouisfed.org/fred2/data/PCAGDPMOZ646NWDB.txt</t>
  </si>
  <si>
    <t>https://research.stlouisfed.org/fred2/data/PCAGDPPAK646NWDB.txt</t>
  </si>
  <si>
    <t>https://research.stlouisfed.org/fred2/data/PCAGDPPHL646NWDB.txt</t>
  </si>
  <si>
    <t>https://research.stlouisfed.org/fred2/data/PCAGDPPER646NWDB.txt</t>
  </si>
  <si>
    <t>https://research.stlouisfed.org/fred2/data/PCAGDPQAT646NWDB.txt</t>
  </si>
  <si>
    <t>https://research.stlouisfed.org/fred2/data/PCAGDPRUS646NWDB.txt</t>
  </si>
  <si>
    <t>https://research.stlouisfed.org/fred2/data/PCAGDPSAU646NWDB.txt</t>
  </si>
  <si>
    <t>https://research.stlouisfed.org/fred2/data/PCAGDPSEN646NWDB.txt</t>
  </si>
  <si>
    <t>https://research.stlouisfed.org/fred2/data/PCAGDPSGP646NWDB.txt</t>
  </si>
  <si>
    <t>https://research.stlouisfed.org/fred2/data/PCAGDPZAF646NWDB.txt</t>
  </si>
  <si>
    <t>https://research.stlouisfed.org/fred2/data/PCAGDPESP646NWDB.txt</t>
  </si>
  <si>
    <t>https://research.stlouisfed.org/fred2/data/PCAGDPSDN646NWDB.txt</t>
  </si>
  <si>
    <t>https://research.stlouisfed.org/fred2/data/PCAGDPCHE646NWDB.txt</t>
  </si>
  <si>
    <t>https://research.stlouisfed.org/fred2/data/PCAGDPTUR646NWDB.txt</t>
  </si>
  <si>
    <t>https://research.stlouisfed.org/fred2/data/PCAGDPGBR646NWDB.txt</t>
  </si>
  <si>
    <t>https://research.stlouisfed.org/fred2/data/PCAGDPVEN646NWDB.txt</t>
  </si>
  <si>
    <t>https://research.stlouisfed.org/fred2/data/PCAGDPVNM646NWDB.txt</t>
  </si>
  <si>
    <t>https://research.stlouisfed.org/fred2/data/PCAGDPZMB646NWDB.txt</t>
  </si>
  <si>
    <t>https://research.stlouisfed.org/fred2/data/PCAGDPZWE646NWDB.txt</t>
  </si>
  <si>
    <t>To add a country -- first go to FRED and get Constant GDP and Population Series</t>
  </si>
  <si>
    <t>Next, Copy Series from top of the graph to the country codes page</t>
  </si>
  <si>
    <t>May have to adjust INDEX function and drop down boxes</t>
  </si>
  <si>
    <t>Input</t>
  </si>
  <si>
    <t>From Sheet</t>
  </si>
  <si>
    <t>Applied</t>
  </si>
  <si>
    <t>First Year</t>
  </si>
  <si>
    <t xml:space="preserve">Inflation Rate </t>
  </si>
  <si>
    <t>The First is the Base</t>
  </si>
  <si>
    <t>Constant GDP per capita for Barbados (NYGDPPCAPKDBRB)</t>
  </si>
  <si>
    <t>Population, Total for Barbados (POPTOTBB52647NWDB)</t>
  </si>
  <si>
    <t>Population, Total for Jamaica (POPTOTJMA647NWDB)</t>
  </si>
  <si>
    <t>Constant GDP per capita for Jamaica (NYGDPPCAPKDJAM)</t>
  </si>
  <si>
    <t>Barbados</t>
  </si>
  <si>
    <t>Jamaica</t>
  </si>
  <si>
    <t>Real GDP Capita  %</t>
  </si>
  <si>
    <t>Next with same name is alternate series</t>
  </si>
  <si>
    <t>To add a series go to data series page</t>
  </si>
  <si>
    <t>Add a series using Ghana as the base</t>
  </si>
  <si>
    <t>Youth Unemployment Rate for Ghana (SLUEM1524ZSGHA)</t>
  </si>
  <si>
    <t>Copy the row in data series page</t>
  </si>
  <si>
    <t>This column is from the FRED page</t>
  </si>
  <si>
    <t>For new series, Copy the title of the graph from FRED</t>
  </si>
  <si>
    <t>For New Country Copy the Constant GDP per Capital Title</t>
  </si>
  <si>
    <t>For new Country, Copy the Population Graph Title</t>
  </si>
  <si>
    <t xml:space="preserve">GDP per Capita USDN </t>
  </si>
  <si>
    <t>Real GDP %</t>
  </si>
  <si>
    <t>GDP USDN</t>
  </si>
  <si>
    <t>Real Non Oil %</t>
  </si>
  <si>
    <t>CPI Index</t>
  </si>
  <si>
    <t>CPI All %</t>
  </si>
  <si>
    <t>Stk Mkt % GDP</t>
  </si>
  <si>
    <t>Stk Mkt Vol % GDP</t>
  </si>
  <si>
    <t>Line Credit %</t>
  </si>
  <si>
    <t>Govt Rev % GDP</t>
  </si>
  <si>
    <t>Govt % SOE</t>
  </si>
  <si>
    <t>Govt Debt % GDP</t>
  </si>
  <si>
    <t>Intl Debt % GDP</t>
  </si>
  <si>
    <t>Extern Debt % GDP</t>
  </si>
  <si>
    <t>Gross Save % GDP</t>
  </si>
  <si>
    <t>Bank Acct per 1000</t>
  </si>
  <si>
    <t>Net Lend % of GDP</t>
  </si>
  <si>
    <t>Private Credit % GDP</t>
  </si>
  <si>
    <t>Provision to Non Perfm</t>
  </si>
  <si>
    <t>Fin Services NATCUR</t>
  </si>
  <si>
    <t>Fin Serv Dep NATCUR</t>
  </si>
  <si>
    <t>Bnk Concer (Big 5 %)</t>
  </si>
  <si>
    <t>Non Perfm Loan %</t>
  </si>
  <si>
    <t>Bank Cost Inc %</t>
  </si>
  <si>
    <t>Interest Margin %</t>
  </si>
  <si>
    <t>Non Int Inc %</t>
  </si>
  <si>
    <t>Broad Money % GDP</t>
  </si>
  <si>
    <t>Cent Bank Credit % GDP</t>
  </si>
  <si>
    <t>Internet per 100</t>
  </si>
  <si>
    <t>Yth Unemploy</t>
  </si>
  <si>
    <t>Grs Natl Inc USD</t>
  </si>
  <si>
    <t>Canada  Const GDP Capita</t>
  </si>
  <si>
    <t>Discontinued for non-african</t>
  </si>
  <si>
    <t>Gross Domestic Product Per Capita for Cameroon (PCAGDPCMA646NWDB)</t>
  </si>
  <si>
    <t>gdp per cap</t>
  </si>
  <si>
    <t>Gross National Income for Cameroon (MKTGNICMA646NWDB)</t>
  </si>
  <si>
    <t>Consumer Price Index for Cameroon (DDOE01CMA086NWDB)</t>
  </si>
  <si>
    <t>Nominal Effective Exchange Rate as Based on Consumer Price Index for Cameroon© (CMRENEERIX)</t>
  </si>
  <si>
    <t>Canada / U.S. Foreign Exchange Rate (DEXCAUS)</t>
  </si>
  <si>
    <t>Real Effective Exchange Rate as Based on Consumer Price Index for Cameroon© (CMREREERIX)</t>
  </si>
  <si>
    <t>Number of Listed Companies for Nigeria (DDOM01NGA644NWDB)</t>
  </si>
  <si>
    <t>Number of Listed Companies for Pakistan (DDOM01PKA644NWDB)</t>
  </si>
  <si>
    <t>Govt Exp % GDP</t>
  </si>
  <si>
    <t>Govt Exp LC</t>
  </si>
  <si>
    <t>Firms with a Bank Loan or Line of Credit to Total Firms for Cameroon (DDAI03CMA156NWDB)</t>
  </si>
  <si>
    <t>Youth Unemployment Rate for Canada (SLUEM1524ZSCAN)</t>
  </si>
  <si>
    <t>Internet users for Cameroon (ITNETUSERP2CMR)</t>
  </si>
  <si>
    <t>Central Bank Assets to GDP for Cameroon (DDDI06CMA156NWDB)</t>
  </si>
  <si>
    <t>Broad Money for Cameroon© (CMRFMBGDPPT)</t>
  </si>
  <si>
    <t>Bank's Return on Equity for Cameroon (DDEI06CMA156NWDB)</t>
  </si>
  <si>
    <t>Bank's Net Interest Margin for Cameroon (DDEI01CMA156NWDB)</t>
  </si>
  <si>
    <t>Bank Credit to Bank Deposits for Cameroon (DDSI04CMA156NWDB)</t>
  </si>
  <si>
    <t>Nominal Gross Capital Formation for Cameroon© (CMRNIGDPPT)</t>
  </si>
  <si>
    <t>Capital Formation</t>
  </si>
  <si>
    <t>Bank Concentration for Cameroon (DDOI01CMA156NWDB)</t>
  </si>
  <si>
    <t>Difficulty with country abbrievations</t>
  </si>
  <si>
    <t>Two basic types</t>
  </si>
  <si>
    <t>Total Series to Read in Different Sheets</t>
  </si>
  <si>
    <t>Argentina  GDP USDN</t>
  </si>
  <si>
    <t>Australia  GDP USDN</t>
  </si>
  <si>
    <t>Bangladesh GDP USDN</t>
  </si>
  <si>
    <t>Cameroon  GDP USDN</t>
  </si>
  <si>
    <t>Canada  GDP USDN</t>
  </si>
  <si>
    <t>Chad  GDP USDN</t>
  </si>
  <si>
    <t>Chile  GDP USDN</t>
  </si>
  <si>
    <t>China  GDP USDN</t>
  </si>
  <si>
    <t>DRC GDP USDN</t>
  </si>
  <si>
    <t>Ivory Coast GDP USDN</t>
  </si>
  <si>
    <t>Benin  GDP USDN</t>
  </si>
  <si>
    <t>Egypt  GDP USDN</t>
  </si>
  <si>
    <t>Ethiopia  GDP USDN</t>
  </si>
  <si>
    <t>Gabon  GDP USDN</t>
  </si>
  <si>
    <t>Haiti  GDP USDN</t>
  </si>
  <si>
    <t>India  GDP USDN</t>
  </si>
  <si>
    <t>Indonesia  GDP USDN</t>
  </si>
  <si>
    <t>Japan  GDP USDN</t>
  </si>
  <si>
    <t>Korea GDP USDN</t>
  </si>
  <si>
    <t>Luxembourg GDP USDN</t>
  </si>
  <si>
    <t>Malaysia  GDP USDN</t>
  </si>
  <si>
    <t>Mali  GDP USDN</t>
  </si>
  <si>
    <t>Mexico  GDP USDN</t>
  </si>
  <si>
    <t>Mongolia  GDP USDN</t>
  </si>
  <si>
    <t>Mozambique GDP USDN</t>
  </si>
  <si>
    <t>Pakistan  GDP USDN</t>
  </si>
  <si>
    <t>Phillipines GDP USDN</t>
  </si>
  <si>
    <t>Peru  GDP USDN</t>
  </si>
  <si>
    <t>Qatar  GDP USDN</t>
  </si>
  <si>
    <t>Russia GDP USDN</t>
  </si>
  <si>
    <t>Saudi Arab GDP USDN</t>
  </si>
  <si>
    <t>Senegal  GDP USDN</t>
  </si>
  <si>
    <t>Singapore  GDP USDN</t>
  </si>
  <si>
    <t>S Africa GDP USDN</t>
  </si>
  <si>
    <t>Spain  GDP USDN</t>
  </si>
  <si>
    <t>Sudan GDP USDN</t>
  </si>
  <si>
    <t>Switzerlan GDP USDN</t>
  </si>
  <si>
    <t>Turkey  GDP USDN</t>
  </si>
  <si>
    <t>UK GDP USDN</t>
  </si>
  <si>
    <t>Venezula GDP USDN</t>
  </si>
  <si>
    <t>Vietnam GDP USDN</t>
  </si>
  <si>
    <t>Zambia GDP USDN</t>
  </si>
  <si>
    <t>Zimbabwe GDP USDN</t>
  </si>
  <si>
    <t>Jamaica GDP USDN</t>
  </si>
  <si>
    <t>Peru  CPI Index</t>
  </si>
  <si>
    <t>Qatar  CPI Index</t>
  </si>
  <si>
    <t>Russia CPI Index</t>
  </si>
  <si>
    <t>Rwanda  CPI Index</t>
  </si>
  <si>
    <t>Saudi Arab CPI Index</t>
  </si>
  <si>
    <t>Senegal  CPI Index</t>
  </si>
  <si>
    <t>Singapore  CPI Index</t>
  </si>
  <si>
    <t>S Africa CPI Index</t>
  </si>
  <si>
    <t>Spain  CPI Index</t>
  </si>
  <si>
    <t>Sudan CPI Index</t>
  </si>
  <si>
    <t>Switzerlan CPI Index</t>
  </si>
  <si>
    <t>Turkey  CPI Index</t>
  </si>
  <si>
    <t>Uganda  CPI Index</t>
  </si>
  <si>
    <t>US CPI Index</t>
  </si>
  <si>
    <t>UK CPI Index</t>
  </si>
  <si>
    <t>Venezula CPI Index</t>
  </si>
  <si>
    <t>Vietnam CPI Index</t>
  </si>
  <si>
    <t>Zambia CPI Index</t>
  </si>
  <si>
    <t>Zimbabwe CPI Index</t>
  </si>
  <si>
    <t>Jamaica CPI Index</t>
  </si>
  <si>
    <t>Ghana  CPI Index</t>
  </si>
  <si>
    <t>Argentina  CPI Index</t>
  </si>
  <si>
    <t>Australia  CPI Index</t>
  </si>
  <si>
    <t>Bangladesh CPI Index</t>
  </si>
  <si>
    <t>Botswana  CPI Index</t>
  </si>
  <si>
    <t>Brazil  CPI Index</t>
  </si>
  <si>
    <t>Burkina Fa CPI Index</t>
  </si>
  <si>
    <t>Cameroon  CPI Index</t>
  </si>
  <si>
    <t>Canada  CPI Index</t>
  </si>
  <si>
    <t>Chad  CPI Index</t>
  </si>
  <si>
    <t>Chile  CPI Index</t>
  </si>
  <si>
    <t>China  CPI Index</t>
  </si>
  <si>
    <t>DRC CPI Index</t>
  </si>
  <si>
    <t>Ivory Coast CPI Index</t>
  </si>
  <si>
    <t>Benin  CPI Index</t>
  </si>
  <si>
    <t>Egypt  CPI Index</t>
  </si>
  <si>
    <t>Ethiopia  CPI Index</t>
  </si>
  <si>
    <t>France  CPI Index</t>
  </si>
  <si>
    <t>Gabon  CPI Index</t>
  </si>
  <si>
    <t>Haiti  CPI Index</t>
  </si>
  <si>
    <t>India  CPI Index</t>
  </si>
  <si>
    <t>Indonesia  CPI Index</t>
  </si>
  <si>
    <t>Italy  CPI Index</t>
  </si>
  <si>
    <t>Japan  CPI Index</t>
  </si>
  <si>
    <t>Korea CPI Index</t>
  </si>
  <si>
    <t>Luxembourg CPI Index</t>
  </si>
  <si>
    <t>Malaysia  CPI Index</t>
  </si>
  <si>
    <t>Mali  CPI Index</t>
  </si>
  <si>
    <t>Mexico  CPI Index</t>
  </si>
  <si>
    <t>Mongolia  CPI Index</t>
  </si>
  <si>
    <t>Mozambique CPI Index</t>
  </si>
  <si>
    <t>Nigeria  CPI Index</t>
  </si>
  <si>
    <t>Pakistan  CPI Index</t>
  </si>
  <si>
    <t>Phillipines CPI Index</t>
  </si>
  <si>
    <t>Ghana  CPI All %</t>
  </si>
  <si>
    <t>Australia  CPI All %</t>
  </si>
  <si>
    <t>Bangladesh CPI All %</t>
  </si>
  <si>
    <t>Botswana  CPI All %</t>
  </si>
  <si>
    <t>Burkina Fa CPI All %</t>
  </si>
  <si>
    <t>Cameroon  CPI All %</t>
  </si>
  <si>
    <t>Chad  CPI All %</t>
  </si>
  <si>
    <t>China  CPI All %</t>
  </si>
  <si>
    <t>Ivory Coast CPI All %</t>
  </si>
  <si>
    <t>Benin  CPI All %</t>
  </si>
  <si>
    <t>Ethiopia  CPI All %</t>
  </si>
  <si>
    <t>Gabon  CPI All %</t>
  </si>
  <si>
    <t>India  CPI All %</t>
  </si>
  <si>
    <t>Indonesia  CPI All %</t>
  </si>
  <si>
    <t>Japan  CPI All %</t>
  </si>
  <si>
    <t>Korea CPI All %</t>
  </si>
  <si>
    <t>Malaysia  CPI All %</t>
  </si>
  <si>
    <t>Mali  CPI All %</t>
  </si>
  <si>
    <t>Mongolia  CPI All %</t>
  </si>
  <si>
    <t>Mozambique CPI All %</t>
  </si>
  <si>
    <t>Nigeria  CPI All %</t>
  </si>
  <si>
    <t>Phillipines CPI All %</t>
  </si>
  <si>
    <t>Rwanda  CPI All %</t>
  </si>
  <si>
    <t>Senegal  CPI All %</t>
  </si>
  <si>
    <t>Singapore  CPI All %</t>
  </si>
  <si>
    <t>S Africa CPI All %</t>
  </si>
  <si>
    <t>Uganda  CPI All %</t>
  </si>
  <si>
    <t>Vietnam CPI All %</t>
  </si>
  <si>
    <t>Zambia CPI All %</t>
  </si>
  <si>
    <t>Zimbabwe CPI All %</t>
  </si>
  <si>
    <t xml:space="preserve">Ghana  Inflation Rate </t>
  </si>
  <si>
    <t xml:space="preserve">Argentina  Inflation Rate </t>
  </si>
  <si>
    <t xml:space="preserve">Australia  Inflation Rate </t>
  </si>
  <si>
    <t xml:space="preserve">Bangladesh Inflation Rate </t>
  </si>
  <si>
    <t xml:space="preserve">Botswana  Inflation Rate </t>
  </si>
  <si>
    <t xml:space="preserve">Brazil  Inflation Rate </t>
  </si>
  <si>
    <t xml:space="preserve">Burkina Fa Inflation Rate </t>
  </si>
  <si>
    <t xml:space="preserve">Cameroon  Inflation Rate </t>
  </si>
  <si>
    <t xml:space="preserve">Canada  Inflation Rate </t>
  </si>
  <si>
    <t xml:space="preserve">Chad  Inflation Rate </t>
  </si>
  <si>
    <t xml:space="preserve">Chile  Inflation Rate </t>
  </si>
  <si>
    <t xml:space="preserve">China  Inflation Rate </t>
  </si>
  <si>
    <t xml:space="preserve">DRC Inflation Rate </t>
  </si>
  <si>
    <t xml:space="preserve">Ivory Coast Inflation Rate </t>
  </si>
  <si>
    <t xml:space="preserve">Benin  Inflation Rate </t>
  </si>
  <si>
    <t xml:space="preserve">Egypt  Inflation Rate </t>
  </si>
  <si>
    <t xml:space="preserve">Ethiopia  Inflation Rate </t>
  </si>
  <si>
    <t xml:space="preserve">France  Inflation Rate </t>
  </si>
  <si>
    <t xml:space="preserve">Gabon  Inflation Rate </t>
  </si>
  <si>
    <t xml:space="preserve">Haiti  Inflation Rate </t>
  </si>
  <si>
    <t xml:space="preserve">India  Inflation Rate </t>
  </si>
  <si>
    <t xml:space="preserve">Indonesia  Inflation Rate </t>
  </si>
  <si>
    <t xml:space="preserve">Italy  Inflation Rate </t>
  </si>
  <si>
    <t xml:space="preserve">Japan  Inflation Rate </t>
  </si>
  <si>
    <t xml:space="preserve">Korea Inflation Rate </t>
  </si>
  <si>
    <t xml:space="preserve">Luxembourg Inflation Rate </t>
  </si>
  <si>
    <t xml:space="preserve">Malaysia  Inflation Rate </t>
  </si>
  <si>
    <t xml:space="preserve">Mali  Inflation Rate </t>
  </si>
  <si>
    <t xml:space="preserve">Mexico  Inflation Rate </t>
  </si>
  <si>
    <t xml:space="preserve">Mongolia  Inflation Rate </t>
  </si>
  <si>
    <t xml:space="preserve">Mozambique Inflation Rate </t>
  </si>
  <si>
    <t xml:space="preserve">Nigeria  Inflation Rate </t>
  </si>
  <si>
    <t xml:space="preserve">Pakistan  Inflation Rate </t>
  </si>
  <si>
    <t xml:space="preserve">Phillipines Inflation Rate </t>
  </si>
  <si>
    <t xml:space="preserve">Peru  Inflation Rate </t>
  </si>
  <si>
    <t xml:space="preserve">Qatar  Inflation Rate </t>
  </si>
  <si>
    <t xml:space="preserve">Russia Inflation Rate </t>
  </si>
  <si>
    <t xml:space="preserve">Rwanda  Inflation Rate </t>
  </si>
  <si>
    <t xml:space="preserve">Saudi Arab Inflation Rate </t>
  </si>
  <si>
    <t xml:space="preserve">Senegal  Inflation Rate </t>
  </si>
  <si>
    <t xml:space="preserve">Singapore  Inflation Rate </t>
  </si>
  <si>
    <t xml:space="preserve">S Africa Inflation Rate </t>
  </si>
  <si>
    <t xml:space="preserve">Spain  Inflation Rate </t>
  </si>
  <si>
    <t xml:space="preserve">Sudan Inflation Rate </t>
  </si>
  <si>
    <t xml:space="preserve">Switzerlan Inflation Rate </t>
  </si>
  <si>
    <t xml:space="preserve">Turkey  Inflation Rate </t>
  </si>
  <si>
    <t xml:space="preserve">Uganda  Inflation Rate </t>
  </si>
  <si>
    <t xml:space="preserve">US Inflation Rate </t>
  </si>
  <si>
    <t xml:space="preserve">UK Inflation Rate </t>
  </si>
  <si>
    <t xml:space="preserve">Venezula Inflation Rate </t>
  </si>
  <si>
    <t xml:space="preserve">Vietnam Inflation Rate </t>
  </si>
  <si>
    <t xml:space="preserve">Zambia Inflation Rate </t>
  </si>
  <si>
    <t xml:space="preserve">Zimbabwe Inflation Rate </t>
  </si>
  <si>
    <t xml:space="preserve">Barbados Inflation Rate </t>
  </si>
  <si>
    <t xml:space="preserve">Jamaica Inflation Rate </t>
  </si>
  <si>
    <t>Title:</t>
  </si>
  <si>
    <t>for</t>
  </si>
  <si>
    <t>ID:</t>
  </si>
  <si>
    <t>Source:</t>
  </si>
  <si>
    <t>World</t>
  </si>
  <si>
    <t>Bank</t>
  </si>
  <si>
    <t>Release:</t>
  </si>
  <si>
    <t>Development</t>
  </si>
  <si>
    <t>Indicators</t>
  </si>
  <si>
    <t>(Not</t>
  </si>
  <si>
    <t>a</t>
  </si>
  <si>
    <t>Press</t>
  </si>
  <si>
    <t>Release)</t>
  </si>
  <si>
    <t>Seasonal</t>
  </si>
  <si>
    <t>Adjustment:</t>
  </si>
  <si>
    <t>Not</t>
  </si>
  <si>
    <t>Seasonally</t>
  </si>
  <si>
    <t>Frequency:</t>
  </si>
  <si>
    <t>Units:</t>
  </si>
  <si>
    <t>Date</t>
  </si>
  <si>
    <t>Range:</t>
  </si>
  <si>
    <t>to</t>
  </si>
  <si>
    <t>Last</t>
  </si>
  <si>
    <t>Updated:</t>
  </si>
  <si>
    <t>CDT</t>
  </si>
  <si>
    <t>Notes:</t>
  </si>
  <si>
    <t>by</t>
  </si>
  <si>
    <t>the</t>
  </si>
  <si>
    <t>in</t>
  </si>
  <si>
    <t>of</t>
  </si>
  <si>
    <t>and</t>
  </si>
  <si>
    <t>or</t>
  </si>
  <si>
    <t>is</t>
  </si>
  <si>
    <t>data</t>
  </si>
  <si>
    <t>files.</t>
  </si>
  <si>
    <t>DATE</t>
  </si>
  <si>
    <t>VALUE</t>
  </si>
  <si>
    <t>Constant</t>
  </si>
  <si>
    <t>GDP</t>
  </si>
  <si>
    <t>per</t>
  </si>
  <si>
    <t>capita</t>
  </si>
  <si>
    <t>U.S.</t>
  </si>
  <si>
    <t>Dollars</t>
  </si>
  <si>
    <t>gross</t>
  </si>
  <si>
    <t>domestic</t>
  </si>
  <si>
    <t>product</t>
  </si>
  <si>
    <t>divided</t>
  </si>
  <si>
    <t>midyear</t>
  </si>
  <si>
    <t>population.</t>
  </si>
  <si>
    <t>sum</t>
  </si>
  <si>
    <t>value</t>
  </si>
  <si>
    <t>added</t>
  </si>
  <si>
    <t>all</t>
  </si>
  <si>
    <t>resident</t>
  </si>
  <si>
    <t>producers</t>
  </si>
  <si>
    <t>economy</t>
  </si>
  <si>
    <t>plus</t>
  </si>
  <si>
    <t>any</t>
  </si>
  <si>
    <t>taxes</t>
  </si>
  <si>
    <t>minus</t>
  </si>
  <si>
    <t>subsidies</t>
  </si>
  <si>
    <t>not</t>
  </si>
  <si>
    <t>included</t>
  </si>
  <si>
    <t>products.</t>
  </si>
  <si>
    <t>It</t>
  </si>
  <si>
    <t>calculated</t>
  </si>
  <si>
    <t>without</t>
  </si>
  <si>
    <t>making</t>
  </si>
  <si>
    <t>deductions</t>
  </si>
  <si>
    <t>depreciation</t>
  </si>
  <si>
    <t>fabricated</t>
  </si>
  <si>
    <t>assets</t>
  </si>
  <si>
    <t>depletion</t>
  </si>
  <si>
    <t>degradation</t>
  </si>
  <si>
    <t>natural</t>
  </si>
  <si>
    <t>resources.</t>
  </si>
  <si>
    <t>national</t>
  </si>
  <si>
    <t>accounts</t>
  </si>
  <si>
    <t>data,</t>
  </si>
  <si>
    <t>OECD</t>
  </si>
  <si>
    <t>National</t>
  </si>
  <si>
    <t>Accounts</t>
  </si>
  <si>
    <t>Uganda  Inflation Rate a</t>
  </si>
  <si>
    <t>Australia  Const GDP Capita</t>
  </si>
  <si>
    <t>Ghana  Const GDP Capita</t>
  </si>
  <si>
    <t>PM</t>
  </si>
  <si>
    <t>Ghana  US Exchange Rate</t>
  </si>
  <si>
    <t>Italy  US Exchange Rate</t>
  </si>
  <si>
    <t>Nigeria  US Exchange Rate</t>
  </si>
  <si>
    <t>Rwanda  US Exchange Rate</t>
  </si>
  <si>
    <t>Uganda  US Exchange Rate</t>
  </si>
  <si>
    <t>US US Exchange Rate</t>
  </si>
  <si>
    <t>Nigeria  CPI Exchange Rate</t>
  </si>
  <si>
    <t>Rwanda  CPI Exchange Rate</t>
  </si>
  <si>
    <t>Uganda  CPI Exchange Rate</t>
  </si>
  <si>
    <t>Burkina Fa Real Exchange Rat</t>
  </si>
  <si>
    <t>Ivory Coast Real Exchange Ra</t>
  </si>
  <si>
    <t>Mali  Real Exchange Rate</t>
  </si>
  <si>
    <t>Mozambique Real Exchange Rat</t>
  </si>
  <si>
    <t>Nigeria  Real Exchange Rate</t>
  </si>
  <si>
    <t>Rwanda  Real Exchange Rate</t>
  </si>
  <si>
    <t>Senegal  Real Exchange Rate</t>
  </si>
  <si>
    <t>S Africa Real Exchange Rate</t>
  </si>
  <si>
    <t>Uganda  Real Exchange Rate</t>
  </si>
  <si>
    <t>Zambia Real Exchange Rate</t>
  </si>
  <si>
    <t>Haiti  Population</t>
  </si>
  <si>
    <t>Argentina  Population</t>
  </si>
  <si>
    <t>Australia  Population</t>
  </si>
  <si>
    <t>Bangladesh Population</t>
  </si>
  <si>
    <t>Cameroon  Population</t>
  </si>
  <si>
    <t>Canada  Population</t>
  </si>
  <si>
    <t>Chad  Population</t>
  </si>
  <si>
    <t>Chile  Population</t>
  </si>
  <si>
    <t>China  Population</t>
  </si>
  <si>
    <t>DRC Population</t>
  </si>
  <si>
    <t>Ivory Coast Population</t>
  </si>
  <si>
    <t>Benin  Population</t>
  </si>
  <si>
    <t>Egypt  Population</t>
  </si>
  <si>
    <t>Ethiopia  Population</t>
  </si>
  <si>
    <t>Gabon  Population</t>
  </si>
  <si>
    <t>India  Population</t>
  </si>
  <si>
    <t>Indonesia  Population</t>
  </si>
  <si>
    <t>Japan  Population</t>
  </si>
  <si>
    <t>Korea Population</t>
  </si>
  <si>
    <t>Luxembourg Population</t>
  </si>
  <si>
    <t>Malaysia  Population</t>
  </si>
  <si>
    <t>Mali  Population</t>
  </si>
  <si>
    <t>Mexico  Population</t>
  </si>
  <si>
    <t>Mongolia  Population</t>
  </si>
  <si>
    <t>Mozambique Population</t>
  </si>
  <si>
    <t>Pakistan  Population</t>
  </si>
  <si>
    <t>Phillipines Population</t>
  </si>
  <si>
    <t>Peru  Population</t>
  </si>
  <si>
    <t>Qatar  Population</t>
  </si>
  <si>
    <t>Russia Population</t>
  </si>
  <si>
    <t>Saudi Arab Population</t>
  </si>
  <si>
    <t>Senegal  Population</t>
  </si>
  <si>
    <t>Singapore  Population</t>
  </si>
  <si>
    <t>S Africa Population</t>
  </si>
  <si>
    <t>Spain  Population</t>
  </si>
  <si>
    <t>Sudan Population</t>
  </si>
  <si>
    <t>Switzerlan Population</t>
  </si>
  <si>
    <t>Turkey  Population</t>
  </si>
  <si>
    <t>UK Population</t>
  </si>
  <si>
    <t>Venezula Population</t>
  </si>
  <si>
    <t>Vietnam Population</t>
  </si>
  <si>
    <t>Zambia Population</t>
  </si>
  <si>
    <t>Zimbabwe Population</t>
  </si>
  <si>
    <t>Jamaica Population</t>
  </si>
  <si>
    <t>Argentina  Stk Mkt % GDP</t>
  </si>
  <si>
    <t>Australia  Stk Mkt % GDP</t>
  </si>
  <si>
    <t>Bangladesh Stk Mkt % GDP</t>
  </si>
  <si>
    <t>Canada  Stk Mkt % GDP</t>
  </si>
  <si>
    <t>Chile  Stk Mkt % GDP</t>
  </si>
  <si>
    <t>China  Stk Mkt % GDP</t>
  </si>
  <si>
    <t>Ivory Coast Stk Mkt % GDP</t>
  </si>
  <si>
    <t>Egypt  Stk Mkt % GDP</t>
  </si>
  <si>
    <t>India  Stk Mkt % GDP</t>
  </si>
  <si>
    <t>Indonesia  Stk Mkt % GDP</t>
  </si>
  <si>
    <t>Japan  Stk Mkt % GDP</t>
  </si>
  <si>
    <t>Korea Stk Mkt % GDP</t>
  </si>
  <si>
    <t>Luxembourg Stk Mkt % GDP</t>
  </si>
  <si>
    <t>Malaysia  Stk Mkt % GDP</t>
  </si>
  <si>
    <t>Mexico  Stk Mkt % GDP</t>
  </si>
  <si>
    <t>Mongolia  Stk Mkt % GDP</t>
  </si>
  <si>
    <t>Pakistan  Stk Mkt % GDP</t>
  </si>
  <si>
    <t>Phillipines Stk Mkt % GDP</t>
  </si>
  <si>
    <t>Peru  Stk Mkt % GDP</t>
  </si>
  <si>
    <t>Qatar  Stk Mkt % GDP</t>
  </si>
  <si>
    <t>Russia Stk Mkt % GDP</t>
  </si>
  <si>
    <t>Saudi Arab Stk Mkt % GDP</t>
  </si>
  <si>
    <t>Singapore  Stk Mkt % GDP</t>
  </si>
  <si>
    <t>S Africa Stk Mkt % GDP</t>
  </si>
  <si>
    <t>Spain  Stk Mkt % GDP</t>
  </si>
  <si>
    <t>Switzerlan Stk Mkt % GDP</t>
  </si>
  <si>
    <t>Turkey  Stk Mkt % GDP</t>
  </si>
  <si>
    <t>UK Stk Mkt % GDP</t>
  </si>
  <si>
    <t>Venezula Stk Mkt % GDP</t>
  </si>
  <si>
    <t>Vietnam Stk Mkt % GDP</t>
  </si>
  <si>
    <t>Zambia Stk Mkt % GDP</t>
  </si>
  <si>
    <t>Zimbabwe Stk Mkt % GDP</t>
  </si>
  <si>
    <t>Jamaica Stk Mkt % GDP</t>
  </si>
  <si>
    <t>Argentina  Stock Turnover</t>
  </si>
  <si>
    <t>Ivory Coast Stock Turnover</t>
  </si>
  <si>
    <t>India  Stock Turnover</t>
  </si>
  <si>
    <t>Indonesia  Stock Turnover</t>
  </si>
  <si>
    <t>Japan  Stock Turnover</t>
  </si>
  <si>
    <t>Korea Stock Turnover</t>
  </si>
  <si>
    <t>Luxembourg Stock Turnover</t>
  </si>
  <si>
    <t>Malaysia  Stock Turnover</t>
  </si>
  <si>
    <t>Mexico  Stock Turnover</t>
  </si>
  <si>
    <t>Mongolia  Stock Turnover</t>
  </si>
  <si>
    <t>Pakistan  Stock Turnover</t>
  </si>
  <si>
    <t>Phillipines Stock Turnover</t>
  </si>
  <si>
    <t>Peru  Stock Turnover</t>
  </si>
  <si>
    <t>Qatar  Stock Turnover</t>
  </si>
  <si>
    <t>Russia Stock Turnover</t>
  </si>
  <si>
    <t>Saudi Arab Stock Turnover</t>
  </si>
  <si>
    <t>Singapore  Stock Turnover</t>
  </si>
  <si>
    <t>S Africa Stock Turnover</t>
  </si>
  <si>
    <t>Spain  Stock Turnover</t>
  </si>
  <si>
    <t>Switzerlan Stock Turnover</t>
  </si>
  <si>
    <t>Turkey  Stock Turnover</t>
  </si>
  <si>
    <t>UK Stock Turnover</t>
  </si>
  <si>
    <t>Venezula Stock Turnover</t>
  </si>
  <si>
    <t>Vietnam Stock Turnover</t>
  </si>
  <si>
    <t>Zambia Stock Turnover</t>
  </si>
  <si>
    <t>Zimbabwe Stock Turnover</t>
  </si>
  <si>
    <t>Jamaica Stock Turnover</t>
  </si>
  <si>
    <t>Ghana  Govt Debt % GDP</t>
  </si>
  <si>
    <t>Burkina Fa Govt Debt % GDP</t>
  </si>
  <si>
    <t>Chad  Govt Debt % GDP</t>
  </si>
  <si>
    <t>Benin  Govt Debt % GDP</t>
  </si>
  <si>
    <t>Gabon  Govt Debt % GDP</t>
  </si>
  <si>
    <t>Mali  Govt Debt % GDP</t>
  </si>
  <si>
    <t>Mozambique Govt Debt % GDP</t>
  </si>
  <si>
    <t>Vietnam Govt Debt % GDP</t>
  </si>
  <si>
    <t>Brazil  Govt Debt % GDP</t>
  </si>
  <si>
    <t>Canada  Govt Debt % GDP</t>
  </si>
  <si>
    <t>DRC Govt Debt % GDP</t>
  </si>
  <si>
    <t>Egypt  Govt Debt % GDP</t>
  </si>
  <si>
    <t>France  Govt Debt % GDP</t>
  </si>
  <si>
    <t>Italy  Govt Debt % GDP</t>
  </si>
  <si>
    <t>Luxembourg Govt Debt % GDP</t>
  </si>
  <si>
    <t>Mexico  Govt Debt % GDP</t>
  </si>
  <si>
    <t>Mongolia  Govt Debt % GDP</t>
  </si>
  <si>
    <t>Pakistan  Govt Debt % GDP</t>
  </si>
  <si>
    <t>Peru  Govt Debt % GDP</t>
  </si>
  <si>
    <t>Russia Govt Debt % GDP</t>
  </si>
  <si>
    <t>Spain  Govt Debt % GDP</t>
  </si>
  <si>
    <t>Sudan Govt Debt % GDP</t>
  </si>
  <si>
    <t>Switzerlan Govt Debt % GDP</t>
  </si>
  <si>
    <t>Turkey  Govt Debt % GDP</t>
  </si>
  <si>
    <t>US Govt Debt % GDP</t>
  </si>
  <si>
    <t>UK Govt Debt % GDP</t>
  </si>
  <si>
    <t>Jamaica Govt Debt % GDP</t>
  </si>
  <si>
    <t>Argentina  Intl Debt % GDP</t>
  </si>
  <si>
    <t>Australia  Intl Debt % GDP</t>
  </si>
  <si>
    <t>Canada  Intl Debt % GDP</t>
  </si>
  <si>
    <t>Chile  Intl Debt % GDP</t>
  </si>
  <si>
    <t>China  Intl Debt % GDP</t>
  </si>
  <si>
    <t>Ivory Coast Intl Debt % GDP</t>
  </si>
  <si>
    <t>Egypt  Intl Debt % GDP</t>
  </si>
  <si>
    <t>Gabon  Intl Debt % GDP</t>
  </si>
  <si>
    <t>Indonesia  Intl Debt % GDP</t>
  </si>
  <si>
    <t>Japan  Intl Debt % GDP</t>
  </si>
  <si>
    <t>Korea Intl Debt % GDP</t>
  </si>
  <si>
    <t>Luxembourg Intl Debt % GDP</t>
  </si>
  <si>
    <t>Malaysia  Intl Debt % GDP</t>
  </si>
  <si>
    <t>Mexico  Intl Debt % GDP</t>
  </si>
  <si>
    <t>Pakistan  Intl Debt % GDP</t>
  </si>
  <si>
    <t>Phillipines Intl Debt % GDP</t>
  </si>
  <si>
    <t>Peru  Intl Debt % GDP</t>
  </si>
  <si>
    <t>Qatar  Intl Debt % GDP</t>
  </si>
  <si>
    <t>Russia Intl Debt % GDP</t>
  </si>
  <si>
    <t>Senegal  Intl Debt % GDP</t>
  </si>
  <si>
    <t>Singapore  Intl Debt % GDP</t>
  </si>
  <si>
    <t>S Africa Intl Debt % GDP</t>
  </si>
  <si>
    <t>Spain  Intl Debt % GDP</t>
  </si>
  <si>
    <t>Switzerlan Intl Debt % GDP</t>
  </si>
  <si>
    <t>Turkey  Intl Debt % GDP</t>
  </si>
  <si>
    <t>UK Intl Debt % GDP</t>
  </si>
  <si>
    <t>Venezula Intl Debt % GDP</t>
  </si>
  <si>
    <t>Vietnam Intl Debt % GDP</t>
  </si>
  <si>
    <t>Jamaica Intl Debt % GDP</t>
  </si>
  <si>
    <t>Argentina  Const GDP Capita</t>
  </si>
  <si>
    <t>Bangladesh Const GDP Capita</t>
  </si>
  <si>
    <t>Botswana  Const GDP Capita</t>
  </si>
  <si>
    <t>Brazil  Const GDP Capita</t>
  </si>
  <si>
    <t>Burkina Fa Const GDP Capita</t>
  </si>
  <si>
    <t>Cameroon  Const GDP Capita</t>
  </si>
  <si>
    <t>Chad  Const GDP Capita</t>
  </si>
  <si>
    <t>Chile  Const GDP Capita</t>
  </si>
  <si>
    <t>China  Const GDP Capita</t>
  </si>
  <si>
    <t>DRC Const GDP Capita</t>
  </si>
  <si>
    <t>Ivory Coast Const GDP Capita</t>
  </si>
  <si>
    <t>Benin  Const GDP Capita</t>
  </si>
  <si>
    <t>Egypt  Const GDP Capita</t>
  </si>
  <si>
    <t>Ethiopia  Const GDP Capita</t>
  </si>
  <si>
    <t>France  Const GDP Capita</t>
  </si>
  <si>
    <t>Gabon  Const GDP Capita</t>
  </si>
  <si>
    <t>Haiti  Const GDP Capita</t>
  </si>
  <si>
    <t>India  Const GDP Capita</t>
  </si>
  <si>
    <t>Indonesia  Const GDP Capita</t>
  </si>
  <si>
    <t>Italy  Const GDP Capita</t>
  </si>
  <si>
    <t>Japan  Const GDP Capita</t>
  </si>
  <si>
    <t>Korea Const GDP Capita</t>
  </si>
  <si>
    <t>Luxembourg Const GDP Capita</t>
  </si>
  <si>
    <t>Malaysia  Const GDP Capita</t>
  </si>
  <si>
    <t>Mali  Const GDP Capita</t>
  </si>
  <si>
    <t>Mexico  Const GDP Capita</t>
  </si>
  <si>
    <t>Mongolia  Const GDP Capita</t>
  </si>
  <si>
    <t>Mozambique Const GDP Capita</t>
  </si>
  <si>
    <t>Nigeria  Const GDP Capita</t>
  </si>
  <si>
    <t>Pakistan  Const GDP Capita</t>
  </si>
  <si>
    <t>Phillipines Const GDP Capita</t>
  </si>
  <si>
    <t>Peru  Const GDP Capita</t>
  </si>
  <si>
    <t>Qatar  Const GDP Capita</t>
  </si>
  <si>
    <t>Russia Const GDP Capita</t>
  </si>
  <si>
    <t>Rwanda  Const GDP Capita</t>
  </si>
  <si>
    <t>Saudi Arab Const GDP Capita</t>
  </si>
  <si>
    <t>Senegal  Const GDP Capita</t>
  </si>
  <si>
    <t>Singapore  Const GDP Capita</t>
  </si>
  <si>
    <t>S Africa Const GDP Capita</t>
  </si>
  <si>
    <t>Spain  Const GDP Capita</t>
  </si>
  <si>
    <t>Sudan Const GDP Capita</t>
  </si>
  <si>
    <t>Switzerlan Const GDP Capita</t>
  </si>
  <si>
    <t>Turkey  Const GDP Capita</t>
  </si>
  <si>
    <t>Uganda  Const GDP Capita</t>
  </si>
  <si>
    <t>US Const GDP Capita</t>
  </si>
  <si>
    <t>UK Const GDP Capita</t>
  </si>
  <si>
    <t>Venezula Const GDP Capita</t>
  </si>
  <si>
    <t>Vietnam Const GDP Capita</t>
  </si>
  <si>
    <t>Zambia Const GDP Capita</t>
  </si>
  <si>
    <t>Zimbabwe Const GDP Capita</t>
  </si>
  <si>
    <t>Barbados Const GDP Capita</t>
  </si>
  <si>
    <t>Jamaica Const GDP Capita</t>
  </si>
  <si>
    <t>Ghana  Real GDP Capita  %</t>
  </si>
  <si>
    <t>Botswana  Real GDP Capita  %</t>
  </si>
  <si>
    <t xml:space="preserve">Burkina Fa Real GDP Capita  </t>
  </si>
  <si>
    <t>Cameroon  Real GDP Capita  %</t>
  </si>
  <si>
    <t>Chad  Real GDP Capita  %</t>
  </si>
  <si>
    <t xml:space="preserve">Ivory Coast Real GDP Capita </t>
  </si>
  <si>
    <t>Benin  Real GDP Capita  %</t>
  </si>
  <si>
    <t>Ethiopia  Real GDP Capita  %</t>
  </si>
  <si>
    <t>Gabon  Real GDP Capita  %</t>
  </si>
  <si>
    <t>Mali  Real GDP Capita  %</t>
  </si>
  <si>
    <t xml:space="preserve">Mozambique Real GDP Capita  </t>
  </si>
  <si>
    <t>Nigeria  Real GDP Capita  %</t>
  </si>
  <si>
    <t>Rwanda  Real GDP Capita  %</t>
  </si>
  <si>
    <t>Senegal  Real GDP Capita  %</t>
  </si>
  <si>
    <t>S Africa Real GDP Capita  %</t>
  </si>
  <si>
    <t>Uganda  Real GDP Capita  %</t>
  </si>
  <si>
    <t>Zambia Real GDP Capita  %</t>
  </si>
  <si>
    <t>Zimbabwe Real GDP Capita  %</t>
  </si>
  <si>
    <t xml:space="preserve">Ghana  GDP per Capita USDN </t>
  </si>
  <si>
    <t>Argentina  GDP per Capita US</t>
  </si>
  <si>
    <t>Australia  GDP per Capita US</t>
  </si>
  <si>
    <t>Bangladesh GDP per Capita US</t>
  </si>
  <si>
    <t>Botswana  GDP per Capita USD</t>
  </si>
  <si>
    <t xml:space="preserve">Brazil  GDP per Capita USDN </t>
  </si>
  <si>
    <t>Burkina Fa GDP per Capita US</t>
  </si>
  <si>
    <t>Cameroon  GDP per Capita USD</t>
  </si>
  <si>
    <t xml:space="preserve">Canada  GDP per Capita USDN </t>
  </si>
  <si>
    <t xml:space="preserve">Chad  GDP per Capita USDN </t>
  </si>
  <si>
    <t xml:space="preserve">Chile  GDP per Capita USDN </t>
  </si>
  <si>
    <t xml:space="preserve">China  GDP per Capita USDN </t>
  </si>
  <si>
    <t xml:space="preserve">DRC GDP per Capita USDN </t>
  </si>
  <si>
    <t>Ivory Coast GDP per Capita U</t>
  </si>
  <si>
    <t xml:space="preserve">Benin  GDP per Capita USDN </t>
  </si>
  <si>
    <t xml:space="preserve">Egypt  GDP per Capita USDN </t>
  </si>
  <si>
    <t>Ethiopia  GDP per Capita USD</t>
  </si>
  <si>
    <t xml:space="preserve">France  GDP per Capita USDN </t>
  </si>
  <si>
    <t xml:space="preserve">Gabon  GDP per Capita USDN </t>
  </si>
  <si>
    <t xml:space="preserve">Haiti  GDP per Capita USDN </t>
  </si>
  <si>
    <t xml:space="preserve">India  GDP per Capita USDN </t>
  </si>
  <si>
    <t>Indonesia  GDP per Capita US</t>
  </si>
  <si>
    <t xml:space="preserve">Italy  GDP per Capita USDN </t>
  </si>
  <si>
    <t xml:space="preserve">Japan  GDP per Capita USDN </t>
  </si>
  <si>
    <t xml:space="preserve">Korea GDP per Capita USDN </t>
  </si>
  <si>
    <t>Luxembourg GDP per Capita US</t>
  </si>
  <si>
    <t>Malaysia  GDP per Capita USD</t>
  </si>
  <si>
    <t xml:space="preserve">Mali  GDP per Capita USDN </t>
  </si>
  <si>
    <t xml:space="preserve">Mexico  GDP per Capita USDN </t>
  </si>
  <si>
    <t>Mongolia  GDP per Capita USD</t>
  </si>
  <si>
    <t>Mozambique GDP per Capita US</t>
  </si>
  <si>
    <t>Nigeria  GDP per Capita USDN</t>
  </si>
  <si>
    <t>Pakistan  GDP per Capita USD</t>
  </si>
  <si>
    <t>Phillipines GDP per Capita U</t>
  </si>
  <si>
    <t xml:space="preserve">Peru  GDP per Capita USDN </t>
  </si>
  <si>
    <t xml:space="preserve">Qatar  GDP per Capita USDN </t>
  </si>
  <si>
    <t xml:space="preserve">Russia GDP per Capita USDN </t>
  </si>
  <si>
    <t xml:space="preserve">Rwanda  GDP per Capita USDN </t>
  </si>
  <si>
    <t>Saudi Arab GDP per Capita US</t>
  </si>
  <si>
    <t>Senegal  GDP per Capita USDN</t>
  </si>
  <si>
    <t>Singapore  GDP per Capita US</t>
  </si>
  <si>
    <t>S Africa GDP per Capita USDN</t>
  </si>
  <si>
    <t xml:space="preserve">Spain  GDP per Capita USDN </t>
  </si>
  <si>
    <t xml:space="preserve">Sudan GDP per Capita USDN </t>
  </si>
  <si>
    <t>Switzerlan GDP per Capita US</t>
  </si>
  <si>
    <t xml:space="preserve">Turkey  GDP per Capita USDN </t>
  </si>
  <si>
    <t xml:space="preserve">Uganda  GDP per Capita USDN </t>
  </si>
  <si>
    <t xml:space="preserve">US GDP per Capita USDN </t>
  </si>
  <si>
    <t xml:space="preserve">UK GDP per Capita USDN </t>
  </si>
  <si>
    <t>Venezula GDP per Capita USDN</t>
  </si>
  <si>
    <t xml:space="preserve">Vietnam GDP per Capita USDN </t>
  </si>
  <si>
    <t xml:space="preserve">Zambia GDP per Capita USDN </t>
  </si>
  <si>
    <t>Zimbabwe GDP per Capita USDN</t>
  </si>
  <si>
    <t xml:space="preserve">Jamaica GDP per Capita USDN </t>
  </si>
  <si>
    <t>Ghana  Real GDP %</t>
  </si>
  <si>
    <t>Australia  Real GDP %</t>
  </si>
  <si>
    <t>Bangladesh Real GDP %</t>
  </si>
  <si>
    <t>Botswana  Real GDP %</t>
  </si>
  <si>
    <t>Burkina Fa Real GDP %</t>
  </si>
  <si>
    <t>Cameroon  Real GDP %</t>
  </si>
  <si>
    <t>Chad  Real GDP %</t>
  </si>
  <si>
    <t>China  Real GDP %</t>
  </si>
  <si>
    <t>Ivory Coast Real GDP %</t>
  </si>
  <si>
    <t>Benin  Real GDP %</t>
  </si>
  <si>
    <t>Ethiopia  Real GDP %</t>
  </si>
  <si>
    <t>Gabon  Real GDP %</t>
  </si>
  <si>
    <t>India  Real GDP %</t>
  </si>
  <si>
    <t>Indonesia  Real GDP %</t>
  </si>
  <si>
    <t>Japan  Real GDP %</t>
  </si>
  <si>
    <t>Korea Real GDP %</t>
  </si>
  <si>
    <t>Malaysia  Real GDP %</t>
  </si>
  <si>
    <t>Mali  Real GDP %</t>
  </si>
  <si>
    <t>Mongolia  Real GDP %</t>
  </si>
  <si>
    <t>Mozambique Real GDP %</t>
  </si>
  <si>
    <t>Nigeria  Real GDP %</t>
  </si>
  <si>
    <t>Phillipines Real GDP %</t>
  </si>
  <si>
    <t>Rwanda  Real GDP %</t>
  </si>
  <si>
    <t>Senegal  Real GDP %</t>
  </si>
  <si>
    <t>Singapore  Real GDP %</t>
  </si>
  <si>
    <t>S Africa Real GDP %</t>
  </si>
  <si>
    <t>Uganda  Real GDP %</t>
  </si>
  <si>
    <t>Vietnam Real GDP %</t>
  </si>
  <si>
    <t>Zambia Real GDP %</t>
  </si>
  <si>
    <t>Zimbabwe Real GDP %</t>
  </si>
  <si>
    <t>Argentina  Real GDP</t>
  </si>
  <si>
    <t>Brazil  Real GDP</t>
  </si>
  <si>
    <t>Canada  Real GDP</t>
  </si>
  <si>
    <t>Chile  Real GDP</t>
  </si>
  <si>
    <t>DRC Real GDP</t>
  </si>
  <si>
    <t>Ivory Coast Real GDP</t>
  </si>
  <si>
    <t>Egypt  Real GDP</t>
  </si>
  <si>
    <t>India  Real GDP</t>
  </si>
  <si>
    <t>Indonesia  Real GDP</t>
  </si>
  <si>
    <t>Italy  Real GDP</t>
  </si>
  <si>
    <t>Japan  Real GDP</t>
  </si>
  <si>
    <t>Korea Real GDP</t>
  </si>
  <si>
    <t>Luxembourg Real GDP</t>
  </si>
  <si>
    <t>Malaysia  Real GDP</t>
  </si>
  <si>
    <t>Mali  Real GDP</t>
  </si>
  <si>
    <t>Mexico  Real GDP</t>
  </si>
  <si>
    <t>Mongolia  Real GDP</t>
  </si>
  <si>
    <t>Mozambique Real GDP</t>
  </si>
  <si>
    <t>Nigeria  Real GDP</t>
  </si>
  <si>
    <t>Pakistan  Real GDP</t>
  </si>
  <si>
    <t>Phillipines Real GDP</t>
  </si>
  <si>
    <t>Peru  Real GDP</t>
  </si>
  <si>
    <t>Qatar  Real GDP</t>
  </si>
  <si>
    <t>Russia Real GDP</t>
  </si>
  <si>
    <t>Rwanda  Real GDP</t>
  </si>
  <si>
    <t>Saudi Arab Real GDP</t>
  </si>
  <si>
    <t>Senegal  Real GDP</t>
  </si>
  <si>
    <t>Singapore  Real GDP</t>
  </si>
  <si>
    <t>S Africa Real GDP</t>
  </si>
  <si>
    <t>Spain  Real GDP</t>
  </si>
  <si>
    <t>Sudan Real GDP</t>
  </si>
  <si>
    <t>Switzerlan Real GDP</t>
  </si>
  <si>
    <t>Turkey  Real GDP</t>
  </si>
  <si>
    <t>Uganda  Real GDP</t>
  </si>
  <si>
    <t>US Real GDP</t>
  </si>
  <si>
    <t>UK Real GDP</t>
  </si>
  <si>
    <t>Venezula Real GDP</t>
  </si>
  <si>
    <t>Vietnam Real GDP</t>
  </si>
  <si>
    <t>Zambia Real GDP</t>
  </si>
  <si>
    <t>Zimbabwe Real GDP</t>
  </si>
  <si>
    <t>Jamaica Real GDP</t>
  </si>
  <si>
    <t>Ghana  Grs Natl Inc USD</t>
  </si>
  <si>
    <t>Argentina  Grs Natl Inc USD</t>
  </si>
  <si>
    <t>Australia  Grs Natl Inc USD</t>
  </si>
  <si>
    <t>Bangladesh Grs Natl Inc USD</t>
  </si>
  <si>
    <t>Botswana  Grs Natl Inc USD</t>
  </si>
  <si>
    <t>Brazil  Grs Natl Inc USD</t>
  </si>
  <si>
    <t>Burkina Fa Grs Natl Inc USD</t>
  </si>
  <si>
    <t>Cameroon  Grs Natl Inc USD</t>
  </si>
  <si>
    <t>Canada  Grs Natl Inc USD</t>
  </si>
  <si>
    <t>Chad  Grs Natl Inc USD</t>
  </si>
  <si>
    <t>Chile  Grs Natl Inc USD</t>
  </si>
  <si>
    <t>China  Grs Natl Inc USD</t>
  </si>
  <si>
    <t>DRC Grs Natl Inc USD</t>
  </si>
  <si>
    <t>Ivory Coast Grs Natl Inc USD</t>
  </si>
  <si>
    <t>Benin  Grs Natl Inc USD</t>
  </si>
  <si>
    <t>Egypt  Grs Natl Inc USD</t>
  </si>
  <si>
    <t>Ethiopia  Grs Natl Inc USD</t>
  </si>
  <si>
    <t>France  Grs Natl Inc USD</t>
  </si>
  <si>
    <t>Gabon  Grs Natl Inc USD</t>
  </si>
  <si>
    <t>Haiti  Grs Natl Inc USD</t>
  </si>
  <si>
    <t>India  Grs Natl Inc USD</t>
  </si>
  <si>
    <t>Indonesia  Grs Natl Inc USD</t>
  </si>
  <si>
    <t>Italy  Grs Natl Inc USD</t>
  </si>
  <si>
    <t>Japan  Grs Natl Inc USD</t>
  </si>
  <si>
    <t>Korea Grs Natl Inc USD</t>
  </si>
  <si>
    <t>Luxembourg Grs Natl Inc USD</t>
  </si>
  <si>
    <t>Malaysia  Grs Natl Inc USD</t>
  </si>
  <si>
    <t>Mali  Grs Natl Inc USD</t>
  </si>
  <si>
    <t>Mexico  Grs Natl Inc USD</t>
  </si>
  <si>
    <t>Mongolia  Grs Natl Inc USD</t>
  </si>
  <si>
    <t>Mozambique Grs Natl Inc USD</t>
  </si>
  <si>
    <t>Nigeria  Grs Natl Inc USD</t>
  </si>
  <si>
    <t>Pakistan  Grs Natl Inc USD</t>
  </si>
  <si>
    <t>Phillipines Grs Natl Inc USD</t>
  </si>
  <si>
    <t>Peru  Grs Natl Inc USD</t>
  </si>
  <si>
    <t>Qatar  Grs Natl Inc USD</t>
  </si>
  <si>
    <t>Russia Grs Natl Inc USD</t>
  </si>
  <si>
    <t>Rwanda  Grs Natl Inc USD</t>
  </si>
  <si>
    <t>Saudi Arab Grs Natl Inc USD</t>
  </si>
  <si>
    <t>Senegal  Grs Natl Inc USD</t>
  </si>
  <si>
    <t>Singapore  Grs Natl Inc USD</t>
  </si>
  <si>
    <t>S Africa Grs Natl Inc USD</t>
  </si>
  <si>
    <t>Spain  Grs Natl Inc USD</t>
  </si>
  <si>
    <t>Sudan Grs Natl Inc USD</t>
  </si>
  <si>
    <t>Switzerlan Grs Natl Inc USD</t>
  </si>
  <si>
    <t>Turkey  Grs Natl Inc USD</t>
  </si>
  <si>
    <t>Uganda  Grs Natl Inc USD</t>
  </si>
  <si>
    <t>US Grs Natl Inc USD</t>
  </si>
  <si>
    <t>UK Grs Natl Inc USD</t>
  </si>
  <si>
    <t>Venezula Grs Natl Inc USD</t>
  </si>
  <si>
    <t>Vietnam Grs Natl Inc USD</t>
  </si>
  <si>
    <t>Zambia Grs Natl Inc USD</t>
  </si>
  <si>
    <t>Zimbabwe Grs Natl Inc USD</t>
  </si>
  <si>
    <t>Jamaica Grs Natl Inc USD</t>
  </si>
  <si>
    <t>Ghana  GDP USDN</t>
  </si>
  <si>
    <t>Botswana  GDP USDN</t>
  </si>
  <si>
    <t>Brazil  GDP USDN</t>
  </si>
  <si>
    <t>Burkina Fa GDP USDN</t>
  </si>
  <si>
    <t>France  GDP USDN</t>
  </si>
  <si>
    <t>Italy  GDP USDN</t>
  </si>
  <si>
    <t>Nigeria  GDP USDN</t>
  </si>
  <si>
    <t>Rwanda  GDP USDN</t>
  </si>
  <si>
    <t>Uganda  GDP USDN</t>
  </si>
  <si>
    <t>US GDP USDN</t>
  </si>
  <si>
    <t>Ghana  GDP USDNa</t>
  </si>
  <si>
    <t>Botswana  GDP USDNa</t>
  </si>
  <si>
    <t>Brazil  GDP USDNa</t>
  </si>
  <si>
    <t>Burkina Fa GDP USDNa</t>
  </si>
  <si>
    <t>France  GDP USDNa</t>
  </si>
  <si>
    <t>Italy  GDP USDNa</t>
  </si>
  <si>
    <t>Nigeria  GDP USDNa</t>
  </si>
  <si>
    <t>Rwanda  GDP USDNa</t>
  </si>
  <si>
    <t>Uganda  GDP USDNa</t>
  </si>
  <si>
    <t>US GDP USDNa</t>
  </si>
  <si>
    <t>Ghana  Real Non Oil %</t>
  </si>
  <si>
    <t>Botswana  Real Non Oil %</t>
  </si>
  <si>
    <t>Burkina Fa Real Non Oil %</t>
  </si>
  <si>
    <t>Cameroon  Real Non Oil %</t>
  </si>
  <si>
    <t>Chad  Real Non Oil %</t>
  </si>
  <si>
    <t>Ivory Coast Real Non Oil %</t>
  </si>
  <si>
    <t>Benin  Real Non Oil %</t>
  </si>
  <si>
    <t>Ethiopia  Real Non Oil %</t>
  </si>
  <si>
    <t>Gabon  Real Non Oil %</t>
  </si>
  <si>
    <t>Mali  Real Non Oil %</t>
  </si>
  <si>
    <t>Mozambique Real Non Oil %</t>
  </si>
  <si>
    <t>Nigeria  Real Non Oil %</t>
  </si>
  <si>
    <t>Rwanda  Real Non Oil %</t>
  </si>
  <si>
    <t>Senegal  Real Non Oil %</t>
  </si>
  <si>
    <t>S Africa Real Non Oil %</t>
  </si>
  <si>
    <t>Uganda  Real Non Oil %</t>
  </si>
  <si>
    <t>Zambia Real Non Oil %</t>
  </si>
  <si>
    <t>Zimbabwe Real Non Oil %</t>
  </si>
  <si>
    <t>Brazil  CPI Indexa</t>
  </si>
  <si>
    <t>Canada  CPI Indexa</t>
  </si>
  <si>
    <t>Chile  CPI Indexa</t>
  </si>
  <si>
    <t>China  CPI Indexa</t>
  </si>
  <si>
    <t>France  CPI Indexa</t>
  </si>
  <si>
    <t>India  CPI Indexa</t>
  </si>
  <si>
    <t>Indonesia  CPI Indexa</t>
  </si>
  <si>
    <t>Italy  CPI Indexa</t>
  </si>
  <si>
    <t>Japan  CPI Indexa</t>
  </si>
  <si>
    <t>Korea CPI Indexa</t>
  </si>
  <si>
    <t>Luxembourg CPI Indexa</t>
  </si>
  <si>
    <t>Mexico  CPI Indexa</t>
  </si>
  <si>
    <t>Russia CPI Indexa</t>
  </si>
  <si>
    <t>S Africa CPI Indexa</t>
  </si>
  <si>
    <t>Spain  CPI Indexa</t>
  </si>
  <si>
    <t>Switzerlan CPI Indexa</t>
  </si>
  <si>
    <t>Turkey  CPI Indexa</t>
  </si>
  <si>
    <t>US CPI Indexa</t>
  </si>
  <si>
    <t>UK CPI Indexa</t>
  </si>
  <si>
    <t>Ghana  Inflation Rate a</t>
  </si>
  <si>
    <t>Botswana  Inflation Rate a</t>
  </si>
  <si>
    <t>Brazil  Inflation Rate a</t>
  </si>
  <si>
    <t>Burkina Fa Inflation Rate a</t>
  </si>
  <si>
    <t>France  Inflation Rate a</t>
  </si>
  <si>
    <t>Italy  Inflation Rate a</t>
  </si>
  <si>
    <t>Mongolia  Inflation Rate a</t>
  </si>
  <si>
    <t>Nigeria  Inflation Rate a</t>
  </si>
  <si>
    <t>Rwanda  Inflation Rate a</t>
  </si>
  <si>
    <t>US Inflation Rate a</t>
  </si>
  <si>
    <t>Ghana  Population</t>
  </si>
  <si>
    <t>Botswana  Population</t>
  </si>
  <si>
    <t>Brazil  Population</t>
  </si>
  <si>
    <t>Burkina Fa Population</t>
  </si>
  <si>
    <t>France  Population</t>
  </si>
  <si>
    <t>Italy  Population</t>
  </si>
  <si>
    <t>Nigeria  Population</t>
  </si>
  <si>
    <t>Rwanda  Population</t>
  </si>
  <si>
    <t>Uganda  Population</t>
  </si>
  <si>
    <t>US Population</t>
  </si>
  <si>
    <t>Ghana  Populationa</t>
  </si>
  <si>
    <t>Argentina  Populationa</t>
  </si>
  <si>
    <t>Australia  Populationa</t>
  </si>
  <si>
    <t>Bangladesh Populationa</t>
  </si>
  <si>
    <t>Botswana  Populationa</t>
  </si>
  <si>
    <t>Brazil  Populationa</t>
  </si>
  <si>
    <t>Burkina Fa Populationa</t>
  </si>
  <si>
    <t>Cameroon  Populationa</t>
  </si>
  <si>
    <t>Canada  Populationa</t>
  </si>
  <si>
    <t>Chad  Populationa</t>
  </si>
  <si>
    <t>Chile  Populationa</t>
  </si>
  <si>
    <t>China  Populationa</t>
  </si>
  <si>
    <t>DRC Populationa</t>
  </si>
  <si>
    <t>Ivory Coast Populationa</t>
  </si>
  <si>
    <t>Benin  Populationa</t>
  </si>
  <si>
    <t>Egypt  Populationa</t>
  </si>
  <si>
    <t>Ethiopia  Populationa</t>
  </si>
  <si>
    <t>France  Populationa</t>
  </si>
  <si>
    <t>Gabon  Populationa</t>
  </si>
  <si>
    <t>India  Populationa</t>
  </si>
  <si>
    <t>Indonesia  Populationa</t>
  </si>
  <si>
    <t>Italy  Populationa</t>
  </si>
  <si>
    <t>Japan  Populationa</t>
  </si>
  <si>
    <t>Korea Populationa</t>
  </si>
  <si>
    <t>Luxembourg Populationa</t>
  </si>
  <si>
    <t>Malaysia  Populationa</t>
  </si>
  <si>
    <t>Mali  Populationa</t>
  </si>
  <si>
    <t>Mexico  Populationa</t>
  </si>
  <si>
    <t>Mongolia  Populationa</t>
  </si>
  <si>
    <t>Mozambique Populationa</t>
  </si>
  <si>
    <t>Nigeria  Populationa</t>
  </si>
  <si>
    <t>Pakistan  Populationa</t>
  </si>
  <si>
    <t>Phillipines Populationa</t>
  </si>
  <si>
    <t>Peru  Populationa</t>
  </si>
  <si>
    <t>Qatar  Populationa</t>
  </si>
  <si>
    <t>Russia Populationa</t>
  </si>
  <si>
    <t>Rwanda  Populationa</t>
  </si>
  <si>
    <t>Saudi Arab Populationa</t>
  </si>
  <si>
    <t>Senegal  Populationa</t>
  </si>
  <si>
    <t>Singapore  Populationa</t>
  </si>
  <si>
    <t>S Africa Populationa</t>
  </si>
  <si>
    <t>Spain  Populationa</t>
  </si>
  <si>
    <t>Sudan Populationa</t>
  </si>
  <si>
    <t>Switzerlan Populationa</t>
  </si>
  <si>
    <t>Turkey  Populationa</t>
  </si>
  <si>
    <t>Uganda  Populationa</t>
  </si>
  <si>
    <t>US Populationa</t>
  </si>
  <si>
    <t>UK Populationa</t>
  </si>
  <si>
    <t>Venezula Populationa</t>
  </si>
  <si>
    <t>Vietnam Populationa</t>
  </si>
  <si>
    <t>Zambia Populationa</t>
  </si>
  <si>
    <t>Zimbabwe Populationa</t>
  </si>
  <si>
    <t>Jamaica Populationa</t>
  </si>
  <si>
    <t>Ghana  Populationb</t>
  </si>
  <si>
    <t>Argentina  Populationb</t>
  </si>
  <si>
    <t>Australia  Populationb</t>
  </si>
  <si>
    <t>Bangladesh Populationb</t>
  </si>
  <si>
    <t>Botswana  Populationb</t>
  </si>
  <si>
    <t>Brazil  Populationb</t>
  </si>
  <si>
    <t>Burkina Fa Populationb</t>
  </si>
  <si>
    <t>Cameroon  Populationb</t>
  </si>
  <si>
    <t>Canada  Populationb</t>
  </si>
  <si>
    <t>Chad  Populationb</t>
  </si>
  <si>
    <t>Chile  Populationb</t>
  </si>
  <si>
    <t>China  Populationb</t>
  </si>
  <si>
    <t>DRC Populationb</t>
  </si>
  <si>
    <t>Ivory Coast Populationb</t>
  </si>
  <si>
    <t>Benin  Populationb</t>
  </si>
  <si>
    <t>Egypt  Populationb</t>
  </si>
  <si>
    <t>Ethiopia  Populationb</t>
  </si>
  <si>
    <t>France  Populationb</t>
  </si>
  <si>
    <t>Gabon  Populationb</t>
  </si>
  <si>
    <t>Haiti  Populationa</t>
  </si>
  <si>
    <t>India  Populationb</t>
  </si>
  <si>
    <t>Indonesia  Populationb</t>
  </si>
  <si>
    <t>Italy  Populationb</t>
  </si>
  <si>
    <t>Japan  Populationb</t>
  </si>
  <si>
    <t>Korea Populationb</t>
  </si>
  <si>
    <t>Luxembourg Populationb</t>
  </si>
  <si>
    <t>Malaysia  Populationb</t>
  </si>
  <si>
    <t>Mali  Populationb</t>
  </si>
  <si>
    <t>Mexico  Populationb</t>
  </si>
  <si>
    <t>Mongolia  Populationb</t>
  </si>
  <si>
    <t>Mozambique Populationb</t>
  </si>
  <si>
    <t>Nigeria  Populationb</t>
  </si>
  <si>
    <t>Pakistan  Populationb</t>
  </si>
  <si>
    <t>Phillipines Populationb</t>
  </si>
  <si>
    <t>Peru  Populationb</t>
  </si>
  <si>
    <t>Qatar  Populationb</t>
  </si>
  <si>
    <t>Russia Populationb</t>
  </si>
  <si>
    <t>Rwanda  Populationb</t>
  </si>
  <si>
    <t>Saudi Arab Populationb</t>
  </si>
  <si>
    <t>Senegal  Populationb</t>
  </si>
  <si>
    <t>Singapore  Populationb</t>
  </si>
  <si>
    <t>S Africa Populationb</t>
  </si>
  <si>
    <t>Spain  Populationb</t>
  </si>
  <si>
    <t>Sudan Populationb</t>
  </si>
  <si>
    <t>Switzerlan Populationb</t>
  </si>
  <si>
    <t>Turkey  Populationb</t>
  </si>
  <si>
    <t>Uganda  Populationb</t>
  </si>
  <si>
    <t>US Populationb</t>
  </si>
  <si>
    <t>UK Populationb</t>
  </si>
  <si>
    <t>Venezula Populationb</t>
  </si>
  <si>
    <t>Vietnam Populationb</t>
  </si>
  <si>
    <t>Zambia Populationb</t>
  </si>
  <si>
    <t>Zimbabwe Populationb</t>
  </si>
  <si>
    <t>Jamaica Populationb</t>
  </si>
  <si>
    <t>Ghana  Populationc</t>
  </si>
  <si>
    <t>Botswana  Populationc</t>
  </si>
  <si>
    <t>Brazil  Populationc</t>
  </si>
  <si>
    <t>Burkina Fa Populationc</t>
  </si>
  <si>
    <t>France  Populationc</t>
  </si>
  <si>
    <t>Italy  Populationc</t>
  </si>
  <si>
    <t>Nigeria  Populationc</t>
  </si>
  <si>
    <t>Rwanda  Populationc</t>
  </si>
  <si>
    <t>Uganda  Populationc</t>
  </si>
  <si>
    <t>US Populationc</t>
  </si>
  <si>
    <t>Ivory Coast Pop 65</t>
  </si>
  <si>
    <t>Haiti  Pop 65</t>
  </si>
  <si>
    <t>India  Pop 65</t>
  </si>
  <si>
    <t>Indonesia  Pop 65</t>
  </si>
  <si>
    <t>Italy  Pop 65</t>
  </si>
  <si>
    <t>Japan  Pop 65</t>
  </si>
  <si>
    <t>Korea Pop 65</t>
  </si>
  <si>
    <t>Luxembourg Pop 65</t>
  </si>
  <si>
    <t>Malaysia  Pop 65</t>
  </si>
  <si>
    <t>Mali  Pop 65</t>
  </si>
  <si>
    <t>Mexico  Pop 65</t>
  </si>
  <si>
    <t>Mongolia  Pop 65</t>
  </si>
  <si>
    <t>Mozambique Pop 65</t>
  </si>
  <si>
    <t>Nigeria  Pop 65</t>
  </si>
  <si>
    <t>Pakistan  Pop 65</t>
  </si>
  <si>
    <t>Phillipines Pop 65</t>
  </si>
  <si>
    <t>Peru  Pop 65</t>
  </si>
  <si>
    <t>Qatar  Pop 65</t>
  </si>
  <si>
    <t>Russia Pop 65</t>
  </si>
  <si>
    <t>Rwanda  Pop 65</t>
  </si>
  <si>
    <t>Saudi Arab Pop 65</t>
  </si>
  <si>
    <t>Senegal  Pop 65</t>
  </si>
  <si>
    <t>Singapore  Pop 65</t>
  </si>
  <si>
    <t>S Africa Pop 65</t>
  </si>
  <si>
    <t>Spain  Pop 65</t>
  </si>
  <si>
    <t>Sudan Pop 65</t>
  </si>
  <si>
    <t>Switzerlan Pop 65</t>
  </si>
  <si>
    <t>Turkey  Pop 65</t>
  </si>
  <si>
    <t>Uganda  Pop 65</t>
  </si>
  <si>
    <t>US Pop 65</t>
  </si>
  <si>
    <t>UK Pop 65</t>
  </si>
  <si>
    <t>Venezula Pop 65</t>
  </si>
  <si>
    <t>Vietnam Pop 65</t>
  </si>
  <si>
    <t>Zambia Pop 65</t>
  </si>
  <si>
    <t>Zimbabwe Pop 65</t>
  </si>
  <si>
    <t>Barbados Pop 65</t>
  </si>
  <si>
    <t>Jamaica Pop 65</t>
  </si>
  <si>
    <t>Ivory Coast Life Expect</t>
  </si>
  <si>
    <t>Haiti  Life Expect</t>
  </si>
  <si>
    <t>India  Life Expect</t>
  </si>
  <si>
    <t>Indonesia  Life Expect</t>
  </si>
  <si>
    <t>Italy  Life Expect</t>
  </si>
  <si>
    <t>Japan  Life Expect</t>
  </si>
  <si>
    <t>Korea Life Expect</t>
  </si>
  <si>
    <t>Luxembourg Life Expect</t>
  </si>
  <si>
    <t>Malaysia  Life Expect</t>
  </si>
  <si>
    <t>Mali  Life Expect</t>
  </si>
  <si>
    <t>Mexico  Life Expect</t>
  </si>
  <si>
    <t>Mongolia  Life Expect</t>
  </si>
  <si>
    <t>Mozambique Life Expect</t>
  </si>
  <si>
    <t>Nigeria  Life Expect</t>
  </si>
  <si>
    <t>Pakistan  Life Expect</t>
  </si>
  <si>
    <t>Phillipines Life Expect</t>
  </si>
  <si>
    <t>Peru  Life Expect</t>
  </si>
  <si>
    <t>Qatar  Life Expect</t>
  </si>
  <si>
    <t>Russia Life Expect</t>
  </si>
  <si>
    <t>Rwanda  Life Expect</t>
  </si>
  <si>
    <t>Saudi Arab Life Expect</t>
  </si>
  <si>
    <t>Senegal  Life Expect</t>
  </si>
  <si>
    <t>Singapore  Life Expect</t>
  </si>
  <si>
    <t>S Africa Life Expect</t>
  </si>
  <si>
    <t>Spain  Life Expect</t>
  </si>
  <si>
    <t>Sudan Life Expect</t>
  </si>
  <si>
    <t>Switzerlan Life Expect</t>
  </si>
  <si>
    <t>Turkey  Life Expect</t>
  </si>
  <si>
    <t>Uganda  Life Expect</t>
  </si>
  <si>
    <t>US Life Expect</t>
  </si>
  <si>
    <t>UK Life Expect</t>
  </si>
  <si>
    <t>Venezula Life Expect</t>
  </si>
  <si>
    <t>Vietnam Life Expect</t>
  </si>
  <si>
    <t>Zambia Life Expect</t>
  </si>
  <si>
    <t>Zimbabwe Life Expect</t>
  </si>
  <si>
    <t>Barbados Life Expect</t>
  </si>
  <si>
    <t>Jamaica Life Expect</t>
  </si>
  <si>
    <t>Ivory Coast Infant Mortality</t>
  </si>
  <si>
    <t>Haiti  Infant Mortality</t>
  </si>
  <si>
    <t>India  Infant Mortality</t>
  </si>
  <si>
    <t>Indonesia  Infant Mortality</t>
  </si>
  <si>
    <t>Italy  Infant Mortality</t>
  </si>
  <si>
    <t>Japan  Infant Mortality</t>
  </si>
  <si>
    <t>Korea Infant Mortality</t>
  </si>
  <si>
    <t>Luxembourg Infant Mortality</t>
  </si>
  <si>
    <t>Malaysia  Infant Mortality</t>
  </si>
  <si>
    <t>Mali  Infant Mortality</t>
  </si>
  <si>
    <t>Mexico  Infant Mortality</t>
  </si>
  <si>
    <t>Mongolia  Infant Mortality</t>
  </si>
  <si>
    <t>Mozambique Infant Mortality</t>
  </si>
  <si>
    <t>Nigeria  Infant Mortality</t>
  </si>
  <si>
    <t>Pakistan  Infant Mortality</t>
  </si>
  <si>
    <t>Phillipines Infant Mortality</t>
  </si>
  <si>
    <t>Peru  Infant Mortality</t>
  </si>
  <si>
    <t>Qatar  Infant Mortality</t>
  </si>
  <si>
    <t>Russia Infant Mortality</t>
  </si>
  <si>
    <t>Rwanda  Infant Mortality</t>
  </si>
  <si>
    <t>Saudi Arab Infant Mortality</t>
  </si>
  <si>
    <t>Senegal  Infant Mortality</t>
  </si>
  <si>
    <t>Singapore  Infant Mortality</t>
  </si>
  <si>
    <t>S Africa Infant Mortality</t>
  </si>
  <si>
    <t>Spain  Infant Mortality</t>
  </si>
  <si>
    <t>Sudan Infant Mortality</t>
  </si>
  <si>
    <t>Switzerlan Infant Mortality</t>
  </si>
  <si>
    <t>Turkey  Infant Mortality</t>
  </si>
  <si>
    <t>Uganda  Infant Mortality</t>
  </si>
  <si>
    <t>US Infant Mortality</t>
  </si>
  <si>
    <t>UK Infant Mortality</t>
  </si>
  <si>
    <t>Venezula Infant Mortality</t>
  </si>
  <si>
    <t>Vietnam Infant Mortality</t>
  </si>
  <si>
    <t>Zambia Infant Mortality</t>
  </si>
  <si>
    <t>Zimbabwe Infant Mortality</t>
  </si>
  <si>
    <t>Barbados Infant Mortality</t>
  </si>
  <si>
    <t>Jamaica Infant Mortality</t>
  </si>
  <si>
    <t>Ivory Coast Fertility</t>
  </si>
  <si>
    <t>Haiti  Fertility</t>
  </si>
  <si>
    <t>India  Fertility</t>
  </si>
  <si>
    <t>Indonesia  Fertility</t>
  </si>
  <si>
    <t>Italy  Fertility</t>
  </si>
  <si>
    <t>Japan  Fertility</t>
  </si>
  <si>
    <t>Korea Fertility</t>
  </si>
  <si>
    <t>Luxembourg Fertility</t>
  </si>
  <si>
    <t>Malaysia  Fertility</t>
  </si>
  <si>
    <t>Mali  Fertility</t>
  </si>
  <si>
    <t>Mexico  Fertility</t>
  </si>
  <si>
    <t>Mongolia  Fertility</t>
  </si>
  <si>
    <t>Mozambique Fertility</t>
  </si>
  <si>
    <t>Nigeria  Fertility</t>
  </si>
  <si>
    <t>Pakistan  Fertility</t>
  </si>
  <si>
    <t>Phillipines Fertility</t>
  </si>
  <si>
    <t>Peru  Fertility</t>
  </si>
  <si>
    <t>Qatar  Fertility</t>
  </si>
  <si>
    <t>Russia Fertility</t>
  </si>
  <si>
    <t>Rwanda  Fertility</t>
  </si>
  <si>
    <t>Saudi Arab Fertility</t>
  </si>
  <si>
    <t>Senegal  Fertility</t>
  </si>
  <si>
    <t>Singapore  Fertility</t>
  </si>
  <si>
    <t>S Africa Fertility</t>
  </si>
  <si>
    <t>Spain  Fertility</t>
  </si>
  <si>
    <t>Sudan Fertility</t>
  </si>
  <si>
    <t>Switzerlan Fertility</t>
  </si>
  <si>
    <t>Turkey  Fertility</t>
  </si>
  <si>
    <t>Uganda  Fertility</t>
  </si>
  <si>
    <t>US Fertility</t>
  </si>
  <si>
    <t>UK Fertility</t>
  </si>
  <si>
    <t>Venezula Fertility</t>
  </si>
  <si>
    <t>Vietnam Fertility</t>
  </si>
  <si>
    <t>Zambia Fertility</t>
  </si>
  <si>
    <t>Zimbabwe Fertility</t>
  </si>
  <si>
    <t>Barbados Fertility</t>
  </si>
  <si>
    <t>Jamaica Fertility</t>
  </si>
  <si>
    <t>Ivory Coast Literacy</t>
  </si>
  <si>
    <t>Haiti  Literacy</t>
  </si>
  <si>
    <t>India  Literacy</t>
  </si>
  <si>
    <t>Indonesia  Literacy</t>
  </si>
  <si>
    <t>Italy  Literacy</t>
  </si>
  <si>
    <t>Malaysia  Literacy</t>
  </si>
  <si>
    <t>Mali  Literacy</t>
  </si>
  <si>
    <t>Mexico  Literacy</t>
  </si>
  <si>
    <t>Mongolia  Literacy</t>
  </si>
  <si>
    <t>Mozambique Literacy</t>
  </si>
  <si>
    <t>Nigeria  Literacy</t>
  </si>
  <si>
    <t>Pakistan  Literacy</t>
  </si>
  <si>
    <t>Phillipines Literacy</t>
  </si>
  <si>
    <t>Peru  Literacy</t>
  </si>
  <si>
    <t>Qatar  Literacy</t>
  </si>
  <si>
    <t>Russia Literacy</t>
  </si>
  <si>
    <t>Rwanda  Literacy</t>
  </si>
  <si>
    <t>Saudi Arab Literacy</t>
  </si>
  <si>
    <t>Senegal  Literacy</t>
  </si>
  <si>
    <t>Singapore  Literacy</t>
  </si>
  <si>
    <t>S Africa Literacy</t>
  </si>
  <si>
    <t>Spain  Literacy</t>
  </si>
  <si>
    <t>Sudan Literacy</t>
  </si>
  <si>
    <t>Turkey  Literacy</t>
  </si>
  <si>
    <t>Uganda  Literacy</t>
  </si>
  <si>
    <t>Venezula Literacy</t>
  </si>
  <si>
    <t>Vietnam Literacy</t>
  </si>
  <si>
    <t>Zambia Literacy</t>
  </si>
  <si>
    <t>Zimbabwe Literacy</t>
  </si>
  <si>
    <t>Jamaica Literacy</t>
  </si>
  <si>
    <t>Ivory Coast Migration</t>
  </si>
  <si>
    <t>Haiti  Migration</t>
  </si>
  <si>
    <t>India  Migration</t>
  </si>
  <si>
    <t>Indonesia  Migration</t>
  </si>
  <si>
    <t>Italy  Migration</t>
  </si>
  <si>
    <t>Japan  Migration</t>
  </si>
  <si>
    <t>Korea Migration</t>
  </si>
  <si>
    <t>Luxembourg Migration</t>
  </si>
  <si>
    <t>Malaysia  Migration</t>
  </si>
  <si>
    <t>Mali  Migration</t>
  </si>
  <si>
    <t>Mexico  Migration</t>
  </si>
  <si>
    <t>Mongolia  Migration</t>
  </si>
  <si>
    <t>Mozambique Migration</t>
  </si>
  <si>
    <t>Nigeria  Migration</t>
  </si>
  <si>
    <t>Pakistan  Migration</t>
  </si>
  <si>
    <t>Phillipines Migration</t>
  </si>
  <si>
    <t>Peru  Migration</t>
  </si>
  <si>
    <t>Qatar  Migration</t>
  </si>
  <si>
    <t>Russia Migration</t>
  </si>
  <si>
    <t>Rwanda  Migration</t>
  </si>
  <si>
    <t>Saudi Arab Migration</t>
  </si>
  <si>
    <t>Senegal  Migration</t>
  </si>
  <si>
    <t>Singapore  Migration</t>
  </si>
  <si>
    <t>S Africa Migration</t>
  </si>
  <si>
    <t>Spain  Migration</t>
  </si>
  <si>
    <t>Sudan Migration</t>
  </si>
  <si>
    <t>Switzerlan Migration</t>
  </si>
  <si>
    <t>Turkey  Migration</t>
  </si>
  <si>
    <t>Uganda  Migration</t>
  </si>
  <si>
    <t>US Migration</t>
  </si>
  <si>
    <t>UK Migration</t>
  </si>
  <si>
    <t>Venezula Migration</t>
  </si>
  <si>
    <t>Vietnam Migration</t>
  </si>
  <si>
    <t>Zambia Migration</t>
  </si>
  <si>
    <t>Zimbabwe Migration</t>
  </si>
  <si>
    <t>Barbados Migration</t>
  </si>
  <si>
    <t>Jamaica Migration</t>
  </si>
  <si>
    <t>Ghana  Stk Mkt % GDP</t>
  </si>
  <si>
    <t>Botswana  Stk Mkt % GDP</t>
  </si>
  <si>
    <t>Brazil  Stk Mkt % GDP</t>
  </si>
  <si>
    <t>France  Stk Mkt % GDP</t>
  </si>
  <si>
    <t>Italy  Stk Mkt % GDP</t>
  </si>
  <si>
    <t>Nigeria  Stk Mkt % GDP</t>
  </si>
  <si>
    <t>Uganda  Stk Mkt % GDP</t>
  </si>
  <si>
    <t>US Stk Mkt % GDP</t>
  </si>
  <si>
    <t>Ghana  Stk Mkt % GDPa</t>
  </si>
  <si>
    <t>Botswana  Stk Mkt % GDPa</t>
  </si>
  <si>
    <t>Brazil  Stk Mkt % GDPa</t>
  </si>
  <si>
    <t>France  Stk Mkt % GDPa</t>
  </si>
  <si>
    <t>Italy  Stk Mkt % GDPa</t>
  </si>
  <si>
    <t>Nigeria  Stk Mkt % GDPa</t>
  </si>
  <si>
    <t>Uganda  Stk Mkt % GDPa</t>
  </si>
  <si>
    <t>US Stk Mkt % GDPa</t>
  </si>
  <si>
    <t>Ghana  Listed Cos</t>
  </si>
  <si>
    <t>Argentina  Listed Cos</t>
  </si>
  <si>
    <t>Australia  Listed Cos</t>
  </si>
  <si>
    <t>Bangladesh Listed Cos</t>
  </si>
  <si>
    <t>Botswana  Listed Cos</t>
  </si>
  <si>
    <t>Brazil  Listed Cos</t>
  </si>
  <si>
    <t>Canada  Listed Cos</t>
  </si>
  <si>
    <t>Chile  Listed Cos</t>
  </si>
  <si>
    <t>China  Listed Cos</t>
  </si>
  <si>
    <t>Ivory Coast Listed Cos</t>
  </si>
  <si>
    <t>Egypt  Listed Cos</t>
  </si>
  <si>
    <t>France  Listed Cos</t>
  </si>
  <si>
    <t>India  Listed Cos</t>
  </si>
  <si>
    <t>Indonesia  Listed Cos</t>
  </si>
  <si>
    <t>Italy  Listed Cos</t>
  </si>
  <si>
    <t>Japan  Listed Cos</t>
  </si>
  <si>
    <t>Korea Listed Cos</t>
  </si>
  <si>
    <t>Luxembourg Listed Cos</t>
  </si>
  <si>
    <t>Malaysia  Listed Cos</t>
  </si>
  <si>
    <t>Mexico  Listed Cos</t>
  </si>
  <si>
    <t>Mongolia  Listed Cos</t>
  </si>
  <si>
    <t>Nigeria  Listed Cos</t>
  </si>
  <si>
    <t>Pakistan  Listed Cos</t>
  </si>
  <si>
    <t>Phillipines Listed Cos</t>
  </si>
  <si>
    <t>Peru  Listed Cos</t>
  </si>
  <si>
    <t>Qatar  Listed Cos</t>
  </si>
  <si>
    <t>Russia Listed Cos</t>
  </si>
  <si>
    <t>Saudi Arab Listed Cos</t>
  </si>
  <si>
    <t>Singapore  Listed Cos</t>
  </si>
  <si>
    <t>S Africa Listed Cos</t>
  </si>
  <si>
    <t>Spain  Listed Cos</t>
  </si>
  <si>
    <t>Switzerlan Listed Cos</t>
  </si>
  <si>
    <t>Turkey  Listed Cos</t>
  </si>
  <si>
    <t>Uganda  Listed Cos</t>
  </si>
  <si>
    <t>US Listed Cos</t>
  </si>
  <si>
    <t>UK Listed Cos</t>
  </si>
  <si>
    <t>Venezula Listed Cos</t>
  </si>
  <si>
    <t>Vietnam Listed Cos</t>
  </si>
  <si>
    <t>Zambia Listed Cos</t>
  </si>
  <si>
    <t>Zimbabwe Listed Cos</t>
  </si>
  <si>
    <t>Jamaica Listed Cos</t>
  </si>
  <si>
    <t>Ghana  Stk Mkt Vol % GDP</t>
  </si>
  <si>
    <t>Argentina  Stk Mkt Vol % GDP</t>
  </si>
  <si>
    <t>Australia  Stk Mkt Vol % GDP</t>
  </si>
  <si>
    <t>Bangladesh Stk Mkt Vol % GDP</t>
  </si>
  <si>
    <t>Botswana  Stk Mkt Vol % GDP</t>
  </si>
  <si>
    <t>Brazil  Stk Mkt Vol % GDP</t>
  </si>
  <si>
    <t>Canada  Stk Mkt Vol % GDP</t>
  </si>
  <si>
    <t>Chile  Stk Mkt Vol % GDP</t>
  </si>
  <si>
    <t>China  Stk Mkt Vol % GDP</t>
  </si>
  <si>
    <t>Ivory Coast Stk Mkt Vol % GD</t>
  </si>
  <si>
    <t>Egypt  Stk Mkt Vol % GDP</t>
  </si>
  <si>
    <t>France  Stk Mkt Vol % GDP</t>
  </si>
  <si>
    <t>India  Stk Mkt Vol % GDP</t>
  </si>
  <si>
    <t>Indonesia  Stk Mkt Vol % GDP</t>
  </si>
  <si>
    <t>Italy  Stk Mkt Vol % GDP</t>
  </si>
  <si>
    <t>Japan  Stk Mkt Vol % GDP</t>
  </si>
  <si>
    <t>Korea Stk Mkt Vol % GDP</t>
  </si>
  <si>
    <t>Luxembourg Stk Mkt Vol % GDP</t>
  </si>
  <si>
    <t>Malaysia  Stk Mkt Vol % GDP</t>
  </si>
  <si>
    <t>Mexico  Stk Mkt Vol % GDP</t>
  </si>
  <si>
    <t>Mongolia  Stk Mkt Vol % GDP</t>
  </si>
  <si>
    <t>Nigeria  Stk Mkt Vol % GDP</t>
  </si>
  <si>
    <t>Pakistan  Stk Mkt Vol % GDP</t>
  </si>
  <si>
    <t>Phillipines Stk Mkt Vol % GD</t>
  </si>
  <si>
    <t>Peru  Stk Mkt Vol % GDP</t>
  </si>
  <si>
    <t>Qatar  Stk Mkt Vol % GDP</t>
  </si>
  <si>
    <t>Russia Stk Mkt Vol % GDP</t>
  </si>
  <si>
    <t>Saudi Arab Stk Mkt Vol % GDP</t>
  </si>
  <si>
    <t>Singapore  Stk Mkt Vol % GDP</t>
  </si>
  <si>
    <t>S Africa Stk Mkt Vol % GDP</t>
  </si>
  <si>
    <t>Spain  Stk Mkt Vol % GDP</t>
  </si>
  <si>
    <t>Switzerlan Stk Mkt Vol % GDP</t>
  </si>
  <si>
    <t>Turkey  Stk Mkt Vol % GDP</t>
  </si>
  <si>
    <t>Uganda  Stk Mkt Vol % GDP</t>
  </si>
  <si>
    <t>US Stk Mkt Vol % GDP</t>
  </si>
  <si>
    <t>UK Stk Mkt Vol % GDP</t>
  </si>
  <si>
    <t>Venezula Stk Mkt Vol % GDP</t>
  </si>
  <si>
    <t>Vietnam Stk Mkt Vol % GDP</t>
  </si>
  <si>
    <t>Zambia Stk Mkt Vol % GDP</t>
  </si>
  <si>
    <t>Zimbabwe Stk Mkt Vol % GDP</t>
  </si>
  <si>
    <t>Jamaica Stk Mkt Vol % GDP</t>
  </si>
  <si>
    <t>Italy  Stock Turnover</t>
  </si>
  <si>
    <t>Nigeria  Stock Turnover</t>
  </si>
  <si>
    <t>Uganda  Stock Turnover</t>
  </si>
  <si>
    <t>US Stock Turnover</t>
  </si>
  <si>
    <t>Ghana  Stock Turnovera</t>
  </si>
  <si>
    <t>Botswana  Stock Turnovera</t>
  </si>
  <si>
    <t>Brazil  Stock Turnovera</t>
  </si>
  <si>
    <t>France  Stock Turnovera</t>
  </si>
  <si>
    <t>Italy  Stock Turnovera</t>
  </si>
  <si>
    <t>Nigeria  Stock Turnovera</t>
  </si>
  <si>
    <t>Uganda  Stock Turnovera</t>
  </si>
  <si>
    <t>US Stock Turnovera</t>
  </si>
  <si>
    <t>Ghana  Govt Exp % GDP</t>
  </si>
  <si>
    <t>Botswana  Govt Exp % GDP</t>
  </si>
  <si>
    <t>Burkina Fa Govt Exp % GDP</t>
  </si>
  <si>
    <t>Cameroon  Govt Exp % GDP</t>
  </si>
  <si>
    <t>Chad  Govt Exp % GDP</t>
  </si>
  <si>
    <t>Ivory Coast Govt Exp % GDP</t>
  </si>
  <si>
    <t>Benin  Govt Exp % GDP</t>
  </si>
  <si>
    <t>Ethiopia  Govt Exp % GDP</t>
  </si>
  <si>
    <t>Gabon  Govt Exp % GDP</t>
  </si>
  <si>
    <t>Mali  Govt Exp % GDP</t>
  </si>
  <si>
    <t>Mozambique Govt Exp % GDP</t>
  </si>
  <si>
    <t>Nigeria  Govt Exp % GDP</t>
  </si>
  <si>
    <t>Rwanda  Govt Exp % GDP</t>
  </si>
  <si>
    <t>Senegal  Govt Exp % GDP</t>
  </si>
  <si>
    <t>S Africa Govt Exp % GDP</t>
  </si>
  <si>
    <t>Uganda  Govt Exp % GDP</t>
  </si>
  <si>
    <t>Zambia Govt Exp % GDP</t>
  </si>
  <si>
    <t>Zimbabwe Govt Exp % GDP</t>
  </si>
  <si>
    <t>Australia  Govt Exp LC</t>
  </si>
  <si>
    <t>Brazil  Govt Exp LC</t>
  </si>
  <si>
    <t>Canada  Govt Exp LC</t>
  </si>
  <si>
    <t>Chile  Govt Exp LC</t>
  </si>
  <si>
    <t>France  Govt Exp LC</t>
  </si>
  <si>
    <t>India  Govt Exp LC</t>
  </si>
  <si>
    <t>Indonesia  Govt Exp LC</t>
  </si>
  <si>
    <t>Italy  Govt Exp LC</t>
  </si>
  <si>
    <t>Japan  Govt Exp LC</t>
  </si>
  <si>
    <t>Korea Govt Exp LC</t>
  </si>
  <si>
    <t>Luxembourg Govt Exp LC</t>
  </si>
  <si>
    <t>Mexico  Govt Exp LC</t>
  </si>
  <si>
    <t>Russia Govt Exp LC</t>
  </si>
  <si>
    <t>S Africa Govt Exp LC</t>
  </si>
  <si>
    <t>Spain  Govt Exp LC</t>
  </si>
  <si>
    <t>Switzerlan Govt Exp LC</t>
  </si>
  <si>
    <t>Turkey  Govt Exp LC</t>
  </si>
  <si>
    <t>US Govt Exp LC</t>
  </si>
  <si>
    <t>UK Govt Exp LC</t>
  </si>
  <si>
    <t>Ivory Coast GINI Index</t>
  </si>
  <si>
    <t>Haiti  GINI Index</t>
  </si>
  <si>
    <t>India  GINI Index</t>
  </si>
  <si>
    <t>Indonesia  GINI Index</t>
  </si>
  <si>
    <t>Italy  GINI Index</t>
  </si>
  <si>
    <t>Japan  GINI Index</t>
  </si>
  <si>
    <t>Luxembourg GINI Index</t>
  </si>
  <si>
    <t>Malaysia  GINI Index</t>
  </si>
  <si>
    <t>Mali  GINI Index</t>
  </si>
  <si>
    <t>Mexico  GINI Index</t>
  </si>
  <si>
    <t>Mongolia  GINI Index</t>
  </si>
  <si>
    <t>Mozambique GINI Index</t>
  </si>
  <si>
    <t>Nigeria  GINI Index</t>
  </si>
  <si>
    <t>Pakistan  GINI Index</t>
  </si>
  <si>
    <t>Phillipines GINI Index</t>
  </si>
  <si>
    <t>Peru  GINI Index</t>
  </si>
  <si>
    <t>Russia GINI Index</t>
  </si>
  <si>
    <t>Rwanda  GINI Index</t>
  </si>
  <si>
    <t>Senegal  GINI Index</t>
  </si>
  <si>
    <t>S Africa GINI Index</t>
  </si>
  <si>
    <t>Spain  GINI Index</t>
  </si>
  <si>
    <t>Sudan GINI Index</t>
  </si>
  <si>
    <t>Switzerlan GINI Index</t>
  </si>
  <si>
    <t>Turkey  GINI Index</t>
  </si>
  <si>
    <t>Uganda  GINI Index</t>
  </si>
  <si>
    <t>US GINI Index</t>
  </si>
  <si>
    <t>UK GINI Index</t>
  </si>
  <si>
    <t>Venezula GINI Index</t>
  </si>
  <si>
    <t>Vietnam GINI Index</t>
  </si>
  <si>
    <t>Zambia GINI Index</t>
  </si>
  <si>
    <t>Jamaica GINI Index</t>
  </si>
  <si>
    <t>Ivory Coast Business Ease</t>
  </si>
  <si>
    <t>Haiti  Business Ease</t>
  </si>
  <si>
    <t>India  Business Ease</t>
  </si>
  <si>
    <t>Indonesia  Business Ease</t>
  </si>
  <si>
    <t>Italy  Business Ease</t>
  </si>
  <si>
    <t>Japan  Business Ease</t>
  </si>
  <si>
    <t>Korea Business Ease</t>
  </si>
  <si>
    <t>Luxembourg Business Ease</t>
  </si>
  <si>
    <t>Malaysia  Business Ease</t>
  </si>
  <si>
    <t>Mali  Business Ease</t>
  </si>
  <si>
    <t>Mexico  Business Ease</t>
  </si>
  <si>
    <t>Mongolia  Business Ease</t>
  </si>
  <si>
    <t>Mozambique Business Ease</t>
  </si>
  <si>
    <t>Nigeria  Business Ease</t>
  </si>
  <si>
    <t>Pakistan  Business Ease</t>
  </si>
  <si>
    <t>Phillipines Business Ease</t>
  </si>
  <si>
    <t>Peru  Business Ease</t>
  </si>
  <si>
    <t>Qatar  Business Ease</t>
  </si>
  <si>
    <t>Russia Business Ease</t>
  </si>
  <si>
    <t>Rwanda  Business Ease</t>
  </si>
  <si>
    <t>Saudi Arab Business Ease</t>
  </si>
  <si>
    <t>Senegal  Business Ease</t>
  </si>
  <si>
    <t>Singapore  Business Ease</t>
  </si>
  <si>
    <t>S Africa Business Ease</t>
  </si>
  <si>
    <t>Spain  Business Ease</t>
  </si>
  <si>
    <t>Sudan Business Ease</t>
  </si>
  <si>
    <t>Switzerlan Business Ease</t>
  </si>
  <si>
    <t>Turkey  Business Ease</t>
  </si>
  <si>
    <t>Uganda  Business Ease</t>
  </si>
  <si>
    <t>US Business Ease</t>
  </si>
  <si>
    <t>UK Business Ease</t>
  </si>
  <si>
    <t>Venezula Business Ease</t>
  </si>
  <si>
    <t>Vietnam Business Ease</t>
  </si>
  <si>
    <t>Zambia Business Ease</t>
  </si>
  <si>
    <t>Zimbabwe Business Ease</t>
  </si>
  <si>
    <t>Barbados Business Ease</t>
  </si>
  <si>
    <t>Jamaica Business Ease</t>
  </si>
  <si>
    <t>Ghana  Line Credit %</t>
  </si>
  <si>
    <t>Argentina  Line Credit %</t>
  </si>
  <si>
    <t>Botswana  Line Credit %</t>
  </si>
  <si>
    <t>Brazil  Line Credit %</t>
  </si>
  <si>
    <t>Burkina Fa Line Credit %</t>
  </si>
  <si>
    <t>Cameroon  Line Credit %</t>
  </si>
  <si>
    <t>Chad  Line Credit %</t>
  </si>
  <si>
    <t>Chile  Line Credit %</t>
  </si>
  <si>
    <t>DRC Line Credit %</t>
  </si>
  <si>
    <t>Ivory Coast Line Credit %</t>
  </si>
  <si>
    <t>Benin  Line Credit %</t>
  </si>
  <si>
    <t>Gabon  Line Credit %</t>
  </si>
  <si>
    <t>Indonesia  Line Credit %</t>
  </si>
  <si>
    <t>Mali  Line Credit %</t>
  </si>
  <si>
    <t>Mexico  Line Credit %</t>
  </si>
  <si>
    <t>Mongolia  Line Credit %</t>
  </si>
  <si>
    <t>Mozambique Line Credit %</t>
  </si>
  <si>
    <t>Nigeria  Line Credit %</t>
  </si>
  <si>
    <t>Phillipines Line Credit %</t>
  </si>
  <si>
    <t>Peru  Line Credit %</t>
  </si>
  <si>
    <t>Russia Line Credit %</t>
  </si>
  <si>
    <t>Rwanda  Line Credit %</t>
  </si>
  <si>
    <t>Senegal  Line Credit %</t>
  </si>
  <si>
    <t>S Africa Line Credit %</t>
  </si>
  <si>
    <t>Turkey  Line Credit %</t>
  </si>
  <si>
    <t>Uganda  Line Credit %</t>
  </si>
  <si>
    <t>Venezula Line Credit %</t>
  </si>
  <si>
    <t>Vietnam Line Credit %</t>
  </si>
  <si>
    <t>Zambia Line Credit %</t>
  </si>
  <si>
    <t>Ghana  Govt Rev % GDP</t>
  </si>
  <si>
    <t>Botswana  Govt Rev % GDP</t>
  </si>
  <si>
    <t>Burkina Fa Govt Rev % GDP</t>
  </si>
  <si>
    <t>Cameroon  Govt Rev % GDP</t>
  </si>
  <si>
    <t>Chad  Govt Rev % GDP</t>
  </si>
  <si>
    <t>Ivory Coast Govt Rev % GDP</t>
  </si>
  <si>
    <t>Benin  Govt Rev % GDP</t>
  </si>
  <si>
    <t>Ethiopia  Govt Rev % GDP</t>
  </si>
  <si>
    <t>Gabon  Govt Rev % GDP</t>
  </si>
  <si>
    <t>Mali  Govt Rev % GDP</t>
  </si>
  <si>
    <t>Mozambique Govt Rev % GDP</t>
  </si>
  <si>
    <t>Nigeria  Govt Rev % GDP</t>
  </si>
  <si>
    <t>Rwanda  Govt Rev % GDP</t>
  </si>
  <si>
    <t>Senegal  Govt Rev % GDP</t>
  </si>
  <si>
    <t>S Africa Govt Rev % GDP</t>
  </si>
  <si>
    <t>Uganda  Govt Rev % GDP</t>
  </si>
  <si>
    <t>Zambia Govt Rev % GDP</t>
  </si>
  <si>
    <t>Zimbabwe Govt Rev % GDP</t>
  </si>
  <si>
    <t>Ghana  Govt % SOE</t>
  </si>
  <si>
    <t>Botswana  Govt % SOE</t>
  </si>
  <si>
    <t>Brazil  Govt % SOE</t>
  </si>
  <si>
    <t>Burkina Fa Govt % SOE</t>
  </si>
  <si>
    <t>France  Govt % SOE</t>
  </si>
  <si>
    <t>Italy  Govt % SOE</t>
  </si>
  <si>
    <t>Nigeria  Govt % SOE</t>
  </si>
  <si>
    <t>Rwanda  Govt % SOE</t>
  </si>
  <si>
    <t>Uganda  Govt % SOE</t>
  </si>
  <si>
    <t>US Govt % SOE</t>
  </si>
  <si>
    <t>Australia  Govt Debt % GDP</t>
  </si>
  <si>
    <t>Bangladesh Govt Debt % GDP</t>
  </si>
  <si>
    <t>Botswana  Govt Debt % GDP</t>
  </si>
  <si>
    <t>Cameroon  Govt Debt % GDP</t>
  </si>
  <si>
    <t>China  Govt Debt % GDP</t>
  </si>
  <si>
    <t>Ivory Coast Govt Debt % GDP</t>
  </si>
  <si>
    <t>Ethiopia  Govt Debt % GDP</t>
  </si>
  <si>
    <t>India  Govt Debt % GDP</t>
  </si>
  <si>
    <t>Indonesia  Govt Debt % GDP</t>
  </si>
  <si>
    <t>Japan  Govt Debt % GDP</t>
  </si>
  <si>
    <t>Korea Govt Debt % GDP</t>
  </si>
  <si>
    <t>Malaysia  Govt Debt % GDP</t>
  </si>
  <si>
    <t>Nigeria  Govt Debt % GDP</t>
  </si>
  <si>
    <t>Phillipines Govt Debt % GDP</t>
  </si>
  <si>
    <t>Rwanda  Govt Debt % GDP</t>
  </si>
  <si>
    <t>Senegal  Govt Debt % GDP</t>
  </si>
  <si>
    <t>Singapore  Govt Debt % GDP</t>
  </si>
  <si>
    <t>S Africa Govt Debt % GDP</t>
  </si>
  <si>
    <t>Uganda  Govt Debt % GDP</t>
  </si>
  <si>
    <t>Zambia Govt Debt % GDP</t>
  </si>
  <si>
    <t>Zimbabwe Govt Debt % GDP</t>
  </si>
  <si>
    <t>Australia  Govt Debt % GDPa</t>
  </si>
  <si>
    <t>Bangladesh Govt Debt % GDPa</t>
  </si>
  <si>
    <t>Botswana  Govt Debt % GDPa</t>
  </si>
  <si>
    <t>Cameroon  Govt Debt % GDPa</t>
  </si>
  <si>
    <t>China  Govt Debt % GDPa</t>
  </si>
  <si>
    <t>Ivory Coast Govt Debt % GDPa</t>
  </si>
  <si>
    <t>Ethiopia  Govt Debt % GDPa</t>
  </si>
  <si>
    <t>India  Govt Debt % GDPa</t>
  </si>
  <si>
    <t>Indonesia  Govt Debt % GDPa</t>
  </si>
  <si>
    <t>Japan  Govt Debt % GDPa</t>
  </si>
  <si>
    <t>Korea Govt Debt % GDPa</t>
  </si>
  <si>
    <t>Malaysia  Govt Debt % GDPa</t>
  </si>
  <si>
    <t>Nigeria  Govt Debt % GDPa</t>
  </si>
  <si>
    <t>Phillipines Govt Debt % GDPa</t>
  </si>
  <si>
    <t>Rwanda  Govt Debt % GDPa</t>
  </si>
  <si>
    <t>Senegal  Govt Debt % GDPa</t>
  </si>
  <si>
    <t>Singapore  Govt Debt % GDPa</t>
  </si>
  <si>
    <t>S Africa Govt Debt % GDPa</t>
  </si>
  <si>
    <t>Uganda  Govt Debt % GDPa</t>
  </si>
  <si>
    <t>Zambia Govt Debt % GDPa</t>
  </si>
  <si>
    <t>Zimbabwe Govt Debt % GDPa</t>
  </si>
  <si>
    <t>Ghana  Intl Debt % GDP</t>
  </si>
  <si>
    <t>Brazil  Intl Debt % GDP</t>
  </si>
  <si>
    <t>France  Intl Debt % GDP</t>
  </si>
  <si>
    <t>Italy  Intl Debt % GDP</t>
  </si>
  <si>
    <t>Nigeria  Intl Debt % GDP</t>
  </si>
  <si>
    <t>US Intl Debt % GDP</t>
  </si>
  <si>
    <t>Ghana  Intl Debt % GDPa</t>
  </si>
  <si>
    <t>Brazil  Intl Debt % GDPa</t>
  </si>
  <si>
    <t>France  Intl Debt % GDPa</t>
  </si>
  <si>
    <t>Italy  Intl Debt % GDPa</t>
  </si>
  <si>
    <t>Nigeria  Intl Debt % GDPa</t>
  </si>
  <si>
    <t>US Intl Debt % GDPa</t>
  </si>
  <si>
    <t>Ghana  Extern Debt % GDP</t>
  </si>
  <si>
    <t>Botswana  Extern Debt % GDP</t>
  </si>
  <si>
    <t>Burkina Fa Extern Debt % GDP</t>
  </si>
  <si>
    <t>Nigeria  Extern Debt % GDP</t>
  </si>
  <si>
    <t>Rwanda  Extern Debt % GDP</t>
  </si>
  <si>
    <t>Uganda  Extern Debt % GDP</t>
  </si>
  <si>
    <t>Ghana  Capital Formation</t>
  </si>
  <si>
    <t>Botswana  Capital Formation</t>
  </si>
  <si>
    <t>Burkina Fa Capital Formation</t>
  </si>
  <si>
    <t>Cameroon  Capital Formation</t>
  </si>
  <si>
    <t>Chad  Capital Formation</t>
  </si>
  <si>
    <t>Ivory Coast Capital Formatio</t>
  </si>
  <si>
    <t>Benin  Capital Formation</t>
  </si>
  <si>
    <t>Ethiopia  Capital Formation</t>
  </si>
  <si>
    <t>Gabon  Capital Formation</t>
  </si>
  <si>
    <t>Mali  Capital Formation</t>
  </si>
  <si>
    <t>Mozambique Capital Formation</t>
  </si>
  <si>
    <t>Nigeria  Capital Formation</t>
  </si>
  <si>
    <t>Rwanda  Capital Formation</t>
  </si>
  <si>
    <t>Senegal  Capital Formation</t>
  </si>
  <si>
    <t>S Africa Capital Formation</t>
  </si>
  <si>
    <t>Uganda  Capital Formation</t>
  </si>
  <si>
    <t>Zambia Capital Formation</t>
  </si>
  <si>
    <t>Zimbabwe Capital Formation</t>
  </si>
  <si>
    <t>Ghana  Gross Save % GDP</t>
  </si>
  <si>
    <t>Botswana  Gross Save % GDP</t>
  </si>
  <si>
    <t>Burkina Fa Gross Save % GDP</t>
  </si>
  <si>
    <t>Cameroon  Gross Save % GDP</t>
  </si>
  <si>
    <t>Chad  Gross Save % GDP</t>
  </si>
  <si>
    <t>Ivory Coast Gross Save % GDP</t>
  </si>
  <si>
    <t>Benin  Gross Save % GDP</t>
  </si>
  <si>
    <t>Ethiopia  Gross Save % GDP</t>
  </si>
  <si>
    <t>Gabon  Gross Save % GDP</t>
  </si>
  <si>
    <t>Mali  Gross Save % GDP</t>
  </si>
  <si>
    <t>Mozambique Gross Save % GDP</t>
  </si>
  <si>
    <t>Nigeria  Gross Save % GDP</t>
  </si>
  <si>
    <t>Rwanda  Gross Save % GDP</t>
  </si>
  <si>
    <t>Senegal  Gross Save % GDP</t>
  </si>
  <si>
    <t>S Africa Gross Save % GDP</t>
  </si>
  <si>
    <t>Uganda  Gross Save % GDP</t>
  </si>
  <si>
    <t>Zambia Gross Save % GDP</t>
  </si>
  <si>
    <t>Zimbabwe Gross Save % GDP</t>
  </si>
  <si>
    <t>Ghana  Bank Acct per 1000</t>
  </si>
  <si>
    <t>Botswana  Bank Acct per 1000</t>
  </si>
  <si>
    <t>Brazil  Bank Acct per 1000</t>
  </si>
  <si>
    <t>Italy  Bank Acct per 1000</t>
  </si>
  <si>
    <t>Nigeria  Bank Acct per 1000</t>
  </si>
  <si>
    <t>Rwanda  Bank Acct per 1000</t>
  </si>
  <si>
    <t>Uganda  Bank Acct per 1000</t>
  </si>
  <si>
    <t>US Bank Acct per 1000</t>
  </si>
  <si>
    <t>Ghana  Net Lend % of GDP</t>
  </si>
  <si>
    <t>Australia  Net Lend % of GDP</t>
  </si>
  <si>
    <t>Bangladesh Net Lend % of GDP</t>
  </si>
  <si>
    <t>Botswana  Net Lend % of GDP</t>
  </si>
  <si>
    <t>Burkina Fa Net Lend % of GDP</t>
  </si>
  <si>
    <t>Cameroon  Net Lend % of GDP</t>
  </si>
  <si>
    <t>Chad  Net Lend % of GDP</t>
  </si>
  <si>
    <t>China  Net Lend % of GDP</t>
  </si>
  <si>
    <t>Ivory Coast Net Lend % of GD</t>
  </si>
  <si>
    <t>Benin  Net Lend % of GDP</t>
  </si>
  <si>
    <t>Ethiopia  Net Lend % of GDP</t>
  </si>
  <si>
    <t>Gabon  Net Lend % of GDP</t>
  </si>
  <si>
    <t>India  Net Lend % of GDP</t>
  </si>
  <si>
    <t>Indonesia  Net Lend % of GDP</t>
  </si>
  <si>
    <t>Japan  Net Lend % of GDP</t>
  </si>
  <si>
    <t>Korea Net Lend % of GDP</t>
  </si>
  <si>
    <t>Malaysia  Net Lend % of GDP</t>
  </si>
  <si>
    <t>Mali  Net Lend % of GDP</t>
  </si>
  <si>
    <t>Mongolia  Net Lend % of GDP</t>
  </si>
  <si>
    <t>Mozambique Net Lend % of GDP</t>
  </si>
  <si>
    <t>Nigeria  Net Lend % of GDP</t>
  </si>
  <si>
    <t>Phillipines Net Lend % of GD</t>
  </si>
  <si>
    <t>Rwanda  Net Lend % of GDP</t>
  </si>
  <si>
    <t>Senegal  Net Lend % of GDP</t>
  </si>
  <si>
    <t>Singapore  Net Lend % of GDP</t>
  </si>
  <si>
    <t>S Africa Net Lend % of GDP</t>
  </si>
  <si>
    <t>Uganda  Net Lend % of GDP</t>
  </si>
  <si>
    <t>Vietnam Net Lend % of GDP</t>
  </si>
  <si>
    <t>Zambia Net Lend % of GDP</t>
  </si>
  <si>
    <t>Zimbabwe Net Lend % of GDP</t>
  </si>
  <si>
    <t>Ghana  Private Credit % GDP</t>
  </si>
  <si>
    <t>Botswana  Private Credit % G</t>
  </si>
  <si>
    <t>Brazil  Private Credit % GDP</t>
  </si>
  <si>
    <t xml:space="preserve">Burkina Fa Private Credit % </t>
  </si>
  <si>
    <t>France  Private Credit % GDP</t>
  </si>
  <si>
    <t>Italy  Private Credit % GDP</t>
  </si>
  <si>
    <t>Nigeria  Private Credit % GD</t>
  </si>
  <si>
    <t>Rwanda  Private Credit % GDP</t>
  </si>
  <si>
    <t>Uganda  Private Credit % GDP</t>
  </si>
  <si>
    <t>US Private Credit % GDP</t>
  </si>
  <si>
    <t>Ghana  Provision to Non Perf</t>
  </si>
  <si>
    <t>Botswana  Provision to Non P</t>
  </si>
  <si>
    <t>Brazil  Provision to Non Per</t>
  </si>
  <si>
    <t>France  Provision to Non Per</t>
  </si>
  <si>
    <t>Italy  Provision to Non Perf</t>
  </si>
  <si>
    <t>Nigeria  Provision to Non Pe</t>
  </si>
  <si>
    <t>Rwanda  Provision to Non Per</t>
  </si>
  <si>
    <t>Uganda  Provision to Non Per</t>
  </si>
  <si>
    <t>US Provision to Non Perfm</t>
  </si>
  <si>
    <t>Ghana  Fin Services NATCUR</t>
  </si>
  <si>
    <t>Argentina  Fin Services NATC</t>
  </si>
  <si>
    <t>Australia  Fin Services NATC</t>
  </si>
  <si>
    <t>Bangladesh Fin Services NATC</t>
  </si>
  <si>
    <t>Botswana  Fin Services NATCU</t>
  </si>
  <si>
    <t>Brazil  Fin Services NATCUR</t>
  </si>
  <si>
    <t>Burkina Fa Fin Services NATC</t>
  </si>
  <si>
    <t>Cameroon  Fin Services NATCU</t>
  </si>
  <si>
    <t>Canada  Fin Services NATCUR</t>
  </si>
  <si>
    <t>Chad  Fin Services NATCUR</t>
  </si>
  <si>
    <t>Chile  Fin Services NATCUR</t>
  </si>
  <si>
    <t>China  Fin Services NATCUR</t>
  </si>
  <si>
    <t>DRC Fin Services NATCUR</t>
  </si>
  <si>
    <t>Ivory Coast Fin Services NAT</t>
  </si>
  <si>
    <t>Benin  Fin Services NATCUR</t>
  </si>
  <si>
    <t>Egypt  Fin Services NATCUR</t>
  </si>
  <si>
    <t>Ethiopia  Fin Services NATCU</t>
  </si>
  <si>
    <t>France  Fin Services NATCUR</t>
  </si>
  <si>
    <t>Gabon  Fin Services NATCUR</t>
  </si>
  <si>
    <t>Haiti  Fin Services NATCUR</t>
  </si>
  <si>
    <t>India  Fin Services NATCUR</t>
  </si>
  <si>
    <t>Indonesia  Fin Services NATC</t>
  </si>
  <si>
    <t>Italy  Fin Services NATCUR</t>
  </si>
  <si>
    <t>Japan  Fin Services NATCUR</t>
  </si>
  <si>
    <t>Korea Fin Services NATCUR</t>
  </si>
  <si>
    <t>Luxembourg Fin Services NATC</t>
  </si>
  <si>
    <t>Malaysia  Fin Services NATCU</t>
  </si>
  <si>
    <t>Mali  Fin Services NATCUR</t>
  </si>
  <si>
    <t>Mexico  Fin Services NATCUR</t>
  </si>
  <si>
    <t>Mongolia  Fin Services NATCU</t>
  </si>
  <si>
    <t>Mozambique Fin Services NATC</t>
  </si>
  <si>
    <t>Nigeria  Fin Services NATCUR</t>
  </si>
  <si>
    <t>Pakistan  Fin Services NATCU</t>
  </si>
  <si>
    <t>Phillipines Fin Services NAT</t>
  </si>
  <si>
    <t>Peru  Fin Services NATCUR</t>
  </si>
  <si>
    <t>Qatar  Fin Services NATCUR</t>
  </si>
  <si>
    <t>Russia Fin Services NATCUR</t>
  </si>
  <si>
    <t>Rwanda  Fin Services NATCUR</t>
  </si>
  <si>
    <t>Saudi Arab Fin Services NATC</t>
  </si>
  <si>
    <t>Senegal  Fin Services NATCUR</t>
  </si>
  <si>
    <t>Singapore  Fin Services NATC</t>
  </si>
  <si>
    <t>S Africa Fin Services NATCUR</t>
  </si>
  <si>
    <t>Spain  Fin Services NATCUR</t>
  </si>
  <si>
    <t>Sudan Fin Services NATCUR</t>
  </si>
  <si>
    <t>Switzerlan Fin Services NATC</t>
  </si>
  <si>
    <t>Turkey  Fin Services NATCUR</t>
  </si>
  <si>
    <t>Uganda  Fin Services NATCUR</t>
  </si>
  <si>
    <t>US Fin Services NATCUR</t>
  </si>
  <si>
    <t>UK Fin Services NATCUR</t>
  </si>
  <si>
    <t>Venezula Fin Services NATCUR</t>
  </si>
  <si>
    <t>Vietnam Fin Services NATCUR</t>
  </si>
  <si>
    <t>Zambia Fin Services NATCUR</t>
  </si>
  <si>
    <t>Zimbabwe Fin Services NATCUR</t>
  </si>
  <si>
    <t>Barbados Fin Services NATCUR</t>
  </si>
  <si>
    <t>Jamaica Fin Services NATCUR</t>
  </si>
  <si>
    <t>Ghana  Fin Serv Dep NATCUR</t>
  </si>
  <si>
    <t>Argentina  Fin Serv Dep NATC</t>
  </si>
  <si>
    <t>Bangladesh Fin Serv Dep NATC</t>
  </si>
  <si>
    <t>Botswana  Fin Serv Dep NATCU</t>
  </si>
  <si>
    <t>Brazil  Fin Serv Dep NATCUR</t>
  </si>
  <si>
    <t>Cameroon  Fin Serv Dep NATCU</t>
  </si>
  <si>
    <t>Canada  Fin Serv Dep NATCUR</t>
  </si>
  <si>
    <t>China  Fin Serv Dep NATCUR</t>
  </si>
  <si>
    <t>DRC Fin Serv Dep NATCUR</t>
  </si>
  <si>
    <t>Ethiopia  Fin Serv Dep NATCU</t>
  </si>
  <si>
    <t>France  Fin Serv Dep NATCUR</t>
  </si>
  <si>
    <t>India  Fin Serv Dep NATCUR</t>
  </si>
  <si>
    <t>Indonesia  Fin Serv Dep NATC</t>
  </si>
  <si>
    <t>Korea Fin Serv Dep NATCUR</t>
  </si>
  <si>
    <t>Malaysia  Fin Serv Dep NATCU</t>
  </si>
  <si>
    <t>Mexico  Fin Serv Dep NATCUR</t>
  </si>
  <si>
    <t>Nigeria  Fin Serv Dep NATCUR</t>
  </si>
  <si>
    <t>Pakistan  Fin Serv Dep NATCU</t>
  </si>
  <si>
    <t>Phillipines Fin Serv Dep NAT</t>
  </si>
  <si>
    <t>Peru  Fin Serv Dep NATCUR</t>
  </si>
  <si>
    <t>Russia Fin Serv Dep NATCUR</t>
  </si>
  <si>
    <t>Rwanda  Fin Serv Dep NATCUR</t>
  </si>
  <si>
    <t>Singapore  Fin Serv Dep NATC</t>
  </si>
  <si>
    <t>S Africa Fin Serv Dep NATCUR</t>
  </si>
  <si>
    <t>Sudan Fin Serv Dep NATCUR</t>
  </si>
  <si>
    <t>Switzerlan Fin Serv Dep NATC</t>
  </si>
  <si>
    <t>Turkey  Fin Serv Dep NATCUR</t>
  </si>
  <si>
    <t>Uganda  Fin Serv Dep NATCUR</t>
  </si>
  <si>
    <t>Venezula Fin Serv Dep NATCUR</t>
  </si>
  <si>
    <t>Vietnam Fin Serv Dep NATCUR</t>
  </si>
  <si>
    <t>Zambia Fin Serv Dep NATCUR</t>
  </si>
  <si>
    <t>Zimbabwe Fin Serv Dep NATCUR</t>
  </si>
  <si>
    <t>Barbados Fin Serv Dep NATCUR</t>
  </si>
  <si>
    <t>Jamaica Fin Serv Dep NATCUR</t>
  </si>
  <si>
    <t>Haiti  Mobile Banking</t>
  </si>
  <si>
    <t>Indonesia  Mobile Banking</t>
  </si>
  <si>
    <t>Malaysia  Mobile Banking</t>
  </si>
  <si>
    <t>Mexico  Mobile Banking</t>
  </si>
  <si>
    <t>Mozambique Mobile Banking</t>
  </si>
  <si>
    <t>Nigeria  Mobile Banking</t>
  </si>
  <si>
    <t>Pakistan  Mobile Banking</t>
  </si>
  <si>
    <t>Phillipines Mobile Banking</t>
  </si>
  <si>
    <t>Qatar  Mobile Banking</t>
  </si>
  <si>
    <t>Rwanda  Mobile Banking</t>
  </si>
  <si>
    <t>S Africa Mobile Banking</t>
  </si>
  <si>
    <t>Uganda  Mobile Banking</t>
  </si>
  <si>
    <t>Zambia Mobile Banking</t>
  </si>
  <si>
    <t>Zimbabwe Mobile Banking</t>
  </si>
  <si>
    <t>Ghana  Bnk Concer (Big 5 %)</t>
  </si>
  <si>
    <t>Argentina  Bnk Concer (Big 5</t>
  </si>
  <si>
    <t>Australia  Bnk Concer (Big 5</t>
  </si>
  <si>
    <t>Bangladesh Bnk Concer (Big 5</t>
  </si>
  <si>
    <t xml:space="preserve">Botswana  Bnk Concer (Big 5 </t>
  </si>
  <si>
    <t>Brazil  Bnk Concer (Big 5 %)</t>
  </si>
  <si>
    <t>Burkina Fa Bnk Concer (Big 5</t>
  </si>
  <si>
    <t xml:space="preserve">Cameroon  Bnk Concer (Big 5 </t>
  </si>
  <si>
    <t>Canada  Bnk Concer (Big 5 %)</t>
  </si>
  <si>
    <t>Chile  Bnk Concer (Big 5 %)</t>
  </si>
  <si>
    <t>China  Bnk Concer (Big 5 %)</t>
  </si>
  <si>
    <t>DRC Bnk Concer (Big 5 %)</t>
  </si>
  <si>
    <t xml:space="preserve">Ivory Coast Bnk Concer (Big </t>
  </si>
  <si>
    <t>Benin  Bnk Concer (Big 5 %)</t>
  </si>
  <si>
    <t>Egypt  Bnk Concer (Big 5 %)</t>
  </si>
  <si>
    <t xml:space="preserve">Ethiopia  Bnk Concer (Big 5 </t>
  </si>
  <si>
    <t>France  Bnk Concer (Big 5 %)</t>
  </si>
  <si>
    <t>Haiti  Bnk Concer (Big 5 %)</t>
  </si>
  <si>
    <t>India  Bnk Concer (Big 5 %)</t>
  </si>
  <si>
    <t>Indonesia  Bnk Concer (Big 5</t>
  </si>
  <si>
    <t>Italy  Bnk Concer (Big 5 %)</t>
  </si>
  <si>
    <t>Japan  Bnk Concer (Big 5 %)</t>
  </si>
  <si>
    <t>Korea Bnk Concer (Big 5 %)</t>
  </si>
  <si>
    <t>Luxembourg Bnk Concer (Big 5</t>
  </si>
  <si>
    <t xml:space="preserve">Malaysia  Bnk Concer (Big 5 </t>
  </si>
  <si>
    <t>Mali  Bnk Concer (Big 5 %)</t>
  </si>
  <si>
    <t>Mexico  Bnk Concer (Big 5 %)</t>
  </si>
  <si>
    <t xml:space="preserve">Mongolia  Bnk Concer (Big 5 </t>
  </si>
  <si>
    <t>Mozambique Bnk Concer (Big 5</t>
  </si>
  <si>
    <t>Nigeria  Bnk Concer (Big 5 %</t>
  </si>
  <si>
    <t xml:space="preserve">Pakistan  Bnk Concer (Big 5 </t>
  </si>
  <si>
    <t xml:space="preserve">Phillipines Bnk Concer (Big </t>
  </si>
  <si>
    <t>Peru  Bnk Concer (Big 5 %)</t>
  </si>
  <si>
    <t>Qatar  Bnk Concer (Big 5 %)</t>
  </si>
  <si>
    <t>Russia Bnk Concer (Big 5 %)</t>
  </si>
  <si>
    <t>Rwanda  Bnk Concer (Big 5 %)</t>
  </si>
  <si>
    <t>Saudi Arab Bnk Concer (Big 5</t>
  </si>
  <si>
    <t>Senegal  Bnk Concer (Big 5 %</t>
  </si>
  <si>
    <t>Singapore  Bnk Concer (Big 5</t>
  </si>
  <si>
    <t>S Africa Bnk Concer (Big 5 %</t>
  </si>
  <si>
    <t>Spain  Bnk Concer (Big 5 %)</t>
  </si>
  <si>
    <t>Sudan Bnk Concer (Big 5 %)</t>
  </si>
  <si>
    <t>Switzerlan Bnk Concer (Big 5</t>
  </si>
  <si>
    <t>Turkey  Bnk Concer (Big 5 %)</t>
  </si>
  <si>
    <t>Uganda  Bnk Concer (Big 5 %)</t>
  </si>
  <si>
    <t>US Bnk Concer (Big 5 %)</t>
  </si>
  <si>
    <t>UK Bnk Concer (Big 5 %)</t>
  </si>
  <si>
    <t>Venezula Bnk Concer (Big 5 %</t>
  </si>
  <si>
    <t>Vietnam Bnk Concer (Big 5 %)</t>
  </si>
  <si>
    <t>Zambia Bnk Concer (Big 5 %)</t>
  </si>
  <si>
    <t>Zimbabwe Bnk Concer (Big 5 %</t>
  </si>
  <si>
    <t>Jamaica Bnk Concer (Big 5 %)</t>
  </si>
  <si>
    <t>Italy  Bank Cap to Asset</t>
  </si>
  <si>
    <t>Nigeria  Bank Cap to Asset</t>
  </si>
  <si>
    <t>Rwanda  Bank Cap to Asset</t>
  </si>
  <si>
    <t>Uganda  Bank Cap to Asset</t>
  </si>
  <si>
    <t>US Bank Cap to Asset</t>
  </si>
  <si>
    <t>Argentina  Bank Credit to De</t>
  </si>
  <si>
    <t>Australia  Bank Credit to De</t>
  </si>
  <si>
    <t>Bangladesh Bank Credit to De</t>
  </si>
  <si>
    <t>Burkina Fa Bank Credit to De</t>
  </si>
  <si>
    <t>Cameroon  Bank Credit to Dep</t>
  </si>
  <si>
    <t>Canada  Bank Credit to Dep</t>
  </si>
  <si>
    <t>Chad  Bank Credit to Dep</t>
  </si>
  <si>
    <t>Chile  Bank Credit to Dep</t>
  </si>
  <si>
    <t>China  Bank Credit to Dep</t>
  </si>
  <si>
    <t>DRC Bank Credit to Dep</t>
  </si>
  <si>
    <t>Ivory Coast Bank Credit to D</t>
  </si>
  <si>
    <t>Benin  Bank Credit to Dep</t>
  </si>
  <si>
    <t>Egypt  Bank Credit to Dep</t>
  </si>
  <si>
    <t>Ethiopia  Bank Credit to Dep</t>
  </si>
  <si>
    <t>Gabon  Bank Credit to Dep</t>
  </si>
  <si>
    <t>Haiti  Bank Credit to Dep</t>
  </si>
  <si>
    <t>India  Bank Credit to Dep</t>
  </si>
  <si>
    <t>Indonesia  Bank Credit to De</t>
  </si>
  <si>
    <t>Italy  Bank Credit to Dep</t>
  </si>
  <si>
    <t>Japan  Bank Credit to Dep</t>
  </si>
  <si>
    <t>Korea Bank Credit to Dep</t>
  </si>
  <si>
    <t>Luxembourg Bank Credit to De</t>
  </si>
  <si>
    <t>Malaysia  Bank Credit to Dep</t>
  </si>
  <si>
    <t>Mali  Bank Credit to Dep</t>
  </si>
  <si>
    <t>Mexico  Bank Credit to Dep</t>
  </si>
  <si>
    <t>Mongolia  Bank Credit to Dep</t>
  </si>
  <si>
    <t>Mozambique Bank Credit to De</t>
  </si>
  <si>
    <t>Nigeria  Bank Credit to Dep</t>
  </si>
  <si>
    <t>Pakistan  Bank Credit to Dep</t>
  </si>
  <si>
    <t>Phillipines Bank Credit to D</t>
  </si>
  <si>
    <t>Peru  Bank Credit to Dep</t>
  </si>
  <si>
    <t>Qatar  Bank Credit to Dep</t>
  </si>
  <si>
    <t>Russia Bank Credit to Dep</t>
  </si>
  <si>
    <t>Rwanda  Bank Credit to Dep</t>
  </si>
  <si>
    <t>Saudi Arab Bank Credit to De</t>
  </si>
  <si>
    <t>Senegal  Bank Credit to Dep</t>
  </si>
  <si>
    <t>Singapore  Bank Credit to De</t>
  </si>
  <si>
    <t>S Africa Bank Credit to Dep</t>
  </si>
  <si>
    <t>Spain  Bank Credit to Dep</t>
  </si>
  <si>
    <t>Sudan Bank Credit to Dep</t>
  </si>
  <si>
    <t>Switzerlan Bank Credit to De</t>
  </si>
  <si>
    <t>Turkey  Bank Credit to Dep</t>
  </si>
  <si>
    <t>Uganda  Bank Credit to Dep</t>
  </si>
  <si>
    <t>US Bank Credit to Dep</t>
  </si>
  <si>
    <t>UK Bank Credit to Dep</t>
  </si>
  <si>
    <t>Venezula Bank Credit to Dep</t>
  </si>
  <si>
    <t>Vietnam Bank Credit to Dep</t>
  </si>
  <si>
    <t>Zambia Bank Credit to Dep</t>
  </si>
  <si>
    <t>Zimbabwe Bank Credit to Dep</t>
  </si>
  <si>
    <t>Jamaica Bank Credit to Dep</t>
  </si>
  <si>
    <t>Ghana  Lend Dep Spread</t>
  </si>
  <si>
    <t>Argentina  Lend Dep Spread</t>
  </si>
  <si>
    <t>Australia  Lend Dep Spread</t>
  </si>
  <si>
    <t>Bangladesh Lend Dep Spread</t>
  </si>
  <si>
    <t>Botswana  Lend Dep Spread</t>
  </si>
  <si>
    <t>Brazil  Lend Dep Spread</t>
  </si>
  <si>
    <t>Burkina Fa Lend Dep Spread</t>
  </si>
  <si>
    <t>Cameroon  Lend Dep Spread</t>
  </si>
  <si>
    <t>Canada  Lend Dep Spread</t>
  </si>
  <si>
    <t>Chad  Lend Dep Spread</t>
  </si>
  <si>
    <t>Chile  Lend Dep Spread</t>
  </si>
  <si>
    <t>China  Lend Dep Spread</t>
  </si>
  <si>
    <t>DRC Lend Dep Spread</t>
  </si>
  <si>
    <t>Ivory Coast Lend Dep Spread</t>
  </si>
  <si>
    <t>Benin  Lend Dep Spread</t>
  </si>
  <si>
    <t>Egypt  Lend Dep Spread</t>
  </si>
  <si>
    <t>Ethiopia  Lend Dep Spread</t>
  </si>
  <si>
    <t>France  Lend Dep Spread</t>
  </si>
  <si>
    <t>Gabon  Lend Dep Spread</t>
  </si>
  <si>
    <t>Haiti  Lend Dep Spread</t>
  </si>
  <si>
    <t>Indonesia  Lend Dep Spread</t>
  </si>
  <si>
    <t>Italy  Lend Dep Spread</t>
  </si>
  <si>
    <t>Japan  Lend Dep Spread</t>
  </si>
  <si>
    <t>Korea Lend Dep Spread</t>
  </si>
  <si>
    <t>Luxembourg Lend Dep Spread</t>
  </si>
  <si>
    <t>Malaysia  Lend Dep Spread</t>
  </si>
  <si>
    <t>Mali  Lend Dep Spread</t>
  </si>
  <si>
    <t>Mexico  Lend Dep Spread</t>
  </si>
  <si>
    <t>Mongolia  Lend Dep Spread</t>
  </si>
  <si>
    <t>Mozambique Lend Dep Spread</t>
  </si>
  <si>
    <t>Nigeria  Lend Dep Spread</t>
  </si>
  <si>
    <t>Pakistan  Lend Dep Spread</t>
  </si>
  <si>
    <t>Phillipines Lend Dep Spread</t>
  </si>
  <si>
    <t>Peru  Lend Dep Spread</t>
  </si>
  <si>
    <t>Qatar  Lend Dep Spread</t>
  </si>
  <si>
    <t>Russia Lend Dep Spread</t>
  </si>
  <si>
    <t>Rwanda  Lend Dep Spread</t>
  </si>
  <si>
    <t>Senegal  Lend Dep Spread</t>
  </si>
  <si>
    <t>Singapore  Lend Dep Spread</t>
  </si>
  <si>
    <t>S Africa Lend Dep Spread</t>
  </si>
  <si>
    <t>Spain  Lend Dep Spread</t>
  </si>
  <si>
    <t>Switzerlan Lend Dep Spread</t>
  </si>
  <si>
    <t>Uganda  Lend Dep Spread</t>
  </si>
  <si>
    <t>UK Lend Dep Spread</t>
  </si>
  <si>
    <t>Venezula Lend Dep Spread</t>
  </si>
  <si>
    <t>Vietnam Lend Dep Spread</t>
  </si>
  <si>
    <t>Zambia Lend Dep Spread</t>
  </si>
  <si>
    <t>Jamaica Lend Dep Spread</t>
  </si>
  <si>
    <t>Ghana  Non Perfm Loan %</t>
  </si>
  <si>
    <t>Argentina  Non Perfm Loan %</t>
  </si>
  <si>
    <t>Australia  Non Perfm Loan %</t>
  </si>
  <si>
    <t>Bangladesh Non Perfm Loan %</t>
  </si>
  <si>
    <t>Botswana  Non Perfm Loan %</t>
  </si>
  <si>
    <t>Brazil  Non Perfm Loan %</t>
  </si>
  <si>
    <t>Canada  Non Perfm Loan %</t>
  </si>
  <si>
    <t>Chile  Non Perfm Loan %</t>
  </si>
  <si>
    <t>China  Non Perfm Loan %</t>
  </si>
  <si>
    <t>Egypt  Non Perfm Loan %</t>
  </si>
  <si>
    <t>France  Non Perfm Loan %</t>
  </si>
  <si>
    <t>Gabon  Non Perfm Loan %</t>
  </si>
  <si>
    <t>India  Non Perfm Loan %</t>
  </si>
  <si>
    <t>Indonesia  Non Perfm Loan %</t>
  </si>
  <si>
    <t>Italy  Non Perfm Loan %</t>
  </si>
  <si>
    <t>Japan  Non Perfm Loan %</t>
  </si>
  <si>
    <t>Korea Non Perfm Loan %</t>
  </si>
  <si>
    <t>Luxembourg Non Perfm Loan %</t>
  </si>
  <si>
    <t>Malaysia  Non Perfm Loan %</t>
  </si>
  <si>
    <t>Mexico  Non Perfm Loan %</t>
  </si>
  <si>
    <t>Mozambique Non Perfm Loan %</t>
  </si>
  <si>
    <t>Nigeria  Non Perfm Loan %</t>
  </si>
  <si>
    <t>Pakistan  Non Perfm Loan %</t>
  </si>
  <si>
    <t>Phillipines Non Perfm Loan %</t>
  </si>
  <si>
    <t>Peru  Non Perfm Loan %</t>
  </si>
  <si>
    <t>Russia Non Perfm Loan %</t>
  </si>
  <si>
    <t>Rwanda  Non Perfm Loan %</t>
  </si>
  <si>
    <t>Saudi Arab Non Perfm Loan %</t>
  </si>
  <si>
    <t>Senegal  Non Perfm Loan %</t>
  </si>
  <si>
    <t>Singapore  Non Perfm Loan %</t>
  </si>
  <si>
    <t>S Africa Non Perfm Loan %</t>
  </si>
  <si>
    <t>Spain  Non Perfm Loan %</t>
  </si>
  <si>
    <t>Switzerlan Non Perfm Loan %</t>
  </si>
  <si>
    <t>Turkey  Non Perfm Loan %</t>
  </si>
  <si>
    <t>Uganda  Non Perfm Loan %</t>
  </si>
  <si>
    <t>US Non Perfm Loan %</t>
  </si>
  <si>
    <t>UK Non Perfm Loan %</t>
  </si>
  <si>
    <t>Venezula Non Perfm Loan %</t>
  </si>
  <si>
    <t>Jamaica Non Perfm Loan %</t>
  </si>
  <si>
    <t>Ghana  Bank Cost Inc %</t>
  </si>
  <si>
    <t>Argentina  Bank Cost Inc %</t>
  </si>
  <si>
    <t>Australia  Bank Cost Inc %</t>
  </si>
  <si>
    <t>Bangladesh Bank Cost Inc %</t>
  </si>
  <si>
    <t>Botswana  Bank Cost Inc %</t>
  </si>
  <si>
    <t>Brazil  Bank Cost Inc %</t>
  </si>
  <si>
    <t>Burkina Fa Bank Cost Inc %</t>
  </si>
  <si>
    <t>Cameroon  Bank Cost Inc %</t>
  </si>
  <si>
    <t>Canada  Bank Cost Inc %</t>
  </si>
  <si>
    <t>Chad  Bank Cost Inc %</t>
  </si>
  <si>
    <t>Chile  Bank Cost Inc %</t>
  </si>
  <si>
    <t>China  Bank Cost Inc %</t>
  </si>
  <si>
    <t>DRC Bank Cost Inc %</t>
  </si>
  <si>
    <t>Ivory Coast Bank Cost Inc %</t>
  </si>
  <si>
    <t>Benin  Bank Cost Inc %</t>
  </si>
  <si>
    <t>Egypt  Bank Cost Inc %</t>
  </si>
  <si>
    <t>Ethiopia  Bank Cost Inc %</t>
  </si>
  <si>
    <t>France  Bank Cost Inc %</t>
  </si>
  <si>
    <t>Gabon  Bank Cost Inc %</t>
  </si>
  <si>
    <t>Haiti  Bank Cost Inc %</t>
  </si>
  <si>
    <t>India  Bank Cost Inc %</t>
  </si>
  <si>
    <t>Indonesia  Bank Cost Inc %</t>
  </si>
  <si>
    <t>Italy  Bank Cost Inc %</t>
  </si>
  <si>
    <t>Japan  Bank Cost Inc %</t>
  </si>
  <si>
    <t>Korea Bank Cost Inc %</t>
  </si>
  <si>
    <t>Luxembourg Bank Cost Inc %</t>
  </si>
  <si>
    <t>Malaysia  Bank Cost Inc %</t>
  </si>
  <si>
    <t>Mali  Bank Cost Inc %</t>
  </si>
  <si>
    <t>Mexico  Bank Cost Inc %</t>
  </si>
  <si>
    <t>Mongolia  Bank Cost Inc %</t>
  </si>
  <si>
    <t>Mozambique Bank Cost Inc %</t>
  </si>
  <si>
    <t>Nigeria  Bank Cost Inc %</t>
  </si>
  <si>
    <t>Pakistan  Bank Cost Inc %</t>
  </si>
  <si>
    <t>Phillipines Bank Cost Inc %</t>
  </si>
  <si>
    <t>Peru  Bank Cost Inc %</t>
  </si>
  <si>
    <t>Qatar  Bank Cost Inc %</t>
  </si>
  <si>
    <t>Russia Bank Cost Inc %</t>
  </si>
  <si>
    <t>Rwanda  Bank Cost Inc %</t>
  </si>
  <si>
    <t>Saudi Arab Bank Cost Inc %</t>
  </si>
  <si>
    <t>Senegal  Bank Cost Inc %</t>
  </si>
  <si>
    <t>Singapore  Bank Cost Inc %</t>
  </si>
  <si>
    <t>S Africa Bank Cost Inc %</t>
  </si>
  <si>
    <t>Spain  Bank Cost Inc %</t>
  </si>
  <si>
    <t>Sudan Bank Cost Inc %</t>
  </si>
  <si>
    <t>Switzerlan Bank Cost Inc %</t>
  </si>
  <si>
    <t>Turkey  Bank Cost Inc %</t>
  </si>
  <si>
    <t>Uganda  Bank Cost Inc %</t>
  </si>
  <si>
    <t>US Bank Cost Inc %</t>
  </si>
  <si>
    <t>UK Bank Cost Inc %</t>
  </si>
  <si>
    <t>Venezula Bank Cost Inc %</t>
  </si>
  <si>
    <t>Vietnam Bank Cost Inc %</t>
  </si>
  <si>
    <t>Zambia Bank Cost Inc %</t>
  </si>
  <si>
    <t>Zimbabwe Bank Cost Inc %</t>
  </si>
  <si>
    <t>Jamaica Bank Cost Inc %</t>
  </si>
  <si>
    <t>Ghana  Interest Margin %</t>
  </si>
  <si>
    <t>Argentina  Interest Margin %</t>
  </si>
  <si>
    <t>Australia  Interest Margin %</t>
  </si>
  <si>
    <t>Bangladesh Interest Margin %</t>
  </si>
  <si>
    <t>Botswana  Interest Margin %</t>
  </si>
  <si>
    <t>Brazil  Interest Margin %</t>
  </si>
  <si>
    <t>Burkina Fa Interest Margin %</t>
  </si>
  <si>
    <t>Cameroon  Interest Margin %</t>
  </si>
  <si>
    <t>Canada  Interest Margin %</t>
  </si>
  <si>
    <t>Chad  Interest Margin %</t>
  </si>
  <si>
    <t>Chile  Interest Margin %</t>
  </si>
  <si>
    <t>China  Interest Margin %</t>
  </si>
  <si>
    <t>DRC Interest Margin %</t>
  </si>
  <si>
    <t xml:space="preserve">Ivory Coast Interest Margin </t>
  </si>
  <si>
    <t>Benin  Interest Margin %</t>
  </si>
  <si>
    <t>Egypt  Interest Margin %</t>
  </si>
  <si>
    <t>Ethiopia  Interest Margin %</t>
  </si>
  <si>
    <t>France  Interest Margin %</t>
  </si>
  <si>
    <t>Gabon  Interest Margin %</t>
  </si>
  <si>
    <t>Haiti  Interest Margin %</t>
  </si>
  <si>
    <t>India  Interest Margin %</t>
  </si>
  <si>
    <t>Indonesia  Interest Margin %</t>
  </si>
  <si>
    <t>Italy  Interest Margin %</t>
  </si>
  <si>
    <t>Japan  Interest Margin %</t>
  </si>
  <si>
    <t>Korea Interest Margin %</t>
  </si>
  <si>
    <t>Luxembourg Interest Margin %</t>
  </si>
  <si>
    <t>Malaysia  Interest Margin %</t>
  </si>
  <si>
    <t>Mali  Interest Margin %</t>
  </si>
  <si>
    <t>Mexico  Interest Margin %</t>
  </si>
  <si>
    <t>Mongolia  Interest Margin %</t>
  </si>
  <si>
    <t>Mozambique Interest Margin %</t>
  </si>
  <si>
    <t>Nigeria  Interest Margin %</t>
  </si>
  <si>
    <t>Pakistan  Interest Margin %</t>
  </si>
  <si>
    <t xml:space="preserve">Phillipines Interest Margin </t>
  </si>
  <si>
    <t>Peru  Interest Margin %</t>
  </si>
  <si>
    <t>Qatar  Interest Margin %</t>
  </si>
  <si>
    <t>Russia Interest Margin %</t>
  </si>
  <si>
    <t>Rwanda  Interest Margin %</t>
  </si>
  <si>
    <t>Saudi Arab Interest Margin %</t>
  </si>
  <si>
    <t>Senegal  Interest Margin %</t>
  </si>
  <si>
    <t>Singapore  Interest Margin %</t>
  </si>
  <si>
    <t>S Africa Interest Margin %</t>
  </si>
  <si>
    <t>Spain  Interest Margin %</t>
  </si>
  <si>
    <t>Sudan Interest Margin %</t>
  </si>
  <si>
    <t>Switzerlan Interest Margin %</t>
  </si>
  <si>
    <t>Turkey  Interest Margin %</t>
  </si>
  <si>
    <t>Uganda  Interest Margin %</t>
  </si>
  <si>
    <t>US Interest Margin %</t>
  </si>
  <si>
    <t>UK Interest Margin %</t>
  </si>
  <si>
    <t>Venezula Interest Margin %</t>
  </si>
  <si>
    <t>Vietnam Interest Margin %</t>
  </si>
  <si>
    <t>Zambia Interest Margin %</t>
  </si>
  <si>
    <t>Zimbabwe Interest Margin %</t>
  </si>
  <si>
    <t>Jamaica Interest Margin %</t>
  </si>
  <si>
    <t>Ghana  Non Int Inc %</t>
  </si>
  <si>
    <t>Argentina  Non Int Inc %</t>
  </si>
  <si>
    <t>Australia  Non Int Inc %</t>
  </si>
  <si>
    <t>Bangladesh Non Int Inc %</t>
  </si>
  <si>
    <t>Botswana  Non Int Inc %</t>
  </si>
  <si>
    <t>Brazil  Non Int Inc %</t>
  </si>
  <si>
    <t>Burkina Fa Non Int Inc %</t>
  </si>
  <si>
    <t>Cameroon  Non Int Inc %</t>
  </si>
  <si>
    <t>Canada  Non Int Inc %</t>
  </si>
  <si>
    <t>Chad  Non Int Inc %</t>
  </si>
  <si>
    <t>Chile  Non Int Inc %</t>
  </si>
  <si>
    <t>China  Non Int Inc %</t>
  </si>
  <si>
    <t>DRC Non Int Inc %</t>
  </si>
  <si>
    <t>Ivory Coast Non Int Inc %</t>
  </si>
  <si>
    <t>Benin  Non Int Inc %</t>
  </si>
  <si>
    <t>Egypt  Non Int Inc %</t>
  </si>
  <si>
    <t>Ethiopia  Non Int Inc %</t>
  </si>
  <si>
    <t>France  Non Int Inc %</t>
  </si>
  <si>
    <t>Gabon  Non Int Inc %</t>
  </si>
  <si>
    <t>Haiti  Non Int Inc %</t>
  </si>
  <si>
    <t>India  Non Int Inc %</t>
  </si>
  <si>
    <t>Indonesia  Non Int Inc %</t>
  </si>
  <si>
    <t>Italy  Non Int Inc %</t>
  </si>
  <si>
    <t>Japan  Non Int Inc %</t>
  </si>
  <si>
    <t>Korea Non Int Inc %</t>
  </si>
  <si>
    <t>Luxembourg Non Int Inc %</t>
  </si>
  <si>
    <t>Malaysia  Non Int Inc %</t>
  </si>
  <si>
    <t>Mali  Non Int Inc %</t>
  </si>
  <si>
    <t>Mexico  Non Int Inc %</t>
  </si>
  <si>
    <t>Mongolia  Non Int Inc %</t>
  </si>
  <si>
    <t>Mozambique Non Int Inc %</t>
  </si>
  <si>
    <t>Nigeria  Non Int Inc %</t>
  </si>
  <si>
    <t>Pakistan  Non Int Inc %</t>
  </si>
  <si>
    <t>Phillipines Non Int Inc %</t>
  </si>
  <si>
    <t>Peru  Non Int Inc %</t>
  </si>
  <si>
    <t>Qatar  Non Int Inc %</t>
  </si>
  <si>
    <t>Russia Non Int Inc %</t>
  </si>
  <si>
    <t>Rwanda  Non Int Inc %</t>
  </si>
  <si>
    <t>Saudi Arab Non Int Inc %</t>
  </si>
  <si>
    <t>Senegal  Non Int Inc %</t>
  </si>
  <si>
    <t>Singapore  Non Int Inc %</t>
  </si>
  <si>
    <t>S Africa Non Int Inc %</t>
  </si>
  <si>
    <t>Spain  Non Int Inc %</t>
  </si>
  <si>
    <t>Sudan Non Int Inc %</t>
  </si>
  <si>
    <t>Switzerlan Non Int Inc %</t>
  </si>
  <si>
    <t>Turkey  Non Int Inc %</t>
  </si>
  <si>
    <t>Uganda  Non Int Inc %</t>
  </si>
  <si>
    <t>US Non Int Inc %</t>
  </si>
  <si>
    <t>UK Non Int Inc %</t>
  </si>
  <si>
    <t>Venezula Non Int Inc %</t>
  </si>
  <si>
    <t>Vietnam Non Int Inc %</t>
  </si>
  <si>
    <t>Zambia Non Int Inc %</t>
  </si>
  <si>
    <t>Zimbabwe Non Int Inc %</t>
  </si>
  <si>
    <t>Jamaica Non Int Inc %</t>
  </si>
  <si>
    <t>Argentina  Bank ROA</t>
  </si>
  <si>
    <t>Australia  Bank ROA</t>
  </si>
  <si>
    <t>Bangladesh Bank ROA</t>
  </si>
  <si>
    <t>Cameroon  Bank ROA</t>
  </si>
  <si>
    <t>Canada  Bank ROA</t>
  </si>
  <si>
    <t>Chad  Bank ROA</t>
  </si>
  <si>
    <t>Chile  Bank ROA</t>
  </si>
  <si>
    <t>China  Bank ROA</t>
  </si>
  <si>
    <t>DRC Bank ROA</t>
  </si>
  <si>
    <t>Ivory Coast Bank ROA</t>
  </si>
  <si>
    <t>Benin  Bank ROA</t>
  </si>
  <si>
    <t>Egypt  Bank ROA</t>
  </si>
  <si>
    <t>Ethiopia  Bank ROA</t>
  </si>
  <si>
    <t>Gabon  Bank ROA</t>
  </si>
  <si>
    <t>Haiti  Bank ROA</t>
  </si>
  <si>
    <t>India  Bank ROA</t>
  </si>
  <si>
    <t>Indonesia  Bank ROA</t>
  </si>
  <si>
    <t>Italy  Bank ROA</t>
  </si>
  <si>
    <t>Japan  Bank ROA</t>
  </si>
  <si>
    <t>Korea Bank ROA</t>
  </si>
  <si>
    <t>Luxembourg Bank ROA</t>
  </si>
  <si>
    <t>Malaysia  Bank ROA</t>
  </si>
  <si>
    <t>Mali  Bank ROA</t>
  </si>
  <si>
    <t>Mexico  Bank ROA</t>
  </si>
  <si>
    <t>Mongolia  Bank ROA</t>
  </si>
  <si>
    <t>Mozambique Bank ROA</t>
  </si>
  <si>
    <t>Nigeria  Bank ROA</t>
  </si>
  <si>
    <t>Pakistan  Bank ROA</t>
  </si>
  <si>
    <t>Phillipines Bank ROA</t>
  </si>
  <si>
    <t>Peru  Bank ROA</t>
  </si>
  <si>
    <t>Qatar  Bank ROA</t>
  </si>
  <si>
    <t>Russia Bank ROA</t>
  </si>
  <si>
    <t>Rwanda  Bank ROA</t>
  </si>
  <si>
    <t>Saudi Arab Bank ROA</t>
  </si>
  <si>
    <t>Senegal  Bank ROA</t>
  </si>
  <si>
    <t>Singapore  Bank ROA</t>
  </si>
  <si>
    <t>S Africa Bank ROA</t>
  </si>
  <si>
    <t>Spain  Bank ROA</t>
  </si>
  <si>
    <t>Sudan Bank ROA</t>
  </si>
  <si>
    <t>Switzerlan Bank ROA</t>
  </si>
  <si>
    <t>Turkey  Bank ROA</t>
  </si>
  <si>
    <t>Uganda  Bank ROA</t>
  </si>
  <si>
    <t>US Bank ROA</t>
  </si>
  <si>
    <t>UK Bank ROA</t>
  </si>
  <si>
    <t>Venezula Bank ROA</t>
  </si>
  <si>
    <t>Vietnam Bank ROA</t>
  </si>
  <si>
    <t>Zambia Bank ROA</t>
  </si>
  <si>
    <t>Zimbabwe Bank ROA</t>
  </si>
  <si>
    <t>Jamaica Bank ROA</t>
  </si>
  <si>
    <t>Argentina  Bank ROE</t>
  </si>
  <si>
    <t>Australia  Bank ROE</t>
  </si>
  <si>
    <t>Bangladesh Bank ROE</t>
  </si>
  <si>
    <t>Cameroon  Bank ROE</t>
  </si>
  <si>
    <t>Canada  Bank ROE</t>
  </si>
  <si>
    <t>Chad  Bank ROE</t>
  </si>
  <si>
    <t>Chile  Bank ROE</t>
  </si>
  <si>
    <t>China  Bank ROE</t>
  </si>
  <si>
    <t>DRC Bank ROE</t>
  </si>
  <si>
    <t>Ivory Coast Bank ROE</t>
  </si>
  <si>
    <t>Benin  Bank ROE</t>
  </si>
  <si>
    <t>Egypt  Bank ROE</t>
  </si>
  <si>
    <t>Ethiopia  Bank ROE</t>
  </si>
  <si>
    <t>Gabon  Bank ROE</t>
  </si>
  <si>
    <t>Haiti  Bank ROE</t>
  </si>
  <si>
    <t>India  Bank ROE</t>
  </si>
  <si>
    <t>Indonesia  Bank ROE</t>
  </si>
  <si>
    <t>Italy  Bank ROE</t>
  </si>
  <si>
    <t>Japan  Bank ROE</t>
  </si>
  <si>
    <t>Korea Bank ROE</t>
  </si>
  <si>
    <t>Luxembourg Bank ROE</t>
  </si>
  <si>
    <t>Malaysia  Bank ROE</t>
  </si>
  <si>
    <t>Mali  Bank ROE</t>
  </si>
  <si>
    <t>Mexico  Bank ROE</t>
  </si>
  <si>
    <t>Mongolia  Bank ROE</t>
  </si>
  <si>
    <t>Mozambique Bank ROE</t>
  </si>
  <si>
    <t>Nigeria  Bank ROE</t>
  </si>
  <si>
    <t>Pakistan  Bank ROE</t>
  </si>
  <si>
    <t>Phillipines Bank ROE</t>
  </si>
  <si>
    <t>Peru  Bank ROE</t>
  </si>
  <si>
    <t>Qatar  Bank ROE</t>
  </si>
  <si>
    <t>Russia Bank ROE</t>
  </si>
  <si>
    <t>Rwanda  Bank ROE</t>
  </si>
  <si>
    <t>Saudi Arab Bank ROE</t>
  </si>
  <si>
    <t>Senegal  Bank ROE</t>
  </si>
  <si>
    <t>Singapore  Bank ROE</t>
  </si>
  <si>
    <t>S Africa Bank ROE</t>
  </si>
  <si>
    <t>Spain  Bank ROE</t>
  </si>
  <si>
    <t>Sudan Bank ROE</t>
  </si>
  <si>
    <t>Switzerlan Bank ROE</t>
  </si>
  <si>
    <t>Turkey  Bank ROE</t>
  </si>
  <si>
    <t>Uganda  Bank ROE</t>
  </si>
  <si>
    <t>US Bank ROE</t>
  </si>
  <si>
    <t>UK Bank ROE</t>
  </si>
  <si>
    <t>Venezula Bank ROE</t>
  </si>
  <si>
    <t>Vietnam Bank ROE</t>
  </si>
  <si>
    <t>Zambia Bank ROE</t>
  </si>
  <si>
    <t>Zimbabwe Bank ROE</t>
  </si>
  <si>
    <t>Jamaica Bank ROE</t>
  </si>
  <si>
    <t>Ghana  Broad Money % GDP</t>
  </si>
  <si>
    <t>Botswana  Broad Money % GDP</t>
  </si>
  <si>
    <t>Burkina Fa Broad Money % GDP</t>
  </si>
  <si>
    <t>Cameroon  Broad Money % GDP</t>
  </si>
  <si>
    <t>Chad  Broad Money % GDP</t>
  </si>
  <si>
    <t>Ivory Coast Broad Money % GD</t>
  </si>
  <si>
    <t>Benin  Broad Money % GDP</t>
  </si>
  <si>
    <t>Ethiopia  Broad Money % GDP</t>
  </si>
  <si>
    <t>Gabon  Broad Money % GDP</t>
  </si>
  <si>
    <t>Mali  Broad Money % GDP</t>
  </si>
  <si>
    <t>Mozambique Broad Money % GDP</t>
  </si>
  <si>
    <t>Nigeria  Broad Money % GDP</t>
  </si>
  <si>
    <t>Rwanda  Broad Money % GDP</t>
  </si>
  <si>
    <t>Senegal  Broad Money % GDP</t>
  </si>
  <si>
    <t>S Africa Broad Money % GDP</t>
  </si>
  <si>
    <t>Uganda  Broad Money % GDP</t>
  </si>
  <si>
    <t>Zambia Broad Money % GDP</t>
  </si>
  <si>
    <t>Zimbabwe Broad Money % GDP</t>
  </si>
  <si>
    <t>Ghana  Cent Bank Credit % GD</t>
  </si>
  <si>
    <t xml:space="preserve">Argentina  Cent Bank Credit </t>
  </si>
  <si>
    <t xml:space="preserve">Australia  Cent Bank Credit </t>
  </si>
  <si>
    <t xml:space="preserve">Bangladesh Cent Bank Credit </t>
  </si>
  <si>
    <t>Botswana  Cent Bank Credit %</t>
  </si>
  <si>
    <t>Brazil  Cent Bank Credit % G</t>
  </si>
  <si>
    <t xml:space="preserve">Burkina Fa Cent Bank Credit </t>
  </si>
  <si>
    <t>Cameroon  Cent Bank Credit %</t>
  </si>
  <si>
    <t>Canada  Cent Bank Credit % G</t>
  </si>
  <si>
    <t>Chad  Cent Bank Credit % GDP</t>
  </si>
  <si>
    <t>Chile  Cent Bank Credit % GD</t>
  </si>
  <si>
    <t>China  Cent Bank Credit % GD</t>
  </si>
  <si>
    <t>DRC Cent Bank Credit % GDP</t>
  </si>
  <si>
    <t>Ivory Coast Cent Bank Credit</t>
  </si>
  <si>
    <t>Benin  Cent Bank Credit % GD</t>
  </si>
  <si>
    <t>Egypt  Cent Bank Credit % GD</t>
  </si>
  <si>
    <t>Ethiopia  Cent Bank Credit %</t>
  </si>
  <si>
    <t>France  Cent Bank Credit % G</t>
  </si>
  <si>
    <t>Gabon  Cent Bank Credit % GD</t>
  </si>
  <si>
    <t>Haiti  Cent Bank Credit % GD</t>
  </si>
  <si>
    <t>India  Cent Bank Credit % GD</t>
  </si>
  <si>
    <t xml:space="preserve">Indonesia  Cent Bank Credit </t>
  </si>
  <si>
    <t>Italy  Cent Bank Credit % GD</t>
  </si>
  <si>
    <t>Japan  Cent Bank Credit % GD</t>
  </si>
  <si>
    <t>Korea Cent Bank Credit % GDP</t>
  </si>
  <si>
    <t xml:space="preserve">Luxembourg Cent Bank Credit </t>
  </si>
  <si>
    <t>Malaysia  Cent Bank Credit %</t>
  </si>
  <si>
    <t>Mali  Cent Bank Credit % GDP</t>
  </si>
  <si>
    <t>Mexico  Cent Bank Credit % G</t>
  </si>
  <si>
    <t>Mongolia  Cent Bank Credit %</t>
  </si>
  <si>
    <t xml:space="preserve">Mozambique Cent Bank Credit </t>
  </si>
  <si>
    <t xml:space="preserve">Nigeria  Cent Bank Credit % </t>
  </si>
  <si>
    <t>Pakistan  Cent Bank Credit %</t>
  </si>
  <si>
    <t>Phillipines Cent Bank Credit</t>
  </si>
  <si>
    <t>Peru  Cent Bank Credit % GDP</t>
  </si>
  <si>
    <t>Qatar  Cent Bank Credit % GD</t>
  </si>
  <si>
    <t>Russia Cent Bank Credit % GD</t>
  </si>
  <si>
    <t>Rwanda  Cent Bank Credit % G</t>
  </si>
  <si>
    <t xml:space="preserve">Senegal  Cent Bank Credit % </t>
  </si>
  <si>
    <t xml:space="preserve">Singapore  Cent Bank Credit </t>
  </si>
  <si>
    <t xml:space="preserve">S Africa Cent Bank Credit % </t>
  </si>
  <si>
    <t>Spain  Cent Bank Credit % GD</t>
  </si>
  <si>
    <t>Sudan Cent Bank Credit % GDP</t>
  </si>
  <si>
    <t xml:space="preserve">Switzerlan Cent Bank Credit </t>
  </si>
  <si>
    <t>Turkey  Cent Bank Credit % G</t>
  </si>
  <si>
    <t>Uganda  Cent Bank Credit % G</t>
  </si>
  <si>
    <t>US Cent Bank Credit % GDP</t>
  </si>
  <si>
    <t>UK Cent Bank Credit % GDP</t>
  </si>
  <si>
    <t xml:space="preserve">Venezula Cent Bank Credit % </t>
  </si>
  <si>
    <t>Vietnam Cent Bank Credit % G</t>
  </si>
  <si>
    <t>Zambia Cent Bank Credit % GD</t>
  </si>
  <si>
    <t xml:space="preserve">Zimbabwe Cent Bank Credit % </t>
  </si>
  <si>
    <t>Jamaica Cent Bank Credit % G</t>
  </si>
  <si>
    <t>Ghana  Internet per 100</t>
  </si>
  <si>
    <t>Argentina  Internet per 100</t>
  </si>
  <si>
    <t>Australia  Internet per 100</t>
  </si>
  <si>
    <t>Bangladesh Internet per 100</t>
  </si>
  <si>
    <t>Botswana  Internet per 100</t>
  </si>
  <si>
    <t>Brazil  Internet per 100</t>
  </si>
  <si>
    <t>Burkina Fa Internet per 100</t>
  </si>
  <si>
    <t>Cameroon  Internet per 100</t>
  </si>
  <si>
    <t>Canada  Internet per 100</t>
  </si>
  <si>
    <t>Chad  Internet per 100</t>
  </si>
  <si>
    <t>Chile  Internet per 100</t>
  </si>
  <si>
    <t>China  Internet per 100</t>
  </si>
  <si>
    <t>DRC Internet per 100</t>
  </si>
  <si>
    <t>Ivory Coast Internet per 100</t>
  </si>
  <si>
    <t>Benin  Internet per 100</t>
  </si>
  <si>
    <t>Egypt  Internet per 100</t>
  </si>
  <si>
    <t>Ethiopia  Internet per 100</t>
  </si>
  <si>
    <t>France  Internet per 100</t>
  </si>
  <si>
    <t>Gabon  Internet per 100</t>
  </si>
  <si>
    <t>Haiti  Internet per 100</t>
  </si>
  <si>
    <t>India  Internet per 100</t>
  </si>
  <si>
    <t>Indonesia  Internet per 100</t>
  </si>
  <si>
    <t>Italy  Internet per 100</t>
  </si>
  <si>
    <t>Japan  Internet per 100</t>
  </si>
  <si>
    <t>Korea Internet per 100</t>
  </si>
  <si>
    <t>Luxembourg Internet per 100</t>
  </si>
  <si>
    <t>Malaysia  Internet per 100</t>
  </si>
  <si>
    <t>Mali  Internet per 100</t>
  </si>
  <si>
    <t>Mexico  Internet per 100</t>
  </si>
  <si>
    <t>Mongolia  Internet per 100</t>
  </si>
  <si>
    <t>Mozambique Internet per 100</t>
  </si>
  <si>
    <t>Nigeria  Internet per 100</t>
  </si>
  <si>
    <t>Pakistan  Internet per 100</t>
  </si>
  <si>
    <t>Phillipines Internet per 100</t>
  </si>
  <si>
    <t>Peru  Internet per 100</t>
  </si>
  <si>
    <t>Qatar  Internet per 100</t>
  </si>
  <si>
    <t>Russia Internet per 100</t>
  </si>
  <si>
    <t>Rwanda  Internet per 100</t>
  </si>
  <si>
    <t>Saudi Arab Internet per 100</t>
  </si>
  <si>
    <t>Senegal  Internet per 100</t>
  </si>
  <si>
    <t>Singapore  Internet per 100</t>
  </si>
  <si>
    <t>S Africa Internet per 100</t>
  </si>
  <si>
    <t>Spain  Internet per 100</t>
  </si>
  <si>
    <t>Sudan Internet per 100</t>
  </si>
  <si>
    <t>Switzerlan Internet per 100</t>
  </si>
  <si>
    <t>Turkey  Internet per 100</t>
  </si>
  <si>
    <t>Uganda  Internet per 100</t>
  </si>
  <si>
    <t>US Internet per 100</t>
  </si>
  <si>
    <t>UK Internet per 100</t>
  </si>
  <si>
    <t>Venezula Internet per 100</t>
  </si>
  <si>
    <t>Vietnam Internet per 100</t>
  </si>
  <si>
    <t>Zambia Internet per 100</t>
  </si>
  <si>
    <t>Zimbabwe Internet per 100</t>
  </si>
  <si>
    <t>Barbados Internet per 100</t>
  </si>
  <si>
    <t>Jamaica Internet per 100</t>
  </si>
  <si>
    <t>Ghana  Yth Unemploy</t>
  </si>
  <si>
    <t>Argentina  Yth Unemploy</t>
  </si>
  <si>
    <t>Australia  Yth Unemploy</t>
  </si>
  <si>
    <t>Bangladesh Yth Unemploy</t>
  </si>
  <si>
    <t>Botswana  Yth Unemploy</t>
  </si>
  <si>
    <t>Brazil  Yth Unemploy</t>
  </si>
  <si>
    <t>Burkina Fa Yth Unemploy</t>
  </si>
  <si>
    <t>Cameroon  Yth Unemploy</t>
  </si>
  <si>
    <t>Canada  Yth Unemploy</t>
  </si>
  <si>
    <t>Chad  Yth Unemploy</t>
  </si>
  <si>
    <t>Chile  Yth Unemploy</t>
  </si>
  <si>
    <t>China  Yth Unemploy</t>
  </si>
  <si>
    <t>DRC Yth Unemploy</t>
  </si>
  <si>
    <t>Ivory Coast Yth Unemploy</t>
  </si>
  <si>
    <t>Benin  Yth Unemploy</t>
  </si>
  <si>
    <t>Egypt  Yth Unemploy</t>
  </si>
  <si>
    <t>Ethiopia  Yth Unemploy</t>
  </si>
  <si>
    <t>France  Yth Unemploy</t>
  </si>
  <si>
    <t>Gabon  Yth Unemploy</t>
  </si>
  <si>
    <t>Haiti  Yth Unemploy</t>
  </si>
  <si>
    <t>India  Yth Unemploy</t>
  </si>
  <si>
    <t>Indonesia  Yth Unemploy</t>
  </si>
  <si>
    <t>Italy  Yth Unemploy</t>
  </si>
  <si>
    <t>Japan  Yth Unemploy</t>
  </si>
  <si>
    <t>Korea Yth Unemploy</t>
  </si>
  <si>
    <t>Luxembourg Yth Unemploy</t>
  </si>
  <si>
    <t>Mexico  Yth Unemploy</t>
  </si>
  <si>
    <t>Mongolia  Yth Unemploy</t>
  </si>
  <si>
    <t>Mozambique Yth Unemploy</t>
  </si>
  <si>
    <t>Nigeria  Yth Unemploy</t>
  </si>
  <si>
    <t>Pakistan  Yth Unemploy</t>
  </si>
  <si>
    <t>Phillipines Yth Unemploy</t>
  </si>
  <si>
    <t>Peru  Yth Unemploy</t>
  </si>
  <si>
    <t>Qatar  Yth Unemploy</t>
  </si>
  <si>
    <t>Russia Yth Unemploy</t>
  </si>
  <si>
    <t>Rwanda  Yth Unemploy</t>
  </si>
  <si>
    <t>Saudi Arab Yth Unemploy</t>
  </si>
  <si>
    <t>Senegal  Yth Unemploy</t>
  </si>
  <si>
    <t>Singapore  Yth Unemploy</t>
  </si>
  <si>
    <t>S Africa Yth Unemploy</t>
  </si>
  <si>
    <t>Spain  Yth Unemploy</t>
  </si>
  <si>
    <t>Sudan Yth Unemploy</t>
  </si>
  <si>
    <t>Switzerlan Yth Unemploy</t>
  </si>
  <si>
    <t>Turkey  Yth Unemploy</t>
  </si>
  <si>
    <t>Uganda  Yth Unemploy</t>
  </si>
  <si>
    <t>US Yth Unemploy</t>
  </si>
  <si>
    <t>UK Yth Unemploy</t>
  </si>
  <si>
    <t>Venezula Yth Unemploy</t>
  </si>
  <si>
    <t>Vietnam Yth Unemploy</t>
  </si>
  <si>
    <t>Zambia Yth Unemploy</t>
  </si>
  <si>
    <t>Zimbabwe Yth Unemploy</t>
  </si>
  <si>
    <t>Barbados Yth Unemploy</t>
  </si>
  <si>
    <t>Jamaica Yth Unemploy</t>
  </si>
  <si>
    <t>Constant GDP per capita for Thailand (NYGDPPCAPKDTHA)</t>
  </si>
  <si>
    <t>Thailand</t>
  </si>
  <si>
    <t>Population, Total for Thailand (POPTOTTHA647NWDB)</t>
  </si>
  <si>
    <t>NYGDPPCAPKDGHA</t>
  </si>
  <si>
    <t>Go to Menu Sheet</t>
  </si>
  <si>
    <t>Argentina</t>
  </si>
  <si>
    <t>NYGDPPCAPKDARG</t>
  </si>
  <si>
    <t>Australia</t>
  </si>
  <si>
    <t>NYGDPPCAPKDAUS</t>
  </si>
  <si>
    <t>Bangladesh</t>
  </si>
  <si>
    <t>NYGDPPCAPKDBGD</t>
  </si>
  <si>
    <t>Botswana</t>
  </si>
  <si>
    <t>NYGDPPCAPKDBWA</t>
  </si>
  <si>
    <t>Brazil</t>
  </si>
  <si>
    <t>NYGDPPCAPKDBRA</t>
  </si>
  <si>
    <t>Burkina</t>
  </si>
  <si>
    <t>Faso</t>
  </si>
  <si>
    <t>NYGDPPCAPKDBFA</t>
  </si>
  <si>
    <t>Cameroon</t>
  </si>
  <si>
    <t>NYGDPPCAPKDCMR</t>
  </si>
  <si>
    <t>Canada</t>
  </si>
  <si>
    <t>NYGDPPCAPKDCAN</t>
  </si>
  <si>
    <t>Chad</t>
  </si>
  <si>
    <t>NYGDPPCAPKDTCD</t>
  </si>
  <si>
    <t>Chile</t>
  </si>
  <si>
    <t>NYGDPPCAPKDCHL</t>
  </si>
  <si>
    <t>China</t>
  </si>
  <si>
    <t>NYGDPPCAPKDCHN</t>
  </si>
  <si>
    <t>Democratic</t>
  </si>
  <si>
    <t>Republic</t>
  </si>
  <si>
    <t>Congo</t>
  </si>
  <si>
    <t>NYGDPPCAPKDCOD</t>
  </si>
  <si>
    <t>Cote</t>
  </si>
  <si>
    <t>d'Ivoire</t>
  </si>
  <si>
    <t>NYGDPPCAPKDCIV</t>
  </si>
  <si>
    <t>Benin</t>
  </si>
  <si>
    <t>NYGDPPCAPKDBEN</t>
  </si>
  <si>
    <t>Egypt</t>
  </si>
  <si>
    <t>NYGDPPCAPKDEGY</t>
  </si>
  <si>
    <t>Ethiopia</t>
  </si>
  <si>
    <t>NYGDPPCAPKDETH</t>
  </si>
  <si>
    <t>France</t>
  </si>
  <si>
    <t>NYGDPPCAPKDFRA</t>
  </si>
  <si>
    <t>Gabon</t>
  </si>
  <si>
    <t>NYGDPPCAPKDGAB</t>
  </si>
  <si>
    <t>Haiti</t>
  </si>
  <si>
    <t>NYGDPPCAPKDHTI</t>
  </si>
  <si>
    <t>India</t>
  </si>
  <si>
    <t>NYGDPPCAPKDIND</t>
  </si>
  <si>
    <t>Indonesia</t>
  </si>
  <si>
    <t>NYGDPPCAPKDIDN</t>
  </si>
  <si>
    <t>Italy</t>
  </si>
  <si>
    <t>NYGDPPCAPKDITA</t>
  </si>
  <si>
    <t>Japan</t>
  </si>
  <si>
    <t>NYGDPPCAPKDJPN</t>
  </si>
  <si>
    <t>NYGDPPCAPKDKOR</t>
  </si>
  <si>
    <t>Luxembourg</t>
  </si>
  <si>
    <t>NYGDPPCAPKDLUX</t>
  </si>
  <si>
    <t>Malaysia</t>
  </si>
  <si>
    <t>NYGDPPCAPKDMYS</t>
  </si>
  <si>
    <t>Mali</t>
  </si>
  <si>
    <t>NYGDPPCAPKDMLI</t>
  </si>
  <si>
    <t>Mexico</t>
  </si>
  <si>
    <t>NYGDPPCAPKDMEX</t>
  </si>
  <si>
    <t>Mongolia</t>
  </si>
  <si>
    <t>NYGDPPCAPKDMNG</t>
  </si>
  <si>
    <t>Mozambique</t>
  </si>
  <si>
    <t>NYGDPPCAPKDMOZ</t>
  </si>
  <si>
    <t>Nigeria</t>
  </si>
  <si>
    <t>NYGDPPCAPKDNGA</t>
  </si>
  <si>
    <t>Pakistan</t>
  </si>
  <si>
    <t>NYGDPPCAPKDPAK</t>
  </si>
  <si>
    <t>Philippines</t>
  </si>
  <si>
    <t>NYGDPPCAPKDPHL</t>
  </si>
  <si>
    <t>Peru</t>
  </si>
  <si>
    <t>NYGDPPCAPKDPER</t>
  </si>
  <si>
    <t>Qatar</t>
  </si>
  <si>
    <t>NYGDPPCAPKDQAT</t>
  </si>
  <si>
    <t>Russian</t>
  </si>
  <si>
    <t>Federation</t>
  </si>
  <si>
    <t>NYGDPPCAPKDRUS</t>
  </si>
  <si>
    <t>Rwanda</t>
  </si>
  <si>
    <t>NYGDPPCAPKDRWA</t>
  </si>
  <si>
    <t>Saudi</t>
  </si>
  <si>
    <t>Arabia</t>
  </si>
  <si>
    <t>NYGDPPCAPKDSAU</t>
  </si>
  <si>
    <t>Senegal</t>
  </si>
  <si>
    <t>South</t>
  </si>
  <si>
    <t>Africa</t>
  </si>
  <si>
    <t>NYGDPPCAPKDZAF</t>
  </si>
  <si>
    <t>Spain</t>
  </si>
  <si>
    <t>NYGDPPCAPKDESP</t>
  </si>
  <si>
    <t>NYGDPPCAPKDSDN</t>
  </si>
  <si>
    <t>NYGDPPCAPKDCHE</t>
  </si>
  <si>
    <t>Turkey</t>
  </si>
  <si>
    <t>NYGDPPCAPKDTUR</t>
  </si>
  <si>
    <t>Uganda</t>
  </si>
  <si>
    <t>NYGDPPCAPKDUGA</t>
  </si>
  <si>
    <t>United</t>
  </si>
  <si>
    <t>States</t>
  </si>
  <si>
    <t>NYGDPPCAPKDUSA</t>
  </si>
  <si>
    <t>Kingdom</t>
  </si>
  <si>
    <t>NYGDPPCAPKDGBR</t>
  </si>
  <si>
    <t>Bolivarian</t>
  </si>
  <si>
    <t>Venezuela</t>
  </si>
  <si>
    <t>NYGDPPCAPKDVEN</t>
  </si>
  <si>
    <t>Viet</t>
  </si>
  <si>
    <t>Nam</t>
  </si>
  <si>
    <t>NYGDPPCAPKDVNM</t>
  </si>
  <si>
    <t>NYGDPPCAPKDZMB</t>
  </si>
  <si>
    <t>NYGDPPCAPKDZWE</t>
  </si>
  <si>
    <t>NYGDPPCAPKDBRB</t>
  </si>
  <si>
    <t>NYGDPPCAPKDJAM</t>
  </si>
  <si>
    <t>NYGDPPCAPKDTHA</t>
  </si>
  <si>
    <t>Real</t>
  </si>
  <si>
    <t>Per</t>
  </si>
  <si>
    <t>Capita</t>
  </si>
  <si>
    <t>GHANGDPRPCPCPPPT</t>
  </si>
  <si>
    <t>International</t>
  </si>
  <si>
    <t>Monetary</t>
  </si>
  <si>
    <t>Fund</t>
  </si>
  <si>
    <t>Sub-Saharan</t>
  </si>
  <si>
    <t>Regional</t>
  </si>
  <si>
    <t>Economic</t>
  </si>
  <si>
    <t>Outlook</t>
  </si>
  <si>
    <t>Percent</t>
  </si>
  <si>
    <t>Change</t>
  </si>
  <si>
    <t>From</t>
  </si>
  <si>
    <t>Preceding</t>
  </si>
  <si>
    <t>Period</t>
  </si>
  <si>
    <t>observations</t>
  </si>
  <si>
    <t>begin</t>
  </si>
  <si>
    <t>years</t>
  </si>
  <si>
    <t>before</t>
  </si>
  <si>
    <t>year</t>
  </si>
  <si>
    <t>publication.</t>
  </si>
  <si>
    <t>Projected</t>
  </si>
  <si>
    <t>include</t>
  </si>
  <si>
    <t>publication</t>
  </si>
  <si>
    <t>subsequent</t>
  </si>
  <si>
    <t>years.</t>
  </si>
  <si>
    <t>Data</t>
  </si>
  <si>
    <t>projections</t>
  </si>
  <si>
    <t>presented</t>
  </si>
  <si>
    <t>are</t>
  </si>
  <si>
    <t>IMF</t>
  </si>
  <si>
    <t>staff</t>
  </si>
  <si>
    <t>forecast</t>
  </si>
  <si>
    <t>estimates</t>
  </si>
  <si>
    <t>as</t>
  </si>
  <si>
    <t>September</t>
  </si>
  <si>
    <t>18,</t>
  </si>
  <si>
    <t>Copyright</t>
  </si>
  <si>
    <t>Â©</t>
  </si>
  <si>
    <t>2016,</t>
  </si>
  <si>
    <t>Fund.</t>
  </si>
  <si>
    <t>Reprinted</t>
  </si>
  <si>
    <t>with</t>
  </si>
  <si>
    <t>permission.</t>
  </si>
  <si>
    <t>Complete</t>
  </si>
  <si>
    <t>terms</t>
  </si>
  <si>
    <t>use</t>
  </si>
  <si>
    <t>contact</t>
  </si>
  <si>
    <t>details</t>
  </si>
  <si>
    <t>available</t>
  </si>
  <si>
    <t>at</t>
  </si>
  <si>
    <t>http://www.imf.org/external/terms.htm.</t>
  </si>
  <si>
    <t xml:space="preserve">Argentina  Real GDP Capita  </t>
  </si>
  <si>
    <t>https://research.stlouisfed.org/fred2/data/ARGNGDPRPCPCPPPT.txt</t>
  </si>
  <si>
    <t xml:space="preserve">Australia  Real GDP Capita  </t>
  </si>
  <si>
    <t>https://research.stlouisfed.org/fred2/data/AUSNGDPRPCPCPPPT.txt</t>
  </si>
  <si>
    <t xml:space="preserve">Bangladesh Real GDP Capita  </t>
  </si>
  <si>
    <t>https://research.stlouisfed.org/fred2/data/BGDNGDPRPCPCPPPT.txt</t>
  </si>
  <si>
    <t>BWANGDPRPCPCPPPT</t>
  </si>
  <si>
    <t>Brazil  Real GDP Capita  %</t>
  </si>
  <si>
    <t>https://research.stlouisfed.org/fred2/data/BRANGDPRPCPCPPPT.txt</t>
  </si>
  <si>
    <t>BFANGDPRPCPCPPPT</t>
  </si>
  <si>
    <t>CMRNGDPRPCPCPPPT</t>
  </si>
  <si>
    <t>Canada  Real GDP Capita  %</t>
  </si>
  <si>
    <t>https://research.stlouisfed.org/fred2/data/CANNGDPRPCPCPPPT.txt</t>
  </si>
  <si>
    <t>TCDNGDPRPCPCPPPT</t>
  </si>
  <si>
    <t>Chile  Real GDP Capita  %</t>
  </si>
  <si>
    <t>https://research.stlouisfed.org/fred2/data/CHLNGDPRPCPCPPPT.txt</t>
  </si>
  <si>
    <t>China  Real GDP Capita  %</t>
  </si>
  <si>
    <t>https://research.stlouisfed.org/fred2/data/CHNNGDPRPCPCPPPT.txt</t>
  </si>
  <si>
    <t>DRC Real GDP Capita  %</t>
  </si>
  <si>
    <t>https://research.stlouisfed.org/fred2/data/CODNGDPRPCPCPPPT.txt</t>
  </si>
  <si>
    <t>CIVNGDPRPCPCPPPT</t>
  </si>
  <si>
    <t>BENNGDPRPCPCPPPT</t>
  </si>
  <si>
    <t>Egypt  Real GDP Capita  %</t>
  </si>
  <si>
    <t>https://research.stlouisfed.org/fred2/data/EGYNGDPRPCPCPPPT.txt</t>
  </si>
  <si>
    <t>ETHNGDPRPCPCPPPT</t>
  </si>
  <si>
    <t>France  Real GDP Capita  %</t>
  </si>
  <si>
    <t>https://research.stlouisfed.org/fred2/data/FRANGDPRPCPCPPPT.txt</t>
  </si>
  <si>
    <t>GABNGDPRPCPCPPPT</t>
  </si>
  <si>
    <t>AM</t>
  </si>
  <si>
    <t>Haiti  Real GDP Capita  %</t>
  </si>
  <si>
    <t>https://research.stlouisfed.org/fred2/data/HTINGDPRPCPCPPPT.txt</t>
  </si>
  <si>
    <t>India  Real GDP Capita  %</t>
  </si>
  <si>
    <t>https://research.stlouisfed.org/fred2/data/INDNGDPRPCPCPPPT.txt</t>
  </si>
  <si>
    <t xml:space="preserve">Indonesia  Real GDP Capita  </t>
  </si>
  <si>
    <t>https://research.stlouisfed.org/fred2/data/IDNNGDPRPCPCPPPT.txt</t>
  </si>
  <si>
    <t>Italy  Real GDP Capita  %</t>
  </si>
  <si>
    <t>https://research.stlouisfed.org/fred2/data/ITANGDPRPCPCPPPT.txt</t>
  </si>
  <si>
    <t>Japan  Real GDP Capita  %</t>
  </si>
  <si>
    <t>https://research.stlouisfed.org/fred2/data/JPNNGDPRPCPCPPPT.txt</t>
  </si>
  <si>
    <t>Korea Real GDP Capita  %</t>
  </si>
  <si>
    <t>https://research.stlouisfed.org/fred2/data/KORNGDPRPCPCPPPT.txt</t>
  </si>
  <si>
    <t xml:space="preserve">Luxembourg Real GDP Capita  </t>
  </si>
  <si>
    <t>https://research.stlouisfed.org/fred2/data/LUXNGDPRPCPCPPPT.txt</t>
  </si>
  <si>
    <t>Malaysia  Real GDP Capita  %</t>
  </si>
  <si>
    <t>https://research.stlouisfed.org/fred2/data/MYSNGDPRPCPCPPPT.txt</t>
  </si>
  <si>
    <t>MLINGDPRPCPCPPPT</t>
  </si>
  <si>
    <t>Mexico  Real GDP Capita  %</t>
  </si>
  <si>
    <t>https://research.stlouisfed.org/fred2/data/MEXNGDPRPCPCPPPT.txt</t>
  </si>
  <si>
    <t>Mongolia  Real GDP Capita  %</t>
  </si>
  <si>
    <t>https://research.stlouisfed.org/fred2/data/MNGNGDPRPCPCPPPT.txt</t>
  </si>
  <si>
    <t>MOZNGDPRPCPCPPPT</t>
  </si>
  <si>
    <t>NGANGDPRPCPCPPPT</t>
  </si>
  <si>
    <t>Pakistan  Real GDP Capita  %</t>
  </si>
  <si>
    <t>https://research.stlouisfed.org/fred2/data/PAKNGDPRPCPCPPPT.txt</t>
  </si>
  <si>
    <t xml:space="preserve">Phillipines Real GDP Capita </t>
  </si>
  <si>
    <t>https://research.stlouisfed.org/fred2/data/PHLNGDPRPCPCPPPT.txt</t>
  </si>
  <si>
    <t>Peru  Real GDP Capita  %</t>
  </si>
  <si>
    <t>https://research.stlouisfed.org/fred2/data/PERNGDPRPCPCPPPT.txt</t>
  </si>
  <si>
    <t>Qatar  Real GDP Capita  %</t>
  </si>
  <si>
    <t>https://research.stlouisfed.org/fred2/data/QATNGDPRPCPCPPPT.txt</t>
  </si>
  <si>
    <t>Russia Real GDP Capita  %</t>
  </si>
  <si>
    <t>https://research.stlouisfed.org/fred2/data/RUSNGDPRPCPCPPPT.txt</t>
  </si>
  <si>
    <t>RWANGDPRPCPCPPPT</t>
  </si>
  <si>
    <t xml:space="preserve">Saudi Arab Real GDP Capita  </t>
  </si>
  <si>
    <t>https://research.stlouisfed.org/fred2/data/SAUNGDPRPCPCPPPT.txt</t>
  </si>
  <si>
    <t>SENNGDPRPCPCPPPT</t>
  </si>
  <si>
    <t xml:space="preserve">Singapore  Real GDP Capita  </t>
  </si>
  <si>
    <t>https://research.stlouisfed.org/fred2/data/SGPNGDPRPCPCPPPT.txt</t>
  </si>
  <si>
    <t>ZAFNGDPRPCPCPPPT</t>
  </si>
  <si>
    <t>Spain  Real GDP Capita  %</t>
  </si>
  <si>
    <t>https://research.stlouisfed.org/fred2/data/ESPNGDPRPCPCPPPT.txt</t>
  </si>
  <si>
    <t>Sudan Real GDP Capita  %</t>
  </si>
  <si>
    <t>https://research.stlouisfed.org/fred2/data/SDNNGDPRPCPCPPPT.txt</t>
  </si>
  <si>
    <t xml:space="preserve">Switzerlan Real GDP Capita  </t>
  </si>
  <si>
    <t>https://research.stlouisfed.org/fred2/data/CHENGDPRPCPCPPPT.txt</t>
  </si>
  <si>
    <t>Turkey  Real GDP Capita  %</t>
  </si>
  <si>
    <t>https://research.stlouisfed.org/fred2/data/TURNGDPRPCPCPPPT.txt</t>
  </si>
  <si>
    <t>UGANGDPRPCPCPPPT</t>
  </si>
  <si>
    <t>US Real GDP Capita  %</t>
  </si>
  <si>
    <t>https://research.stlouisfed.org/fred2/data/USANGDPRPCPCPPPT.txt</t>
  </si>
  <si>
    <t>UK Real GDP Capita  %</t>
  </si>
  <si>
    <t>https://research.stlouisfed.org/fred2/data/GBRNGDPRPCPCPPPT.txt</t>
  </si>
  <si>
    <t>Venezula Real GDP Capita  %</t>
  </si>
  <si>
    <t>https://research.stlouisfed.org/fred2/data/VENNGDPRPCPCPPPT.txt</t>
  </si>
  <si>
    <t>Vietnam Real GDP Capita  %</t>
  </si>
  <si>
    <t>https://research.stlouisfed.org/fred2/data/VNMNGDPRPCPCPPPT.txt</t>
  </si>
  <si>
    <t>ZMBNGDPRPCPCPPPT</t>
  </si>
  <si>
    <t>ZWENGDPRPCPCPPPT</t>
  </si>
  <si>
    <t>Barbados Real GDP Capita  %</t>
  </si>
  <si>
    <t>https://research.stlouisfed.org/fred2/data/BRBNGDPRPCPCPPPT.txt</t>
  </si>
  <si>
    <t>Jamaica Real GDP Capita  %</t>
  </si>
  <si>
    <t>https://research.stlouisfed.org/fred2/data/JAMNGDPRPCPCPPPT.txt</t>
  </si>
  <si>
    <t>Thailand Real GDP Capita  %</t>
  </si>
  <si>
    <t>https://research.stlouisfed.org/fred2/data/THANGDPRPCPCPPPT.txt</t>
  </si>
  <si>
    <t>Graph Row</t>
  </si>
  <si>
    <t>Graph Col</t>
  </si>
  <si>
    <t>Instructions at www.edbodmer.com</t>
  </si>
  <si>
    <t>Questions: e-mail edwardbodmer@gmail.com</t>
  </si>
  <si>
    <t>https://research.stlouisfed.org/fred2/data/NYGDPPCAPKDSEN.txt</t>
  </si>
  <si>
    <t>https://research.stlouisfed.org/fred2/data/NYGDPPCAPKDSGP.txt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</si>
</sst>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sz val="8"/>
      <color rgb="FF000000"/>
      <name val="Segoe UI"/>
      <family val="2"/>
    </font>
    <font>
      <sz val="11"/>
      <color rgb="FFFF0000"/>
      <name val="Arial"/>
      <family val="2"/>
    </font>
    <font>
      <sz val="11"/>
      <color theme="1"/>
      <name val="Courier New"/>
      <family val="3"/>
    </font>
    <font>
      <sz val="10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b/>
      <sz val="9"/>
      <name val="Lucida Sans"/>
      <family val="2"/>
    </font>
    <font>
      <sz val="11"/>
      <color rgb="FF7030A0"/>
      <name val="Arial"/>
      <family val="2"/>
    </font>
    <font>
      <sz val="11"/>
      <color rgb="FF002060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sz val="9"/>
      <name val="Arial"/>
      <family val="2"/>
    </font>
    <font>
      <sz val="7"/>
      <name val="Arial"/>
      <family val="2"/>
    </font>
    <font>
      <sz val="9"/>
      <color rgb="FF0000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1" applyAlignment="1">
      <alignment horizontal="left" vertical="center" indent="1"/>
    </xf>
    <xf numFmtId="0" fontId="1" fillId="0" borderId="0" xfId="0" applyFont="1" applyFill="1"/>
    <xf numFmtId="0" fontId="2" fillId="0" borderId="0" xfId="1" quotePrefix="1"/>
    <xf numFmtId="0" fontId="0" fillId="0" borderId="0" xfId="0" applyFont="1"/>
    <xf numFmtId="0" fontId="8" fillId="0" borderId="0" xfId="1" applyFont="1" applyFill="1"/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7" fillId="0" borderId="4" xfId="0" applyFont="1" applyFill="1" applyBorder="1"/>
    <xf numFmtId="0" fontId="7" fillId="0" borderId="6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0" fontId="9" fillId="0" borderId="6" xfId="0" applyFont="1" applyFill="1" applyBorder="1"/>
    <xf numFmtId="0" fontId="10" fillId="2" borderId="0" xfId="0" applyFont="1" applyFill="1"/>
    <xf numFmtId="0" fontId="2" fillId="0" borderId="0" xfId="1"/>
    <xf numFmtId="0" fontId="7" fillId="0" borderId="0" xfId="0" applyFont="1" applyFill="1" applyBorder="1"/>
    <xf numFmtId="0" fontId="13" fillId="0" borderId="0" xfId="0" applyFont="1"/>
    <xf numFmtId="0" fontId="14" fillId="0" borderId="0" xfId="0" applyFont="1" applyFill="1"/>
    <xf numFmtId="0" fontId="15" fillId="0" borderId="0" xfId="0" applyFont="1" applyFill="1"/>
    <xf numFmtId="0" fontId="7" fillId="0" borderId="0" xfId="0" quotePrefix="1" applyFont="1" applyFill="1"/>
    <xf numFmtId="0" fontId="7" fillId="0" borderId="1" xfId="0" applyFont="1" applyFill="1" applyBorder="1"/>
    <xf numFmtId="0" fontId="7" fillId="0" borderId="2" xfId="0" applyFont="1" applyFill="1" applyBorder="1"/>
    <xf numFmtId="0" fontId="7" fillId="0" borderId="3" xfId="0" applyFont="1" applyFill="1" applyBorder="1"/>
    <xf numFmtId="0" fontId="16" fillId="0" borderId="0" xfId="0" applyFont="1" applyFill="1"/>
    <xf numFmtId="0" fontId="17" fillId="0" borderId="0" xfId="0" applyFont="1" applyFill="1"/>
    <xf numFmtId="0" fontId="19" fillId="0" borderId="0" xfId="0" applyFont="1" applyFill="1"/>
    <xf numFmtId="0" fontId="12" fillId="0" borderId="0" xfId="0" applyFont="1" applyFill="1"/>
    <xf numFmtId="0" fontId="12" fillId="0" borderId="0" xfId="0" applyFont="1" applyFill="1" applyAlignment="1">
      <alignment horizontal="right"/>
    </xf>
    <xf numFmtId="15" fontId="7" fillId="0" borderId="0" xfId="0" applyNumberFormat="1" applyFont="1" applyFill="1"/>
    <xf numFmtId="4" fontId="7" fillId="0" borderId="0" xfId="0" applyNumberFormat="1" applyFont="1" applyFill="1"/>
    <xf numFmtId="0" fontId="20" fillId="0" borderId="0" xfId="0" applyFont="1" applyFill="1"/>
    <xf numFmtId="0" fontId="7" fillId="0" borderId="0" xfId="0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21" fillId="0" borderId="0" xfId="0" applyFont="1"/>
    <xf numFmtId="0" fontId="0" fillId="3" borderId="0" xfId="0" applyFill="1"/>
    <xf numFmtId="0" fontId="0" fillId="3" borderId="7" xfId="0" applyFill="1" applyBorder="1"/>
    <xf numFmtId="0" fontId="22" fillId="3" borderId="7" xfId="0" applyFont="1" applyFill="1" applyBorder="1" applyAlignment="1">
      <alignment horizontal="center"/>
    </xf>
    <xf numFmtId="0" fontId="7" fillId="0" borderId="7" xfId="0" applyFont="1" applyFill="1" applyBorder="1"/>
    <xf numFmtId="0" fontId="22" fillId="3" borderId="0" xfId="0" applyFont="1" applyFill="1" applyBorder="1" applyAlignment="1">
      <alignment horizontal="center"/>
    </xf>
    <xf numFmtId="0" fontId="0" fillId="3" borderId="0" xfId="0" applyFill="1" applyBorder="1"/>
    <xf numFmtId="0" fontId="23" fillId="0" borderId="0" xfId="0" applyFont="1" applyFill="1"/>
    <xf numFmtId="0" fontId="24" fillId="0" borderId="0" xfId="0" applyFont="1" applyFill="1"/>
    <xf numFmtId="0" fontId="25" fillId="2" borderId="0" xfId="0" applyFont="1" applyFill="1"/>
    <xf numFmtId="0" fontId="10" fillId="2" borderId="0" xfId="0" applyFont="1" applyFill="1" applyAlignment="1">
      <alignment horizontal="center"/>
    </xf>
    <xf numFmtId="0" fontId="14" fillId="4" borderId="0" xfId="0" applyFont="1" applyFill="1"/>
    <xf numFmtId="0" fontId="7" fillId="4" borderId="0" xfId="0" applyFont="1" applyFill="1"/>
    <xf numFmtId="0" fontId="0" fillId="3" borderId="0" xfId="0" applyFill="1" applyAlignment="1">
      <alignment horizontal="right"/>
    </xf>
    <xf numFmtId="0" fontId="0" fillId="3" borderId="7" xfId="0" applyFill="1" applyBorder="1" applyAlignment="1">
      <alignment horizontal="right"/>
    </xf>
    <xf numFmtId="0" fontId="22" fillId="3" borderId="7" xfId="0" applyFont="1" applyFill="1" applyBorder="1" applyAlignment="1">
      <alignment horizontal="right"/>
    </xf>
    <xf numFmtId="0" fontId="2" fillId="3" borderId="7" xfId="1" applyFill="1" applyBorder="1" applyAlignment="1">
      <alignment horizontal="right"/>
    </xf>
    <xf numFmtId="14" fontId="0" fillId="0" borderId="0" xfId="0" applyNumberFormat="1"/>
    <xf numFmtId="20" fontId="0" fillId="0" borderId="0" xfId="0" applyNumberFormat="1"/>
    <xf numFmtId="0" fontId="0" fillId="3" borderId="0" xfId="0" applyFont="1" applyFill="1"/>
  </cellXfs>
  <cellStyles count="2">
    <cellStyle name="Hyperlink" xfId="1" builtinId="8"/>
    <cellStyle name="Normal" xfId="0" builtinId="0"/>
  </cellStyles>
  <dxfs count="2">
    <dxf>
      <font>
        <color rgb="FF3333FF"/>
      </font>
    </dxf>
    <dxf>
      <font>
        <color rgb="FFFF0000"/>
      </font>
    </dxf>
  </dxfs>
  <tableStyles count="0" defaultTableStyle="TableStyleMedium2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Database of Series'!$I$2</c:f>
          <c:strCache>
            <c:ptCount val="1"/>
            <c:pt idx="0">
              <c:v>Real GDP Capita 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861714574834779E-2"/>
          <c:y val="7.4744930423741265E-2"/>
          <c:w val="0.89354140973342189"/>
          <c:h val="0.79367339543200099"/>
        </c:manualLayout>
      </c:layout>
      <c:lineChart>
        <c:grouping val="standard"/>
        <c:varyColors val="0"/>
        <c:ser>
          <c:idx val="1"/>
          <c:order val="0"/>
          <c:tx>
            <c:strRef>
              <c:f>'1. Database of Series'!$F$7</c:f>
              <c:strCache>
                <c:ptCount val="1"/>
                <c:pt idx="0">
                  <c:v>Ghana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'1. Database of Series'!$E$8:$E$66</c:f>
              <c:numCache>
                <c:formatCode>d\-mmm\-yy</c:formatCode>
                <c:ptCount val="59"/>
                <c:pt idx="0">
                  <c:v>37987</c:v>
                </c:pt>
                <c:pt idx="1">
                  <c:v>38018</c:v>
                </c:pt>
                <c:pt idx="2">
                  <c:v>38047</c:v>
                </c:pt>
                <c:pt idx="3">
                  <c:v>38078</c:v>
                </c:pt>
                <c:pt idx="4">
                  <c:v>38108</c:v>
                </c:pt>
                <c:pt idx="5">
                  <c:v>38139</c:v>
                </c:pt>
                <c:pt idx="6">
                  <c:v>38169</c:v>
                </c:pt>
                <c:pt idx="7">
                  <c:v>38200</c:v>
                </c:pt>
                <c:pt idx="8">
                  <c:v>38231</c:v>
                </c:pt>
                <c:pt idx="9">
                  <c:v>38261</c:v>
                </c:pt>
                <c:pt idx="10">
                  <c:v>38292</c:v>
                </c:pt>
                <c:pt idx="11">
                  <c:v>38322</c:v>
                </c:pt>
                <c:pt idx="12">
                  <c:v>38353</c:v>
                </c:pt>
                <c:pt idx="13">
                  <c:v>38384</c:v>
                </c:pt>
                <c:pt idx="14">
                  <c:v>38412</c:v>
                </c:pt>
                <c:pt idx="15">
                  <c:v>38443</c:v>
                </c:pt>
                <c:pt idx="16">
                  <c:v>38473</c:v>
                </c:pt>
                <c:pt idx="17">
                  <c:v>38504</c:v>
                </c:pt>
                <c:pt idx="18">
                  <c:v>38534</c:v>
                </c:pt>
                <c:pt idx="19">
                  <c:v>38565</c:v>
                </c:pt>
                <c:pt idx="20">
                  <c:v>38596</c:v>
                </c:pt>
                <c:pt idx="21">
                  <c:v>38626</c:v>
                </c:pt>
                <c:pt idx="22">
                  <c:v>38657</c:v>
                </c:pt>
                <c:pt idx="23">
                  <c:v>38687</c:v>
                </c:pt>
                <c:pt idx="24">
                  <c:v>38718</c:v>
                </c:pt>
                <c:pt idx="25">
                  <c:v>38749</c:v>
                </c:pt>
                <c:pt idx="26">
                  <c:v>38777</c:v>
                </c:pt>
                <c:pt idx="27">
                  <c:v>38808</c:v>
                </c:pt>
                <c:pt idx="28">
                  <c:v>38838</c:v>
                </c:pt>
                <c:pt idx="29">
                  <c:v>38869</c:v>
                </c:pt>
                <c:pt idx="30">
                  <c:v>38899</c:v>
                </c:pt>
                <c:pt idx="31">
                  <c:v>38930</c:v>
                </c:pt>
                <c:pt idx="32">
                  <c:v>38961</c:v>
                </c:pt>
                <c:pt idx="33">
                  <c:v>38991</c:v>
                </c:pt>
                <c:pt idx="34">
                  <c:v>39022</c:v>
                </c:pt>
                <c:pt idx="35">
                  <c:v>39052</c:v>
                </c:pt>
                <c:pt idx="36">
                  <c:v>39083</c:v>
                </c:pt>
                <c:pt idx="37">
                  <c:v>39114</c:v>
                </c:pt>
                <c:pt idx="38">
                  <c:v>39142</c:v>
                </c:pt>
                <c:pt idx="39">
                  <c:v>39173</c:v>
                </c:pt>
                <c:pt idx="40">
                  <c:v>39203</c:v>
                </c:pt>
                <c:pt idx="41">
                  <c:v>39234</c:v>
                </c:pt>
                <c:pt idx="42">
                  <c:v>39264</c:v>
                </c:pt>
                <c:pt idx="43">
                  <c:v>39295</c:v>
                </c:pt>
                <c:pt idx="44">
                  <c:v>39326</c:v>
                </c:pt>
                <c:pt idx="45">
                  <c:v>39356</c:v>
                </c:pt>
                <c:pt idx="46">
                  <c:v>39387</c:v>
                </c:pt>
                <c:pt idx="47">
                  <c:v>39417</c:v>
                </c:pt>
                <c:pt idx="48">
                  <c:v>39448</c:v>
                </c:pt>
                <c:pt idx="49">
                  <c:v>39479</c:v>
                </c:pt>
                <c:pt idx="50">
                  <c:v>39508</c:v>
                </c:pt>
                <c:pt idx="51">
                  <c:v>39539</c:v>
                </c:pt>
                <c:pt idx="52">
                  <c:v>39569</c:v>
                </c:pt>
                <c:pt idx="53">
                  <c:v>39600</c:v>
                </c:pt>
                <c:pt idx="54">
                  <c:v>39630</c:v>
                </c:pt>
                <c:pt idx="55">
                  <c:v>39661</c:v>
                </c:pt>
                <c:pt idx="56">
                  <c:v>39692</c:v>
                </c:pt>
                <c:pt idx="57">
                  <c:v>39722</c:v>
                </c:pt>
                <c:pt idx="58">
                  <c:v>39753</c:v>
                </c:pt>
              </c:numCache>
            </c:numRef>
          </c:cat>
          <c:val>
            <c:numRef>
              <c:f>'1. Database of Series'!$F$8:$F$66</c:f>
              <c:numCache>
                <c:formatCode>#,##0.00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5C-41A2-BAC2-75FAA787B509}"/>
            </c:ext>
          </c:extLst>
        </c:ser>
        <c:ser>
          <c:idx val="2"/>
          <c:order val="1"/>
          <c:tx>
            <c:strRef>
              <c:f>'1. Database of Series'!$G$7</c:f>
              <c:strCache>
                <c:ptCount val="1"/>
                <c:pt idx="0">
                  <c:v>Burkina Fa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'1. Database of Series'!$E$8:$E$66</c:f>
              <c:numCache>
                <c:formatCode>d\-mmm\-yy</c:formatCode>
                <c:ptCount val="59"/>
                <c:pt idx="0">
                  <c:v>37987</c:v>
                </c:pt>
                <c:pt idx="1">
                  <c:v>38018</c:v>
                </c:pt>
                <c:pt idx="2">
                  <c:v>38047</c:v>
                </c:pt>
                <c:pt idx="3">
                  <c:v>38078</c:v>
                </c:pt>
                <c:pt idx="4">
                  <c:v>38108</c:v>
                </c:pt>
                <c:pt idx="5">
                  <c:v>38139</c:v>
                </c:pt>
                <c:pt idx="6">
                  <c:v>38169</c:v>
                </c:pt>
                <c:pt idx="7">
                  <c:v>38200</c:v>
                </c:pt>
                <c:pt idx="8">
                  <c:v>38231</c:v>
                </c:pt>
                <c:pt idx="9">
                  <c:v>38261</c:v>
                </c:pt>
                <c:pt idx="10">
                  <c:v>38292</c:v>
                </c:pt>
                <c:pt idx="11">
                  <c:v>38322</c:v>
                </c:pt>
                <c:pt idx="12">
                  <c:v>38353</c:v>
                </c:pt>
                <c:pt idx="13">
                  <c:v>38384</c:v>
                </c:pt>
                <c:pt idx="14">
                  <c:v>38412</c:v>
                </c:pt>
                <c:pt idx="15">
                  <c:v>38443</c:v>
                </c:pt>
                <c:pt idx="16">
                  <c:v>38473</c:v>
                </c:pt>
                <c:pt idx="17">
                  <c:v>38504</c:v>
                </c:pt>
                <c:pt idx="18">
                  <c:v>38534</c:v>
                </c:pt>
                <c:pt idx="19">
                  <c:v>38565</c:v>
                </c:pt>
                <c:pt idx="20">
                  <c:v>38596</c:v>
                </c:pt>
                <c:pt idx="21">
                  <c:v>38626</c:v>
                </c:pt>
                <c:pt idx="22">
                  <c:v>38657</c:v>
                </c:pt>
                <c:pt idx="23">
                  <c:v>38687</c:v>
                </c:pt>
                <c:pt idx="24">
                  <c:v>38718</c:v>
                </c:pt>
                <c:pt idx="25">
                  <c:v>38749</c:v>
                </c:pt>
                <c:pt idx="26">
                  <c:v>38777</c:v>
                </c:pt>
                <c:pt idx="27">
                  <c:v>38808</c:v>
                </c:pt>
                <c:pt idx="28">
                  <c:v>38838</c:v>
                </c:pt>
                <c:pt idx="29">
                  <c:v>38869</c:v>
                </c:pt>
                <c:pt idx="30">
                  <c:v>38899</c:v>
                </c:pt>
                <c:pt idx="31">
                  <c:v>38930</c:v>
                </c:pt>
                <c:pt idx="32">
                  <c:v>38961</c:v>
                </c:pt>
                <c:pt idx="33">
                  <c:v>38991</c:v>
                </c:pt>
                <c:pt idx="34">
                  <c:v>39022</c:v>
                </c:pt>
                <c:pt idx="35">
                  <c:v>39052</c:v>
                </c:pt>
                <c:pt idx="36">
                  <c:v>39083</c:v>
                </c:pt>
                <c:pt idx="37">
                  <c:v>39114</c:v>
                </c:pt>
                <c:pt idx="38">
                  <c:v>39142</c:v>
                </c:pt>
                <c:pt idx="39">
                  <c:v>39173</c:v>
                </c:pt>
                <c:pt idx="40">
                  <c:v>39203</c:v>
                </c:pt>
                <c:pt idx="41">
                  <c:v>39234</c:v>
                </c:pt>
                <c:pt idx="42">
                  <c:v>39264</c:v>
                </c:pt>
                <c:pt idx="43">
                  <c:v>39295</c:v>
                </c:pt>
                <c:pt idx="44">
                  <c:v>39326</c:v>
                </c:pt>
                <c:pt idx="45">
                  <c:v>39356</c:v>
                </c:pt>
                <c:pt idx="46">
                  <c:v>39387</c:v>
                </c:pt>
                <c:pt idx="47">
                  <c:v>39417</c:v>
                </c:pt>
                <c:pt idx="48">
                  <c:v>39448</c:v>
                </c:pt>
                <c:pt idx="49">
                  <c:v>39479</c:v>
                </c:pt>
                <c:pt idx="50">
                  <c:v>39508</c:v>
                </c:pt>
                <c:pt idx="51">
                  <c:v>39539</c:v>
                </c:pt>
                <c:pt idx="52">
                  <c:v>39569</c:v>
                </c:pt>
                <c:pt idx="53">
                  <c:v>39600</c:v>
                </c:pt>
                <c:pt idx="54">
                  <c:v>39630</c:v>
                </c:pt>
                <c:pt idx="55">
                  <c:v>39661</c:v>
                </c:pt>
                <c:pt idx="56">
                  <c:v>39692</c:v>
                </c:pt>
                <c:pt idx="57">
                  <c:v>39722</c:v>
                </c:pt>
                <c:pt idx="58">
                  <c:v>39753</c:v>
                </c:pt>
              </c:numCache>
            </c:numRef>
          </c:cat>
          <c:val>
            <c:numRef>
              <c:f>'1. Database of Series'!$G$8:$G$66</c:f>
              <c:numCache>
                <c:formatCode>#,##0.00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5C-41A2-BAC2-75FAA787B509}"/>
            </c:ext>
          </c:extLst>
        </c:ser>
        <c:ser>
          <c:idx val="3"/>
          <c:order val="2"/>
          <c:tx>
            <c:strRef>
              <c:f>'1. Database of Series'!$H$7</c:f>
              <c:strCache>
                <c:ptCount val="1"/>
                <c:pt idx="0">
                  <c:v>DRC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'1. Database of Series'!$E$8:$E$66</c:f>
              <c:numCache>
                <c:formatCode>d\-mmm\-yy</c:formatCode>
                <c:ptCount val="59"/>
                <c:pt idx="0">
                  <c:v>37987</c:v>
                </c:pt>
                <c:pt idx="1">
                  <c:v>38018</c:v>
                </c:pt>
                <c:pt idx="2">
                  <c:v>38047</c:v>
                </c:pt>
                <c:pt idx="3">
                  <c:v>38078</c:v>
                </c:pt>
                <c:pt idx="4">
                  <c:v>38108</c:v>
                </c:pt>
                <c:pt idx="5">
                  <c:v>38139</c:v>
                </c:pt>
                <c:pt idx="6">
                  <c:v>38169</c:v>
                </c:pt>
                <c:pt idx="7">
                  <c:v>38200</c:v>
                </c:pt>
                <c:pt idx="8">
                  <c:v>38231</c:v>
                </c:pt>
                <c:pt idx="9">
                  <c:v>38261</c:v>
                </c:pt>
                <c:pt idx="10">
                  <c:v>38292</c:v>
                </c:pt>
                <c:pt idx="11">
                  <c:v>38322</c:v>
                </c:pt>
                <c:pt idx="12">
                  <c:v>38353</c:v>
                </c:pt>
                <c:pt idx="13">
                  <c:v>38384</c:v>
                </c:pt>
                <c:pt idx="14">
                  <c:v>38412</c:v>
                </c:pt>
                <c:pt idx="15">
                  <c:v>38443</c:v>
                </c:pt>
                <c:pt idx="16">
                  <c:v>38473</c:v>
                </c:pt>
                <c:pt idx="17">
                  <c:v>38504</c:v>
                </c:pt>
                <c:pt idx="18">
                  <c:v>38534</c:v>
                </c:pt>
                <c:pt idx="19">
                  <c:v>38565</c:v>
                </c:pt>
                <c:pt idx="20">
                  <c:v>38596</c:v>
                </c:pt>
                <c:pt idx="21">
                  <c:v>38626</c:v>
                </c:pt>
                <c:pt idx="22">
                  <c:v>38657</c:v>
                </c:pt>
                <c:pt idx="23">
                  <c:v>38687</c:v>
                </c:pt>
                <c:pt idx="24">
                  <c:v>38718</c:v>
                </c:pt>
                <c:pt idx="25">
                  <c:v>38749</c:v>
                </c:pt>
                <c:pt idx="26">
                  <c:v>38777</c:v>
                </c:pt>
                <c:pt idx="27">
                  <c:v>38808</c:v>
                </c:pt>
                <c:pt idx="28">
                  <c:v>38838</c:v>
                </c:pt>
                <c:pt idx="29">
                  <c:v>38869</c:v>
                </c:pt>
                <c:pt idx="30">
                  <c:v>38899</c:v>
                </c:pt>
                <c:pt idx="31">
                  <c:v>38930</c:v>
                </c:pt>
                <c:pt idx="32">
                  <c:v>38961</c:v>
                </c:pt>
                <c:pt idx="33">
                  <c:v>38991</c:v>
                </c:pt>
                <c:pt idx="34">
                  <c:v>39022</c:v>
                </c:pt>
                <c:pt idx="35">
                  <c:v>39052</c:v>
                </c:pt>
                <c:pt idx="36">
                  <c:v>39083</c:v>
                </c:pt>
                <c:pt idx="37">
                  <c:v>39114</c:v>
                </c:pt>
                <c:pt idx="38">
                  <c:v>39142</c:v>
                </c:pt>
                <c:pt idx="39">
                  <c:v>39173</c:v>
                </c:pt>
                <c:pt idx="40">
                  <c:v>39203</c:v>
                </c:pt>
                <c:pt idx="41">
                  <c:v>39234</c:v>
                </c:pt>
                <c:pt idx="42">
                  <c:v>39264</c:v>
                </c:pt>
                <c:pt idx="43">
                  <c:v>39295</c:v>
                </c:pt>
                <c:pt idx="44">
                  <c:v>39326</c:v>
                </c:pt>
                <c:pt idx="45">
                  <c:v>39356</c:v>
                </c:pt>
                <c:pt idx="46">
                  <c:v>39387</c:v>
                </c:pt>
                <c:pt idx="47">
                  <c:v>39417</c:v>
                </c:pt>
                <c:pt idx="48">
                  <c:v>39448</c:v>
                </c:pt>
                <c:pt idx="49">
                  <c:v>39479</c:v>
                </c:pt>
                <c:pt idx="50">
                  <c:v>39508</c:v>
                </c:pt>
                <c:pt idx="51">
                  <c:v>39539</c:v>
                </c:pt>
                <c:pt idx="52">
                  <c:v>39569</c:v>
                </c:pt>
                <c:pt idx="53">
                  <c:v>39600</c:v>
                </c:pt>
                <c:pt idx="54">
                  <c:v>39630</c:v>
                </c:pt>
                <c:pt idx="55">
                  <c:v>39661</c:v>
                </c:pt>
                <c:pt idx="56">
                  <c:v>39692</c:v>
                </c:pt>
                <c:pt idx="57">
                  <c:v>39722</c:v>
                </c:pt>
                <c:pt idx="58">
                  <c:v>39753</c:v>
                </c:pt>
              </c:numCache>
            </c:numRef>
          </c:cat>
          <c:val>
            <c:numRef>
              <c:f>'1. Database of Series'!$H$8:$H$66</c:f>
              <c:numCache>
                <c:formatCode>#,##0.00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5C-41A2-BAC2-75FAA787B509}"/>
            </c:ext>
          </c:extLst>
        </c:ser>
        <c:ser>
          <c:idx val="4"/>
          <c:order val="3"/>
          <c:tx>
            <c:strRef>
              <c:f>'1. Database of Series'!$I$7</c:f>
              <c:strCache>
                <c:ptCount val="1"/>
                <c:pt idx="0">
                  <c:v>Ivory Coast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'1. Database of Series'!$E$8:$E$66</c:f>
              <c:numCache>
                <c:formatCode>d\-mmm\-yy</c:formatCode>
                <c:ptCount val="59"/>
                <c:pt idx="0">
                  <c:v>37987</c:v>
                </c:pt>
                <c:pt idx="1">
                  <c:v>38018</c:v>
                </c:pt>
                <c:pt idx="2">
                  <c:v>38047</c:v>
                </c:pt>
                <c:pt idx="3">
                  <c:v>38078</c:v>
                </c:pt>
                <c:pt idx="4">
                  <c:v>38108</c:v>
                </c:pt>
                <c:pt idx="5">
                  <c:v>38139</c:v>
                </c:pt>
                <c:pt idx="6">
                  <c:v>38169</c:v>
                </c:pt>
                <c:pt idx="7">
                  <c:v>38200</c:v>
                </c:pt>
                <c:pt idx="8">
                  <c:v>38231</c:v>
                </c:pt>
                <c:pt idx="9">
                  <c:v>38261</c:v>
                </c:pt>
                <c:pt idx="10">
                  <c:v>38292</c:v>
                </c:pt>
                <c:pt idx="11">
                  <c:v>38322</c:v>
                </c:pt>
                <c:pt idx="12">
                  <c:v>38353</c:v>
                </c:pt>
                <c:pt idx="13">
                  <c:v>38384</c:v>
                </c:pt>
                <c:pt idx="14">
                  <c:v>38412</c:v>
                </c:pt>
                <c:pt idx="15">
                  <c:v>38443</c:v>
                </c:pt>
                <c:pt idx="16">
                  <c:v>38473</c:v>
                </c:pt>
                <c:pt idx="17">
                  <c:v>38504</c:v>
                </c:pt>
                <c:pt idx="18">
                  <c:v>38534</c:v>
                </c:pt>
                <c:pt idx="19">
                  <c:v>38565</c:v>
                </c:pt>
                <c:pt idx="20">
                  <c:v>38596</c:v>
                </c:pt>
                <c:pt idx="21">
                  <c:v>38626</c:v>
                </c:pt>
                <c:pt idx="22">
                  <c:v>38657</c:v>
                </c:pt>
                <c:pt idx="23">
                  <c:v>38687</c:v>
                </c:pt>
                <c:pt idx="24">
                  <c:v>38718</c:v>
                </c:pt>
                <c:pt idx="25">
                  <c:v>38749</c:v>
                </c:pt>
                <c:pt idx="26">
                  <c:v>38777</c:v>
                </c:pt>
                <c:pt idx="27">
                  <c:v>38808</c:v>
                </c:pt>
                <c:pt idx="28">
                  <c:v>38838</c:v>
                </c:pt>
                <c:pt idx="29">
                  <c:v>38869</c:v>
                </c:pt>
                <c:pt idx="30">
                  <c:v>38899</c:v>
                </c:pt>
                <c:pt idx="31">
                  <c:v>38930</c:v>
                </c:pt>
                <c:pt idx="32">
                  <c:v>38961</c:v>
                </c:pt>
                <c:pt idx="33">
                  <c:v>38991</c:v>
                </c:pt>
                <c:pt idx="34">
                  <c:v>39022</c:v>
                </c:pt>
                <c:pt idx="35">
                  <c:v>39052</c:v>
                </c:pt>
                <c:pt idx="36">
                  <c:v>39083</c:v>
                </c:pt>
                <c:pt idx="37">
                  <c:v>39114</c:v>
                </c:pt>
                <c:pt idx="38">
                  <c:v>39142</c:v>
                </c:pt>
                <c:pt idx="39">
                  <c:v>39173</c:v>
                </c:pt>
                <c:pt idx="40">
                  <c:v>39203</c:v>
                </c:pt>
                <c:pt idx="41">
                  <c:v>39234</c:v>
                </c:pt>
                <c:pt idx="42">
                  <c:v>39264</c:v>
                </c:pt>
                <c:pt idx="43">
                  <c:v>39295</c:v>
                </c:pt>
                <c:pt idx="44">
                  <c:v>39326</c:v>
                </c:pt>
                <c:pt idx="45">
                  <c:v>39356</c:v>
                </c:pt>
                <c:pt idx="46">
                  <c:v>39387</c:v>
                </c:pt>
                <c:pt idx="47">
                  <c:v>39417</c:v>
                </c:pt>
                <c:pt idx="48">
                  <c:v>39448</c:v>
                </c:pt>
                <c:pt idx="49">
                  <c:v>39479</c:v>
                </c:pt>
                <c:pt idx="50">
                  <c:v>39508</c:v>
                </c:pt>
                <c:pt idx="51">
                  <c:v>39539</c:v>
                </c:pt>
                <c:pt idx="52">
                  <c:v>39569</c:v>
                </c:pt>
                <c:pt idx="53">
                  <c:v>39600</c:v>
                </c:pt>
                <c:pt idx="54">
                  <c:v>39630</c:v>
                </c:pt>
                <c:pt idx="55">
                  <c:v>39661</c:v>
                </c:pt>
                <c:pt idx="56">
                  <c:v>39692</c:v>
                </c:pt>
                <c:pt idx="57">
                  <c:v>39722</c:v>
                </c:pt>
                <c:pt idx="58">
                  <c:v>39753</c:v>
                </c:pt>
              </c:numCache>
            </c:numRef>
          </c:cat>
          <c:val>
            <c:numRef>
              <c:f>'1. Database of Series'!$I$8:$I$66</c:f>
              <c:numCache>
                <c:formatCode>#,##0.00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5C-41A2-BAC2-75FAA787B509}"/>
            </c:ext>
          </c:extLst>
        </c:ser>
        <c:ser>
          <c:idx val="0"/>
          <c:order val="4"/>
          <c:tx>
            <c:strRef>
              <c:f>'1. Database of Series'!$J$7</c:f>
              <c:strCache>
                <c:ptCount val="1"/>
                <c:pt idx="0">
                  <c:v>Benin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'1. Database of Series'!$E$8:$E$66</c:f>
              <c:numCache>
                <c:formatCode>d\-mmm\-yy</c:formatCode>
                <c:ptCount val="59"/>
                <c:pt idx="0">
                  <c:v>37987</c:v>
                </c:pt>
                <c:pt idx="1">
                  <c:v>38018</c:v>
                </c:pt>
                <c:pt idx="2">
                  <c:v>38047</c:v>
                </c:pt>
                <c:pt idx="3">
                  <c:v>38078</c:v>
                </c:pt>
                <c:pt idx="4">
                  <c:v>38108</c:v>
                </c:pt>
                <c:pt idx="5">
                  <c:v>38139</c:v>
                </c:pt>
                <c:pt idx="6">
                  <c:v>38169</c:v>
                </c:pt>
                <c:pt idx="7">
                  <c:v>38200</c:v>
                </c:pt>
                <c:pt idx="8">
                  <c:v>38231</c:v>
                </c:pt>
                <c:pt idx="9">
                  <c:v>38261</c:v>
                </c:pt>
                <c:pt idx="10">
                  <c:v>38292</c:v>
                </c:pt>
                <c:pt idx="11">
                  <c:v>38322</c:v>
                </c:pt>
                <c:pt idx="12">
                  <c:v>38353</c:v>
                </c:pt>
                <c:pt idx="13">
                  <c:v>38384</c:v>
                </c:pt>
                <c:pt idx="14">
                  <c:v>38412</c:v>
                </c:pt>
                <c:pt idx="15">
                  <c:v>38443</c:v>
                </c:pt>
                <c:pt idx="16">
                  <c:v>38473</c:v>
                </c:pt>
                <c:pt idx="17">
                  <c:v>38504</c:v>
                </c:pt>
                <c:pt idx="18">
                  <c:v>38534</c:v>
                </c:pt>
                <c:pt idx="19">
                  <c:v>38565</c:v>
                </c:pt>
                <c:pt idx="20">
                  <c:v>38596</c:v>
                </c:pt>
                <c:pt idx="21">
                  <c:v>38626</c:v>
                </c:pt>
                <c:pt idx="22">
                  <c:v>38657</c:v>
                </c:pt>
                <c:pt idx="23">
                  <c:v>38687</c:v>
                </c:pt>
                <c:pt idx="24">
                  <c:v>38718</c:v>
                </c:pt>
                <c:pt idx="25">
                  <c:v>38749</c:v>
                </c:pt>
                <c:pt idx="26">
                  <c:v>38777</c:v>
                </c:pt>
                <c:pt idx="27">
                  <c:v>38808</c:v>
                </c:pt>
                <c:pt idx="28">
                  <c:v>38838</c:v>
                </c:pt>
                <c:pt idx="29">
                  <c:v>38869</c:v>
                </c:pt>
                <c:pt idx="30">
                  <c:v>38899</c:v>
                </c:pt>
                <c:pt idx="31">
                  <c:v>38930</c:v>
                </c:pt>
                <c:pt idx="32">
                  <c:v>38961</c:v>
                </c:pt>
                <c:pt idx="33">
                  <c:v>38991</c:v>
                </c:pt>
                <c:pt idx="34">
                  <c:v>39022</c:v>
                </c:pt>
                <c:pt idx="35">
                  <c:v>39052</c:v>
                </c:pt>
                <c:pt idx="36">
                  <c:v>39083</c:v>
                </c:pt>
                <c:pt idx="37">
                  <c:v>39114</c:v>
                </c:pt>
                <c:pt idx="38">
                  <c:v>39142</c:v>
                </c:pt>
                <c:pt idx="39">
                  <c:v>39173</c:v>
                </c:pt>
                <c:pt idx="40">
                  <c:v>39203</c:v>
                </c:pt>
                <c:pt idx="41">
                  <c:v>39234</c:v>
                </c:pt>
                <c:pt idx="42">
                  <c:v>39264</c:v>
                </c:pt>
                <c:pt idx="43">
                  <c:v>39295</c:v>
                </c:pt>
                <c:pt idx="44">
                  <c:v>39326</c:v>
                </c:pt>
                <c:pt idx="45">
                  <c:v>39356</c:v>
                </c:pt>
                <c:pt idx="46">
                  <c:v>39387</c:v>
                </c:pt>
                <c:pt idx="47">
                  <c:v>39417</c:v>
                </c:pt>
                <c:pt idx="48">
                  <c:v>39448</c:v>
                </c:pt>
                <c:pt idx="49">
                  <c:v>39479</c:v>
                </c:pt>
                <c:pt idx="50">
                  <c:v>39508</c:v>
                </c:pt>
                <c:pt idx="51">
                  <c:v>39539</c:v>
                </c:pt>
                <c:pt idx="52">
                  <c:v>39569</c:v>
                </c:pt>
                <c:pt idx="53">
                  <c:v>39600</c:v>
                </c:pt>
                <c:pt idx="54">
                  <c:v>39630</c:v>
                </c:pt>
                <c:pt idx="55">
                  <c:v>39661</c:v>
                </c:pt>
                <c:pt idx="56">
                  <c:v>39692</c:v>
                </c:pt>
                <c:pt idx="57">
                  <c:v>39722</c:v>
                </c:pt>
                <c:pt idx="58">
                  <c:v>39753</c:v>
                </c:pt>
              </c:numCache>
            </c:numRef>
          </c:cat>
          <c:val>
            <c:numRef>
              <c:f>'1. Database of Series'!$J$8:$J$66</c:f>
              <c:numCache>
                <c:formatCode>#,##0.00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6-4508-B288-2D9586F9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317920"/>
        <c:axId val="1719318464"/>
      </c:lineChart>
      <c:dateAx>
        <c:axId val="1719317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318464"/>
        <c:crosses val="autoZero"/>
        <c:auto val="0"/>
        <c:lblOffset val="100"/>
        <c:baseTimeUnit val="years"/>
      </c:dateAx>
      <c:valAx>
        <c:axId val="17193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3179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6.6897777777777778E-2"/>
          <c:y val="0.13162123183732002"/>
          <c:w val="0.52736125984251958"/>
          <c:h val="5.3517740804954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omments" lockText="1" noThreeD="1"/>
</file>

<file path=xl/ctrlProps/ctrlProp4.xml><?xml version="1.0" encoding="utf-8"?>
<formControlPr xmlns="http://schemas.microsoft.com/office/spreadsheetml/2009/9/main" objectType="Spin" dx="22" fmlaLink="'Country Codes'!$D$2" max="60" min="1" page="10" val="56"/>
</file>

<file path=xl/ctrlProps/ctrlProp5.xml><?xml version="1.0" encoding="utf-8"?>
<formControlPr xmlns="http://schemas.microsoft.com/office/spreadsheetml/2009/9/main" objectType="Spin" dx="22" fmlaLink="'Data Series'!$D$2" max="60" min="1" page="10" val="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30" dropStyle="combo" dx="16" fmlaRange="'List of Countries and Series'!$G$3:$G$85" noThreeD="1" sel="71" val="53"/>
</file>

<file path=xl/ctrlProps/ctrlProp9.xml><?xml version="1.0" encoding="utf-8"?>
<formControlPr xmlns="http://schemas.microsoft.com/office/spreadsheetml/2009/9/main" objectType="Drop" dropStyle="combo" dx="16" fmlaRange="'List of Countries and Series'!$D$3:$D$76" noThreeD="1" sel="56" val="54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Comments" lockText="1" noThreeD="1"/>
</file>

<file path=xl/ctrlProps/ctrlProp12.xml><?xml version="1.0" encoding="utf-8"?>
<formControlPr xmlns="http://schemas.microsoft.com/office/spreadsheetml/2009/9/main" objectType="Drop" dropLines="40" dropStyle="combo" dx="16" fmlaLink="'1. Database of Series'!$C$2" fmlaRange="'List of Countries and Series'!$F$3:$F$85" noThreeD="1" sel="2" val="0"/>
</file>

<file path=xl/ctrlProps/ctrlProp13.xml><?xml version="1.0" encoding="utf-8"?>
<formControlPr xmlns="http://schemas.microsoft.com/office/spreadsheetml/2009/9/main" objectType="Drop" dropStyle="combo" dx="16" fmlaLink="'1. Database of Series'!$A$76" fmlaRange="'List of Countries and Series'!$I$3:$I$69" noThreeD="1" sel="1" val="0"/>
</file>

<file path=xl/ctrlProps/ctrlProp14.xml><?xml version="1.0" encoding="utf-8"?>
<formControlPr xmlns="http://schemas.microsoft.com/office/spreadsheetml/2009/9/main" objectType="Drop" dropStyle="combo" dx="16" fmlaLink="'1. Database of Series'!$D$76" fmlaRange="'1. Database of Series'!$D$78:$D$80" noThreeD="1" sel="3" val="0"/>
</file>

<file path=xl/ctrlProps/ctrlProp15.xml><?xml version="1.0" encoding="utf-8"?>
<formControlPr xmlns="http://schemas.microsoft.com/office/spreadsheetml/2009/9/main" objectType="Drop" dropStyle="combo" dx="16" fmlaLink="'1. Database of Series'!$Q$76" fmlaRange="'1. Database of Series'!$Q$78:$Q$81" noThreeD="1" sel="3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'Chart of Series by Country '!$Q$5" lockText="1" noThreeD="1"/>
</file>

<file path=xl/ctrlProps/ctrlProp18.xml><?xml version="1.0" encoding="utf-8"?>
<formControlPr xmlns="http://schemas.microsoft.com/office/spreadsheetml/2009/9/main" objectType="CheckBox" fmlaLink="'Chart of Series by Country '!$Q$6" lockText="1" noThreeD="1"/>
</file>

<file path=xl/ctrlProps/ctrlProp19.xml><?xml version="1.0" encoding="utf-8"?>
<formControlPr xmlns="http://schemas.microsoft.com/office/spreadsheetml/2009/9/main" objectType="CheckBox" fmlaLink="'Chart of Series by Country '!$Q$7" lockText="1" noThreeD="1"/>
</file>

<file path=xl/ctrlProps/ctrlProp20.xml><?xml version="1.0" encoding="utf-8"?>
<formControlPr xmlns="http://schemas.microsoft.com/office/spreadsheetml/2009/9/main" objectType="CheckBox" fmlaLink="'Chart of Series by Country '!$Q$8" lockText="1" noThreeD="1"/>
</file>

<file path=xl/ctrlProps/ctrlProp21.xml><?xml version="1.0" encoding="utf-8"?>
<formControlPr xmlns="http://schemas.microsoft.com/office/spreadsheetml/2009/9/main" objectType="CheckBox" fmlaLink="'Chart of Series by Country '!$Q$9" lockText="1" noThreeD="1"/>
</file>

<file path=xl/ctrlProps/ctrlProp22.xml><?xml version="1.0" encoding="utf-8"?>
<formControlPr xmlns="http://schemas.microsoft.com/office/spreadsheetml/2009/9/main" objectType="CheckBox" fmlaLink="'Chart of Series by Country '!$Q$10" lockText="1" noThreeD="1"/>
</file>

<file path=xl/ctrlProps/ctrlProp23.xml><?xml version="1.0" encoding="utf-8"?>
<formControlPr xmlns="http://schemas.microsoft.com/office/spreadsheetml/2009/9/main" objectType="CheckBox" fmlaLink="'Chart of Series by Country '!$Q$11" lockText="1" noThreeD="1"/>
</file>

<file path=xl/ctrlProps/ctrlProp24.xml><?xml version="1.0" encoding="utf-8"?>
<formControlPr xmlns="http://schemas.microsoft.com/office/spreadsheetml/2009/9/main" objectType="CheckBox" fmlaLink="'Chart of Series by Country '!$Q$12" lockText="1" noThreeD="1"/>
</file>

<file path=xl/ctrlProps/ctrlProp25.xml><?xml version="1.0" encoding="utf-8"?>
<formControlPr xmlns="http://schemas.microsoft.com/office/spreadsheetml/2009/9/main" objectType="CheckBox" fmlaLink="'Chart of Series by Country '!$Q$13" lockText="1" noThreeD="1"/>
</file>

<file path=xl/ctrlProps/ctrlProp26.xml><?xml version="1.0" encoding="utf-8"?>
<formControlPr xmlns="http://schemas.microsoft.com/office/spreadsheetml/2009/9/main" objectType="CheckBox" fmlaLink="'Chart of Series by Country '!$Q$14" lockText="1" noThreeD="1"/>
</file>

<file path=xl/ctrlProps/ctrlProp27.xml><?xml version="1.0" encoding="utf-8"?>
<formControlPr xmlns="http://schemas.microsoft.com/office/spreadsheetml/2009/9/main" objectType="CheckBox" fmlaLink="'Chart of Series by Country '!$Q$15" lockText="1" noThreeD="1"/>
</file>

<file path=xl/ctrlProps/ctrlProp28.xml><?xml version="1.0" encoding="utf-8"?>
<formControlPr xmlns="http://schemas.microsoft.com/office/spreadsheetml/2009/9/main" objectType="CheckBox" fmlaLink="'Chart of Series by Country '!$Q$16" lockText="1" noThreeD="1"/>
</file>

<file path=xl/ctrlProps/ctrlProp29.xml><?xml version="1.0" encoding="utf-8"?>
<formControlPr xmlns="http://schemas.microsoft.com/office/spreadsheetml/2009/9/main" objectType="CheckBox" fmlaLink="'Chart of Series by Country '!$Q$17" lockText="1" noThreeD="1"/>
</file>

<file path=xl/ctrlProps/ctrlProp30.xml><?xml version="1.0" encoding="utf-8"?>
<formControlPr xmlns="http://schemas.microsoft.com/office/spreadsheetml/2009/9/main" objectType="CheckBox" fmlaLink="'Chart of Series by Country '!$Q$18" lockText="1" noThreeD="1"/>
</file>

<file path=xl/ctrlProps/ctrlProp31.xml><?xml version="1.0" encoding="utf-8"?>
<formControlPr xmlns="http://schemas.microsoft.com/office/spreadsheetml/2009/9/main" objectType="CheckBox" fmlaLink="'Chart of Series by Country '!$Q$19" lockText="1" noThreeD="1"/>
</file>

<file path=xl/ctrlProps/ctrlProp32.xml><?xml version="1.0" encoding="utf-8"?>
<formControlPr xmlns="http://schemas.microsoft.com/office/spreadsheetml/2009/9/main" objectType="CheckBox" fmlaLink="'Chart of Series by Country '!$Q$20" lockText="1" noThreeD="1"/>
</file>

<file path=xl/ctrlProps/ctrlProp33.xml><?xml version="1.0" encoding="utf-8"?>
<formControlPr xmlns="http://schemas.microsoft.com/office/spreadsheetml/2009/9/main" objectType="CheckBox" fmlaLink="'Chart of Series by Country '!$Q$21" lockText="1" noThreeD="1"/>
</file>

<file path=xl/ctrlProps/ctrlProp34.xml><?xml version="1.0" encoding="utf-8"?>
<formControlPr xmlns="http://schemas.microsoft.com/office/spreadsheetml/2009/9/main" objectType="CheckBox" fmlaLink="'Chart of Series by Country '!$Q$22" lockText="1" noThreeD="1"/>
</file>

<file path=xl/ctrlProps/ctrlProp35.xml><?xml version="1.0" encoding="utf-8"?>
<formControlPr xmlns="http://schemas.microsoft.com/office/spreadsheetml/2009/9/main" objectType="CheckBox" fmlaLink="'Chart of Series by Country '!$Q$23" lockText="1" noThreeD="1"/>
</file>

<file path=xl/ctrlProps/ctrlProp36.xml><?xml version="1.0" encoding="utf-8"?>
<formControlPr xmlns="http://schemas.microsoft.com/office/spreadsheetml/2009/9/main" objectType="CheckBox" fmlaLink="'Chart of Series by Country '!$Q$24" lockText="1" noThreeD="1"/>
</file>

<file path=xl/ctrlProps/ctrlProp37.xml><?xml version="1.0" encoding="utf-8"?>
<formControlPr xmlns="http://schemas.microsoft.com/office/spreadsheetml/2009/9/main" objectType="CheckBox" fmlaLink="'Chart of Series by Country '!$Q$25" lockText="1" noThreeD="1"/>
</file>

<file path=xl/ctrlProps/ctrlProp38.xml><?xml version="1.0" encoding="utf-8"?>
<formControlPr xmlns="http://schemas.microsoft.com/office/spreadsheetml/2009/9/main" objectType="CheckBox" fmlaLink="'Chart of Series by Country '!$Q$26" lockText="1" noThreeD="1"/>
</file>

<file path=xl/ctrlProps/ctrlProp39.xml><?xml version="1.0" encoding="utf-8"?>
<formControlPr xmlns="http://schemas.microsoft.com/office/spreadsheetml/2009/9/main" objectType="CheckBox" fmlaLink="'Chart of Series by Country '!$Q$27" lockText="1" noThreeD="1"/>
</file>

<file path=xl/ctrlProps/ctrlProp40.xml><?xml version="1.0" encoding="utf-8"?>
<formControlPr xmlns="http://schemas.microsoft.com/office/spreadsheetml/2009/9/main" objectType="CheckBox" fmlaLink="'Chart of Series by Country '!$Q$28" lockText="1" noThreeD="1"/>
</file>

<file path=xl/ctrlProps/ctrlProp41.xml><?xml version="1.0" encoding="utf-8"?>
<formControlPr xmlns="http://schemas.microsoft.com/office/spreadsheetml/2009/9/main" objectType="CheckBox" fmlaLink="'Chart of Series by Country '!$Q$29" lockText="1" noThreeD="1"/>
</file>

<file path=xl/ctrlProps/ctrlProp42.xml><?xml version="1.0" encoding="utf-8"?>
<formControlPr xmlns="http://schemas.microsoft.com/office/spreadsheetml/2009/9/main" objectType="CheckBox" fmlaLink="'Chart of Series by Country '!$Q$30" lockText="1" noThreeD="1"/>
</file>

<file path=xl/ctrlProps/ctrlProp43.xml><?xml version="1.0" encoding="utf-8"?>
<formControlPr xmlns="http://schemas.microsoft.com/office/spreadsheetml/2009/9/main" objectType="CheckBox" fmlaLink="'Chart of Series by Country '!$Q$31" lockText="1" noThreeD="1"/>
</file>

<file path=xl/ctrlProps/ctrlProp44.xml><?xml version="1.0" encoding="utf-8"?>
<formControlPr xmlns="http://schemas.microsoft.com/office/spreadsheetml/2009/9/main" objectType="CheckBox" fmlaLink="'Chart of Series by Country '!$Q$32" lockText="1" noThreeD="1"/>
</file>

<file path=xl/ctrlProps/ctrlProp45.xml><?xml version="1.0" encoding="utf-8"?>
<formControlPr xmlns="http://schemas.microsoft.com/office/spreadsheetml/2009/9/main" objectType="CheckBox" fmlaLink="'Chart of Series by Country '!$Q$33" lockText="1" noThreeD="1"/>
</file>

<file path=xl/ctrlProps/ctrlProp46.xml><?xml version="1.0" encoding="utf-8"?>
<formControlPr xmlns="http://schemas.microsoft.com/office/spreadsheetml/2009/9/main" objectType="CheckBox" fmlaLink="'Chart of Series by Country '!$Q$34" lockText="1" noThreeD="1"/>
</file>

<file path=xl/ctrlProps/ctrlProp47.xml><?xml version="1.0" encoding="utf-8"?>
<formControlPr xmlns="http://schemas.microsoft.com/office/spreadsheetml/2009/9/main" objectType="CheckBox" fmlaLink="'Chart of Series by Country '!$Q$35" lockText="1" noThreeD="1"/>
</file>

<file path=xl/ctrlProps/ctrlProp48.xml><?xml version="1.0" encoding="utf-8"?>
<formControlPr xmlns="http://schemas.microsoft.com/office/spreadsheetml/2009/9/main" objectType="CheckBox" fmlaLink="'Chart of Series by Country '!$Q$36" lockText="1" noThreeD="1"/>
</file>

<file path=xl/ctrlProps/ctrlProp49.xml><?xml version="1.0" encoding="utf-8"?>
<formControlPr xmlns="http://schemas.microsoft.com/office/spreadsheetml/2009/9/main" objectType="CheckBox" fmlaLink="'Chart of Series by Country '!$Q$37" lockText="1" noThreeD="1"/>
</file>

<file path=xl/ctrlProps/ctrlProp50.xml><?xml version="1.0" encoding="utf-8"?>
<formControlPr xmlns="http://schemas.microsoft.com/office/spreadsheetml/2009/9/main" objectType="CheckBox" fmlaLink="'Chart of Series by Country '!$Q$38" lockText="1" noThreeD="1"/>
</file>

<file path=xl/ctrlProps/ctrlProp51.xml><?xml version="1.0" encoding="utf-8"?>
<formControlPr xmlns="http://schemas.microsoft.com/office/spreadsheetml/2009/9/main" objectType="CheckBox" fmlaLink="'Chart of Series by Country '!$Q$39" lockText="1" noThreeD="1"/>
</file>

<file path=xl/ctrlProps/ctrlProp52.xml><?xml version="1.0" encoding="utf-8"?>
<formControlPr xmlns="http://schemas.microsoft.com/office/spreadsheetml/2009/9/main" objectType="CheckBox" fmlaLink="'Chart of Series by Country '!$Q$40" lockText="1" noThreeD="1"/>
</file>

<file path=xl/ctrlProps/ctrlProp53.xml><?xml version="1.0" encoding="utf-8"?>
<formControlPr xmlns="http://schemas.microsoft.com/office/spreadsheetml/2009/9/main" objectType="CheckBox" fmlaLink="'Chart of Series by Country '!$Q$41" lockText="1" noThreeD="1"/>
</file>

<file path=xl/ctrlProps/ctrlProp54.xml><?xml version="1.0" encoding="utf-8"?>
<formControlPr xmlns="http://schemas.microsoft.com/office/spreadsheetml/2009/9/main" objectType="CheckBox" fmlaLink="'Chart of Series by Country '!$Q$42" lockText="1" noThreeD="1"/>
</file>

<file path=xl/ctrlProps/ctrlProp55.xml><?xml version="1.0" encoding="utf-8"?>
<formControlPr xmlns="http://schemas.microsoft.com/office/spreadsheetml/2009/9/main" objectType="CheckBox" fmlaLink="'Chart of Series by Country '!$Q$43" lockText="1" noThreeD="1"/>
</file>

<file path=xl/ctrlProps/ctrlProp56.xml><?xml version="1.0" encoding="utf-8"?>
<formControlPr xmlns="http://schemas.microsoft.com/office/spreadsheetml/2009/9/main" objectType="CheckBox" fmlaLink="'Chart of Series by Country '!$Q$44" lockText="1" noThreeD="1"/>
</file>

<file path=xl/ctrlProps/ctrlProp57.xml><?xml version="1.0" encoding="utf-8"?>
<formControlPr xmlns="http://schemas.microsoft.com/office/spreadsheetml/2009/9/main" objectType="CheckBox" fmlaLink="'Chart of Series by Country '!$Q$45" lockText="1" noThreeD="1"/>
</file>

<file path=xl/ctrlProps/ctrlProp58.xml><?xml version="1.0" encoding="utf-8"?>
<formControlPr xmlns="http://schemas.microsoft.com/office/spreadsheetml/2009/9/main" objectType="CheckBox" fmlaLink="'Chart of Series by Country '!$Q$46" lockText="1" noThreeD="1"/>
</file>

<file path=xl/ctrlProps/ctrlProp59.xml><?xml version="1.0" encoding="utf-8"?>
<formControlPr xmlns="http://schemas.microsoft.com/office/spreadsheetml/2009/9/main" objectType="CheckBox" fmlaLink="'Chart of Series by Country '!$Q$47" lockText="1" noThreeD="1"/>
</file>

<file path=xl/ctrlProps/ctrlProp60.xml><?xml version="1.0" encoding="utf-8"?>
<formControlPr xmlns="http://schemas.microsoft.com/office/spreadsheetml/2009/9/main" objectType="CheckBox" fmlaLink="'Chart of Series by Country '!$Q$48" lockText="1" noThreeD="1"/>
</file>

<file path=xl/ctrlProps/ctrlProp61.xml><?xml version="1.0" encoding="utf-8"?>
<formControlPr xmlns="http://schemas.microsoft.com/office/spreadsheetml/2009/9/main" objectType="CheckBox" fmlaLink="'Chart of Series by Country '!$Q$49" lockText="1" noThreeD="1"/>
</file>

<file path=xl/ctrlProps/ctrlProp62.xml><?xml version="1.0" encoding="utf-8"?>
<formControlPr xmlns="http://schemas.microsoft.com/office/spreadsheetml/2009/9/main" objectType="CheckBox" fmlaLink="'Chart of Series by Country '!$Q$50" lockText="1" noThreeD="1"/>
</file>

<file path=xl/ctrlProps/ctrlProp63.xml><?xml version="1.0" encoding="utf-8"?>
<formControlPr xmlns="http://schemas.microsoft.com/office/spreadsheetml/2009/9/main" objectType="CheckBox" fmlaLink="'Chart of Series by Country '!$Q$51" lockText="1" noThreeD="1"/>
</file>

<file path=xl/ctrlProps/ctrlProp64.xml><?xml version="1.0" encoding="utf-8"?>
<formControlPr xmlns="http://schemas.microsoft.com/office/spreadsheetml/2009/9/main" objectType="CheckBox" fmlaLink="'Chart of Series by Country '!$Q$52" lockText="1" noThreeD="1"/>
</file>

<file path=xl/ctrlProps/ctrlProp65.xml><?xml version="1.0" encoding="utf-8"?>
<formControlPr xmlns="http://schemas.microsoft.com/office/spreadsheetml/2009/9/main" objectType="CheckBox" fmlaLink="'Chart of Series by Country '!$Q$53" lockText="1" noThreeD="1"/>
</file>

<file path=xl/ctrlProps/ctrlProp66.xml><?xml version="1.0" encoding="utf-8"?>
<formControlPr xmlns="http://schemas.microsoft.com/office/spreadsheetml/2009/9/main" objectType="CheckBox" fmlaLink="'Chart of Series by Country '!$Q$54" lockText="1" noThreeD="1"/>
</file>

<file path=xl/ctrlProps/ctrlProp67.xml><?xml version="1.0" encoding="utf-8"?>
<formControlPr xmlns="http://schemas.microsoft.com/office/spreadsheetml/2009/9/main" objectType="CheckBox" fmlaLink="'Chart of Series by Country '!$Q$55" lockText="1" noThreeD="1"/>
</file>

<file path=xl/ctrlProps/ctrlProp68.xml><?xml version="1.0" encoding="utf-8"?>
<formControlPr xmlns="http://schemas.microsoft.com/office/spreadsheetml/2009/9/main" objectType="CheckBox" fmlaLink="'Chart of Series by Country '!$Q$56" lockText="1" noThreeD="1"/>
</file>

<file path=xl/ctrlProps/ctrlProp69.xml><?xml version="1.0" encoding="utf-8"?>
<formControlPr xmlns="http://schemas.microsoft.com/office/spreadsheetml/2009/9/main" objectType="CheckBox" fmlaLink="'Chart of Series by Country '!$Q$57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Spin" dx="31" fmlaLink="'1. Database of Series'!$C$2" max="73" min="1" page="10" val="2"/>
</file>

<file path=xl/ctrlProps/ctrlProp73.xml><?xml version="1.0" encoding="utf-8"?>
<formControlPr xmlns="http://schemas.microsoft.com/office/spreadsheetml/2009/9/main" objectType="CheckBox" fmlaLink="'Chart of Series by Country '!$Q$57" lockText="1" noThreeD="1"/>
</file>

<file path=xl/ctrlProps/ctrlProp74.xml><?xml version="1.0" encoding="utf-8"?>
<formControlPr xmlns="http://schemas.microsoft.com/office/spreadsheetml/2009/9/main" objectType="CheckBox" fmlaLink="'Chart of Series by Country '!$Q$57" lockText="1" noThreeD="1"/>
</file>

<file path=xl/ctrlProps/ctrlProp75.xml><?xml version="1.0" encoding="utf-8"?>
<formControlPr xmlns="http://schemas.microsoft.com/office/spreadsheetml/2009/9/main" objectType="CheckBox" fmlaLink="'Chart of Series by Country '!$Q$58" lockText="1" noThreeD="1"/>
</file>

<file path=xl/ctrlProps/ctrlProp76.xml><?xml version="1.0" encoding="utf-8"?>
<formControlPr xmlns="http://schemas.microsoft.com/office/spreadsheetml/2009/9/main" objectType="CheckBox" fmlaLink="'Chart of Series by Country '!$Q$57" lockText="1" noThreeD="1"/>
</file>

<file path=xl/ctrlProps/ctrlProp77.xml><?xml version="1.0" encoding="utf-8"?>
<formControlPr xmlns="http://schemas.microsoft.com/office/spreadsheetml/2009/9/main" objectType="CheckBox" fmlaLink="'Chart of Series by Country '!$Q$59" lockText="1" noThreeD="1"/>
</file>

<file path=xl/ctrlProps/ctrlProp78.xml><?xml version="1.0" encoding="utf-8"?>
<formControlPr xmlns="http://schemas.microsoft.com/office/spreadsheetml/2009/9/main" objectType="CheckBox" fmlaLink="'Chart of Series by Country '!$Q$57" lockText="1" noThreeD="1"/>
</file>

<file path=xl/ctrlProps/ctrlProp79.xml><?xml version="1.0" encoding="utf-8"?>
<formControlPr xmlns="http://schemas.microsoft.com/office/spreadsheetml/2009/9/main" objectType="CheckBox" fmlaLink="'Chart of Series by Country '!$Q$57" lockText="1" noThreeD="1"/>
</file>

<file path=xl/ctrlProps/ctrlProp80.xml><?xml version="1.0" encoding="utf-8"?>
<formControlPr xmlns="http://schemas.microsoft.com/office/spreadsheetml/2009/9/main" objectType="CheckBox" fmlaLink="'Chart of Series by Country '!$Q$60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Spin" dx="22" fmlaLink="'Country Codes'!$D$2" max="80" min="1" page="10" val="56"/>
</file>

<file path=xl/ctrlProps/ctrlProp83.xml><?xml version="1.0" encoding="utf-8"?>
<formControlPr xmlns="http://schemas.microsoft.com/office/spreadsheetml/2009/9/main" objectType="Drop" dropStyle="combo" dx="16" fmlaLink="'Country Codes'!$D$2" fmlaRange="'Country Codes'!$N$10:$N$80" noThreeD="1" sel="56" val="0"/>
</file>

<file path=xl/ctrlProps/ctrlProp84.xml><?xml version="1.0" encoding="utf-8"?>
<formControlPr xmlns="http://schemas.microsoft.com/office/spreadsheetml/2009/9/main" objectType="Spin" dx="22" fmlaLink="'Data Series'!$D$2" max="80" min="1" page="10" val="2"/>
</file>

<file path=xl/ctrlProps/ctrlProp85.xml><?xml version="1.0" encoding="utf-8"?>
<formControlPr xmlns="http://schemas.microsoft.com/office/spreadsheetml/2009/9/main" objectType="Drop" dropLines="40" dropStyle="combo" dx="16" fmlaLink="'1. Database of Series'!$C$2" fmlaRange="'List of Countries and Series'!$F$3:$F$85" noThreeD="1" sel="2" val="0"/>
</file>

<file path=xl/ctrlProps/ctrlProp86.xml><?xml version="1.0" encoding="utf-8"?>
<formControlPr xmlns="http://schemas.microsoft.com/office/spreadsheetml/2009/9/main" objectType="Drop" dropStyle="combo" dx="16" fmlaLink="'1. Database of Series'!$A$76" fmlaRange="'List of Countries and Series'!$I$3:$I$69" noThreeD="1" sel="1" val="0"/>
</file>

<file path=xl/ctrlProps/ctrlProp87.xml><?xml version="1.0" encoding="utf-8"?>
<formControlPr xmlns="http://schemas.microsoft.com/office/spreadsheetml/2009/9/main" objectType="Drop" dropStyle="combo" dx="16" fmlaLink="'1. Database of Series'!$D$76" fmlaRange="'1. Database of Series'!$D$78:$D$80" noThreeD="1" sel="3" val="0"/>
</file>

<file path=xl/ctrlProps/ctrlProp88.xml><?xml version="1.0" encoding="utf-8"?>
<formControlPr xmlns="http://schemas.microsoft.com/office/spreadsheetml/2009/9/main" objectType="Drop" dropStyle="combo" dx="16" fmlaLink="'1. Database of Series'!$Q$76" fmlaRange="'1. Database of Series'!$Q$78:$Q$81" noThreeD="1" sel="3" val="0"/>
</file>

<file path=xl/ctrlProps/ctrlProp89.xml><?xml version="1.0" encoding="utf-8"?>
<formControlPr xmlns="http://schemas.microsoft.com/office/spreadsheetml/2009/9/main" objectType="Spin" dx="22" fmlaLink="'1. Database of Series'!$C$2" max="50" page="10" val="2"/>
</file>

<file path=xl/ctrlProps/ctrlProp90.xml><?xml version="1.0" encoding="utf-8"?>
<formControlPr xmlns="http://schemas.microsoft.com/office/spreadsheetml/2009/9/main" objectType="Drop" dropStyle="combo" dx="16" fmlaLink="'1. Database of Series'!$A$76" fmlaRange="'List of Countries and Series'!$I$3:$I$69" noThreeD="1" sel="1" val="19"/>
</file>

<file path=xl/ctrlProps/ctrlProp91.xml><?xml version="1.0" encoding="utf-8"?>
<formControlPr xmlns="http://schemas.microsoft.com/office/spreadsheetml/2009/9/main" objectType="Spin" dx="22" fmlaLink="'1. Database of Series'!$A$76" inc="41" max="41" min="1" page="10"/>
</file>

<file path=xl/ctrlProps/ctrlProp92.xml><?xml version="1.0" encoding="utf-8"?>
<formControlPr xmlns="http://schemas.microsoft.com/office/spreadsheetml/2009/9/main" objectType="Drop" dropLines="50" dropStyle="combo" dx="16" fmlaLink="'Graph Selection'!$I$3" fmlaRange="'Data Series'!$C$11:$C$79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ustomXml" Target="../ink/ink2.xml"/><Relationship Id="rId1" Type="http://schemas.openxmlformats.org/officeDocument/2006/relationships/customXml" Target="../ink/ink1.xml"/><Relationship Id="rId6" Type="http://schemas.openxmlformats.org/officeDocument/2006/relationships/customXml" Target="../ink/ink5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20</xdr:row>
          <xdr:rowOff>146050</xdr:rowOff>
        </xdr:from>
        <xdr:to>
          <xdr:col>15</xdr:col>
          <xdr:colOff>12700</xdr:colOff>
          <xdr:row>22</xdr:row>
          <xdr:rowOff>44450</xdr:rowOff>
        </xdr:to>
        <xdr:sp macro="" textlink="">
          <xdr:nvSpPr>
            <xdr:cNvPr id="1948674" name="Button 2" hidden="1">
              <a:extLst>
                <a:ext uri="{63B3BB69-23CF-44E3-9099-C40C66FF867C}">
                  <a14:compatExt spid="_x0000_s1948674"/>
                </a:ext>
                <a:ext uri="{FF2B5EF4-FFF2-40B4-BE49-F238E27FC236}">
                  <a16:creationId xmlns:a16="http://schemas.microsoft.com/office/drawing/2014/main" id="{00000000-0008-0000-0000-000002B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647700</xdr:colOff>
          <xdr:row>18</xdr:row>
          <xdr:rowOff>101600</xdr:rowOff>
        </xdr:from>
        <xdr:to>
          <xdr:col>15</xdr:col>
          <xdr:colOff>69850</xdr:colOff>
          <xdr:row>20</xdr:row>
          <xdr:rowOff>6350</xdr:rowOff>
        </xdr:to>
        <xdr:sp macro="" textlink="">
          <xdr:nvSpPr>
            <xdr:cNvPr id="1948675" name="Button 3" hidden="1">
              <a:extLst>
                <a:ext uri="{63B3BB69-23CF-44E3-9099-C40C66FF867C}">
                  <a14:compatExt spid="_x0000_s1948675"/>
                </a:ext>
                <a:ext uri="{FF2B5EF4-FFF2-40B4-BE49-F238E27FC236}">
                  <a16:creationId xmlns:a16="http://schemas.microsoft.com/office/drawing/2014/main" id="{00000000-0008-0000-0000-000003B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4</xdr:row>
          <xdr:rowOff>19050</xdr:rowOff>
        </xdr:from>
        <xdr:to>
          <xdr:col>17</xdr:col>
          <xdr:colOff>450850</xdr:colOff>
          <xdr:row>6</xdr:row>
          <xdr:rowOff>25400</xdr:rowOff>
        </xdr:to>
        <xdr:sp macro="" textlink="">
          <xdr:nvSpPr>
            <xdr:cNvPr id="1929217" name="Check Box 1" hidden="1">
              <a:extLst>
                <a:ext uri="{63B3BB69-23CF-44E3-9099-C40C66FF867C}">
                  <a14:compatExt spid="_x0000_s1929217"/>
                </a:ext>
                <a:ext uri="{FF2B5EF4-FFF2-40B4-BE49-F238E27FC236}">
                  <a16:creationId xmlns:a16="http://schemas.microsoft.com/office/drawing/2014/main" id="{00000000-0008-0000-0100-0000017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F30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291920</xdr:colOff>
      <xdr:row>37</xdr:row>
      <xdr:rowOff>114000</xdr:rowOff>
    </xdr:from>
    <xdr:to>
      <xdr:col>1</xdr:col>
      <xdr:colOff>292160</xdr:colOff>
      <xdr:row>37</xdr:row>
      <xdr:rowOff>114240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952320" y="3314400"/>
            <a:ext cx="240" cy="24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94A0E2D-DF65-4DA9-9E6F-CE436582E367}"/>
                </a:ext>
              </a:extLst>
            </xdr:cNvPr>
            <xdr:cNvPicPr/>
          </xdr:nvPicPr>
          <xdr:blipFill/>
          <xdr:spPr/>
        </xdr:pic>
      </mc:Fallback>
    </mc:AlternateContent>
    <xdr:clientData/>
  </xdr:twoCellAnchor>
  <xdr:twoCellAnchor>
    <xdr:from>
      <xdr:col>11</xdr:col>
      <xdr:colOff>444160</xdr:colOff>
      <xdr:row>37</xdr:row>
      <xdr:rowOff>126960</xdr:rowOff>
    </xdr:from>
    <xdr:to>
      <xdr:col>11</xdr:col>
      <xdr:colOff>444400</xdr:colOff>
      <xdr:row>37</xdr:row>
      <xdr:rowOff>127200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14:cNvPr>
            <xdr14:cNvContentPartPr/>
          </xdr14:nvContentPartPr>
          <xdr14:nvPr macro=""/>
          <xdr14:xfrm>
            <a:off x="7708560" y="3327360"/>
            <a:ext cx="240" cy="2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D1AC68D-4729-40D4-AD85-4B91747D754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705680" y="3324480"/>
              <a:ext cx="6000" cy="6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31440</xdr:colOff>
      <xdr:row>37</xdr:row>
      <xdr:rowOff>63120</xdr:rowOff>
    </xdr:from>
    <xdr:to>
      <xdr:col>6</xdr:col>
      <xdr:colOff>31680</xdr:colOff>
      <xdr:row>37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14:cNvPr>
            <xdr14:cNvContentPartPr/>
          </xdr14:nvContentPartPr>
          <xdr14:nvPr macro=""/>
          <xdr14:xfrm>
            <a:off x="3993840" y="3263520"/>
            <a:ext cx="240" cy="2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E96EDBFC-7A28-4DED-ABC1-41B5D9150CD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990960" y="3260640"/>
              <a:ext cx="6000" cy="6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</xdr:col>
      <xdr:colOff>393280</xdr:colOff>
      <xdr:row>38</xdr:row>
      <xdr:rowOff>69640</xdr:rowOff>
    </xdr:from>
    <xdr:to>
      <xdr:col>5</xdr:col>
      <xdr:colOff>393520</xdr:colOff>
      <xdr:row>38</xdr:row>
      <xdr:rowOff>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14:cNvPr>
            <xdr14:cNvContentPartPr/>
          </xdr14:nvContentPartPr>
          <xdr14:nvPr macro=""/>
          <xdr14:xfrm>
            <a:off x="3695280" y="3447840"/>
            <a:ext cx="240" cy="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CE14E9B-F88C-4AB6-98E2-978398B7503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692400" y="3444960"/>
              <a:ext cx="6000" cy="6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</xdr:col>
      <xdr:colOff>520240</xdr:colOff>
      <xdr:row>39</xdr:row>
      <xdr:rowOff>164720</xdr:rowOff>
    </xdr:from>
    <xdr:to>
      <xdr:col>5</xdr:col>
      <xdr:colOff>520480</xdr:colOff>
      <xdr:row>39</xdr:row>
      <xdr:rowOff>164960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14:cNvPr>
            <xdr14:cNvContentPartPr/>
          </xdr14:nvContentPartPr>
          <xdr14:nvPr macro=""/>
          <xdr14:xfrm>
            <a:off x="3822240" y="3720720"/>
            <a:ext cx="240" cy="2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3D8BAEBE-47BD-4A64-AE2F-305DDE1CC25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819360" y="3717840"/>
              <a:ext cx="6000" cy="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7</xdr:row>
          <xdr:rowOff>6350</xdr:rowOff>
        </xdr:from>
        <xdr:to>
          <xdr:col>4</xdr:col>
          <xdr:colOff>431800</xdr:colOff>
          <xdr:row>8</xdr:row>
          <xdr:rowOff>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10</xdr:row>
          <xdr:rowOff>0</xdr:rowOff>
        </xdr:from>
        <xdr:to>
          <xdr:col>4</xdr:col>
          <xdr:colOff>444500</xdr:colOff>
          <xdr:row>11</xdr:row>
          <xdr:rowOff>6350</xdr:rowOff>
        </xdr:to>
        <xdr:sp macro="" textlink="">
          <xdr:nvSpPr>
            <xdr:cNvPr id="13314" name="Spinner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488950</xdr:colOff>
          <xdr:row>0</xdr:row>
          <xdr:rowOff>184150</xdr:rowOff>
        </xdr:from>
        <xdr:to>
          <xdr:col>9</xdr:col>
          <xdr:colOff>603250</xdr:colOff>
          <xdr:row>3</xdr:row>
          <xdr:rowOff>12700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508000</xdr:colOff>
          <xdr:row>0</xdr:row>
          <xdr:rowOff>165100</xdr:rowOff>
        </xdr:from>
        <xdr:to>
          <xdr:col>12</xdr:col>
          <xdr:colOff>69850</xdr:colOff>
          <xdr:row>3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URLs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165100</xdr:rowOff>
        </xdr:from>
        <xdr:to>
          <xdr:col>8</xdr:col>
          <xdr:colOff>95250</xdr:colOff>
          <xdr:row>2</xdr:row>
          <xdr:rowOff>165100</xdr:rowOff>
        </xdr:to>
        <xdr:sp macro="" textlink="">
          <xdr:nvSpPr>
            <xdr:cNvPr id="13317" name="Drop Dow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0</xdr:row>
          <xdr:rowOff>152400</xdr:rowOff>
        </xdr:from>
        <xdr:to>
          <xdr:col>8</xdr:col>
          <xdr:colOff>95250</xdr:colOff>
          <xdr:row>1</xdr:row>
          <xdr:rowOff>158750</xdr:rowOff>
        </xdr:to>
        <xdr:sp macro="" textlink="">
          <xdr:nvSpPr>
            <xdr:cNvPr id="13318" name="Drop Dow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622300</xdr:colOff>
          <xdr:row>28</xdr:row>
          <xdr:rowOff>19050</xdr:rowOff>
        </xdr:from>
        <xdr:to>
          <xdr:col>10</xdr:col>
          <xdr:colOff>660400</xdr:colOff>
          <xdr:row>29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Hyper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355600</xdr:colOff>
          <xdr:row>6</xdr:row>
          <xdr:rowOff>165100</xdr:rowOff>
        </xdr:from>
        <xdr:to>
          <xdr:col>17</xdr:col>
          <xdr:colOff>120650</xdr:colOff>
          <xdr:row>8</xdr:row>
          <xdr:rowOff>171450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F30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119062</xdr:colOff>
      <xdr:row>1</xdr:row>
      <xdr:rowOff>39688</xdr:rowOff>
    </xdr:from>
    <xdr:to>
      <xdr:col>18</xdr:col>
      <xdr:colOff>269875</xdr:colOff>
      <xdr:row>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874625" y="214313"/>
          <a:ext cx="1468438" cy="833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Look in Fred for the series and check the country</a:t>
          </a:r>
          <a:r>
            <a:rPr lang="en-US" sz="1100" baseline="0"/>
            <a:t> code as well as the series name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60326"/>
    <xdr:ext cx="7143750" cy="37179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641350</xdr:colOff>
          <xdr:row>1</xdr:row>
          <xdr:rowOff>25400</xdr:rowOff>
        </xdr:from>
        <xdr:to>
          <xdr:col>14</xdr:col>
          <xdr:colOff>228600</xdr:colOff>
          <xdr:row>2</xdr:row>
          <xdr:rowOff>6350</xdr:rowOff>
        </xdr:to>
        <xdr:sp macro="" textlink="">
          <xdr:nvSpPr>
            <xdr:cNvPr id="1938433" name="Drop Down 1" hidden="1">
              <a:extLst>
                <a:ext uri="{63B3BB69-23CF-44E3-9099-C40C66FF867C}">
                  <a14:compatExt spid="_x0000_s1938433"/>
                </a:ext>
                <a:ext uri="{FF2B5EF4-FFF2-40B4-BE49-F238E27FC236}">
                  <a16:creationId xmlns:a16="http://schemas.microsoft.com/office/drawing/2014/main" id="{00000000-0008-0000-0300-00000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641350</xdr:colOff>
          <xdr:row>2</xdr:row>
          <xdr:rowOff>25400</xdr:rowOff>
        </xdr:from>
        <xdr:to>
          <xdr:col>14</xdr:col>
          <xdr:colOff>228600</xdr:colOff>
          <xdr:row>3</xdr:row>
          <xdr:rowOff>6350</xdr:rowOff>
        </xdr:to>
        <xdr:sp macro="" textlink="">
          <xdr:nvSpPr>
            <xdr:cNvPr id="1938434" name="Drop Down 2" hidden="1">
              <a:extLst>
                <a:ext uri="{63B3BB69-23CF-44E3-9099-C40C66FF867C}">
                  <a14:compatExt spid="_x0000_s1938434"/>
                </a:ext>
                <a:ext uri="{FF2B5EF4-FFF2-40B4-BE49-F238E27FC236}">
                  <a16:creationId xmlns:a16="http://schemas.microsoft.com/office/drawing/2014/main" id="{00000000-0008-0000-0300-00000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641350</xdr:colOff>
          <xdr:row>3</xdr:row>
          <xdr:rowOff>25400</xdr:rowOff>
        </xdr:from>
        <xdr:to>
          <xdr:col>14</xdr:col>
          <xdr:colOff>228600</xdr:colOff>
          <xdr:row>4</xdr:row>
          <xdr:rowOff>6350</xdr:rowOff>
        </xdr:to>
        <xdr:sp macro="" textlink="">
          <xdr:nvSpPr>
            <xdr:cNvPr id="1938435" name="Drop Down 3" hidden="1">
              <a:extLst>
                <a:ext uri="{63B3BB69-23CF-44E3-9099-C40C66FF867C}">
                  <a14:compatExt spid="_x0000_s1938435"/>
                </a:ext>
                <a:ext uri="{FF2B5EF4-FFF2-40B4-BE49-F238E27FC236}">
                  <a16:creationId xmlns:a16="http://schemas.microsoft.com/office/drawing/2014/main" id="{00000000-0008-0000-0300-00000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641350</xdr:colOff>
          <xdr:row>4</xdr:row>
          <xdr:rowOff>25400</xdr:rowOff>
        </xdr:from>
        <xdr:to>
          <xdr:col>14</xdr:col>
          <xdr:colOff>228600</xdr:colOff>
          <xdr:row>5</xdr:row>
          <xdr:rowOff>6350</xdr:rowOff>
        </xdr:to>
        <xdr:sp macro="" textlink="">
          <xdr:nvSpPr>
            <xdr:cNvPr id="1938436" name="Drop Down 4" hidden="1">
              <a:extLst>
                <a:ext uri="{63B3BB69-23CF-44E3-9099-C40C66FF867C}">
                  <a14:compatExt spid="_x0000_s1938436"/>
                </a:ext>
                <a:ext uri="{FF2B5EF4-FFF2-40B4-BE49-F238E27FC236}">
                  <a16:creationId xmlns:a16="http://schemas.microsoft.com/office/drawing/2014/main" id="{00000000-0008-0000-0300-000004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550136</xdr:colOff>
      <xdr:row>4</xdr:row>
      <xdr:rowOff>57150</xdr:rowOff>
    </xdr:from>
    <xdr:to>
      <xdr:col>23</xdr:col>
      <xdr:colOff>320267</xdr:colOff>
      <xdr:row>33</xdr:row>
      <xdr:rowOff>167383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37336" y="768350"/>
          <a:ext cx="2411731" cy="52664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387350</xdr:colOff>
          <xdr:row>1</xdr:row>
          <xdr:rowOff>69850</xdr:rowOff>
        </xdr:from>
        <xdr:to>
          <xdr:col>17</xdr:col>
          <xdr:colOff>222250</xdr:colOff>
          <xdr:row>2</xdr:row>
          <xdr:rowOff>95250</xdr:rowOff>
        </xdr:to>
        <xdr:sp macro="" textlink="">
          <xdr:nvSpPr>
            <xdr:cNvPr id="1938438" name="Button 6" hidden="1">
              <a:extLst>
                <a:ext uri="{63B3BB69-23CF-44E3-9099-C40C66FF867C}">
                  <a14:compatExt spid="_x0000_s1938438"/>
                </a:ext>
                <a:ext uri="{FF2B5EF4-FFF2-40B4-BE49-F238E27FC236}">
                  <a16:creationId xmlns:a16="http://schemas.microsoft.com/office/drawing/2014/main" id="{00000000-0008-0000-0300-000006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to False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1263650</xdr:colOff>
          <xdr:row>3</xdr:row>
          <xdr:rowOff>171450</xdr:rowOff>
        </xdr:from>
        <xdr:to>
          <xdr:col>16</xdr:col>
          <xdr:colOff>406400</xdr:colOff>
          <xdr:row>4</xdr:row>
          <xdr:rowOff>158750</xdr:rowOff>
        </xdr:to>
        <xdr:sp macro="" textlink="">
          <xdr:nvSpPr>
            <xdr:cNvPr id="1938440" name="Check Box 8" hidden="1">
              <a:extLst>
                <a:ext uri="{63B3BB69-23CF-44E3-9099-C40C66FF867C}">
                  <a14:compatExt spid="_x0000_s1938440"/>
                </a:ext>
                <a:ext uri="{FF2B5EF4-FFF2-40B4-BE49-F238E27FC236}">
                  <a16:creationId xmlns:a16="http://schemas.microsoft.com/office/drawing/2014/main" id="{00000000-0008-0000-0300-000008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1270000</xdr:colOff>
          <xdr:row>4</xdr:row>
          <xdr:rowOff>158750</xdr:rowOff>
        </xdr:from>
        <xdr:to>
          <xdr:col>16</xdr:col>
          <xdr:colOff>412750</xdr:colOff>
          <xdr:row>5</xdr:row>
          <xdr:rowOff>146050</xdr:rowOff>
        </xdr:to>
        <xdr:sp macro="" textlink="">
          <xdr:nvSpPr>
            <xdr:cNvPr id="1938442" name="Check Box 10" hidden="1">
              <a:extLst>
                <a:ext uri="{63B3BB69-23CF-44E3-9099-C40C66FF867C}">
                  <a14:compatExt spid="_x0000_s1938442"/>
                </a:ext>
                <a:ext uri="{FF2B5EF4-FFF2-40B4-BE49-F238E27FC236}">
                  <a16:creationId xmlns:a16="http://schemas.microsoft.com/office/drawing/2014/main" id="{00000000-0008-0000-0300-00000A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1282700</xdr:colOff>
          <xdr:row>5</xdr:row>
          <xdr:rowOff>158750</xdr:rowOff>
        </xdr:from>
        <xdr:to>
          <xdr:col>16</xdr:col>
          <xdr:colOff>425450</xdr:colOff>
          <xdr:row>6</xdr:row>
          <xdr:rowOff>146050</xdr:rowOff>
        </xdr:to>
        <xdr:sp macro="" textlink="">
          <xdr:nvSpPr>
            <xdr:cNvPr id="1938443" name="Check Box 11" hidden="1">
              <a:extLst>
                <a:ext uri="{63B3BB69-23CF-44E3-9099-C40C66FF867C}">
                  <a14:compatExt spid="_x0000_s1938443"/>
                </a:ext>
                <a:ext uri="{FF2B5EF4-FFF2-40B4-BE49-F238E27FC236}">
                  <a16:creationId xmlns:a16="http://schemas.microsoft.com/office/drawing/2014/main" id="{00000000-0008-0000-0300-00000B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1276350</xdr:colOff>
          <xdr:row>6</xdr:row>
          <xdr:rowOff>171450</xdr:rowOff>
        </xdr:from>
        <xdr:to>
          <xdr:col>16</xdr:col>
          <xdr:colOff>419100</xdr:colOff>
          <xdr:row>7</xdr:row>
          <xdr:rowOff>158750</xdr:rowOff>
        </xdr:to>
        <xdr:sp macro="" textlink="">
          <xdr:nvSpPr>
            <xdr:cNvPr id="1938444" name="Check Box 12" hidden="1">
              <a:extLst>
                <a:ext uri="{63B3BB69-23CF-44E3-9099-C40C66FF867C}">
                  <a14:compatExt spid="_x0000_s1938444"/>
                </a:ext>
                <a:ext uri="{FF2B5EF4-FFF2-40B4-BE49-F238E27FC236}">
                  <a16:creationId xmlns:a16="http://schemas.microsoft.com/office/drawing/2014/main" id="{00000000-0008-0000-0300-00000C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1282700</xdr:colOff>
          <xdr:row>7</xdr:row>
          <xdr:rowOff>165100</xdr:rowOff>
        </xdr:from>
        <xdr:to>
          <xdr:col>16</xdr:col>
          <xdr:colOff>425450</xdr:colOff>
          <xdr:row>8</xdr:row>
          <xdr:rowOff>127000</xdr:rowOff>
        </xdr:to>
        <xdr:sp macro="" textlink="">
          <xdr:nvSpPr>
            <xdr:cNvPr id="1938445" name="Check Box 13" hidden="1">
              <a:extLst>
                <a:ext uri="{63B3BB69-23CF-44E3-9099-C40C66FF867C}">
                  <a14:compatExt spid="_x0000_s1938445"/>
                </a:ext>
                <a:ext uri="{FF2B5EF4-FFF2-40B4-BE49-F238E27FC236}">
                  <a16:creationId xmlns:a16="http://schemas.microsoft.com/office/drawing/2014/main" id="{00000000-0008-0000-0300-00000D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1289050</xdr:colOff>
          <xdr:row>8</xdr:row>
          <xdr:rowOff>152400</xdr:rowOff>
        </xdr:from>
        <xdr:to>
          <xdr:col>16</xdr:col>
          <xdr:colOff>431800</xdr:colOff>
          <xdr:row>9</xdr:row>
          <xdr:rowOff>114300</xdr:rowOff>
        </xdr:to>
        <xdr:sp macro="" textlink="">
          <xdr:nvSpPr>
            <xdr:cNvPr id="1938446" name="Check Box 14" hidden="1">
              <a:extLst>
                <a:ext uri="{63B3BB69-23CF-44E3-9099-C40C66FF867C}">
                  <a14:compatExt spid="_x0000_s1938446"/>
                </a:ext>
                <a:ext uri="{FF2B5EF4-FFF2-40B4-BE49-F238E27FC236}">
                  <a16:creationId xmlns:a16="http://schemas.microsoft.com/office/drawing/2014/main" id="{00000000-0008-0000-0300-00000E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1301750</xdr:colOff>
          <xdr:row>9</xdr:row>
          <xdr:rowOff>152400</xdr:rowOff>
        </xdr:from>
        <xdr:to>
          <xdr:col>16</xdr:col>
          <xdr:colOff>444500</xdr:colOff>
          <xdr:row>10</xdr:row>
          <xdr:rowOff>114300</xdr:rowOff>
        </xdr:to>
        <xdr:sp macro="" textlink="">
          <xdr:nvSpPr>
            <xdr:cNvPr id="1938447" name="Check Box 15" hidden="1">
              <a:extLst>
                <a:ext uri="{63B3BB69-23CF-44E3-9099-C40C66FF867C}">
                  <a14:compatExt spid="_x0000_s1938447"/>
                </a:ext>
                <a:ext uri="{FF2B5EF4-FFF2-40B4-BE49-F238E27FC236}">
                  <a16:creationId xmlns:a16="http://schemas.microsoft.com/office/drawing/2014/main" id="{00000000-0008-0000-0300-00000F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1295400</xdr:colOff>
          <xdr:row>10</xdr:row>
          <xdr:rowOff>165100</xdr:rowOff>
        </xdr:from>
        <xdr:to>
          <xdr:col>16</xdr:col>
          <xdr:colOff>438150</xdr:colOff>
          <xdr:row>11</xdr:row>
          <xdr:rowOff>127000</xdr:rowOff>
        </xdr:to>
        <xdr:sp macro="" textlink="">
          <xdr:nvSpPr>
            <xdr:cNvPr id="1938448" name="Check Box 16" hidden="1">
              <a:extLst>
                <a:ext uri="{63B3BB69-23CF-44E3-9099-C40C66FF867C}">
                  <a14:compatExt spid="_x0000_s1938448"/>
                </a:ext>
                <a:ext uri="{FF2B5EF4-FFF2-40B4-BE49-F238E27FC236}">
                  <a16:creationId xmlns:a16="http://schemas.microsoft.com/office/drawing/2014/main" id="{00000000-0008-0000-0300-00001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1295400</xdr:colOff>
          <xdr:row>11</xdr:row>
          <xdr:rowOff>165100</xdr:rowOff>
        </xdr:from>
        <xdr:to>
          <xdr:col>16</xdr:col>
          <xdr:colOff>438150</xdr:colOff>
          <xdr:row>12</xdr:row>
          <xdr:rowOff>152400</xdr:rowOff>
        </xdr:to>
        <xdr:sp macro="" textlink="">
          <xdr:nvSpPr>
            <xdr:cNvPr id="1938449" name="Check Box 17" hidden="1">
              <a:extLst>
                <a:ext uri="{63B3BB69-23CF-44E3-9099-C40C66FF867C}">
                  <a14:compatExt spid="_x0000_s1938449"/>
                </a:ext>
                <a:ext uri="{FF2B5EF4-FFF2-40B4-BE49-F238E27FC236}">
                  <a16:creationId xmlns:a16="http://schemas.microsoft.com/office/drawing/2014/main" id="{00000000-0008-0000-0300-00001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1301750</xdr:colOff>
          <xdr:row>12</xdr:row>
          <xdr:rowOff>152400</xdr:rowOff>
        </xdr:from>
        <xdr:to>
          <xdr:col>16</xdr:col>
          <xdr:colOff>444500</xdr:colOff>
          <xdr:row>13</xdr:row>
          <xdr:rowOff>139700</xdr:rowOff>
        </xdr:to>
        <xdr:sp macro="" textlink="">
          <xdr:nvSpPr>
            <xdr:cNvPr id="1938450" name="Check Box 18" hidden="1">
              <a:extLst>
                <a:ext uri="{63B3BB69-23CF-44E3-9099-C40C66FF867C}">
                  <a14:compatExt spid="_x0000_s1938450"/>
                </a:ext>
                <a:ext uri="{FF2B5EF4-FFF2-40B4-BE49-F238E27FC236}">
                  <a16:creationId xmlns:a16="http://schemas.microsoft.com/office/drawing/2014/main" id="{00000000-0008-0000-0300-00001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1314450</xdr:colOff>
          <xdr:row>13</xdr:row>
          <xdr:rowOff>152400</xdr:rowOff>
        </xdr:from>
        <xdr:to>
          <xdr:col>16</xdr:col>
          <xdr:colOff>457200</xdr:colOff>
          <xdr:row>14</xdr:row>
          <xdr:rowOff>139700</xdr:rowOff>
        </xdr:to>
        <xdr:sp macro="" textlink="">
          <xdr:nvSpPr>
            <xdr:cNvPr id="1938451" name="Check Box 19" hidden="1">
              <a:extLst>
                <a:ext uri="{63B3BB69-23CF-44E3-9099-C40C66FF867C}">
                  <a14:compatExt spid="_x0000_s1938451"/>
                </a:ext>
                <a:ext uri="{FF2B5EF4-FFF2-40B4-BE49-F238E27FC236}">
                  <a16:creationId xmlns:a16="http://schemas.microsoft.com/office/drawing/2014/main" id="{00000000-0008-0000-0300-00001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1308100</xdr:colOff>
          <xdr:row>14</xdr:row>
          <xdr:rowOff>165100</xdr:rowOff>
        </xdr:from>
        <xdr:to>
          <xdr:col>16</xdr:col>
          <xdr:colOff>450850</xdr:colOff>
          <xdr:row>15</xdr:row>
          <xdr:rowOff>152400</xdr:rowOff>
        </xdr:to>
        <xdr:sp macro="" textlink="">
          <xdr:nvSpPr>
            <xdr:cNvPr id="1938452" name="Check Box 20" hidden="1">
              <a:extLst>
                <a:ext uri="{63B3BB69-23CF-44E3-9099-C40C66FF867C}">
                  <a14:compatExt spid="_x0000_s1938452"/>
                </a:ext>
                <a:ext uri="{FF2B5EF4-FFF2-40B4-BE49-F238E27FC236}">
                  <a16:creationId xmlns:a16="http://schemas.microsoft.com/office/drawing/2014/main" id="{00000000-0008-0000-0300-000014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1308100</xdr:colOff>
          <xdr:row>15</xdr:row>
          <xdr:rowOff>158750</xdr:rowOff>
        </xdr:from>
        <xdr:to>
          <xdr:col>16</xdr:col>
          <xdr:colOff>450850</xdr:colOff>
          <xdr:row>16</xdr:row>
          <xdr:rowOff>146050</xdr:rowOff>
        </xdr:to>
        <xdr:sp macro="" textlink="">
          <xdr:nvSpPr>
            <xdr:cNvPr id="1938453" name="Check Box 21" hidden="1">
              <a:extLst>
                <a:ext uri="{63B3BB69-23CF-44E3-9099-C40C66FF867C}">
                  <a14:compatExt spid="_x0000_s1938453"/>
                </a:ext>
                <a:ext uri="{FF2B5EF4-FFF2-40B4-BE49-F238E27FC236}">
                  <a16:creationId xmlns:a16="http://schemas.microsoft.com/office/drawing/2014/main" id="{00000000-0008-0000-0300-000015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1314450</xdr:colOff>
          <xdr:row>16</xdr:row>
          <xdr:rowOff>146050</xdr:rowOff>
        </xdr:from>
        <xdr:to>
          <xdr:col>16</xdr:col>
          <xdr:colOff>457200</xdr:colOff>
          <xdr:row>17</xdr:row>
          <xdr:rowOff>133350</xdr:rowOff>
        </xdr:to>
        <xdr:sp macro="" textlink="">
          <xdr:nvSpPr>
            <xdr:cNvPr id="1938454" name="Check Box 22" hidden="1">
              <a:extLst>
                <a:ext uri="{63B3BB69-23CF-44E3-9099-C40C66FF867C}">
                  <a14:compatExt spid="_x0000_s1938454"/>
                </a:ext>
                <a:ext uri="{FF2B5EF4-FFF2-40B4-BE49-F238E27FC236}">
                  <a16:creationId xmlns:a16="http://schemas.microsoft.com/office/drawing/2014/main" id="{00000000-0008-0000-0300-000016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1327150</xdr:colOff>
          <xdr:row>17</xdr:row>
          <xdr:rowOff>146050</xdr:rowOff>
        </xdr:from>
        <xdr:to>
          <xdr:col>16</xdr:col>
          <xdr:colOff>469900</xdr:colOff>
          <xdr:row>18</xdr:row>
          <xdr:rowOff>133350</xdr:rowOff>
        </xdr:to>
        <xdr:sp macro="" textlink="">
          <xdr:nvSpPr>
            <xdr:cNvPr id="1938455" name="Check Box 23" hidden="1">
              <a:extLst>
                <a:ext uri="{63B3BB69-23CF-44E3-9099-C40C66FF867C}">
                  <a14:compatExt spid="_x0000_s1938455"/>
                </a:ext>
                <a:ext uri="{FF2B5EF4-FFF2-40B4-BE49-F238E27FC236}">
                  <a16:creationId xmlns:a16="http://schemas.microsoft.com/office/drawing/2014/main" id="{00000000-0008-0000-0300-000017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1320800</xdr:colOff>
          <xdr:row>18</xdr:row>
          <xdr:rowOff>158750</xdr:rowOff>
        </xdr:from>
        <xdr:to>
          <xdr:col>16</xdr:col>
          <xdr:colOff>463550</xdr:colOff>
          <xdr:row>19</xdr:row>
          <xdr:rowOff>146050</xdr:rowOff>
        </xdr:to>
        <xdr:sp macro="" textlink="">
          <xdr:nvSpPr>
            <xdr:cNvPr id="1938456" name="Check Box 24" hidden="1">
              <a:extLst>
                <a:ext uri="{63B3BB69-23CF-44E3-9099-C40C66FF867C}">
                  <a14:compatExt spid="_x0000_s1938456"/>
                </a:ext>
                <a:ext uri="{FF2B5EF4-FFF2-40B4-BE49-F238E27FC236}">
                  <a16:creationId xmlns:a16="http://schemas.microsoft.com/office/drawing/2014/main" id="{00000000-0008-0000-0300-000018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1327150</xdr:colOff>
          <xdr:row>19</xdr:row>
          <xdr:rowOff>158750</xdr:rowOff>
        </xdr:from>
        <xdr:to>
          <xdr:col>16</xdr:col>
          <xdr:colOff>469900</xdr:colOff>
          <xdr:row>20</xdr:row>
          <xdr:rowOff>146050</xdr:rowOff>
        </xdr:to>
        <xdr:sp macro="" textlink="">
          <xdr:nvSpPr>
            <xdr:cNvPr id="1938457" name="Check Box 25" hidden="1">
              <a:extLst>
                <a:ext uri="{63B3BB69-23CF-44E3-9099-C40C66FF867C}">
                  <a14:compatExt spid="_x0000_s1938457"/>
                </a:ext>
                <a:ext uri="{FF2B5EF4-FFF2-40B4-BE49-F238E27FC236}">
                  <a16:creationId xmlns:a16="http://schemas.microsoft.com/office/drawing/2014/main" id="{00000000-0008-0000-0300-000019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20</xdr:row>
          <xdr:rowOff>146050</xdr:rowOff>
        </xdr:from>
        <xdr:to>
          <xdr:col>16</xdr:col>
          <xdr:colOff>476250</xdr:colOff>
          <xdr:row>21</xdr:row>
          <xdr:rowOff>133350</xdr:rowOff>
        </xdr:to>
        <xdr:sp macro="" textlink="">
          <xdr:nvSpPr>
            <xdr:cNvPr id="1938458" name="Check Box 26" hidden="1">
              <a:extLst>
                <a:ext uri="{63B3BB69-23CF-44E3-9099-C40C66FF867C}">
                  <a14:compatExt spid="_x0000_s1938458"/>
                </a:ext>
                <a:ext uri="{FF2B5EF4-FFF2-40B4-BE49-F238E27FC236}">
                  <a16:creationId xmlns:a16="http://schemas.microsoft.com/office/drawing/2014/main" id="{00000000-0008-0000-0300-00001A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21</xdr:row>
          <xdr:rowOff>146050</xdr:rowOff>
        </xdr:from>
        <xdr:to>
          <xdr:col>16</xdr:col>
          <xdr:colOff>488950</xdr:colOff>
          <xdr:row>22</xdr:row>
          <xdr:rowOff>133350</xdr:rowOff>
        </xdr:to>
        <xdr:sp macro="" textlink="">
          <xdr:nvSpPr>
            <xdr:cNvPr id="1938459" name="Check Box 27" hidden="1">
              <a:extLst>
                <a:ext uri="{63B3BB69-23CF-44E3-9099-C40C66FF867C}">
                  <a14:compatExt spid="_x0000_s1938459"/>
                </a:ext>
                <a:ext uri="{FF2B5EF4-FFF2-40B4-BE49-F238E27FC236}">
                  <a16:creationId xmlns:a16="http://schemas.microsoft.com/office/drawing/2014/main" id="{00000000-0008-0000-0300-00001B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22</xdr:row>
          <xdr:rowOff>158750</xdr:rowOff>
        </xdr:from>
        <xdr:to>
          <xdr:col>16</xdr:col>
          <xdr:colOff>482600</xdr:colOff>
          <xdr:row>23</xdr:row>
          <xdr:rowOff>146050</xdr:rowOff>
        </xdr:to>
        <xdr:sp macro="" textlink="">
          <xdr:nvSpPr>
            <xdr:cNvPr id="1938460" name="Check Box 28" hidden="1">
              <a:extLst>
                <a:ext uri="{63B3BB69-23CF-44E3-9099-C40C66FF867C}">
                  <a14:compatExt spid="_x0000_s1938460"/>
                </a:ext>
                <a:ext uri="{FF2B5EF4-FFF2-40B4-BE49-F238E27FC236}">
                  <a16:creationId xmlns:a16="http://schemas.microsoft.com/office/drawing/2014/main" id="{00000000-0008-0000-0300-00001C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1327150</xdr:colOff>
          <xdr:row>23</xdr:row>
          <xdr:rowOff>171450</xdr:rowOff>
        </xdr:from>
        <xdr:to>
          <xdr:col>16</xdr:col>
          <xdr:colOff>469900</xdr:colOff>
          <xdr:row>24</xdr:row>
          <xdr:rowOff>158750</xdr:rowOff>
        </xdr:to>
        <xdr:sp macro="" textlink="">
          <xdr:nvSpPr>
            <xdr:cNvPr id="1938461" name="Check Box 29" hidden="1">
              <a:extLst>
                <a:ext uri="{63B3BB69-23CF-44E3-9099-C40C66FF867C}">
                  <a14:compatExt spid="_x0000_s1938461"/>
                </a:ext>
                <a:ext uri="{FF2B5EF4-FFF2-40B4-BE49-F238E27FC236}">
                  <a16:creationId xmlns:a16="http://schemas.microsoft.com/office/drawing/2014/main" id="{00000000-0008-0000-0300-00001D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24</xdr:row>
          <xdr:rowOff>158750</xdr:rowOff>
        </xdr:from>
        <xdr:to>
          <xdr:col>16</xdr:col>
          <xdr:colOff>476250</xdr:colOff>
          <xdr:row>25</xdr:row>
          <xdr:rowOff>146050</xdr:rowOff>
        </xdr:to>
        <xdr:sp macro="" textlink="">
          <xdr:nvSpPr>
            <xdr:cNvPr id="1938462" name="Check Box 30" hidden="1">
              <a:extLst>
                <a:ext uri="{63B3BB69-23CF-44E3-9099-C40C66FF867C}">
                  <a14:compatExt spid="_x0000_s1938462"/>
                </a:ext>
                <a:ext uri="{FF2B5EF4-FFF2-40B4-BE49-F238E27FC236}">
                  <a16:creationId xmlns:a16="http://schemas.microsoft.com/office/drawing/2014/main" id="{00000000-0008-0000-0300-00001E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25</xdr:row>
          <xdr:rowOff>158750</xdr:rowOff>
        </xdr:from>
        <xdr:to>
          <xdr:col>16</xdr:col>
          <xdr:colOff>488950</xdr:colOff>
          <xdr:row>26</xdr:row>
          <xdr:rowOff>146050</xdr:rowOff>
        </xdr:to>
        <xdr:sp macro="" textlink="">
          <xdr:nvSpPr>
            <xdr:cNvPr id="1938463" name="Check Box 31" hidden="1">
              <a:extLst>
                <a:ext uri="{63B3BB69-23CF-44E3-9099-C40C66FF867C}">
                  <a14:compatExt spid="_x0000_s1938463"/>
                </a:ext>
                <a:ext uri="{FF2B5EF4-FFF2-40B4-BE49-F238E27FC236}">
                  <a16:creationId xmlns:a16="http://schemas.microsoft.com/office/drawing/2014/main" id="{00000000-0008-0000-0300-00001F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26</xdr:row>
          <xdr:rowOff>171450</xdr:rowOff>
        </xdr:from>
        <xdr:to>
          <xdr:col>16</xdr:col>
          <xdr:colOff>482600</xdr:colOff>
          <xdr:row>27</xdr:row>
          <xdr:rowOff>158750</xdr:rowOff>
        </xdr:to>
        <xdr:sp macro="" textlink="">
          <xdr:nvSpPr>
            <xdr:cNvPr id="1938464" name="Check Box 32" hidden="1">
              <a:extLst>
                <a:ext uri="{63B3BB69-23CF-44E3-9099-C40C66FF867C}">
                  <a14:compatExt spid="_x0000_s1938464"/>
                </a:ext>
                <a:ext uri="{FF2B5EF4-FFF2-40B4-BE49-F238E27FC236}">
                  <a16:creationId xmlns:a16="http://schemas.microsoft.com/office/drawing/2014/main" id="{00000000-0008-0000-0300-00002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27</xdr:row>
          <xdr:rowOff>165100</xdr:rowOff>
        </xdr:from>
        <xdr:to>
          <xdr:col>16</xdr:col>
          <xdr:colOff>476250</xdr:colOff>
          <xdr:row>28</xdr:row>
          <xdr:rowOff>152400</xdr:rowOff>
        </xdr:to>
        <xdr:sp macro="" textlink="">
          <xdr:nvSpPr>
            <xdr:cNvPr id="1938465" name="Check Box 33" hidden="1">
              <a:extLst>
                <a:ext uri="{63B3BB69-23CF-44E3-9099-C40C66FF867C}">
                  <a14:compatExt spid="_x0000_s1938465"/>
                </a:ext>
                <a:ext uri="{FF2B5EF4-FFF2-40B4-BE49-F238E27FC236}">
                  <a16:creationId xmlns:a16="http://schemas.microsoft.com/office/drawing/2014/main" id="{00000000-0008-0000-0300-00002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28</xdr:row>
          <xdr:rowOff>152400</xdr:rowOff>
        </xdr:from>
        <xdr:to>
          <xdr:col>16</xdr:col>
          <xdr:colOff>482600</xdr:colOff>
          <xdr:row>29</xdr:row>
          <xdr:rowOff>139700</xdr:rowOff>
        </xdr:to>
        <xdr:sp macro="" textlink="">
          <xdr:nvSpPr>
            <xdr:cNvPr id="1938466" name="Check Box 34" hidden="1">
              <a:extLst>
                <a:ext uri="{63B3BB69-23CF-44E3-9099-C40C66FF867C}">
                  <a14:compatExt spid="_x0000_s1938466"/>
                </a:ext>
                <a:ext uri="{FF2B5EF4-FFF2-40B4-BE49-F238E27FC236}">
                  <a16:creationId xmlns:a16="http://schemas.microsoft.com/office/drawing/2014/main" id="{00000000-0008-0000-0300-00002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29</xdr:row>
          <xdr:rowOff>152400</xdr:rowOff>
        </xdr:from>
        <xdr:to>
          <xdr:col>16</xdr:col>
          <xdr:colOff>495300</xdr:colOff>
          <xdr:row>30</xdr:row>
          <xdr:rowOff>139700</xdr:rowOff>
        </xdr:to>
        <xdr:sp macro="" textlink="">
          <xdr:nvSpPr>
            <xdr:cNvPr id="1938467" name="Check Box 35" hidden="1">
              <a:extLst>
                <a:ext uri="{63B3BB69-23CF-44E3-9099-C40C66FF867C}">
                  <a14:compatExt spid="_x0000_s1938467"/>
                </a:ext>
                <a:ext uri="{FF2B5EF4-FFF2-40B4-BE49-F238E27FC236}">
                  <a16:creationId xmlns:a16="http://schemas.microsoft.com/office/drawing/2014/main" id="{00000000-0008-0000-0300-00002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30</xdr:row>
          <xdr:rowOff>165100</xdr:rowOff>
        </xdr:from>
        <xdr:to>
          <xdr:col>16</xdr:col>
          <xdr:colOff>488950</xdr:colOff>
          <xdr:row>31</xdr:row>
          <xdr:rowOff>152400</xdr:rowOff>
        </xdr:to>
        <xdr:sp macro="" textlink="">
          <xdr:nvSpPr>
            <xdr:cNvPr id="1938468" name="Check Box 36" hidden="1">
              <a:extLst>
                <a:ext uri="{63B3BB69-23CF-44E3-9099-C40C66FF867C}">
                  <a14:compatExt spid="_x0000_s1938468"/>
                </a:ext>
                <a:ext uri="{FF2B5EF4-FFF2-40B4-BE49-F238E27FC236}">
                  <a16:creationId xmlns:a16="http://schemas.microsoft.com/office/drawing/2014/main" id="{00000000-0008-0000-0300-000024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31</xdr:row>
          <xdr:rowOff>165100</xdr:rowOff>
        </xdr:from>
        <xdr:to>
          <xdr:col>16</xdr:col>
          <xdr:colOff>476250</xdr:colOff>
          <xdr:row>32</xdr:row>
          <xdr:rowOff>152400</xdr:rowOff>
        </xdr:to>
        <xdr:sp macro="" textlink="">
          <xdr:nvSpPr>
            <xdr:cNvPr id="1938469" name="Check Box 37" hidden="1">
              <a:extLst>
                <a:ext uri="{63B3BB69-23CF-44E3-9099-C40C66FF867C}">
                  <a14:compatExt spid="_x0000_s1938469"/>
                </a:ext>
                <a:ext uri="{FF2B5EF4-FFF2-40B4-BE49-F238E27FC236}">
                  <a16:creationId xmlns:a16="http://schemas.microsoft.com/office/drawing/2014/main" id="{00000000-0008-0000-0300-000025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32</xdr:row>
          <xdr:rowOff>152400</xdr:rowOff>
        </xdr:from>
        <xdr:to>
          <xdr:col>16</xdr:col>
          <xdr:colOff>482600</xdr:colOff>
          <xdr:row>33</xdr:row>
          <xdr:rowOff>139700</xdr:rowOff>
        </xdr:to>
        <xdr:sp macro="" textlink="">
          <xdr:nvSpPr>
            <xdr:cNvPr id="1938470" name="Check Box 38" hidden="1">
              <a:extLst>
                <a:ext uri="{63B3BB69-23CF-44E3-9099-C40C66FF867C}">
                  <a14:compatExt spid="_x0000_s1938470"/>
                </a:ext>
                <a:ext uri="{FF2B5EF4-FFF2-40B4-BE49-F238E27FC236}">
                  <a16:creationId xmlns:a16="http://schemas.microsoft.com/office/drawing/2014/main" id="{00000000-0008-0000-0300-000026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33</xdr:row>
          <xdr:rowOff>152400</xdr:rowOff>
        </xdr:from>
        <xdr:to>
          <xdr:col>16</xdr:col>
          <xdr:colOff>495300</xdr:colOff>
          <xdr:row>34</xdr:row>
          <xdr:rowOff>139700</xdr:rowOff>
        </xdr:to>
        <xdr:sp macro="" textlink="">
          <xdr:nvSpPr>
            <xdr:cNvPr id="1938471" name="Check Box 39" hidden="1">
              <a:extLst>
                <a:ext uri="{63B3BB69-23CF-44E3-9099-C40C66FF867C}">
                  <a14:compatExt spid="_x0000_s1938471"/>
                </a:ext>
                <a:ext uri="{FF2B5EF4-FFF2-40B4-BE49-F238E27FC236}">
                  <a16:creationId xmlns:a16="http://schemas.microsoft.com/office/drawing/2014/main" id="{00000000-0008-0000-0300-000027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34</xdr:row>
          <xdr:rowOff>165100</xdr:rowOff>
        </xdr:from>
        <xdr:to>
          <xdr:col>16</xdr:col>
          <xdr:colOff>488950</xdr:colOff>
          <xdr:row>35</xdr:row>
          <xdr:rowOff>152400</xdr:rowOff>
        </xdr:to>
        <xdr:sp macro="" textlink="">
          <xdr:nvSpPr>
            <xdr:cNvPr id="1938472" name="Check Box 40" hidden="1">
              <a:extLst>
                <a:ext uri="{63B3BB69-23CF-44E3-9099-C40C66FF867C}">
                  <a14:compatExt spid="_x0000_s1938472"/>
                </a:ext>
                <a:ext uri="{FF2B5EF4-FFF2-40B4-BE49-F238E27FC236}">
                  <a16:creationId xmlns:a16="http://schemas.microsoft.com/office/drawing/2014/main" id="{00000000-0008-0000-0300-000028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35</xdr:row>
          <xdr:rowOff>146050</xdr:rowOff>
        </xdr:from>
        <xdr:to>
          <xdr:col>16</xdr:col>
          <xdr:colOff>476250</xdr:colOff>
          <xdr:row>36</xdr:row>
          <xdr:rowOff>133350</xdr:rowOff>
        </xdr:to>
        <xdr:sp macro="" textlink="">
          <xdr:nvSpPr>
            <xdr:cNvPr id="1938473" name="Check Box 41" hidden="1">
              <a:extLst>
                <a:ext uri="{63B3BB69-23CF-44E3-9099-C40C66FF867C}">
                  <a14:compatExt spid="_x0000_s1938473"/>
                </a:ext>
                <a:ext uri="{FF2B5EF4-FFF2-40B4-BE49-F238E27FC236}">
                  <a16:creationId xmlns:a16="http://schemas.microsoft.com/office/drawing/2014/main" id="{00000000-0008-0000-0300-000029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36</xdr:row>
          <xdr:rowOff>133350</xdr:rowOff>
        </xdr:from>
        <xdr:to>
          <xdr:col>16</xdr:col>
          <xdr:colOff>482600</xdr:colOff>
          <xdr:row>37</xdr:row>
          <xdr:rowOff>120650</xdr:rowOff>
        </xdr:to>
        <xdr:sp macro="" textlink="">
          <xdr:nvSpPr>
            <xdr:cNvPr id="1938474" name="Check Box 42" hidden="1">
              <a:extLst>
                <a:ext uri="{63B3BB69-23CF-44E3-9099-C40C66FF867C}">
                  <a14:compatExt spid="_x0000_s1938474"/>
                </a:ext>
                <a:ext uri="{FF2B5EF4-FFF2-40B4-BE49-F238E27FC236}">
                  <a16:creationId xmlns:a16="http://schemas.microsoft.com/office/drawing/2014/main" id="{00000000-0008-0000-0300-00002A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37</xdr:row>
          <xdr:rowOff>133350</xdr:rowOff>
        </xdr:from>
        <xdr:to>
          <xdr:col>16</xdr:col>
          <xdr:colOff>495300</xdr:colOff>
          <xdr:row>38</xdr:row>
          <xdr:rowOff>120650</xdr:rowOff>
        </xdr:to>
        <xdr:sp macro="" textlink="">
          <xdr:nvSpPr>
            <xdr:cNvPr id="1938475" name="Check Box 43" hidden="1">
              <a:extLst>
                <a:ext uri="{63B3BB69-23CF-44E3-9099-C40C66FF867C}">
                  <a14:compatExt spid="_x0000_s1938475"/>
                </a:ext>
                <a:ext uri="{FF2B5EF4-FFF2-40B4-BE49-F238E27FC236}">
                  <a16:creationId xmlns:a16="http://schemas.microsoft.com/office/drawing/2014/main" id="{00000000-0008-0000-0300-00002B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38</xdr:row>
          <xdr:rowOff>146050</xdr:rowOff>
        </xdr:from>
        <xdr:to>
          <xdr:col>16</xdr:col>
          <xdr:colOff>488950</xdr:colOff>
          <xdr:row>39</xdr:row>
          <xdr:rowOff>133350</xdr:rowOff>
        </xdr:to>
        <xdr:sp macro="" textlink="">
          <xdr:nvSpPr>
            <xdr:cNvPr id="1938476" name="Check Box 44" hidden="1">
              <a:extLst>
                <a:ext uri="{63B3BB69-23CF-44E3-9099-C40C66FF867C}">
                  <a14:compatExt spid="_x0000_s1938476"/>
                </a:ext>
                <a:ext uri="{FF2B5EF4-FFF2-40B4-BE49-F238E27FC236}">
                  <a16:creationId xmlns:a16="http://schemas.microsoft.com/office/drawing/2014/main" id="{00000000-0008-0000-0300-00002C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39</xdr:row>
          <xdr:rowOff>146050</xdr:rowOff>
        </xdr:from>
        <xdr:to>
          <xdr:col>16</xdr:col>
          <xdr:colOff>495300</xdr:colOff>
          <xdr:row>40</xdr:row>
          <xdr:rowOff>133350</xdr:rowOff>
        </xdr:to>
        <xdr:sp macro="" textlink="">
          <xdr:nvSpPr>
            <xdr:cNvPr id="1938477" name="Check Box 45" hidden="1">
              <a:extLst>
                <a:ext uri="{63B3BB69-23CF-44E3-9099-C40C66FF867C}">
                  <a14:compatExt spid="_x0000_s1938477"/>
                </a:ext>
                <a:ext uri="{FF2B5EF4-FFF2-40B4-BE49-F238E27FC236}">
                  <a16:creationId xmlns:a16="http://schemas.microsoft.com/office/drawing/2014/main" id="{00000000-0008-0000-0300-00002D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1358900</xdr:colOff>
          <xdr:row>40</xdr:row>
          <xdr:rowOff>133350</xdr:rowOff>
        </xdr:from>
        <xdr:to>
          <xdr:col>16</xdr:col>
          <xdr:colOff>501650</xdr:colOff>
          <xdr:row>41</xdr:row>
          <xdr:rowOff>120650</xdr:rowOff>
        </xdr:to>
        <xdr:sp macro="" textlink="">
          <xdr:nvSpPr>
            <xdr:cNvPr id="1938478" name="Check Box 46" hidden="1">
              <a:extLst>
                <a:ext uri="{63B3BB69-23CF-44E3-9099-C40C66FF867C}">
                  <a14:compatExt spid="_x0000_s1938478"/>
                </a:ext>
                <a:ext uri="{FF2B5EF4-FFF2-40B4-BE49-F238E27FC236}">
                  <a16:creationId xmlns:a16="http://schemas.microsoft.com/office/drawing/2014/main" id="{00000000-0008-0000-0300-00002E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1371600</xdr:colOff>
          <xdr:row>41</xdr:row>
          <xdr:rowOff>133350</xdr:rowOff>
        </xdr:from>
        <xdr:to>
          <xdr:col>16</xdr:col>
          <xdr:colOff>514350</xdr:colOff>
          <xdr:row>42</xdr:row>
          <xdr:rowOff>120650</xdr:rowOff>
        </xdr:to>
        <xdr:sp macro="" textlink="">
          <xdr:nvSpPr>
            <xdr:cNvPr id="1938479" name="Check Box 47" hidden="1">
              <a:extLst>
                <a:ext uri="{63B3BB69-23CF-44E3-9099-C40C66FF867C}">
                  <a14:compatExt spid="_x0000_s1938479"/>
                </a:ext>
                <a:ext uri="{FF2B5EF4-FFF2-40B4-BE49-F238E27FC236}">
                  <a16:creationId xmlns:a16="http://schemas.microsoft.com/office/drawing/2014/main" id="{00000000-0008-0000-0300-00002F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1365250</xdr:colOff>
          <xdr:row>42</xdr:row>
          <xdr:rowOff>146050</xdr:rowOff>
        </xdr:from>
        <xdr:to>
          <xdr:col>16</xdr:col>
          <xdr:colOff>508000</xdr:colOff>
          <xdr:row>43</xdr:row>
          <xdr:rowOff>133350</xdr:rowOff>
        </xdr:to>
        <xdr:sp macro="" textlink="">
          <xdr:nvSpPr>
            <xdr:cNvPr id="1938480" name="Check Box 48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03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43</xdr:row>
          <xdr:rowOff>158750</xdr:rowOff>
        </xdr:from>
        <xdr:to>
          <xdr:col>16</xdr:col>
          <xdr:colOff>482600</xdr:colOff>
          <xdr:row>44</xdr:row>
          <xdr:rowOff>146050</xdr:rowOff>
        </xdr:to>
        <xdr:sp macro="" textlink="">
          <xdr:nvSpPr>
            <xdr:cNvPr id="1938481" name="Check Box 49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03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44</xdr:row>
          <xdr:rowOff>146050</xdr:rowOff>
        </xdr:from>
        <xdr:to>
          <xdr:col>16</xdr:col>
          <xdr:colOff>488950</xdr:colOff>
          <xdr:row>45</xdr:row>
          <xdr:rowOff>133350</xdr:rowOff>
        </xdr:to>
        <xdr:sp macro="" textlink="">
          <xdr:nvSpPr>
            <xdr:cNvPr id="1938482" name="Check Box 50" hidden="1">
              <a:extLst>
                <a:ext uri="{63B3BB69-23CF-44E3-9099-C40C66FF867C}">
                  <a14:compatExt spid="_x0000_s1938482"/>
                </a:ext>
                <a:ext uri="{FF2B5EF4-FFF2-40B4-BE49-F238E27FC236}">
                  <a16:creationId xmlns:a16="http://schemas.microsoft.com/office/drawing/2014/main" id="{00000000-0008-0000-0300-00003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1358900</xdr:colOff>
          <xdr:row>45</xdr:row>
          <xdr:rowOff>146050</xdr:rowOff>
        </xdr:from>
        <xdr:to>
          <xdr:col>16</xdr:col>
          <xdr:colOff>501650</xdr:colOff>
          <xdr:row>46</xdr:row>
          <xdr:rowOff>133350</xdr:rowOff>
        </xdr:to>
        <xdr:sp macro="" textlink="">
          <xdr:nvSpPr>
            <xdr:cNvPr id="1938483" name="Check Box 51" hidden="1">
              <a:extLst>
                <a:ext uri="{63B3BB69-23CF-44E3-9099-C40C66FF867C}">
                  <a14:compatExt spid="_x0000_s1938483"/>
                </a:ext>
                <a:ext uri="{FF2B5EF4-FFF2-40B4-BE49-F238E27FC236}">
                  <a16:creationId xmlns:a16="http://schemas.microsoft.com/office/drawing/2014/main" id="{00000000-0008-0000-0300-00003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46</xdr:row>
          <xdr:rowOff>158750</xdr:rowOff>
        </xdr:from>
        <xdr:to>
          <xdr:col>16</xdr:col>
          <xdr:colOff>495300</xdr:colOff>
          <xdr:row>47</xdr:row>
          <xdr:rowOff>146050</xdr:rowOff>
        </xdr:to>
        <xdr:sp macro="" textlink="">
          <xdr:nvSpPr>
            <xdr:cNvPr id="1938484" name="Check Box 52" hidden="1">
              <a:extLst>
                <a:ext uri="{63B3BB69-23CF-44E3-9099-C40C66FF867C}">
                  <a14:compatExt spid="_x0000_s1938484"/>
                </a:ext>
                <a:ext uri="{FF2B5EF4-FFF2-40B4-BE49-F238E27FC236}">
                  <a16:creationId xmlns:a16="http://schemas.microsoft.com/office/drawing/2014/main" id="{00000000-0008-0000-0300-000034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47</xdr:row>
          <xdr:rowOff>158750</xdr:rowOff>
        </xdr:from>
        <xdr:to>
          <xdr:col>16</xdr:col>
          <xdr:colOff>495300</xdr:colOff>
          <xdr:row>48</xdr:row>
          <xdr:rowOff>146050</xdr:rowOff>
        </xdr:to>
        <xdr:sp macro="" textlink="">
          <xdr:nvSpPr>
            <xdr:cNvPr id="1938485" name="Check Box 53" hidden="1">
              <a:extLst>
                <a:ext uri="{63B3BB69-23CF-44E3-9099-C40C66FF867C}">
                  <a14:compatExt spid="_x0000_s1938485"/>
                </a:ext>
                <a:ext uri="{FF2B5EF4-FFF2-40B4-BE49-F238E27FC236}">
                  <a16:creationId xmlns:a16="http://schemas.microsoft.com/office/drawing/2014/main" id="{00000000-0008-0000-0300-000035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1358900</xdr:colOff>
          <xdr:row>48</xdr:row>
          <xdr:rowOff>146050</xdr:rowOff>
        </xdr:from>
        <xdr:to>
          <xdr:col>16</xdr:col>
          <xdr:colOff>501650</xdr:colOff>
          <xdr:row>49</xdr:row>
          <xdr:rowOff>133350</xdr:rowOff>
        </xdr:to>
        <xdr:sp macro="" textlink="">
          <xdr:nvSpPr>
            <xdr:cNvPr id="1938486" name="Check Box 54" hidden="1">
              <a:extLst>
                <a:ext uri="{63B3BB69-23CF-44E3-9099-C40C66FF867C}">
                  <a14:compatExt spid="_x0000_s1938486"/>
                </a:ext>
                <a:ext uri="{FF2B5EF4-FFF2-40B4-BE49-F238E27FC236}">
                  <a16:creationId xmlns:a16="http://schemas.microsoft.com/office/drawing/2014/main" id="{00000000-0008-0000-0300-000036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49</xdr:row>
          <xdr:rowOff>146050</xdr:rowOff>
        </xdr:from>
        <xdr:to>
          <xdr:col>16</xdr:col>
          <xdr:colOff>476250</xdr:colOff>
          <xdr:row>50</xdr:row>
          <xdr:rowOff>133350</xdr:rowOff>
        </xdr:to>
        <xdr:sp macro="" textlink="">
          <xdr:nvSpPr>
            <xdr:cNvPr id="1938487" name="Check Box 55" hidden="1">
              <a:extLst>
                <a:ext uri="{63B3BB69-23CF-44E3-9099-C40C66FF867C}">
                  <a14:compatExt spid="_x0000_s1938487"/>
                </a:ext>
                <a:ext uri="{FF2B5EF4-FFF2-40B4-BE49-F238E27FC236}">
                  <a16:creationId xmlns:a16="http://schemas.microsoft.com/office/drawing/2014/main" id="{00000000-0008-0000-0300-000037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50</xdr:row>
          <xdr:rowOff>152400</xdr:rowOff>
        </xdr:from>
        <xdr:to>
          <xdr:col>16</xdr:col>
          <xdr:colOff>482600</xdr:colOff>
          <xdr:row>51</xdr:row>
          <xdr:rowOff>139700</xdr:rowOff>
        </xdr:to>
        <xdr:sp macro="" textlink="">
          <xdr:nvSpPr>
            <xdr:cNvPr id="1938488" name="Check Box 56" hidden="1">
              <a:extLst>
                <a:ext uri="{63B3BB69-23CF-44E3-9099-C40C66FF867C}">
                  <a14:compatExt spid="_x0000_s1938488"/>
                </a:ext>
                <a:ext uri="{FF2B5EF4-FFF2-40B4-BE49-F238E27FC236}">
                  <a16:creationId xmlns:a16="http://schemas.microsoft.com/office/drawing/2014/main" id="{00000000-0008-0000-0300-000038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51</xdr:row>
          <xdr:rowOff>146050</xdr:rowOff>
        </xdr:from>
        <xdr:to>
          <xdr:col>16</xdr:col>
          <xdr:colOff>476250</xdr:colOff>
          <xdr:row>52</xdr:row>
          <xdr:rowOff>133350</xdr:rowOff>
        </xdr:to>
        <xdr:sp macro="" textlink="">
          <xdr:nvSpPr>
            <xdr:cNvPr id="1938489" name="Check Box 57" hidden="1">
              <a:extLst>
                <a:ext uri="{63B3BB69-23CF-44E3-9099-C40C66FF867C}">
                  <a14:compatExt spid="_x0000_s1938489"/>
                </a:ext>
                <a:ext uri="{FF2B5EF4-FFF2-40B4-BE49-F238E27FC236}">
                  <a16:creationId xmlns:a16="http://schemas.microsoft.com/office/drawing/2014/main" id="{00000000-0008-0000-0300-000039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1339850</xdr:colOff>
          <xdr:row>52</xdr:row>
          <xdr:rowOff>133350</xdr:rowOff>
        </xdr:from>
        <xdr:to>
          <xdr:col>16</xdr:col>
          <xdr:colOff>482600</xdr:colOff>
          <xdr:row>53</xdr:row>
          <xdr:rowOff>120650</xdr:rowOff>
        </xdr:to>
        <xdr:sp macro="" textlink="">
          <xdr:nvSpPr>
            <xdr:cNvPr id="1938490" name="Check Box 58" hidden="1">
              <a:extLst>
                <a:ext uri="{63B3BB69-23CF-44E3-9099-C40C66FF867C}">
                  <a14:compatExt spid="_x0000_s1938490"/>
                </a:ext>
                <a:ext uri="{FF2B5EF4-FFF2-40B4-BE49-F238E27FC236}">
                  <a16:creationId xmlns:a16="http://schemas.microsoft.com/office/drawing/2014/main" id="{00000000-0008-0000-0300-00003A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1352550</xdr:colOff>
          <xdr:row>53</xdr:row>
          <xdr:rowOff>133350</xdr:rowOff>
        </xdr:from>
        <xdr:to>
          <xdr:col>16</xdr:col>
          <xdr:colOff>495300</xdr:colOff>
          <xdr:row>54</xdr:row>
          <xdr:rowOff>120650</xdr:rowOff>
        </xdr:to>
        <xdr:sp macro="" textlink="">
          <xdr:nvSpPr>
            <xdr:cNvPr id="1938491" name="Check Box 59" hidden="1">
              <a:extLst>
                <a:ext uri="{63B3BB69-23CF-44E3-9099-C40C66FF867C}">
                  <a14:compatExt spid="_x0000_s1938491"/>
                </a:ext>
                <a:ext uri="{FF2B5EF4-FFF2-40B4-BE49-F238E27FC236}">
                  <a16:creationId xmlns:a16="http://schemas.microsoft.com/office/drawing/2014/main" id="{00000000-0008-0000-0300-00003B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54</xdr:row>
          <xdr:rowOff>146050</xdr:rowOff>
        </xdr:from>
        <xdr:to>
          <xdr:col>16</xdr:col>
          <xdr:colOff>488950</xdr:colOff>
          <xdr:row>55</xdr:row>
          <xdr:rowOff>133350</xdr:rowOff>
        </xdr:to>
        <xdr:sp macro="" textlink="">
          <xdr:nvSpPr>
            <xdr:cNvPr id="1938492" name="Check Box 60" hidden="1">
              <a:extLst>
                <a:ext uri="{63B3BB69-23CF-44E3-9099-C40C66FF867C}">
                  <a14:compatExt spid="_x0000_s1938492"/>
                </a:ext>
                <a:ext uri="{FF2B5EF4-FFF2-40B4-BE49-F238E27FC236}">
                  <a16:creationId xmlns:a16="http://schemas.microsoft.com/office/drawing/2014/main" id="{00000000-0008-0000-0300-00003C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55</xdr:row>
          <xdr:rowOff>165100</xdr:rowOff>
        </xdr:from>
        <xdr:to>
          <xdr:col>16</xdr:col>
          <xdr:colOff>476250</xdr:colOff>
          <xdr:row>56</xdr:row>
          <xdr:rowOff>152400</xdr:rowOff>
        </xdr:to>
        <xdr:sp macro="" textlink="">
          <xdr:nvSpPr>
            <xdr:cNvPr id="1938493" name="Check Box 61" hidden="1">
              <a:extLst>
                <a:ext uri="{63B3BB69-23CF-44E3-9099-C40C66FF867C}">
                  <a14:compatExt spid="_x0000_s1938493"/>
                </a:ext>
                <a:ext uri="{FF2B5EF4-FFF2-40B4-BE49-F238E27FC236}">
                  <a16:creationId xmlns:a16="http://schemas.microsoft.com/office/drawing/2014/main" id="{00000000-0008-0000-0300-00003D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23</xdr:row>
          <xdr:rowOff>38100</xdr:rowOff>
        </xdr:from>
        <xdr:to>
          <xdr:col>3</xdr:col>
          <xdr:colOff>419100</xdr:colOff>
          <xdr:row>24</xdr:row>
          <xdr:rowOff>114300</xdr:rowOff>
        </xdr:to>
        <xdr:sp macro="" textlink="">
          <xdr:nvSpPr>
            <xdr:cNvPr id="1938498" name="Button 66" hidden="1">
              <a:extLst>
                <a:ext uri="{63B3BB69-23CF-44E3-9099-C40C66FF867C}">
                  <a14:compatExt spid="_x0000_s1938498"/>
                </a:ext>
                <a:ext uri="{FF2B5EF4-FFF2-40B4-BE49-F238E27FC236}">
                  <a16:creationId xmlns:a16="http://schemas.microsoft.com/office/drawing/2014/main" id="{00000000-0008-0000-0300-00004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23</xdr:row>
          <xdr:rowOff>25400</xdr:rowOff>
        </xdr:from>
        <xdr:to>
          <xdr:col>5</xdr:col>
          <xdr:colOff>247650</xdr:colOff>
          <xdr:row>24</xdr:row>
          <xdr:rowOff>101600</xdr:rowOff>
        </xdr:to>
        <xdr:sp macro="" textlink="">
          <xdr:nvSpPr>
            <xdr:cNvPr id="1938499" name="Button 67" hidden="1">
              <a:extLst>
                <a:ext uri="{63B3BB69-23CF-44E3-9099-C40C66FF867C}">
                  <a14:compatExt spid="_x0000_s1938499"/>
                </a:ext>
                <a:ext uri="{FF2B5EF4-FFF2-40B4-BE49-F238E27FC236}">
                  <a16:creationId xmlns:a16="http://schemas.microsoft.com/office/drawing/2014/main" id="{00000000-0008-0000-0300-000043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6350</xdr:rowOff>
        </xdr:from>
        <xdr:to>
          <xdr:col>14</xdr:col>
          <xdr:colOff>628650</xdr:colOff>
          <xdr:row>2</xdr:row>
          <xdr:rowOff>31750</xdr:rowOff>
        </xdr:to>
        <xdr:sp macro="" textlink="">
          <xdr:nvSpPr>
            <xdr:cNvPr id="1938500" name="Spinner 68" hidden="1">
              <a:extLst>
                <a:ext uri="{63B3BB69-23CF-44E3-9099-C40C66FF867C}">
                  <a14:compatExt spid="_x0000_s1938500"/>
                </a:ext>
                <a:ext uri="{FF2B5EF4-FFF2-40B4-BE49-F238E27FC236}">
                  <a16:creationId xmlns:a16="http://schemas.microsoft.com/office/drawing/2014/main" id="{00000000-0008-0000-0300-000044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56</xdr:row>
          <xdr:rowOff>165100</xdr:rowOff>
        </xdr:from>
        <xdr:to>
          <xdr:col>16</xdr:col>
          <xdr:colOff>476250</xdr:colOff>
          <xdr:row>57</xdr:row>
          <xdr:rowOff>152400</xdr:rowOff>
        </xdr:to>
        <xdr:sp macro="" textlink="">
          <xdr:nvSpPr>
            <xdr:cNvPr id="1938501" name="Check Box 69" hidden="1">
              <a:extLst>
                <a:ext uri="{63B3BB69-23CF-44E3-9099-C40C66FF867C}">
                  <a14:compatExt spid="_x0000_s1938501"/>
                </a:ext>
                <a:ext uri="{FF2B5EF4-FFF2-40B4-BE49-F238E27FC236}">
                  <a16:creationId xmlns:a16="http://schemas.microsoft.com/office/drawing/2014/main" id="{00000000-0008-0000-0300-000045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57</xdr:row>
          <xdr:rowOff>165100</xdr:rowOff>
        </xdr:from>
        <xdr:to>
          <xdr:col>16</xdr:col>
          <xdr:colOff>476250</xdr:colOff>
          <xdr:row>58</xdr:row>
          <xdr:rowOff>152400</xdr:rowOff>
        </xdr:to>
        <xdr:sp macro="" textlink="">
          <xdr:nvSpPr>
            <xdr:cNvPr id="1938502" name="Check Box 70" hidden="1">
              <a:extLst>
                <a:ext uri="{63B3BB69-23CF-44E3-9099-C40C66FF867C}">
                  <a14:compatExt spid="_x0000_s1938502"/>
                </a:ext>
                <a:ext uri="{FF2B5EF4-FFF2-40B4-BE49-F238E27FC236}">
                  <a16:creationId xmlns:a16="http://schemas.microsoft.com/office/drawing/2014/main" id="{00000000-0008-0000-0300-000046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56</xdr:row>
          <xdr:rowOff>165100</xdr:rowOff>
        </xdr:from>
        <xdr:to>
          <xdr:col>16</xdr:col>
          <xdr:colOff>476250</xdr:colOff>
          <xdr:row>57</xdr:row>
          <xdr:rowOff>152400</xdr:rowOff>
        </xdr:to>
        <xdr:sp macro="" textlink="">
          <xdr:nvSpPr>
            <xdr:cNvPr id="1938505" name="Check Box 73" hidden="1">
              <a:extLst>
                <a:ext uri="{63B3BB69-23CF-44E3-9099-C40C66FF867C}">
                  <a14:compatExt spid="_x0000_s1938505"/>
                </a:ext>
                <a:ext uri="{FF2B5EF4-FFF2-40B4-BE49-F238E27FC236}">
                  <a16:creationId xmlns:a16="http://schemas.microsoft.com/office/drawing/2014/main" id="{00000000-0008-0000-0300-000049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57</xdr:row>
          <xdr:rowOff>165100</xdr:rowOff>
        </xdr:from>
        <xdr:to>
          <xdr:col>16</xdr:col>
          <xdr:colOff>476250</xdr:colOff>
          <xdr:row>58</xdr:row>
          <xdr:rowOff>152400</xdr:rowOff>
        </xdr:to>
        <xdr:sp macro="" textlink="">
          <xdr:nvSpPr>
            <xdr:cNvPr id="1938506" name="Check Box 74" hidden="1">
              <a:extLst>
                <a:ext uri="{63B3BB69-23CF-44E3-9099-C40C66FF867C}">
                  <a14:compatExt spid="_x0000_s1938506"/>
                </a:ext>
                <a:ext uri="{FF2B5EF4-FFF2-40B4-BE49-F238E27FC236}">
                  <a16:creationId xmlns:a16="http://schemas.microsoft.com/office/drawing/2014/main" id="{00000000-0008-0000-0300-00004A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57</xdr:row>
          <xdr:rowOff>165100</xdr:rowOff>
        </xdr:from>
        <xdr:to>
          <xdr:col>16</xdr:col>
          <xdr:colOff>476250</xdr:colOff>
          <xdr:row>58</xdr:row>
          <xdr:rowOff>152400</xdr:rowOff>
        </xdr:to>
        <xdr:sp macro="" textlink="">
          <xdr:nvSpPr>
            <xdr:cNvPr id="1938507" name="Check Box 75" hidden="1">
              <a:extLst>
                <a:ext uri="{63B3BB69-23CF-44E3-9099-C40C66FF867C}">
                  <a14:compatExt spid="_x0000_s1938507"/>
                </a:ext>
                <a:ext uri="{FF2B5EF4-FFF2-40B4-BE49-F238E27FC236}">
                  <a16:creationId xmlns:a16="http://schemas.microsoft.com/office/drawing/2014/main" id="{00000000-0008-0000-0300-00004B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58</xdr:row>
          <xdr:rowOff>165100</xdr:rowOff>
        </xdr:from>
        <xdr:to>
          <xdr:col>16</xdr:col>
          <xdr:colOff>476250</xdr:colOff>
          <xdr:row>59</xdr:row>
          <xdr:rowOff>152400</xdr:rowOff>
        </xdr:to>
        <xdr:sp macro="" textlink="">
          <xdr:nvSpPr>
            <xdr:cNvPr id="1938509" name="Check Box 77" hidden="1">
              <a:extLst>
                <a:ext uri="{63B3BB69-23CF-44E3-9099-C40C66FF867C}">
                  <a14:compatExt spid="_x0000_s1938509"/>
                </a:ext>
                <a:ext uri="{FF2B5EF4-FFF2-40B4-BE49-F238E27FC236}">
                  <a16:creationId xmlns:a16="http://schemas.microsoft.com/office/drawing/2014/main" id="{00000000-0008-0000-0300-00004D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58</xdr:row>
          <xdr:rowOff>165100</xdr:rowOff>
        </xdr:from>
        <xdr:to>
          <xdr:col>16</xdr:col>
          <xdr:colOff>476250</xdr:colOff>
          <xdr:row>59</xdr:row>
          <xdr:rowOff>152400</xdr:rowOff>
        </xdr:to>
        <xdr:sp macro="" textlink="">
          <xdr:nvSpPr>
            <xdr:cNvPr id="1938510" name="Check Box 78" hidden="1">
              <a:extLst>
                <a:ext uri="{63B3BB69-23CF-44E3-9099-C40C66FF867C}">
                  <a14:compatExt spid="_x0000_s1938510"/>
                </a:ext>
                <a:ext uri="{FF2B5EF4-FFF2-40B4-BE49-F238E27FC236}">
                  <a16:creationId xmlns:a16="http://schemas.microsoft.com/office/drawing/2014/main" id="{00000000-0008-0000-0300-00004E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1333500</xdr:colOff>
          <xdr:row>58</xdr:row>
          <xdr:rowOff>165100</xdr:rowOff>
        </xdr:from>
        <xdr:to>
          <xdr:col>16</xdr:col>
          <xdr:colOff>476250</xdr:colOff>
          <xdr:row>59</xdr:row>
          <xdr:rowOff>152400</xdr:rowOff>
        </xdr:to>
        <xdr:sp macro="" textlink="">
          <xdr:nvSpPr>
            <xdr:cNvPr id="1938511" name="Check Box 79" hidden="1">
              <a:extLst>
                <a:ext uri="{63B3BB69-23CF-44E3-9099-C40C66FF867C}">
                  <a14:compatExt spid="_x0000_s1938511"/>
                </a:ext>
                <a:ext uri="{FF2B5EF4-FFF2-40B4-BE49-F238E27FC236}">
                  <a16:creationId xmlns:a16="http://schemas.microsoft.com/office/drawing/2014/main" id="{00000000-0008-0000-0300-00004F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23</xdr:row>
          <xdr:rowOff>25400</xdr:rowOff>
        </xdr:from>
        <xdr:to>
          <xdr:col>7</xdr:col>
          <xdr:colOff>247650</xdr:colOff>
          <xdr:row>24</xdr:row>
          <xdr:rowOff>101600</xdr:rowOff>
        </xdr:to>
        <xdr:sp macro="" textlink="">
          <xdr:nvSpPr>
            <xdr:cNvPr id="1938514" name="Button 82" hidden="1">
              <a:extLst>
                <a:ext uri="{63B3BB69-23CF-44E3-9099-C40C66FF867C}">
                  <a14:compatExt spid="_x0000_s1938514"/>
                </a:ext>
                <a:ext uri="{FF2B5EF4-FFF2-40B4-BE49-F238E27FC236}">
                  <a16:creationId xmlns:a16="http://schemas.microsoft.com/office/drawing/2014/main" id="{00000000-0008-0000-0300-000052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165100</xdr:rowOff>
        </xdr:from>
        <xdr:to>
          <xdr:col>4</xdr:col>
          <xdr:colOff>469900</xdr:colOff>
          <xdr:row>1</xdr:row>
          <xdr:rowOff>171450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</xdr:row>
          <xdr:rowOff>0</xdr:rowOff>
        </xdr:from>
        <xdr:to>
          <xdr:col>8</xdr:col>
          <xdr:colOff>127000</xdr:colOff>
          <xdr:row>2</xdr:row>
          <xdr:rowOff>19050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0</xdr:rowOff>
        </xdr:from>
        <xdr:to>
          <xdr:col>3</xdr:col>
          <xdr:colOff>355600</xdr:colOff>
          <xdr:row>2</xdr:row>
          <xdr:rowOff>6350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6350</xdr:rowOff>
        </xdr:from>
        <xdr:to>
          <xdr:col>4</xdr:col>
          <xdr:colOff>590550</xdr:colOff>
          <xdr:row>1</xdr:row>
          <xdr:rowOff>165100</xdr:rowOff>
        </xdr:to>
        <xdr:sp macro="" textlink="">
          <xdr:nvSpPr>
            <xdr:cNvPr id="119809" name="Drop Dow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7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12700</xdr:rowOff>
        </xdr:from>
        <xdr:to>
          <xdr:col>4</xdr:col>
          <xdr:colOff>603250</xdr:colOff>
          <xdr:row>2</xdr:row>
          <xdr:rowOff>171450</xdr:rowOff>
        </xdr:to>
        <xdr:sp macro="" textlink="">
          <xdr:nvSpPr>
            <xdr:cNvPr id="119810" name="Drop Dow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07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</xdr:row>
          <xdr:rowOff>38100</xdr:rowOff>
        </xdr:from>
        <xdr:to>
          <xdr:col>4</xdr:col>
          <xdr:colOff>596900</xdr:colOff>
          <xdr:row>4</xdr:row>
          <xdr:rowOff>25400</xdr:rowOff>
        </xdr:to>
        <xdr:sp macro="" textlink="">
          <xdr:nvSpPr>
            <xdr:cNvPr id="119811" name="Drop Down 3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00000000-0008-0000-0700-00000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50800</xdr:rowOff>
        </xdr:from>
        <xdr:to>
          <xdr:col>4</xdr:col>
          <xdr:colOff>603250</xdr:colOff>
          <xdr:row>5</xdr:row>
          <xdr:rowOff>38100</xdr:rowOff>
        </xdr:to>
        <xdr:sp macro="" textlink="">
          <xdr:nvSpPr>
            <xdr:cNvPr id="119812" name="Drop Dow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07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0</xdr:row>
          <xdr:rowOff>152400</xdr:rowOff>
        </xdr:from>
        <xdr:to>
          <xdr:col>5</xdr:col>
          <xdr:colOff>374650</xdr:colOff>
          <xdr:row>1</xdr:row>
          <xdr:rowOff>165100</xdr:rowOff>
        </xdr:to>
        <xdr:sp macro="" textlink="">
          <xdr:nvSpPr>
            <xdr:cNvPr id="119813" name="Spinner 5" hidden="1">
              <a:extLst>
                <a:ext uri="{63B3BB69-23CF-44E3-9099-C40C66FF867C}">
                  <a14:compatExt spid="_x0000_s119813"/>
                </a:ext>
                <a:ext uri="{FF2B5EF4-FFF2-40B4-BE49-F238E27FC236}">
                  <a16:creationId xmlns:a16="http://schemas.microsoft.com/office/drawing/2014/main" id="{00000000-0008-0000-0700-000005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71</xdr:row>
          <xdr:rowOff>57150</xdr:rowOff>
        </xdr:from>
        <xdr:to>
          <xdr:col>4</xdr:col>
          <xdr:colOff>120650</xdr:colOff>
          <xdr:row>72</xdr:row>
          <xdr:rowOff>38100</xdr:rowOff>
        </xdr:to>
        <xdr:sp macro="" textlink="">
          <xdr:nvSpPr>
            <xdr:cNvPr id="119816" name="Drop Dow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07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73</xdr:row>
          <xdr:rowOff>171450</xdr:rowOff>
        </xdr:from>
        <xdr:to>
          <xdr:col>2</xdr:col>
          <xdr:colOff>419100</xdr:colOff>
          <xdr:row>75</xdr:row>
          <xdr:rowOff>0</xdr:rowOff>
        </xdr:to>
        <xdr:sp macro="" textlink="">
          <xdr:nvSpPr>
            <xdr:cNvPr id="119817" name="Spinner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07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</xdr:row>
          <xdr:rowOff>107950</xdr:rowOff>
        </xdr:from>
        <xdr:to>
          <xdr:col>12</xdr:col>
          <xdr:colOff>209550</xdr:colOff>
          <xdr:row>2</xdr:row>
          <xdr:rowOff>127000</xdr:rowOff>
        </xdr:to>
        <xdr:sp macro="" textlink="">
          <xdr:nvSpPr>
            <xdr:cNvPr id="116737" name="Drop Dow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8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93867</xdr:colOff>
      <xdr:row>26</xdr:row>
      <xdr:rowOff>123221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66667" cy="48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38100</xdr:rowOff>
    </xdr:from>
    <xdr:to>
      <xdr:col>16</xdr:col>
      <xdr:colOff>55771</xdr:colOff>
      <xdr:row>60</xdr:row>
      <xdr:rowOff>56424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05400"/>
          <a:ext cx="11028571" cy="58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16</xdr:col>
      <xdr:colOff>179581</xdr:colOff>
      <xdr:row>97</xdr:row>
      <xdr:rowOff>170659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401425"/>
          <a:ext cx="11152381" cy="6323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1</xdr:row>
      <xdr:rowOff>38383</xdr:rowOff>
    </xdr:from>
    <xdr:to>
      <xdr:col>10</xdr:col>
      <xdr:colOff>551007</xdr:colOff>
      <xdr:row>22</xdr:row>
      <xdr:rowOff>37318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0050" y="219358"/>
          <a:ext cx="7008957" cy="379941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7-02-17T14:38:02.268"/>
    </inkml:context>
    <inkml:brush xml:id="br0">
      <inkml:brushProperty name="width" value="0.02333" units="cm"/>
      <inkml:brushProperty name="height" value="0.02333" units="cm"/>
      <inkml:brushProperty name="color" value="#ED1C24"/>
      <inkml:brushProperty name="ignorePressure" value="1"/>
    </inkml:brush>
  </inkml:definitions>
  <inkml:traceGroup>
    <inkml:annotationXML>
      <emma:emma xmlns:emma="http://www.w3.org/2003/04/emma" version="1.0">
        <emma:interpretation id="{6D4D93D3-99DD-4B63-804D-8704EE1665AC}" emma:medium="tactile" emma:mode="ink">
          <msink:context xmlns:msink="http://schemas.microsoft.com/ink/2010/main" type="writingRegion" rotatedBoundingBox="2645,9206 2660,9206 2660,9221 2645,9221"/>
        </emma:interpretation>
      </emma:emma>
    </inkml:annotationXML>
    <inkml:traceGroup>
      <inkml:annotationXML>
        <emma:emma xmlns:emma="http://www.w3.org/2003/04/emma" version="1.0">
          <emma:interpretation id="{CE4A7D19-B8D8-4846-882B-F1F744743AA8}" emma:medium="tactile" emma:mode="ink">
            <msink:context xmlns:msink="http://schemas.microsoft.com/ink/2010/main" type="paragraph" rotatedBoundingBox="2645,9206 2660,9206 2660,9221 2645,9221" alignmentLevel="1"/>
          </emma:interpretation>
        </emma:emma>
      </inkml:annotationXML>
      <inkml:traceGroup>
        <inkml:annotationXML>
          <emma:emma xmlns:emma="http://www.w3.org/2003/04/emma" version="1.0">
            <emma:interpretation id="{12013A89-A8CD-4F57-82A1-23279E5BF778}" emma:medium="tactile" emma:mode="ink">
              <msink:context xmlns:msink="http://schemas.microsoft.com/ink/2010/main" type="line" rotatedBoundingBox="2645,9206 2660,9206 2660,9221 2645,9221"/>
            </emma:interpretation>
          </emma:emma>
        </inkml:annotationXML>
        <inkml:traceGroup>
          <inkml:annotationXML>
            <emma:emma xmlns:emma="http://www.w3.org/2003/04/emma" version="1.0">
              <emma:interpretation id="{3A4EF7A7-1234-4861-A526-7B0E9C955A42}" emma:medium="tactile" emma:mode="ink">
                <msink:context xmlns:msink="http://schemas.microsoft.com/ink/2010/main" type="inkWord" rotatedBoundingBox="2645,9206 2660,9206 2660,9221 2645,9221"/>
              </emma:interpretation>
              <emma:one-of disjunction-type="recognition" id="oneOf0">
                <emma:interpretation id="interp0" emma:lang="en-US" emma:confidence="0">
                  <emma:literal>.</emma:literal>
                </emma:interpretation>
                <emma:interpretation id="interp1" emma:lang="en-US" emma:confidence="0">
                  <emma:literal>v</emma:literal>
                </emma:interpretation>
                <emma:interpretation id="interp2" emma:lang="en-US" emma:confidence="0">
                  <emma:literal>}</emma:literal>
                </emma:interpretation>
                <emma:interpretation id="interp3" emma:lang="en-US" emma:confidence="0">
                  <emma:literal>w</emma:literal>
                </emma:interpretation>
                <emma:interpretation id="interp4" emma:lang="en-US" emma:confidence="0">
                  <emma:literal>3</emma:literal>
                </emma:interpretation>
              </emma:one-of>
            </emma:emma>
          </inkml:annotationXML>
          <inkml:trace contextRef="#ctx0" brushRef="#br0">1324 4604</inkml:trace>
        </inkml:traceGroup>
      </inkml:traceGroup>
    </inkml:traceGroup>
  </inkml:traceGroup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7-02-17T14:39:18.148"/>
    </inkml:context>
    <inkml:brush xml:id="br0">
      <inkml:brushProperty name="width" value="0.02333" units="cm"/>
      <inkml:brushProperty name="height" value="0.02333" units="cm"/>
      <inkml:brushProperty name="color" value="#ED1C24"/>
      <inkml:brushProperty name="ignorePressure" value="1"/>
    </inkml:brush>
  </inkml:definitions>
  <inkml:trace contextRef="#ctx0" brushRef="#br0">10707 4622,'0'0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7-02-17T14:39:22.535"/>
    </inkml:context>
    <inkml:brush xml:id="br0">
      <inkml:brushProperty name="width" value="0.02333" units="cm"/>
      <inkml:brushProperty name="height" value="0.02333" units="cm"/>
      <inkml:brushProperty name="color" value="#ED1C24"/>
      <inkml:brushProperty name="ignorePressure" value="1"/>
    </inkml:brush>
  </inkml:definitions>
  <inkml:trace contextRef="#ctx0" brushRef="#br0">5547 4534,'0'0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7-02-17T14:39:23.462"/>
    </inkml:context>
    <inkml:brush xml:id="br0">
      <inkml:brushProperty name="width" value="0.02333" units="cm"/>
      <inkml:brushProperty name="height" value="0.02333" units="cm"/>
      <inkml:brushProperty name="color" value="#ED1C24"/>
      <inkml:brushProperty name="ignorePressure" value="1"/>
    </inkml:brush>
  </inkml:definitions>
  <inkml:trace contextRef="#ctx0" brushRef="#br0">5134 4790,'0'0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7-02-17T14:39:28.395"/>
    </inkml:context>
    <inkml:brush xml:id="br0">
      <inkml:brushProperty name="width" value="0.02333" units="cm"/>
      <inkml:brushProperty name="height" value="0.02333" units="cm"/>
      <inkml:brushProperty name="color" value="#ED1C24"/>
      <inkml:brushProperty name="ignorePressure" value="1"/>
    </inkml:brush>
  </inkml:definitions>
  <inkml:trace contextRef="#ctx0" brushRef="#br0">5310 5169,'0'0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omments" Target="../comments1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search.stlouisfed.org/fred2/data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.xml"/><Relationship Id="rId21" Type="http://schemas.openxmlformats.org/officeDocument/2006/relationships/ctrlProp" Target="../ctrlProps/ctrlProp29.xml"/><Relationship Id="rId42" Type="http://schemas.openxmlformats.org/officeDocument/2006/relationships/ctrlProp" Target="../ctrlProps/ctrlProp50.xml"/><Relationship Id="rId47" Type="http://schemas.openxmlformats.org/officeDocument/2006/relationships/ctrlProp" Target="../ctrlProps/ctrlProp55.xml"/><Relationship Id="rId63" Type="http://schemas.openxmlformats.org/officeDocument/2006/relationships/ctrlProp" Target="../ctrlProps/ctrlProp71.xml"/><Relationship Id="rId68" Type="http://schemas.openxmlformats.org/officeDocument/2006/relationships/ctrlProp" Target="../ctrlProps/ctrlProp76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4.xml"/><Relationship Id="rId29" Type="http://schemas.openxmlformats.org/officeDocument/2006/relationships/ctrlProp" Target="../ctrlProps/ctrlProp37.xml"/><Relationship Id="rId11" Type="http://schemas.openxmlformats.org/officeDocument/2006/relationships/ctrlProp" Target="../ctrlProps/ctrlProp19.xml"/><Relationship Id="rId24" Type="http://schemas.openxmlformats.org/officeDocument/2006/relationships/ctrlProp" Target="../ctrlProps/ctrlProp32.xml"/><Relationship Id="rId32" Type="http://schemas.openxmlformats.org/officeDocument/2006/relationships/ctrlProp" Target="../ctrlProps/ctrlProp40.xml"/><Relationship Id="rId37" Type="http://schemas.openxmlformats.org/officeDocument/2006/relationships/ctrlProp" Target="../ctrlProps/ctrlProp45.xml"/><Relationship Id="rId40" Type="http://schemas.openxmlformats.org/officeDocument/2006/relationships/ctrlProp" Target="../ctrlProps/ctrlProp48.xml"/><Relationship Id="rId45" Type="http://schemas.openxmlformats.org/officeDocument/2006/relationships/ctrlProp" Target="../ctrlProps/ctrlProp53.xml"/><Relationship Id="rId53" Type="http://schemas.openxmlformats.org/officeDocument/2006/relationships/ctrlProp" Target="../ctrlProps/ctrlProp61.xml"/><Relationship Id="rId58" Type="http://schemas.openxmlformats.org/officeDocument/2006/relationships/ctrlProp" Target="../ctrlProps/ctrlProp66.xml"/><Relationship Id="rId66" Type="http://schemas.openxmlformats.org/officeDocument/2006/relationships/ctrlProp" Target="../ctrlProps/ctrlProp74.xml"/><Relationship Id="rId5" Type="http://schemas.openxmlformats.org/officeDocument/2006/relationships/ctrlProp" Target="../ctrlProps/ctrlProp13.xml"/><Relationship Id="rId61" Type="http://schemas.openxmlformats.org/officeDocument/2006/relationships/ctrlProp" Target="../ctrlProps/ctrlProp69.xml"/><Relationship Id="rId19" Type="http://schemas.openxmlformats.org/officeDocument/2006/relationships/ctrlProp" Target="../ctrlProps/ctrlProp2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Relationship Id="rId27" Type="http://schemas.openxmlformats.org/officeDocument/2006/relationships/ctrlProp" Target="../ctrlProps/ctrlProp35.xml"/><Relationship Id="rId30" Type="http://schemas.openxmlformats.org/officeDocument/2006/relationships/ctrlProp" Target="../ctrlProps/ctrlProp38.xml"/><Relationship Id="rId35" Type="http://schemas.openxmlformats.org/officeDocument/2006/relationships/ctrlProp" Target="../ctrlProps/ctrlProp43.xml"/><Relationship Id="rId43" Type="http://schemas.openxmlformats.org/officeDocument/2006/relationships/ctrlProp" Target="../ctrlProps/ctrlProp51.xml"/><Relationship Id="rId48" Type="http://schemas.openxmlformats.org/officeDocument/2006/relationships/ctrlProp" Target="../ctrlProps/ctrlProp56.xml"/><Relationship Id="rId56" Type="http://schemas.openxmlformats.org/officeDocument/2006/relationships/ctrlProp" Target="../ctrlProps/ctrlProp64.xml"/><Relationship Id="rId64" Type="http://schemas.openxmlformats.org/officeDocument/2006/relationships/ctrlProp" Target="../ctrlProps/ctrlProp72.xml"/><Relationship Id="rId69" Type="http://schemas.openxmlformats.org/officeDocument/2006/relationships/ctrlProp" Target="../ctrlProps/ctrlProp77.xml"/><Relationship Id="rId8" Type="http://schemas.openxmlformats.org/officeDocument/2006/relationships/ctrlProp" Target="../ctrlProps/ctrlProp16.xml"/><Relationship Id="rId51" Type="http://schemas.openxmlformats.org/officeDocument/2006/relationships/ctrlProp" Target="../ctrlProps/ctrlProp59.xml"/><Relationship Id="rId72" Type="http://schemas.openxmlformats.org/officeDocument/2006/relationships/ctrlProp" Target="../ctrlProps/ctrlProp80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5" Type="http://schemas.openxmlformats.org/officeDocument/2006/relationships/ctrlProp" Target="../ctrlProps/ctrlProp33.xml"/><Relationship Id="rId33" Type="http://schemas.openxmlformats.org/officeDocument/2006/relationships/ctrlProp" Target="../ctrlProps/ctrlProp41.xml"/><Relationship Id="rId38" Type="http://schemas.openxmlformats.org/officeDocument/2006/relationships/ctrlProp" Target="../ctrlProps/ctrlProp46.xml"/><Relationship Id="rId46" Type="http://schemas.openxmlformats.org/officeDocument/2006/relationships/ctrlProp" Target="../ctrlProps/ctrlProp54.xml"/><Relationship Id="rId59" Type="http://schemas.openxmlformats.org/officeDocument/2006/relationships/ctrlProp" Target="../ctrlProps/ctrlProp67.xml"/><Relationship Id="rId67" Type="http://schemas.openxmlformats.org/officeDocument/2006/relationships/ctrlProp" Target="../ctrlProps/ctrlProp75.xml"/><Relationship Id="rId20" Type="http://schemas.openxmlformats.org/officeDocument/2006/relationships/ctrlProp" Target="../ctrlProps/ctrlProp28.xml"/><Relationship Id="rId41" Type="http://schemas.openxmlformats.org/officeDocument/2006/relationships/ctrlProp" Target="../ctrlProps/ctrlProp49.xml"/><Relationship Id="rId54" Type="http://schemas.openxmlformats.org/officeDocument/2006/relationships/ctrlProp" Target="../ctrlProps/ctrlProp62.xml"/><Relationship Id="rId62" Type="http://schemas.openxmlformats.org/officeDocument/2006/relationships/ctrlProp" Target="../ctrlProps/ctrlProp70.xml"/><Relationship Id="rId70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28" Type="http://schemas.openxmlformats.org/officeDocument/2006/relationships/ctrlProp" Target="../ctrlProps/ctrlProp36.xml"/><Relationship Id="rId36" Type="http://schemas.openxmlformats.org/officeDocument/2006/relationships/ctrlProp" Target="../ctrlProps/ctrlProp44.xml"/><Relationship Id="rId49" Type="http://schemas.openxmlformats.org/officeDocument/2006/relationships/ctrlProp" Target="../ctrlProps/ctrlProp57.xml"/><Relationship Id="rId57" Type="http://schemas.openxmlformats.org/officeDocument/2006/relationships/ctrlProp" Target="../ctrlProps/ctrlProp65.xml"/><Relationship Id="rId10" Type="http://schemas.openxmlformats.org/officeDocument/2006/relationships/ctrlProp" Target="../ctrlProps/ctrlProp18.xml"/><Relationship Id="rId31" Type="http://schemas.openxmlformats.org/officeDocument/2006/relationships/ctrlProp" Target="../ctrlProps/ctrlProp39.xml"/><Relationship Id="rId44" Type="http://schemas.openxmlformats.org/officeDocument/2006/relationships/ctrlProp" Target="../ctrlProps/ctrlProp52.xml"/><Relationship Id="rId52" Type="http://schemas.openxmlformats.org/officeDocument/2006/relationships/ctrlProp" Target="../ctrlProps/ctrlProp60.xml"/><Relationship Id="rId60" Type="http://schemas.openxmlformats.org/officeDocument/2006/relationships/ctrlProp" Target="../ctrlProps/ctrlProp68.xml"/><Relationship Id="rId65" Type="http://schemas.openxmlformats.org/officeDocument/2006/relationships/ctrlProp" Target="../ctrlProps/ctrlProp73.xml"/><Relationship Id="rId73" Type="http://schemas.openxmlformats.org/officeDocument/2006/relationships/ctrlProp" Target="../ctrlProps/ctrlProp81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9" Type="http://schemas.openxmlformats.org/officeDocument/2006/relationships/ctrlProp" Target="../ctrlProps/ctrlProp47.xml"/><Relationship Id="rId34" Type="http://schemas.openxmlformats.org/officeDocument/2006/relationships/ctrlProp" Target="../ctrlProps/ctrlProp42.xml"/><Relationship Id="rId50" Type="http://schemas.openxmlformats.org/officeDocument/2006/relationships/ctrlProp" Target="../ctrlProps/ctrlProp58.xml"/><Relationship Id="rId55" Type="http://schemas.openxmlformats.org/officeDocument/2006/relationships/ctrlProp" Target="../ctrlProps/ctrlProp63.xml"/><Relationship Id="rId7" Type="http://schemas.openxmlformats.org/officeDocument/2006/relationships/ctrlProp" Target="../ctrlProps/ctrlProp15.xml"/><Relationship Id="rId71" Type="http://schemas.openxmlformats.org/officeDocument/2006/relationships/ctrlProp" Target="../ctrlProps/ctrlProp7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3" Type="http://schemas.openxmlformats.org/officeDocument/2006/relationships/ctrlProp" Target="../ctrlProps/ctrlProp85.xml"/><Relationship Id="rId7" Type="http://schemas.openxmlformats.org/officeDocument/2006/relationships/ctrlProp" Target="../ctrlProps/ctrlProp8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fred.stlouisfed.org/categories/32740" TargetMode="External"/><Relationship Id="rId21" Type="http://schemas.openxmlformats.org/officeDocument/2006/relationships/hyperlink" Target="https://fred.stlouisfed.org/categories/32660" TargetMode="External"/><Relationship Id="rId42" Type="http://schemas.openxmlformats.org/officeDocument/2006/relationships/hyperlink" Target="https://fred.stlouisfed.org/categories/32328" TargetMode="External"/><Relationship Id="rId63" Type="http://schemas.openxmlformats.org/officeDocument/2006/relationships/hyperlink" Target="https://fred.stlouisfed.org/categories/32697" TargetMode="External"/><Relationship Id="rId84" Type="http://schemas.openxmlformats.org/officeDocument/2006/relationships/hyperlink" Target="https://fred.stlouisfed.org/categories/32714" TargetMode="External"/><Relationship Id="rId138" Type="http://schemas.openxmlformats.org/officeDocument/2006/relationships/hyperlink" Target="https://fred.stlouisfed.org/categories/32760" TargetMode="External"/><Relationship Id="rId159" Type="http://schemas.openxmlformats.org/officeDocument/2006/relationships/hyperlink" Target="https://fred.stlouisfed.org/categories/32778" TargetMode="External"/><Relationship Id="rId170" Type="http://schemas.openxmlformats.org/officeDocument/2006/relationships/hyperlink" Target="https://fred.stlouisfed.org/categories/32788" TargetMode="External"/><Relationship Id="rId191" Type="http://schemas.openxmlformats.org/officeDocument/2006/relationships/hyperlink" Target="https://fred.stlouisfed.org/categories/32807" TargetMode="External"/><Relationship Id="rId205" Type="http://schemas.openxmlformats.org/officeDocument/2006/relationships/hyperlink" Target="https://fred.stlouisfed.org/categories/32817" TargetMode="External"/><Relationship Id="rId226" Type="http://schemas.openxmlformats.org/officeDocument/2006/relationships/hyperlink" Target="https://fred.stlouisfed.org/categories/32834" TargetMode="External"/><Relationship Id="rId107" Type="http://schemas.openxmlformats.org/officeDocument/2006/relationships/hyperlink" Target="https://fred.stlouisfed.org/categories/32731" TargetMode="External"/><Relationship Id="rId11" Type="http://schemas.openxmlformats.org/officeDocument/2006/relationships/hyperlink" Target="https://fred.stlouisfed.org/categories/32653" TargetMode="External"/><Relationship Id="rId32" Type="http://schemas.openxmlformats.org/officeDocument/2006/relationships/hyperlink" Target="https://fred.stlouisfed.org/categories/32671" TargetMode="External"/><Relationship Id="rId53" Type="http://schemas.openxmlformats.org/officeDocument/2006/relationships/hyperlink" Target="https://fred.stlouisfed.org/categories/32689" TargetMode="External"/><Relationship Id="rId74" Type="http://schemas.openxmlformats.org/officeDocument/2006/relationships/hyperlink" Target="https://fred.stlouisfed.org/categories/32706" TargetMode="External"/><Relationship Id="rId128" Type="http://schemas.openxmlformats.org/officeDocument/2006/relationships/hyperlink" Target="https://fred.stlouisfed.org/categories/32750" TargetMode="External"/><Relationship Id="rId149" Type="http://schemas.openxmlformats.org/officeDocument/2006/relationships/hyperlink" Target="https://fred.stlouisfed.org/categories/32770" TargetMode="External"/><Relationship Id="rId5" Type="http://schemas.openxmlformats.org/officeDocument/2006/relationships/hyperlink" Target="https://fred.stlouisfed.org/categories/32646" TargetMode="External"/><Relationship Id="rId95" Type="http://schemas.openxmlformats.org/officeDocument/2006/relationships/hyperlink" Target="https://fred.stlouisfed.org/categories/32726" TargetMode="External"/><Relationship Id="rId160" Type="http://schemas.openxmlformats.org/officeDocument/2006/relationships/hyperlink" Target="https://fred.stlouisfed.org/categories/32779" TargetMode="External"/><Relationship Id="rId181" Type="http://schemas.openxmlformats.org/officeDocument/2006/relationships/hyperlink" Target="https://fred.stlouisfed.org/categories/32797" TargetMode="External"/><Relationship Id="rId216" Type="http://schemas.openxmlformats.org/officeDocument/2006/relationships/hyperlink" Target="https://fred.stlouisfed.org/categories/32825" TargetMode="External"/><Relationship Id="rId237" Type="http://schemas.openxmlformats.org/officeDocument/2006/relationships/hyperlink" Target="https://fred.stlouisfed.org/categories/32844" TargetMode="External"/><Relationship Id="rId22" Type="http://schemas.openxmlformats.org/officeDocument/2006/relationships/hyperlink" Target="https://fred.stlouisfed.org/categories/32661" TargetMode="External"/><Relationship Id="rId43" Type="http://schemas.openxmlformats.org/officeDocument/2006/relationships/hyperlink" Target="https://fred.stlouisfed.org/categories/32329" TargetMode="External"/><Relationship Id="rId64" Type="http://schemas.openxmlformats.org/officeDocument/2006/relationships/hyperlink" Target="https://fred.stlouisfed.org/categories/32698" TargetMode="External"/><Relationship Id="rId118" Type="http://schemas.openxmlformats.org/officeDocument/2006/relationships/hyperlink" Target="https://fred.stlouisfed.org/categories/32741" TargetMode="External"/><Relationship Id="rId139" Type="http://schemas.openxmlformats.org/officeDocument/2006/relationships/hyperlink" Target="https://fred.stlouisfed.org/categories/32337" TargetMode="External"/><Relationship Id="rId85" Type="http://schemas.openxmlformats.org/officeDocument/2006/relationships/hyperlink" Target="https://fred.stlouisfed.org/categories/32715" TargetMode="External"/><Relationship Id="rId150" Type="http://schemas.openxmlformats.org/officeDocument/2006/relationships/hyperlink" Target="https://fred.stlouisfed.org/categories/32771" TargetMode="External"/><Relationship Id="rId171" Type="http://schemas.openxmlformats.org/officeDocument/2006/relationships/hyperlink" Target="https://fred.stlouisfed.org/categories/32789" TargetMode="External"/><Relationship Id="rId192" Type="http://schemas.openxmlformats.org/officeDocument/2006/relationships/hyperlink" Target="https://fred.stlouisfed.org/categories/32808" TargetMode="External"/><Relationship Id="rId206" Type="http://schemas.openxmlformats.org/officeDocument/2006/relationships/hyperlink" Target="https://fred.stlouisfed.org/categories/32818" TargetMode="External"/><Relationship Id="rId227" Type="http://schemas.openxmlformats.org/officeDocument/2006/relationships/hyperlink" Target="https://fred.stlouisfed.org/categories/32835" TargetMode="External"/><Relationship Id="rId12" Type="http://schemas.openxmlformats.org/officeDocument/2006/relationships/hyperlink" Target="https://fred.stlouisfed.org/categories/32269" TargetMode="External"/><Relationship Id="rId33" Type="http://schemas.openxmlformats.org/officeDocument/2006/relationships/hyperlink" Target="https://fred.stlouisfed.org/categories/32672" TargetMode="External"/><Relationship Id="rId108" Type="http://schemas.openxmlformats.org/officeDocument/2006/relationships/hyperlink" Target="https://fred.stlouisfed.org/categories/32281" TargetMode="External"/><Relationship Id="rId129" Type="http://schemas.openxmlformats.org/officeDocument/2006/relationships/hyperlink" Target="https://fred.stlouisfed.org/categories/32751" TargetMode="External"/><Relationship Id="rId54" Type="http://schemas.openxmlformats.org/officeDocument/2006/relationships/hyperlink" Target="https://fred.stlouisfed.org/categories/32690" TargetMode="External"/><Relationship Id="rId75" Type="http://schemas.openxmlformats.org/officeDocument/2006/relationships/hyperlink" Target="https://fred.stlouisfed.org/categories/32707" TargetMode="External"/><Relationship Id="rId96" Type="http://schemas.openxmlformats.org/officeDocument/2006/relationships/hyperlink" Target="https://fred.stlouisfed.org/categories/32727" TargetMode="External"/><Relationship Id="rId140" Type="http://schemas.openxmlformats.org/officeDocument/2006/relationships/hyperlink" Target="https://fred.stlouisfed.org/categories/32761" TargetMode="External"/><Relationship Id="rId161" Type="http://schemas.openxmlformats.org/officeDocument/2006/relationships/hyperlink" Target="https://fred.stlouisfed.org/categories/32276" TargetMode="External"/><Relationship Id="rId182" Type="http://schemas.openxmlformats.org/officeDocument/2006/relationships/hyperlink" Target="https://fred.stlouisfed.org/categories/32798" TargetMode="External"/><Relationship Id="rId217" Type="http://schemas.openxmlformats.org/officeDocument/2006/relationships/hyperlink" Target="https://fred.stlouisfed.org/categories/32826" TargetMode="External"/><Relationship Id="rId6" Type="http://schemas.openxmlformats.org/officeDocument/2006/relationships/hyperlink" Target="https://fred.stlouisfed.org/categories/32647" TargetMode="External"/><Relationship Id="rId238" Type="http://schemas.openxmlformats.org/officeDocument/2006/relationships/hyperlink" Target="https://fred.stlouisfed.org/categories/32845" TargetMode="External"/><Relationship Id="rId23" Type="http://schemas.openxmlformats.org/officeDocument/2006/relationships/hyperlink" Target="https://fred.stlouisfed.org/categories/32662" TargetMode="External"/><Relationship Id="rId119" Type="http://schemas.openxmlformats.org/officeDocument/2006/relationships/hyperlink" Target="https://fred.stlouisfed.org/categories/32742" TargetMode="External"/><Relationship Id="rId44" Type="http://schemas.openxmlformats.org/officeDocument/2006/relationships/hyperlink" Target="https://fred.stlouisfed.org/categories/32680" TargetMode="External"/><Relationship Id="rId65" Type="http://schemas.openxmlformats.org/officeDocument/2006/relationships/hyperlink" Target="https://fred.stlouisfed.org/categories/32699" TargetMode="External"/><Relationship Id="rId86" Type="http://schemas.openxmlformats.org/officeDocument/2006/relationships/hyperlink" Target="https://fred.stlouisfed.org/categories/32716" TargetMode="External"/><Relationship Id="rId130" Type="http://schemas.openxmlformats.org/officeDocument/2006/relationships/hyperlink" Target="https://fred.stlouisfed.org/categories/32752" TargetMode="External"/><Relationship Id="rId151" Type="http://schemas.openxmlformats.org/officeDocument/2006/relationships/hyperlink" Target="https://fred.stlouisfed.org/categories/32772" TargetMode="External"/><Relationship Id="rId172" Type="http://schemas.openxmlformats.org/officeDocument/2006/relationships/hyperlink" Target="https://fred.stlouisfed.org/categories/32339" TargetMode="External"/><Relationship Id="rId193" Type="http://schemas.openxmlformats.org/officeDocument/2006/relationships/hyperlink" Target="https://fred.stlouisfed.org/categories/32809" TargetMode="External"/><Relationship Id="rId207" Type="http://schemas.openxmlformats.org/officeDocument/2006/relationships/hyperlink" Target="https://fred.stlouisfed.org/categories/32819" TargetMode="External"/><Relationship Id="rId228" Type="http://schemas.openxmlformats.org/officeDocument/2006/relationships/hyperlink" Target="https://fred.stlouisfed.org/categories/32280" TargetMode="External"/><Relationship Id="rId13" Type="http://schemas.openxmlformats.org/officeDocument/2006/relationships/hyperlink" Target="https://fred.stlouisfed.org/categories/32282" TargetMode="External"/><Relationship Id="rId109" Type="http://schemas.openxmlformats.org/officeDocument/2006/relationships/hyperlink" Target="https://fred.stlouisfed.org/categories/32733" TargetMode="External"/><Relationship Id="rId34" Type="http://schemas.openxmlformats.org/officeDocument/2006/relationships/hyperlink" Target="https://fred.stlouisfed.org/categories/32673" TargetMode="External"/><Relationship Id="rId55" Type="http://schemas.openxmlformats.org/officeDocument/2006/relationships/hyperlink" Target="https://fred.stlouisfed.org/categories/32691" TargetMode="External"/><Relationship Id="rId76" Type="http://schemas.openxmlformats.org/officeDocument/2006/relationships/hyperlink" Target="https://fred.stlouisfed.org/categories/32708" TargetMode="External"/><Relationship Id="rId97" Type="http://schemas.openxmlformats.org/officeDocument/2006/relationships/hyperlink" Target="https://fred.stlouisfed.org/categories/32331" TargetMode="External"/><Relationship Id="rId120" Type="http://schemas.openxmlformats.org/officeDocument/2006/relationships/hyperlink" Target="https://fred.stlouisfed.org/categories/32743" TargetMode="External"/><Relationship Id="rId141" Type="http://schemas.openxmlformats.org/officeDocument/2006/relationships/hyperlink" Target="https://fred.stlouisfed.org/categories/32762" TargetMode="External"/><Relationship Id="rId7" Type="http://schemas.openxmlformats.org/officeDocument/2006/relationships/hyperlink" Target="https://fred.stlouisfed.org/categories/32648" TargetMode="External"/><Relationship Id="rId162" Type="http://schemas.openxmlformats.org/officeDocument/2006/relationships/hyperlink" Target="https://fred.stlouisfed.org/categories/32780" TargetMode="External"/><Relationship Id="rId183" Type="http://schemas.openxmlformats.org/officeDocument/2006/relationships/hyperlink" Target="https://fred.stlouisfed.org/categories/32799" TargetMode="External"/><Relationship Id="rId218" Type="http://schemas.openxmlformats.org/officeDocument/2006/relationships/hyperlink" Target="https://fred.stlouisfed.org/categories/32827" TargetMode="External"/><Relationship Id="rId239" Type="http://schemas.openxmlformats.org/officeDocument/2006/relationships/hyperlink" Target="https://fred.stlouisfed.org/categories/32846" TargetMode="External"/><Relationship Id="rId24" Type="http://schemas.openxmlformats.org/officeDocument/2006/relationships/hyperlink" Target="https://fred.stlouisfed.org/categories/32663" TargetMode="External"/><Relationship Id="rId45" Type="http://schemas.openxmlformats.org/officeDocument/2006/relationships/hyperlink" Target="https://fred.stlouisfed.org/categories/32681" TargetMode="External"/><Relationship Id="rId66" Type="http://schemas.openxmlformats.org/officeDocument/2006/relationships/hyperlink" Target="https://fred.stlouisfed.org/categories/32700" TargetMode="External"/><Relationship Id="rId87" Type="http://schemas.openxmlformats.org/officeDocument/2006/relationships/hyperlink" Target="https://fred.stlouisfed.org/categories/32717" TargetMode="External"/><Relationship Id="rId110" Type="http://schemas.openxmlformats.org/officeDocument/2006/relationships/hyperlink" Target="https://fred.stlouisfed.org/categories/32734" TargetMode="External"/><Relationship Id="rId131" Type="http://schemas.openxmlformats.org/officeDocument/2006/relationships/hyperlink" Target="https://fred.stlouisfed.org/categories/32753" TargetMode="External"/><Relationship Id="rId152" Type="http://schemas.openxmlformats.org/officeDocument/2006/relationships/hyperlink" Target="https://fred.stlouisfed.org/categories/32275" TargetMode="External"/><Relationship Id="rId173" Type="http://schemas.openxmlformats.org/officeDocument/2006/relationships/hyperlink" Target="https://fred.stlouisfed.org/categories/32340" TargetMode="External"/><Relationship Id="rId194" Type="http://schemas.openxmlformats.org/officeDocument/2006/relationships/hyperlink" Target="https://fred.stlouisfed.org/categories/32287" TargetMode="External"/><Relationship Id="rId208" Type="http://schemas.openxmlformats.org/officeDocument/2006/relationships/hyperlink" Target="https://fred.stlouisfed.org/categories/32278" TargetMode="External"/><Relationship Id="rId229" Type="http://schemas.openxmlformats.org/officeDocument/2006/relationships/hyperlink" Target="https://fred.stlouisfed.org/categories/32267" TargetMode="External"/><Relationship Id="rId240" Type="http://schemas.openxmlformats.org/officeDocument/2006/relationships/hyperlink" Target="https://fred.stlouisfed.org/categories/32946" TargetMode="External"/><Relationship Id="rId14" Type="http://schemas.openxmlformats.org/officeDocument/2006/relationships/hyperlink" Target="https://fred.stlouisfed.org/categories/32654" TargetMode="External"/><Relationship Id="rId35" Type="http://schemas.openxmlformats.org/officeDocument/2006/relationships/hyperlink" Target="https://fred.stlouisfed.org/categories/32674" TargetMode="External"/><Relationship Id="rId56" Type="http://schemas.openxmlformats.org/officeDocument/2006/relationships/hyperlink" Target="https://fred.stlouisfed.org/categories/32692" TargetMode="External"/><Relationship Id="rId77" Type="http://schemas.openxmlformats.org/officeDocument/2006/relationships/hyperlink" Target="https://fred.stlouisfed.org/categories/32709" TargetMode="External"/><Relationship Id="rId100" Type="http://schemas.openxmlformats.org/officeDocument/2006/relationships/hyperlink" Target="https://fred.stlouisfed.org/categories/32332" TargetMode="External"/><Relationship Id="rId8" Type="http://schemas.openxmlformats.org/officeDocument/2006/relationships/hyperlink" Target="https://fred.stlouisfed.org/categories/32650" TargetMode="External"/><Relationship Id="rId98" Type="http://schemas.openxmlformats.org/officeDocument/2006/relationships/hyperlink" Target="https://fred.stlouisfed.org/categories/32334" TargetMode="External"/><Relationship Id="rId121" Type="http://schemas.openxmlformats.org/officeDocument/2006/relationships/hyperlink" Target="https://fred.stlouisfed.org/categories/32744" TargetMode="External"/><Relationship Id="rId142" Type="http://schemas.openxmlformats.org/officeDocument/2006/relationships/hyperlink" Target="https://fred.stlouisfed.org/categories/32763" TargetMode="External"/><Relationship Id="rId163" Type="http://schemas.openxmlformats.org/officeDocument/2006/relationships/hyperlink" Target="https://fred.stlouisfed.org/categories/32781" TargetMode="External"/><Relationship Id="rId184" Type="http://schemas.openxmlformats.org/officeDocument/2006/relationships/hyperlink" Target="https://fred.stlouisfed.org/categories/32800" TargetMode="External"/><Relationship Id="rId219" Type="http://schemas.openxmlformats.org/officeDocument/2006/relationships/hyperlink" Target="https://fred.stlouisfed.org/categories/32828" TargetMode="External"/><Relationship Id="rId230" Type="http://schemas.openxmlformats.org/officeDocument/2006/relationships/hyperlink" Target="https://fred.stlouisfed.org/categories/32837" TargetMode="External"/><Relationship Id="rId25" Type="http://schemas.openxmlformats.org/officeDocument/2006/relationships/hyperlink" Target="https://fred.stlouisfed.org/categories/32664" TargetMode="External"/><Relationship Id="rId46" Type="http://schemas.openxmlformats.org/officeDocument/2006/relationships/hyperlink" Target="https://fred.stlouisfed.org/categories/32682" TargetMode="External"/><Relationship Id="rId67" Type="http://schemas.openxmlformats.org/officeDocument/2006/relationships/hyperlink" Target="https://fred.stlouisfed.org/categories/32701" TargetMode="External"/><Relationship Id="rId88" Type="http://schemas.openxmlformats.org/officeDocument/2006/relationships/hyperlink" Target="https://fred.stlouisfed.org/categories/32718" TargetMode="External"/><Relationship Id="rId111" Type="http://schemas.openxmlformats.org/officeDocument/2006/relationships/hyperlink" Target="https://fred.stlouisfed.org/categories/32735" TargetMode="External"/><Relationship Id="rId132" Type="http://schemas.openxmlformats.org/officeDocument/2006/relationships/hyperlink" Target="https://fred.stlouisfed.org/categories/32754" TargetMode="External"/><Relationship Id="rId153" Type="http://schemas.openxmlformats.org/officeDocument/2006/relationships/hyperlink" Target="https://fred.stlouisfed.org/categories/32773" TargetMode="External"/><Relationship Id="rId174" Type="http://schemas.openxmlformats.org/officeDocument/2006/relationships/hyperlink" Target="https://fred.stlouisfed.org/categories/32790" TargetMode="External"/><Relationship Id="rId195" Type="http://schemas.openxmlformats.org/officeDocument/2006/relationships/hyperlink" Target="https://fred.stlouisfed.org/categories/32810" TargetMode="External"/><Relationship Id="rId209" Type="http://schemas.openxmlformats.org/officeDocument/2006/relationships/hyperlink" Target="https://fred.stlouisfed.org/categories/32279" TargetMode="External"/><Relationship Id="rId220" Type="http://schemas.openxmlformats.org/officeDocument/2006/relationships/hyperlink" Target="https://fred.stlouisfed.org/categories/32829" TargetMode="External"/><Relationship Id="rId241" Type="http://schemas.openxmlformats.org/officeDocument/2006/relationships/hyperlink" Target="https://fred.stlouisfed.org/categories/32847" TargetMode="External"/><Relationship Id="rId15" Type="http://schemas.openxmlformats.org/officeDocument/2006/relationships/hyperlink" Target="https://fred.stlouisfed.org/categories/32655" TargetMode="External"/><Relationship Id="rId36" Type="http://schemas.openxmlformats.org/officeDocument/2006/relationships/hyperlink" Target="https://fred.stlouisfed.org/categories/32675" TargetMode="External"/><Relationship Id="rId57" Type="http://schemas.openxmlformats.org/officeDocument/2006/relationships/hyperlink" Target="https://fred.stlouisfed.org/categories/32288" TargetMode="External"/><Relationship Id="rId106" Type="http://schemas.openxmlformats.org/officeDocument/2006/relationships/hyperlink" Target="https://fred.stlouisfed.org/categories/32274" TargetMode="External"/><Relationship Id="rId127" Type="http://schemas.openxmlformats.org/officeDocument/2006/relationships/hyperlink" Target="https://fred.stlouisfed.org/categories/32749" TargetMode="External"/><Relationship Id="rId10" Type="http://schemas.openxmlformats.org/officeDocument/2006/relationships/hyperlink" Target="https://fred.stlouisfed.org/categories/32652" TargetMode="External"/><Relationship Id="rId31" Type="http://schemas.openxmlformats.org/officeDocument/2006/relationships/hyperlink" Target="https://fred.stlouisfed.org/categories/32670" TargetMode="External"/><Relationship Id="rId52" Type="http://schemas.openxmlformats.org/officeDocument/2006/relationships/hyperlink" Target="https://fred.stlouisfed.org/categories/32688" TargetMode="External"/><Relationship Id="rId73" Type="http://schemas.openxmlformats.org/officeDocument/2006/relationships/hyperlink" Target="https://fred.stlouisfed.org/categories/32272" TargetMode="External"/><Relationship Id="rId78" Type="http://schemas.openxmlformats.org/officeDocument/2006/relationships/hyperlink" Target="https://fred.stlouisfed.org/categories/32710" TargetMode="External"/><Relationship Id="rId94" Type="http://schemas.openxmlformats.org/officeDocument/2006/relationships/hyperlink" Target="https://fred.stlouisfed.org/categories/32725" TargetMode="External"/><Relationship Id="rId99" Type="http://schemas.openxmlformats.org/officeDocument/2006/relationships/hyperlink" Target="https://fred.stlouisfed.org/categories/32333" TargetMode="External"/><Relationship Id="rId101" Type="http://schemas.openxmlformats.org/officeDocument/2006/relationships/hyperlink" Target="https://fred.stlouisfed.org/categories/32728" TargetMode="External"/><Relationship Id="rId122" Type="http://schemas.openxmlformats.org/officeDocument/2006/relationships/hyperlink" Target="https://fred.stlouisfed.org/categories/32745" TargetMode="External"/><Relationship Id="rId143" Type="http://schemas.openxmlformats.org/officeDocument/2006/relationships/hyperlink" Target="https://fred.stlouisfed.org/categories/32764" TargetMode="External"/><Relationship Id="rId148" Type="http://schemas.openxmlformats.org/officeDocument/2006/relationships/hyperlink" Target="https://fred.stlouisfed.org/categories/32769" TargetMode="External"/><Relationship Id="rId164" Type="http://schemas.openxmlformats.org/officeDocument/2006/relationships/hyperlink" Target="https://fred.stlouisfed.org/categories/32782" TargetMode="External"/><Relationship Id="rId169" Type="http://schemas.openxmlformats.org/officeDocument/2006/relationships/hyperlink" Target="https://fred.stlouisfed.org/categories/32787" TargetMode="External"/><Relationship Id="rId185" Type="http://schemas.openxmlformats.org/officeDocument/2006/relationships/hyperlink" Target="https://fred.stlouisfed.org/categories/32801" TargetMode="External"/><Relationship Id="rId4" Type="http://schemas.openxmlformats.org/officeDocument/2006/relationships/hyperlink" Target="https://fred.stlouisfed.org/categories/32645" TargetMode="External"/><Relationship Id="rId9" Type="http://schemas.openxmlformats.org/officeDocument/2006/relationships/hyperlink" Target="https://fred.stlouisfed.org/categories/32651" TargetMode="External"/><Relationship Id="rId180" Type="http://schemas.openxmlformats.org/officeDocument/2006/relationships/hyperlink" Target="https://fred.stlouisfed.org/categories/32796" TargetMode="External"/><Relationship Id="rId210" Type="http://schemas.openxmlformats.org/officeDocument/2006/relationships/hyperlink" Target="https://fred.stlouisfed.org/categories/32820" TargetMode="External"/><Relationship Id="rId215" Type="http://schemas.openxmlformats.org/officeDocument/2006/relationships/hyperlink" Target="https://fred.stlouisfed.org/categories/32824" TargetMode="External"/><Relationship Id="rId236" Type="http://schemas.openxmlformats.org/officeDocument/2006/relationships/hyperlink" Target="https://fred.stlouisfed.org/categories/32843" TargetMode="External"/><Relationship Id="rId26" Type="http://schemas.openxmlformats.org/officeDocument/2006/relationships/hyperlink" Target="https://fred.stlouisfed.org/categories/32665" TargetMode="External"/><Relationship Id="rId231" Type="http://schemas.openxmlformats.org/officeDocument/2006/relationships/hyperlink" Target="https://fred.stlouisfed.org/categories/32838" TargetMode="External"/><Relationship Id="rId47" Type="http://schemas.openxmlformats.org/officeDocument/2006/relationships/hyperlink" Target="https://fred.stlouisfed.org/categories/32683" TargetMode="External"/><Relationship Id="rId68" Type="http://schemas.openxmlformats.org/officeDocument/2006/relationships/hyperlink" Target="https://fred.stlouisfed.org/categories/32702" TargetMode="External"/><Relationship Id="rId89" Type="http://schemas.openxmlformats.org/officeDocument/2006/relationships/hyperlink" Target="https://fred.stlouisfed.org/categories/32720" TargetMode="External"/><Relationship Id="rId112" Type="http://schemas.openxmlformats.org/officeDocument/2006/relationships/hyperlink" Target="https://fred.stlouisfed.org/categories/32736" TargetMode="External"/><Relationship Id="rId133" Type="http://schemas.openxmlformats.org/officeDocument/2006/relationships/hyperlink" Target="https://fred.stlouisfed.org/categories/32755" TargetMode="External"/><Relationship Id="rId154" Type="http://schemas.openxmlformats.org/officeDocument/2006/relationships/hyperlink" Target="https://fred.stlouisfed.org/categories/32338" TargetMode="External"/><Relationship Id="rId175" Type="http://schemas.openxmlformats.org/officeDocument/2006/relationships/hyperlink" Target="https://fred.stlouisfed.org/categories/32791" TargetMode="External"/><Relationship Id="rId196" Type="http://schemas.openxmlformats.org/officeDocument/2006/relationships/hyperlink" Target="https://fred.stlouisfed.org/categories/32342" TargetMode="External"/><Relationship Id="rId200" Type="http://schemas.openxmlformats.org/officeDocument/2006/relationships/hyperlink" Target="https://fred.stlouisfed.org/categories/32345" TargetMode="External"/><Relationship Id="rId16" Type="http://schemas.openxmlformats.org/officeDocument/2006/relationships/hyperlink" Target="https://fred.stlouisfed.org/categories/32656" TargetMode="External"/><Relationship Id="rId221" Type="http://schemas.openxmlformats.org/officeDocument/2006/relationships/hyperlink" Target="https://fred.stlouisfed.org/categories/32344" TargetMode="External"/><Relationship Id="rId242" Type="http://schemas.openxmlformats.org/officeDocument/2006/relationships/hyperlink" Target="https://fred.stlouisfed.org/categories/32848" TargetMode="External"/><Relationship Id="rId37" Type="http://schemas.openxmlformats.org/officeDocument/2006/relationships/hyperlink" Target="https://fred.stlouisfed.org/categories/32268" TargetMode="External"/><Relationship Id="rId58" Type="http://schemas.openxmlformats.org/officeDocument/2006/relationships/hyperlink" Target="https://fred.stlouisfed.org/categories/32271" TargetMode="External"/><Relationship Id="rId79" Type="http://schemas.openxmlformats.org/officeDocument/2006/relationships/hyperlink" Target="https://fred.stlouisfed.org/categories/32711" TargetMode="External"/><Relationship Id="rId102" Type="http://schemas.openxmlformats.org/officeDocument/2006/relationships/hyperlink" Target="https://fred.stlouisfed.org/categories/32729" TargetMode="External"/><Relationship Id="rId123" Type="http://schemas.openxmlformats.org/officeDocument/2006/relationships/hyperlink" Target="https://fred.stlouisfed.org/categories/32746" TargetMode="External"/><Relationship Id="rId144" Type="http://schemas.openxmlformats.org/officeDocument/2006/relationships/hyperlink" Target="https://fred.stlouisfed.org/categories/32765" TargetMode="External"/><Relationship Id="rId90" Type="http://schemas.openxmlformats.org/officeDocument/2006/relationships/hyperlink" Target="https://fred.stlouisfed.org/categories/32721" TargetMode="External"/><Relationship Id="rId165" Type="http://schemas.openxmlformats.org/officeDocument/2006/relationships/hyperlink" Target="https://fred.stlouisfed.org/categories/32783" TargetMode="External"/><Relationship Id="rId186" Type="http://schemas.openxmlformats.org/officeDocument/2006/relationships/hyperlink" Target="https://fred.stlouisfed.org/categories/32802" TargetMode="External"/><Relationship Id="rId211" Type="http://schemas.openxmlformats.org/officeDocument/2006/relationships/hyperlink" Target="https://fred.stlouisfed.org/categories/32438" TargetMode="External"/><Relationship Id="rId232" Type="http://schemas.openxmlformats.org/officeDocument/2006/relationships/hyperlink" Target="https://fred.stlouisfed.org/categories/32839" TargetMode="External"/><Relationship Id="rId27" Type="http://schemas.openxmlformats.org/officeDocument/2006/relationships/hyperlink" Target="https://fred.stlouisfed.org/categories/32666" TargetMode="External"/><Relationship Id="rId48" Type="http://schemas.openxmlformats.org/officeDocument/2006/relationships/hyperlink" Target="https://fred.stlouisfed.org/categories/32684" TargetMode="External"/><Relationship Id="rId69" Type="http://schemas.openxmlformats.org/officeDocument/2006/relationships/hyperlink" Target="https://fred.stlouisfed.org/categories/32703" TargetMode="External"/><Relationship Id="rId113" Type="http://schemas.openxmlformats.org/officeDocument/2006/relationships/hyperlink" Target="https://fred.stlouisfed.org/categories/32737" TargetMode="External"/><Relationship Id="rId134" Type="http://schemas.openxmlformats.org/officeDocument/2006/relationships/hyperlink" Target="https://fred.stlouisfed.org/categories/32756" TargetMode="External"/><Relationship Id="rId80" Type="http://schemas.openxmlformats.org/officeDocument/2006/relationships/hyperlink" Target="https://fred.stlouisfed.org/categories/32273" TargetMode="External"/><Relationship Id="rId155" Type="http://schemas.openxmlformats.org/officeDocument/2006/relationships/hyperlink" Target="https://fred.stlouisfed.org/categories/32774" TargetMode="External"/><Relationship Id="rId176" Type="http://schemas.openxmlformats.org/officeDocument/2006/relationships/hyperlink" Target="https://fred.stlouisfed.org/categories/32792" TargetMode="External"/><Relationship Id="rId197" Type="http://schemas.openxmlformats.org/officeDocument/2006/relationships/hyperlink" Target="https://fred.stlouisfed.org/categories/32343" TargetMode="External"/><Relationship Id="rId201" Type="http://schemas.openxmlformats.org/officeDocument/2006/relationships/hyperlink" Target="https://fred.stlouisfed.org/categories/32814" TargetMode="External"/><Relationship Id="rId222" Type="http://schemas.openxmlformats.org/officeDocument/2006/relationships/hyperlink" Target="https://fred.stlouisfed.org/categories/32830" TargetMode="External"/><Relationship Id="rId17" Type="http://schemas.openxmlformats.org/officeDocument/2006/relationships/hyperlink" Target="https://fred.stlouisfed.org/categories/32657" TargetMode="External"/><Relationship Id="rId38" Type="http://schemas.openxmlformats.org/officeDocument/2006/relationships/hyperlink" Target="https://fred.stlouisfed.org/categories/32676" TargetMode="External"/><Relationship Id="rId59" Type="http://schemas.openxmlformats.org/officeDocument/2006/relationships/hyperlink" Target="https://fred.stlouisfed.org/categories/32693" TargetMode="External"/><Relationship Id="rId103" Type="http://schemas.openxmlformats.org/officeDocument/2006/relationships/hyperlink" Target="https://fred.stlouisfed.org/categories/32290" TargetMode="External"/><Relationship Id="rId124" Type="http://schemas.openxmlformats.org/officeDocument/2006/relationships/hyperlink" Target="https://fred.stlouisfed.org/categories/32747" TargetMode="External"/><Relationship Id="rId70" Type="http://schemas.openxmlformats.org/officeDocument/2006/relationships/hyperlink" Target="https://fred.stlouisfed.org/categories/32704" TargetMode="External"/><Relationship Id="rId91" Type="http://schemas.openxmlformats.org/officeDocument/2006/relationships/hyperlink" Target="https://fred.stlouisfed.org/categories/32722" TargetMode="External"/><Relationship Id="rId145" Type="http://schemas.openxmlformats.org/officeDocument/2006/relationships/hyperlink" Target="https://fred.stlouisfed.org/categories/32766" TargetMode="External"/><Relationship Id="rId166" Type="http://schemas.openxmlformats.org/officeDocument/2006/relationships/hyperlink" Target="https://fred.stlouisfed.org/categories/32784" TargetMode="External"/><Relationship Id="rId187" Type="http://schemas.openxmlformats.org/officeDocument/2006/relationships/hyperlink" Target="https://fred.stlouisfed.org/categories/32803" TargetMode="External"/><Relationship Id="rId1" Type="http://schemas.openxmlformats.org/officeDocument/2006/relationships/hyperlink" Target="https://fred.stlouisfed.org/categories/32641" TargetMode="External"/><Relationship Id="rId212" Type="http://schemas.openxmlformats.org/officeDocument/2006/relationships/hyperlink" Target="https://fred.stlouisfed.org/categories/32821" TargetMode="External"/><Relationship Id="rId233" Type="http://schemas.openxmlformats.org/officeDocument/2006/relationships/hyperlink" Target="https://fred.stlouisfed.org/categories/32840" TargetMode="External"/><Relationship Id="rId28" Type="http://schemas.openxmlformats.org/officeDocument/2006/relationships/hyperlink" Target="https://fred.stlouisfed.org/categories/32667" TargetMode="External"/><Relationship Id="rId49" Type="http://schemas.openxmlformats.org/officeDocument/2006/relationships/hyperlink" Target="https://fred.stlouisfed.org/categories/32685" TargetMode="External"/><Relationship Id="rId114" Type="http://schemas.openxmlformats.org/officeDocument/2006/relationships/hyperlink" Target="https://fred.stlouisfed.org/categories/32286" TargetMode="External"/><Relationship Id="rId60" Type="http://schemas.openxmlformats.org/officeDocument/2006/relationships/hyperlink" Target="https://fred.stlouisfed.org/categories/32694" TargetMode="External"/><Relationship Id="rId81" Type="http://schemas.openxmlformats.org/officeDocument/2006/relationships/hyperlink" Target="https://fred.stlouisfed.org/categories/32712" TargetMode="External"/><Relationship Id="rId135" Type="http://schemas.openxmlformats.org/officeDocument/2006/relationships/hyperlink" Target="https://fred.stlouisfed.org/categories/32757" TargetMode="External"/><Relationship Id="rId156" Type="http://schemas.openxmlformats.org/officeDocument/2006/relationships/hyperlink" Target="https://fred.stlouisfed.org/categories/32775" TargetMode="External"/><Relationship Id="rId177" Type="http://schemas.openxmlformats.org/officeDocument/2006/relationships/hyperlink" Target="https://fred.stlouisfed.org/categories/32793" TargetMode="External"/><Relationship Id="rId198" Type="http://schemas.openxmlformats.org/officeDocument/2006/relationships/hyperlink" Target="https://fred.stlouisfed.org/categories/32811" TargetMode="External"/><Relationship Id="rId202" Type="http://schemas.openxmlformats.org/officeDocument/2006/relationships/hyperlink" Target="https://fred.stlouisfed.org/categories/32277" TargetMode="External"/><Relationship Id="rId223" Type="http://schemas.openxmlformats.org/officeDocument/2006/relationships/hyperlink" Target="https://fred.stlouisfed.org/categories/32831" TargetMode="External"/><Relationship Id="rId18" Type="http://schemas.openxmlformats.org/officeDocument/2006/relationships/hyperlink" Target="https://fred.stlouisfed.org/categories/32658" TargetMode="External"/><Relationship Id="rId39" Type="http://schemas.openxmlformats.org/officeDocument/2006/relationships/hyperlink" Target="https://fred.stlouisfed.org/categories/32677" TargetMode="External"/><Relationship Id="rId50" Type="http://schemas.openxmlformats.org/officeDocument/2006/relationships/hyperlink" Target="https://fred.stlouisfed.org/categories/32686" TargetMode="External"/><Relationship Id="rId104" Type="http://schemas.openxmlformats.org/officeDocument/2006/relationships/hyperlink" Target="https://fred.stlouisfed.org/categories/32730" TargetMode="External"/><Relationship Id="rId125" Type="http://schemas.openxmlformats.org/officeDocument/2006/relationships/hyperlink" Target="https://fred.stlouisfed.org/categories/32336" TargetMode="External"/><Relationship Id="rId146" Type="http://schemas.openxmlformats.org/officeDocument/2006/relationships/hyperlink" Target="https://fred.stlouisfed.org/categories/32767" TargetMode="External"/><Relationship Id="rId167" Type="http://schemas.openxmlformats.org/officeDocument/2006/relationships/hyperlink" Target="https://fred.stlouisfed.org/categories/32785" TargetMode="External"/><Relationship Id="rId188" Type="http://schemas.openxmlformats.org/officeDocument/2006/relationships/hyperlink" Target="https://fred.stlouisfed.org/categories/32804" TargetMode="External"/><Relationship Id="rId71" Type="http://schemas.openxmlformats.org/officeDocument/2006/relationships/hyperlink" Target="https://fred.stlouisfed.org/categories/32705" TargetMode="External"/><Relationship Id="rId92" Type="http://schemas.openxmlformats.org/officeDocument/2006/relationships/hyperlink" Target="https://fred.stlouisfed.org/categories/32723" TargetMode="External"/><Relationship Id="rId213" Type="http://schemas.openxmlformats.org/officeDocument/2006/relationships/hyperlink" Target="https://fred.stlouisfed.org/categories/32822" TargetMode="External"/><Relationship Id="rId234" Type="http://schemas.openxmlformats.org/officeDocument/2006/relationships/hyperlink" Target="https://fred.stlouisfed.org/categories/32841" TargetMode="External"/><Relationship Id="rId2" Type="http://schemas.openxmlformats.org/officeDocument/2006/relationships/hyperlink" Target="https://fred.stlouisfed.org/categories/32643" TargetMode="External"/><Relationship Id="rId29" Type="http://schemas.openxmlformats.org/officeDocument/2006/relationships/hyperlink" Target="https://fred.stlouisfed.org/categories/32327" TargetMode="External"/><Relationship Id="rId40" Type="http://schemas.openxmlformats.org/officeDocument/2006/relationships/hyperlink" Target="https://fred.stlouisfed.org/categories/32678" TargetMode="External"/><Relationship Id="rId115" Type="http://schemas.openxmlformats.org/officeDocument/2006/relationships/hyperlink" Target="https://fred.stlouisfed.org/categories/32738" TargetMode="External"/><Relationship Id="rId136" Type="http://schemas.openxmlformats.org/officeDocument/2006/relationships/hyperlink" Target="https://fred.stlouisfed.org/categories/32758" TargetMode="External"/><Relationship Id="rId157" Type="http://schemas.openxmlformats.org/officeDocument/2006/relationships/hyperlink" Target="https://fred.stlouisfed.org/categories/32776" TargetMode="External"/><Relationship Id="rId178" Type="http://schemas.openxmlformats.org/officeDocument/2006/relationships/hyperlink" Target="https://fred.stlouisfed.org/categories/32341" TargetMode="External"/><Relationship Id="rId61" Type="http://schemas.openxmlformats.org/officeDocument/2006/relationships/hyperlink" Target="https://fred.stlouisfed.org/categories/32695" TargetMode="External"/><Relationship Id="rId82" Type="http://schemas.openxmlformats.org/officeDocument/2006/relationships/hyperlink" Target="https://fred.stlouisfed.org/categories/32713" TargetMode="External"/><Relationship Id="rId199" Type="http://schemas.openxmlformats.org/officeDocument/2006/relationships/hyperlink" Target="https://fred.stlouisfed.org/categories/32812" TargetMode="External"/><Relationship Id="rId203" Type="http://schemas.openxmlformats.org/officeDocument/2006/relationships/hyperlink" Target="https://fred.stlouisfed.org/categories/32815" TargetMode="External"/><Relationship Id="rId19" Type="http://schemas.openxmlformats.org/officeDocument/2006/relationships/hyperlink" Target="https://fred.stlouisfed.org/categories/32659" TargetMode="External"/><Relationship Id="rId224" Type="http://schemas.openxmlformats.org/officeDocument/2006/relationships/hyperlink" Target="https://fred.stlouisfed.org/categories/32832" TargetMode="External"/><Relationship Id="rId30" Type="http://schemas.openxmlformats.org/officeDocument/2006/relationships/hyperlink" Target="https://fred.stlouisfed.org/categories/32669" TargetMode="External"/><Relationship Id="rId105" Type="http://schemas.openxmlformats.org/officeDocument/2006/relationships/hyperlink" Target="https://fred.stlouisfed.org/categories/32335" TargetMode="External"/><Relationship Id="rId126" Type="http://schemas.openxmlformats.org/officeDocument/2006/relationships/hyperlink" Target="https://fred.stlouisfed.org/categories/32748" TargetMode="External"/><Relationship Id="rId147" Type="http://schemas.openxmlformats.org/officeDocument/2006/relationships/hyperlink" Target="https://fred.stlouisfed.org/categories/32768" TargetMode="External"/><Relationship Id="rId168" Type="http://schemas.openxmlformats.org/officeDocument/2006/relationships/hyperlink" Target="https://fred.stlouisfed.org/categories/32786" TargetMode="External"/><Relationship Id="rId51" Type="http://schemas.openxmlformats.org/officeDocument/2006/relationships/hyperlink" Target="https://fred.stlouisfed.org/categories/32687" TargetMode="External"/><Relationship Id="rId72" Type="http://schemas.openxmlformats.org/officeDocument/2006/relationships/hyperlink" Target="https://fred.stlouisfed.org/categories/32289" TargetMode="External"/><Relationship Id="rId93" Type="http://schemas.openxmlformats.org/officeDocument/2006/relationships/hyperlink" Target="https://fred.stlouisfed.org/categories/32724" TargetMode="External"/><Relationship Id="rId189" Type="http://schemas.openxmlformats.org/officeDocument/2006/relationships/hyperlink" Target="https://fred.stlouisfed.org/categories/32805" TargetMode="External"/><Relationship Id="rId3" Type="http://schemas.openxmlformats.org/officeDocument/2006/relationships/hyperlink" Target="https://fred.stlouisfed.org/categories/32644" TargetMode="External"/><Relationship Id="rId214" Type="http://schemas.openxmlformats.org/officeDocument/2006/relationships/hyperlink" Target="https://fred.stlouisfed.org/categories/32823" TargetMode="External"/><Relationship Id="rId235" Type="http://schemas.openxmlformats.org/officeDocument/2006/relationships/hyperlink" Target="https://fred.stlouisfed.org/categories/32842" TargetMode="External"/><Relationship Id="rId116" Type="http://schemas.openxmlformats.org/officeDocument/2006/relationships/hyperlink" Target="https://fred.stlouisfed.org/categories/32739" TargetMode="External"/><Relationship Id="rId137" Type="http://schemas.openxmlformats.org/officeDocument/2006/relationships/hyperlink" Target="https://fred.stlouisfed.org/categories/32759" TargetMode="External"/><Relationship Id="rId158" Type="http://schemas.openxmlformats.org/officeDocument/2006/relationships/hyperlink" Target="https://fred.stlouisfed.org/categories/32777" TargetMode="External"/><Relationship Id="rId20" Type="http://schemas.openxmlformats.org/officeDocument/2006/relationships/hyperlink" Target="https://fred.stlouisfed.org/categories/32270" TargetMode="External"/><Relationship Id="rId41" Type="http://schemas.openxmlformats.org/officeDocument/2006/relationships/hyperlink" Target="https://fred.stlouisfed.org/categories/32679" TargetMode="External"/><Relationship Id="rId62" Type="http://schemas.openxmlformats.org/officeDocument/2006/relationships/hyperlink" Target="https://fred.stlouisfed.org/categories/32696" TargetMode="External"/><Relationship Id="rId83" Type="http://schemas.openxmlformats.org/officeDocument/2006/relationships/hyperlink" Target="https://fred.stlouisfed.org/categories/32330" TargetMode="External"/><Relationship Id="rId179" Type="http://schemas.openxmlformats.org/officeDocument/2006/relationships/hyperlink" Target="https://fred.stlouisfed.org/categories/32794" TargetMode="External"/><Relationship Id="rId190" Type="http://schemas.openxmlformats.org/officeDocument/2006/relationships/hyperlink" Target="https://fred.stlouisfed.org/categories/32806" TargetMode="External"/><Relationship Id="rId204" Type="http://schemas.openxmlformats.org/officeDocument/2006/relationships/hyperlink" Target="https://fred.stlouisfed.org/categories/32816" TargetMode="External"/><Relationship Id="rId225" Type="http://schemas.openxmlformats.org/officeDocument/2006/relationships/hyperlink" Target="https://fred.stlouisfed.org/categories/32833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K2405"/>
  <sheetViews>
    <sheetView zoomScale="80" zoomScaleNormal="80" workbookViewId="0">
      <selection activeCell="C7" sqref="C7"/>
    </sheetView>
  </sheetViews>
  <sheetFormatPr defaultRowHeight="14" x14ac:dyDescent="0.3"/>
  <cols>
    <col min="1" max="1" width="8.6640625" style="35"/>
    <col min="2" max="2" width="8.6640625" style="47"/>
    <col min="3" max="3" width="30.33203125" style="47" bestFit="1" customWidth="1"/>
    <col min="4" max="4" width="33.58203125" style="35" customWidth="1"/>
    <col min="5" max="16384" width="8.6640625" style="35"/>
  </cols>
  <sheetData>
    <row r="1" spans="2:9" x14ac:dyDescent="0.3">
      <c r="C1" s="47" t="s">
        <v>1145</v>
      </c>
    </row>
    <row r="3" spans="2:9" x14ac:dyDescent="0.3">
      <c r="B3" s="48"/>
      <c r="C3" s="49" t="s">
        <v>1142</v>
      </c>
      <c r="D3" s="37" t="s">
        <v>1143</v>
      </c>
      <c r="E3" s="37" t="s">
        <v>1144</v>
      </c>
      <c r="F3" s="39"/>
      <c r="G3" s="39"/>
      <c r="H3" s="53" t="s">
        <v>3904</v>
      </c>
      <c r="I3" s="39"/>
    </row>
    <row r="4" spans="2:9" x14ac:dyDescent="0.3">
      <c r="B4" s="48">
        <v>1</v>
      </c>
      <c r="C4" s="50" t="s">
        <v>1157</v>
      </c>
      <c r="D4" s="36"/>
      <c r="E4" s="36"/>
      <c r="F4" s="40"/>
      <c r="G4" s="40"/>
      <c r="H4" s="53" t="s">
        <v>3905</v>
      </c>
      <c r="I4" s="40"/>
    </row>
    <row r="5" spans="2:9" x14ac:dyDescent="0.3">
      <c r="B5" s="49">
        <v>2</v>
      </c>
      <c r="C5" s="50" t="s">
        <v>1129</v>
      </c>
      <c r="D5" s="37"/>
      <c r="E5" s="37"/>
      <c r="F5" s="39"/>
      <c r="G5" s="39"/>
      <c r="H5" s="39"/>
      <c r="I5" s="39"/>
    </row>
    <row r="6" spans="2:9" x14ac:dyDescent="0.3">
      <c r="B6" s="48">
        <v>3</v>
      </c>
      <c r="C6" s="50" t="s">
        <v>1132</v>
      </c>
      <c r="D6" s="36"/>
      <c r="E6" s="36"/>
      <c r="F6" s="40"/>
      <c r="G6" s="40"/>
      <c r="H6" s="40"/>
      <c r="I6" s="40"/>
    </row>
    <row r="7" spans="2:9" x14ac:dyDescent="0.3">
      <c r="B7" s="49">
        <v>4</v>
      </c>
      <c r="C7" s="50" t="s">
        <v>1135</v>
      </c>
      <c r="D7" s="37"/>
      <c r="E7" s="37"/>
      <c r="F7" s="39"/>
      <c r="G7" s="39"/>
      <c r="H7" s="39"/>
      <c r="I7" s="39"/>
    </row>
    <row r="8" spans="2:9" x14ac:dyDescent="0.3">
      <c r="B8" s="48">
        <v>5</v>
      </c>
      <c r="C8" s="50" t="s">
        <v>1131</v>
      </c>
      <c r="D8" s="36"/>
      <c r="E8" s="36"/>
      <c r="F8" s="40"/>
      <c r="G8" s="40"/>
      <c r="H8" s="40"/>
      <c r="I8" s="40"/>
    </row>
    <row r="9" spans="2:9" x14ac:dyDescent="0.3">
      <c r="B9" s="49">
        <v>6</v>
      </c>
      <c r="C9" s="50" t="s">
        <v>1130</v>
      </c>
      <c r="D9" s="37"/>
      <c r="E9" s="37"/>
      <c r="F9" s="39"/>
      <c r="G9" s="39"/>
      <c r="H9" s="39"/>
      <c r="I9" s="39"/>
    </row>
    <row r="10" spans="2:9" x14ac:dyDescent="0.3">
      <c r="B10" s="48">
        <v>7</v>
      </c>
      <c r="C10" s="50" t="s">
        <v>1133</v>
      </c>
      <c r="D10" s="36"/>
      <c r="E10" s="36"/>
      <c r="F10" s="40"/>
      <c r="G10" s="40"/>
      <c r="H10" s="40"/>
      <c r="I10" s="40"/>
    </row>
    <row r="11" spans="2:9" x14ac:dyDescent="0.3">
      <c r="B11" s="49">
        <v>8</v>
      </c>
      <c r="C11" s="50" t="s">
        <v>1134</v>
      </c>
      <c r="D11" s="37"/>
      <c r="E11" s="37"/>
      <c r="F11" s="39"/>
      <c r="G11" s="39"/>
      <c r="H11" s="39"/>
      <c r="I11" s="39"/>
    </row>
    <row r="12" spans="2:9" x14ac:dyDescent="0.3">
      <c r="B12" s="48">
        <v>9</v>
      </c>
      <c r="C12" s="50" t="s">
        <v>1136</v>
      </c>
      <c r="D12" s="36"/>
      <c r="E12" s="36"/>
      <c r="F12" s="40"/>
      <c r="G12" s="40"/>
      <c r="H12" s="40"/>
      <c r="I12" s="40"/>
    </row>
    <row r="13" spans="2:9" x14ac:dyDescent="0.3">
      <c r="B13" s="49">
        <v>10</v>
      </c>
      <c r="C13" s="50" t="s">
        <v>1137</v>
      </c>
      <c r="D13" s="37"/>
      <c r="E13" s="37"/>
      <c r="F13" s="39"/>
      <c r="G13" s="39"/>
      <c r="H13" s="39"/>
      <c r="I13" s="39"/>
    </row>
    <row r="14" spans="2:9" x14ac:dyDescent="0.3">
      <c r="B14" s="48">
        <v>11</v>
      </c>
      <c r="C14" s="50" t="s">
        <v>1138</v>
      </c>
      <c r="D14" s="36"/>
      <c r="E14" s="36"/>
      <c r="F14" s="40"/>
      <c r="G14" s="40"/>
      <c r="H14" s="40"/>
      <c r="I14" s="40"/>
    </row>
    <row r="15" spans="2:9" x14ac:dyDescent="0.3">
      <c r="B15" s="49">
        <v>12</v>
      </c>
      <c r="C15" s="50" t="s">
        <v>1139</v>
      </c>
      <c r="D15" s="37"/>
      <c r="E15" s="37"/>
      <c r="F15" s="39"/>
      <c r="G15" s="39"/>
      <c r="H15" s="39"/>
      <c r="I15" s="39"/>
    </row>
    <row r="16" spans="2:9" x14ac:dyDescent="0.3">
      <c r="B16" s="48">
        <v>13</v>
      </c>
      <c r="C16" s="50" t="s">
        <v>1140</v>
      </c>
      <c r="D16" s="36"/>
      <c r="E16" s="36"/>
      <c r="F16" s="40"/>
      <c r="G16" s="40"/>
      <c r="H16" s="40"/>
      <c r="I16" s="40"/>
    </row>
    <row r="17" spans="2:11" x14ac:dyDescent="0.3">
      <c r="B17" s="49">
        <v>14</v>
      </c>
      <c r="C17" s="50" t="s">
        <v>1141</v>
      </c>
      <c r="D17" s="37"/>
      <c r="E17" s="37"/>
      <c r="F17" s="39"/>
      <c r="G17" s="39"/>
      <c r="H17" s="39"/>
      <c r="I17" s="39"/>
    </row>
    <row r="18" spans="2:11" x14ac:dyDescent="0.3">
      <c r="B18" s="48">
        <v>15</v>
      </c>
      <c r="C18" s="50" t="s">
        <v>1641</v>
      </c>
      <c r="D18" s="36"/>
      <c r="E18" s="36"/>
      <c r="F18" s="40"/>
      <c r="G18" s="40"/>
      <c r="H18" s="40"/>
      <c r="I18" s="40"/>
    </row>
    <row r="19" spans="2:11" x14ac:dyDescent="0.3">
      <c r="B19" s="49">
        <v>16</v>
      </c>
      <c r="C19" s="50" t="s">
        <v>1822</v>
      </c>
      <c r="D19" s="37"/>
      <c r="E19" s="37"/>
      <c r="F19" s="39"/>
      <c r="G19" s="39"/>
      <c r="H19" s="39"/>
      <c r="I19" s="39"/>
    </row>
    <row r="20" spans="2:11" x14ac:dyDescent="0.3">
      <c r="B20" s="48">
        <v>17</v>
      </c>
      <c r="C20" s="50" t="s">
        <v>1640</v>
      </c>
      <c r="D20" s="36"/>
      <c r="E20" s="36"/>
      <c r="F20" s="40"/>
      <c r="G20" s="40"/>
      <c r="H20" s="40"/>
      <c r="I20" s="40"/>
    </row>
    <row r="21" spans="2:11" x14ac:dyDescent="0.3">
      <c r="B21" s="49">
        <v>18</v>
      </c>
      <c r="C21" s="50" t="s">
        <v>1823</v>
      </c>
      <c r="D21" s="37"/>
      <c r="E21" s="37"/>
      <c r="F21" s="39"/>
      <c r="G21" s="39"/>
      <c r="H21" s="39"/>
      <c r="I21" s="39"/>
    </row>
    <row r="22" spans="2:11" x14ac:dyDescent="0.3">
      <c r="B22" s="48">
        <v>19</v>
      </c>
      <c r="C22" s="50" t="s">
        <v>1824</v>
      </c>
      <c r="D22" s="36"/>
      <c r="E22" s="36"/>
      <c r="F22" s="40"/>
      <c r="G22" s="40"/>
      <c r="H22" s="40"/>
      <c r="I22" s="40"/>
    </row>
    <row r="23" spans="2:11" x14ac:dyDescent="0.3">
      <c r="B23" s="49">
        <v>20</v>
      </c>
      <c r="C23" s="50" t="s">
        <v>1825</v>
      </c>
      <c r="D23" s="37"/>
      <c r="E23" s="37"/>
      <c r="F23" s="39"/>
      <c r="G23" s="39"/>
      <c r="H23" s="39"/>
      <c r="I23" s="39"/>
    </row>
    <row r="24" spans="2:11" x14ac:dyDescent="0.3">
      <c r="B24" s="48">
        <v>21</v>
      </c>
      <c r="C24" s="50" t="s">
        <v>1826</v>
      </c>
      <c r="D24" s="36"/>
      <c r="E24" s="36"/>
      <c r="F24" s="40"/>
      <c r="G24" s="40"/>
      <c r="H24" s="40"/>
      <c r="I24" s="40"/>
    </row>
    <row r="25" spans="2:11" x14ac:dyDescent="0.3">
      <c r="B25" s="49">
        <v>22</v>
      </c>
      <c r="C25" s="50" t="s">
        <v>1827</v>
      </c>
      <c r="D25" s="37"/>
      <c r="E25" s="37"/>
      <c r="F25" s="39"/>
      <c r="G25" s="39"/>
      <c r="H25" s="39"/>
      <c r="I25" s="39"/>
    </row>
    <row r="26" spans="2:11" x14ac:dyDescent="0.3">
      <c r="B26" s="48">
        <v>23</v>
      </c>
      <c r="C26" s="50" t="s">
        <v>1347</v>
      </c>
      <c r="D26" s="36"/>
      <c r="E26" s="36"/>
      <c r="F26" s="40"/>
      <c r="G26" s="40"/>
      <c r="H26" s="40"/>
      <c r="I26" s="40"/>
    </row>
    <row r="27" spans="2:11" x14ac:dyDescent="0.3">
      <c r="B27" s="49">
        <v>24</v>
      </c>
      <c r="C27" s="50" t="s">
        <v>1828</v>
      </c>
      <c r="D27" s="37"/>
      <c r="E27" s="37"/>
      <c r="F27" s="39"/>
      <c r="G27" s="39"/>
      <c r="H27" s="39"/>
      <c r="I27" s="39"/>
    </row>
    <row r="28" spans="2:11" x14ac:dyDescent="0.3">
      <c r="B28" s="48">
        <v>25</v>
      </c>
      <c r="C28" s="50" t="s">
        <v>1829</v>
      </c>
      <c r="D28" s="36"/>
      <c r="E28" s="36"/>
      <c r="F28" s="40"/>
      <c r="G28" s="40"/>
      <c r="H28" s="40"/>
      <c r="I28" s="40"/>
    </row>
    <row r="29" spans="2:11" x14ac:dyDescent="0.3">
      <c r="B29" s="49">
        <v>26</v>
      </c>
      <c r="C29" s="50" t="s">
        <v>1830</v>
      </c>
      <c r="D29" s="37"/>
      <c r="E29" s="37"/>
      <c r="F29" s="39"/>
      <c r="G29" s="39"/>
      <c r="H29" s="39"/>
      <c r="I29" s="39"/>
      <c r="J29" s="39"/>
    </row>
    <row r="30" spans="2:11" x14ac:dyDescent="0.3">
      <c r="B30" s="48">
        <v>27</v>
      </c>
      <c r="C30" s="50" t="s">
        <v>1831</v>
      </c>
      <c r="D30" s="36"/>
      <c r="E30" s="36"/>
      <c r="F30" s="40"/>
      <c r="G30" s="40"/>
      <c r="H30" s="40"/>
      <c r="I30" s="40"/>
      <c r="J30" s="40"/>
    </row>
    <row r="31" spans="2:11" x14ac:dyDescent="0.3">
      <c r="B31" s="49">
        <v>28</v>
      </c>
      <c r="C31" s="50" t="s">
        <v>1832</v>
      </c>
      <c r="D31" s="37"/>
      <c r="E31" s="37"/>
      <c r="F31" s="39"/>
      <c r="G31" s="39"/>
      <c r="H31" s="39"/>
      <c r="I31" s="39"/>
      <c r="J31" s="39"/>
      <c r="K31" s="39"/>
    </row>
    <row r="32" spans="2:11" x14ac:dyDescent="0.3">
      <c r="B32" s="48">
        <v>29</v>
      </c>
      <c r="C32" s="50" t="s">
        <v>1833</v>
      </c>
      <c r="D32" s="36"/>
      <c r="E32" s="36"/>
      <c r="F32" s="40"/>
      <c r="G32" s="40"/>
      <c r="H32" s="40"/>
      <c r="I32" s="40"/>
      <c r="J32" s="40"/>
      <c r="K32" s="40"/>
    </row>
    <row r="33" spans="2:11" x14ac:dyDescent="0.3">
      <c r="B33" s="48">
        <v>30</v>
      </c>
      <c r="C33" s="50" t="s">
        <v>1834</v>
      </c>
      <c r="D33" s="36"/>
      <c r="E33" s="36"/>
      <c r="F33" s="40"/>
      <c r="G33" s="40"/>
      <c r="H33" s="40"/>
      <c r="I33" s="40"/>
      <c r="J33" s="40"/>
      <c r="K33" s="40"/>
    </row>
    <row r="34" spans="2:11" x14ac:dyDescent="0.3">
      <c r="B34" s="48">
        <v>31</v>
      </c>
      <c r="C34" s="50" t="s">
        <v>1835</v>
      </c>
      <c r="D34" s="36"/>
      <c r="E34" s="36"/>
      <c r="F34" s="40"/>
      <c r="G34" s="40"/>
      <c r="H34" s="40"/>
      <c r="I34" s="40"/>
      <c r="J34" s="40"/>
      <c r="K34" s="40"/>
    </row>
    <row r="35" spans="2:11" x14ac:dyDescent="0.3">
      <c r="B35" s="48">
        <v>32</v>
      </c>
      <c r="C35" s="50" t="s">
        <v>1836</v>
      </c>
      <c r="D35" s="36"/>
      <c r="E35" s="36"/>
      <c r="F35" s="40"/>
      <c r="G35" s="40"/>
      <c r="H35" s="40"/>
      <c r="I35" s="40"/>
      <c r="J35" s="40"/>
      <c r="K35" s="40"/>
    </row>
    <row r="36" spans="2:11" x14ac:dyDescent="0.3">
      <c r="B36" s="48">
        <v>33</v>
      </c>
      <c r="C36" s="50" t="s">
        <v>1837</v>
      </c>
      <c r="D36" s="36"/>
      <c r="E36" s="36"/>
      <c r="F36" s="40"/>
      <c r="G36" s="40"/>
      <c r="H36" s="40"/>
      <c r="I36" s="40"/>
      <c r="J36" s="40"/>
      <c r="K36" s="40"/>
    </row>
    <row r="37" spans="2:11" x14ac:dyDescent="0.3">
      <c r="B37" s="48">
        <v>34</v>
      </c>
      <c r="C37" s="50" t="s">
        <v>1838</v>
      </c>
      <c r="D37" s="36"/>
      <c r="E37" s="36"/>
      <c r="F37" s="40"/>
      <c r="G37" s="40"/>
      <c r="H37" s="40"/>
      <c r="I37" s="40"/>
      <c r="J37" s="40"/>
      <c r="K37" s="40"/>
    </row>
    <row r="38" spans="2:11" x14ac:dyDescent="0.3">
      <c r="B38" s="48">
        <v>35</v>
      </c>
      <c r="C38" s="50" t="s">
        <v>1839</v>
      </c>
      <c r="D38" s="36"/>
      <c r="E38" s="36"/>
      <c r="F38" s="40"/>
      <c r="G38" s="40"/>
      <c r="H38" s="40"/>
      <c r="I38" s="40"/>
      <c r="J38" s="40"/>
      <c r="K38" s="40"/>
    </row>
    <row r="39" spans="2:11" x14ac:dyDescent="0.3">
      <c r="B39" s="48">
        <v>36</v>
      </c>
      <c r="C39" s="50" t="s">
        <v>1840</v>
      </c>
      <c r="D39" s="36"/>
      <c r="E39" s="36"/>
      <c r="F39" s="40"/>
      <c r="G39" s="40"/>
      <c r="H39" s="40"/>
      <c r="I39" s="40"/>
      <c r="J39" s="40"/>
      <c r="K39" s="40"/>
    </row>
    <row r="40" spans="2:11" x14ac:dyDescent="0.3">
      <c r="B40" s="48">
        <v>37</v>
      </c>
      <c r="C40" s="50" t="s">
        <v>1841</v>
      </c>
      <c r="D40" s="36"/>
      <c r="E40" s="36"/>
      <c r="F40" s="40"/>
      <c r="G40" s="40"/>
      <c r="H40" s="40"/>
      <c r="I40" s="40"/>
      <c r="J40" s="40"/>
      <c r="K40" s="40"/>
    </row>
    <row r="41" spans="2:11" x14ac:dyDescent="0.3">
      <c r="B41" s="48">
        <v>38</v>
      </c>
      <c r="C41" s="50" t="s">
        <v>1842</v>
      </c>
      <c r="D41" s="36"/>
      <c r="E41" s="36"/>
      <c r="F41" s="40"/>
      <c r="G41" s="40"/>
      <c r="H41" s="40"/>
      <c r="I41" s="40"/>
      <c r="J41" s="40"/>
      <c r="K41" s="40"/>
    </row>
    <row r="42" spans="2:11" x14ac:dyDescent="0.3">
      <c r="B42" s="48">
        <v>39</v>
      </c>
      <c r="C42" s="50" t="s">
        <v>1843</v>
      </c>
      <c r="D42" s="36"/>
      <c r="E42" s="36"/>
      <c r="F42" s="40"/>
      <c r="G42" s="40"/>
      <c r="H42" s="40"/>
      <c r="I42" s="40"/>
      <c r="J42" s="40"/>
      <c r="K42" s="40"/>
    </row>
    <row r="43" spans="2:11" x14ac:dyDescent="0.3">
      <c r="B43" s="48">
        <v>40</v>
      </c>
      <c r="C43" s="50" t="s">
        <v>1844</v>
      </c>
      <c r="D43" s="36"/>
      <c r="E43" s="36"/>
      <c r="F43" s="40"/>
      <c r="G43" s="40"/>
      <c r="H43" s="40"/>
      <c r="I43" s="40"/>
      <c r="J43" s="40"/>
      <c r="K43" s="40"/>
    </row>
    <row r="44" spans="2:11" x14ac:dyDescent="0.3">
      <c r="B44" s="48">
        <v>41</v>
      </c>
      <c r="C44" s="50" t="s">
        <v>1845</v>
      </c>
      <c r="D44" s="36"/>
      <c r="E44" s="36"/>
      <c r="F44" s="40"/>
      <c r="G44" s="40"/>
      <c r="H44" s="40"/>
      <c r="I44" s="40"/>
      <c r="J44" s="40"/>
      <c r="K44" s="40"/>
    </row>
    <row r="45" spans="2:11" x14ac:dyDescent="0.3">
      <c r="B45" s="48">
        <v>42</v>
      </c>
      <c r="C45" s="50" t="s">
        <v>1846</v>
      </c>
      <c r="D45" s="36"/>
      <c r="E45" s="36"/>
      <c r="F45" s="40"/>
      <c r="G45" s="40"/>
      <c r="H45" s="40"/>
      <c r="I45" s="40"/>
      <c r="J45" s="40"/>
      <c r="K45" s="40"/>
    </row>
    <row r="46" spans="2:11" x14ac:dyDescent="0.3">
      <c r="B46" s="48">
        <v>43</v>
      </c>
      <c r="C46" s="50" t="s">
        <v>1847</v>
      </c>
      <c r="D46" s="36"/>
      <c r="E46" s="36"/>
      <c r="F46" s="40"/>
      <c r="G46" s="40"/>
      <c r="H46" s="40"/>
      <c r="I46" s="40"/>
      <c r="J46" s="40"/>
      <c r="K46" s="40"/>
    </row>
    <row r="47" spans="2:11" x14ac:dyDescent="0.3">
      <c r="B47" s="48">
        <v>44</v>
      </c>
      <c r="C47" s="50" t="s">
        <v>1848</v>
      </c>
      <c r="D47" s="36"/>
      <c r="E47" s="36"/>
      <c r="F47" s="40"/>
      <c r="G47" s="40"/>
      <c r="H47" s="40"/>
      <c r="I47" s="40"/>
      <c r="J47" s="40"/>
      <c r="K47" s="40"/>
    </row>
    <row r="48" spans="2:11" x14ac:dyDescent="0.3">
      <c r="B48" s="48">
        <v>45</v>
      </c>
      <c r="C48" s="50" t="s">
        <v>1849</v>
      </c>
      <c r="D48" s="36"/>
      <c r="E48" s="36"/>
      <c r="F48" s="40"/>
      <c r="G48" s="40"/>
      <c r="H48" s="40"/>
      <c r="I48" s="40"/>
      <c r="J48" s="40"/>
      <c r="K48" s="40"/>
    </row>
    <row r="49" spans="2:11" x14ac:dyDescent="0.3">
      <c r="B49" s="48">
        <v>46</v>
      </c>
      <c r="C49" s="50" t="s">
        <v>1850</v>
      </c>
      <c r="D49" s="36"/>
      <c r="E49" s="36"/>
      <c r="F49" s="40"/>
      <c r="G49" s="40"/>
      <c r="H49" s="40"/>
      <c r="I49" s="40"/>
      <c r="J49" s="40"/>
      <c r="K49" s="40"/>
    </row>
    <row r="50" spans="2:11" x14ac:dyDescent="0.3">
      <c r="B50" s="48">
        <v>47</v>
      </c>
      <c r="C50" s="50" t="s">
        <v>1851</v>
      </c>
      <c r="D50" s="36"/>
      <c r="E50" s="36"/>
      <c r="F50" s="40"/>
      <c r="G50" s="40"/>
      <c r="H50" s="40"/>
      <c r="I50" s="40"/>
      <c r="J50" s="40"/>
      <c r="K50" s="40"/>
    </row>
    <row r="51" spans="2:11" x14ac:dyDescent="0.3">
      <c r="B51" s="48">
        <v>48</v>
      </c>
      <c r="C51" s="50" t="s">
        <v>1852</v>
      </c>
      <c r="D51" s="36"/>
      <c r="E51" s="36"/>
      <c r="F51" s="40"/>
      <c r="G51" s="40"/>
      <c r="H51" s="40"/>
      <c r="I51" s="40"/>
      <c r="J51" s="40"/>
      <c r="K51" s="40"/>
    </row>
    <row r="52" spans="2:11" x14ac:dyDescent="0.3">
      <c r="B52" s="48">
        <v>49</v>
      </c>
      <c r="C52" s="50" t="s">
        <v>1853</v>
      </c>
      <c r="D52" s="36"/>
      <c r="E52" s="36"/>
      <c r="F52" s="40"/>
      <c r="G52" s="40"/>
      <c r="H52" s="40"/>
      <c r="I52" s="40"/>
      <c r="J52" s="40"/>
      <c r="K52" s="40"/>
    </row>
    <row r="53" spans="2:11" x14ac:dyDescent="0.3">
      <c r="B53" s="48">
        <v>50</v>
      </c>
      <c r="C53" s="50" t="s">
        <v>1854</v>
      </c>
      <c r="D53" s="36"/>
      <c r="E53" s="36"/>
      <c r="F53" s="40"/>
      <c r="G53" s="40"/>
      <c r="H53" s="40"/>
      <c r="I53" s="40"/>
      <c r="J53" s="40"/>
      <c r="K53" s="40"/>
    </row>
    <row r="54" spans="2:11" x14ac:dyDescent="0.3">
      <c r="B54" s="48">
        <v>51</v>
      </c>
      <c r="C54" s="50" t="s">
        <v>1855</v>
      </c>
      <c r="D54" s="36"/>
      <c r="E54" s="36"/>
      <c r="F54" s="40"/>
      <c r="G54" s="40"/>
      <c r="H54" s="40"/>
      <c r="I54" s="40"/>
      <c r="J54" s="40"/>
      <c r="K54" s="40"/>
    </row>
    <row r="55" spans="2:11" x14ac:dyDescent="0.3">
      <c r="B55" s="48">
        <v>52</v>
      </c>
      <c r="C55" s="50" t="s">
        <v>1856</v>
      </c>
      <c r="D55" s="36"/>
      <c r="E55" s="36"/>
      <c r="F55" s="40"/>
      <c r="G55" s="40"/>
      <c r="H55" s="40"/>
      <c r="I55" s="40"/>
      <c r="J55" s="40"/>
      <c r="K55" s="40"/>
    </row>
    <row r="56" spans="2:11" x14ac:dyDescent="0.3">
      <c r="B56" s="48">
        <v>53</v>
      </c>
      <c r="C56" s="50" t="s">
        <v>1857</v>
      </c>
      <c r="D56" s="36"/>
      <c r="E56" s="36"/>
      <c r="F56" s="40"/>
      <c r="G56" s="40"/>
      <c r="H56" s="40"/>
      <c r="I56" s="40"/>
      <c r="J56" s="40"/>
      <c r="K56" s="40"/>
    </row>
    <row r="57" spans="2:11" x14ac:dyDescent="0.3">
      <c r="B57" s="48">
        <v>54</v>
      </c>
      <c r="C57" s="50" t="s">
        <v>1858</v>
      </c>
      <c r="D57" s="36"/>
      <c r="E57" s="36"/>
      <c r="F57" s="40"/>
      <c r="G57" s="40"/>
      <c r="H57" s="40"/>
      <c r="I57" s="40"/>
      <c r="J57" s="40"/>
      <c r="K57" s="40"/>
    </row>
    <row r="58" spans="2:11" x14ac:dyDescent="0.3">
      <c r="B58" s="48">
        <v>55</v>
      </c>
      <c r="C58" s="50" t="s">
        <v>1859</v>
      </c>
      <c r="D58" s="36"/>
      <c r="E58" s="36"/>
      <c r="F58" s="40"/>
      <c r="G58" s="40"/>
      <c r="H58" s="40"/>
      <c r="I58" s="40"/>
      <c r="J58" s="40"/>
      <c r="K58" s="40"/>
    </row>
    <row r="59" spans="2:11" x14ac:dyDescent="0.3">
      <c r="B59" s="48">
        <v>56</v>
      </c>
      <c r="C59" s="50" t="s">
        <v>1860</v>
      </c>
      <c r="D59" s="36"/>
      <c r="E59" s="36"/>
      <c r="F59" s="40"/>
      <c r="G59" s="40"/>
      <c r="H59" s="40"/>
      <c r="I59" s="40"/>
      <c r="J59" s="40"/>
      <c r="K59" s="40"/>
    </row>
    <row r="60" spans="2:11" x14ac:dyDescent="0.3">
      <c r="B60" s="48">
        <v>57</v>
      </c>
      <c r="C60" s="50" t="s">
        <v>1861</v>
      </c>
      <c r="D60" s="36"/>
      <c r="E60" s="36"/>
      <c r="F60" s="40"/>
      <c r="G60" s="40"/>
      <c r="H60" s="40"/>
      <c r="I60" s="40"/>
      <c r="J60" s="40"/>
      <c r="K60" s="40"/>
    </row>
    <row r="61" spans="2:11" x14ac:dyDescent="0.3">
      <c r="B61" s="48">
        <v>58</v>
      </c>
      <c r="C61" s="50" t="s">
        <v>1862</v>
      </c>
      <c r="D61" s="36"/>
      <c r="E61" s="36"/>
      <c r="F61" s="40"/>
      <c r="G61" s="40"/>
      <c r="H61" s="40"/>
      <c r="I61" s="40"/>
      <c r="J61" s="40"/>
      <c r="K61" s="40"/>
    </row>
    <row r="62" spans="2:11" x14ac:dyDescent="0.3">
      <c r="B62" s="48">
        <v>59</v>
      </c>
      <c r="C62" s="50" t="s">
        <v>1863</v>
      </c>
      <c r="D62" s="36"/>
      <c r="E62" s="36"/>
      <c r="F62" s="40"/>
      <c r="G62" s="40"/>
      <c r="H62" s="40"/>
      <c r="I62" s="40"/>
      <c r="J62" s="40"/>
      <c r="K62" s="40"/>
    </row>
    <row r="63" spans="2:11" x14ac:dyDescent="0.3">
      <c r="B63" s="48">
        <v>60</v>
      </c>
      <c r="C63" s="50" t="s">
        <v>1864</v>
      </c>
      <c r="D63" s="36"/>
      <c r="E63" s="36"/>
      <c r="F63" s="40"/>
      <c r="G63" s="40"/>
      <c r="H63" s="40"/>
      <c r="I63" s="40"/>
      <c r="J63" s="40"/>
      <c r="K63" s="40"/>
    </row>
    <row r="64" spans="2:11" x14ac:dyDescent="0.3">
      <c r="B64" s="48">
        <v>61</v>
      </c>
      <c r="C64" s="50" t="s">
        <v>1865</v>
      </c>
      <c r="D64" s="36"/>
      <c r="E64" s="36"/>
      <c r="F64" s="40"/>
      <c r="G64" s="40"/>
      <c r="H64" s="40"/>
      <c r="I64" s="40"/>
      <c r="J64" s="40"/>
      <c r="K64" s="40"/>
    </row>
    <row r="65" spans="2:11" x14ac:dyDescent="0.3">
      <c r="B65" s="48">
        <v>62</v>
      </c>
      <c r="C65" s="50" t="s">
        <v>1866</v>
      </c>
      <c r="D65" s="36"/>
      <c r="E65" s="36"/>
      <c r="F65" s="40"/>
      <c r="G65" s="40"/>
      <c r="H65" s="40"/>
      <c r="I65" s="40"/>
      <c r="J65" s="40"/>
      <c r="K65" s="40"/>
    </row>
    <row r="66" spans="2:11" x14ac:dyDescent="0.3">
      <c r="B66" s="48">
        <v>63</v>
      </c>
      <c r="C66" s="50" t="s">
        <v>1867</v>
      </c>
      <c r="D66" s="36"/>
      <c r="E66" s="36"/>
      <c r="F66" s="40"/>
      <c r="G66" s="40"/>
      <c r="H66" s="40"/>
      <c r="I66" s="40"/>
      <c r="J66" s="40"/>
      <c r="K66" s="40"/>
    </row>
    <row r="67" spans="2:11" x14ac:dyDescent="0.3">
      <c r="B67" s="48">
        <v>64</v>
      </c>
      <c r="C67" s="50" t="s">
        <v>1868</v>
      </c>
      <c r="D67" s="36"/>
      <c r="E67" s="36"/>
      <c r="F67" s="40"/>
      <c r="G67" s="40"/>
      <c r="H67" s="40"/>
      <c r="I67" s="40"/>
      <c r="J67" s="40"/>
      <c r="K67" s="40"/>
    </row>
    <row r="68" spans="2:11" x14ac:dyDescent="0.3">
      <c r="B68" s="48">
        <v>65</v>
      </c>
      <c r="C68" s="50" t="s">
        <v>1869</v>
      </c>
      <c r="D68" s="36"/>
      <c r="E68" s="36"/>
      <c r="F68" s="40"/>
      <c r="G68" s="40"/>
      <c r="H68" s="40"/>
      <c r="I68" s="40"/>
      <c r="J68" s="40"/>
      <c r="K68" s="40"/>
    </row>
    <row r="69" spans="2:11" x14ac:dyDescent="0.3">
      <c r="B69" s="48">
        <v>66</v>
      </c>
      <c r="C69" s="50" t="s">
        <v>1870</v>
      </c>
      <c r="D69" s="36"/>
      <c r="E69" s="36"/>
      <c r="F69" s="40"/>
      <c r="G69" s="40"/>
      <c r="H69" s="40"/>
      <c r="I69" s="40"/>
      <c r="J69" s="40"/>
      <c r="K69" s="40"/>
    </row>
    <row r="70" spans="2:11" x14ac:dyDescent="0.3">
      <c r="B70" s="48">
        <v>67</v>
      </c>
      <c r="C70" s="50" t="s">
        <v>1871</v>
      </c>
      <c r="D70" s="36"/>
      <c r="E70" s="36"/>
      <c r="F70" s="40"/>
      <c r="G70" s="40"/>
      <c r="H70" s="40"/>
      <c r="I70" s="40"/>
      <c r="J70" s="40"/>
      <c r="K70" s="40"/>
    </row>
    <row r="71" spans="2:11" x14ac:dyDescent="0.3">
      <c r="B71" s="48">
        <v>68</v>
      </c>
      <c r="C71" s="50" t="s">
        <v>1872</v>
      </c>
      <c r="D71" s="36"/>
      <c r="E71" s="36"/>
      <c r="F71" s="40"/>
      <c r="G71" s="40"/>
      <c r="H71" s="40"/>
      <c r="I71" s="40"/>
      <c r="J71" s="40"/>
      <c r="K71" s="40"/>
    </row>
    <row r="72" spans="2:11" x14ac:dyDescent="0.3">
      <c r="B72" s="48">
        <v>69</v>
      </c>
      <c r="C72" s="50" t="s">
        <v>1873</v>
      </c>
      <c r="D72" s="36"/>
      <c r="E72" s="36"/>
      <c r="F72" s="40"/>
      <c r="G72" s="40"/>
      <c r="H72" s="40"/>
      <c r="I72" s="40"/>
      <c r="J72" s="40"/>
      <c r="K72" s="40"/>
    </row>
    <row r="73" spans="2:11" x14ac:dyDescent="0.3">
      <c r="B73" s="48">
        <v>70</v>
      </c>
      <c r="C73" s="50" t="s">
        <v>1874</v>
      </c>
      <c r="D73" s="36"/>
      <c r="E73" s="36"/>
      <c r="F73" s="40"/>
      <c r="G73" s="40"/>
      <c r="H73" s="40"/>
      <c r="I73" s="40"/>
      <c r="J73" s="40"/>
      <c r="K73" s="40"/>
    </row>
    <row r="74" spans="2:11" x14ac:dyDescent="0.3">
      <c r="B74" s="48">
        <v>71</v>
      </c>
      <c r="C74" s="50" t="s">
        <v>1875</v>
      </c>
      <c r="D74" s="36"/>
      <c r="E74" s="36"/>
      <c r="F74" s="40"/>
      <c r="G74" s="40"/>
      <c r="H74" s="40"/>
      <c r="I74" s="40"/>
      <c r="J74" s="40"/>
      <c r="K74" s="40"/>
    </row>
    <row r="75" spans="2:11" x14ac:dyDescent="0.3">
      <c r="B75" s="48">
        <v>72</v>
      </c>
      <c r="C75" s="50" t="s">
        <v>1876</v>
      </c>
      <c r="D75" s="36"/>
      <c r="E75" s="36"/>
      <c r="F75" s="40"/>
      <c r="G75" s="40"/>
      <c r="H75" s="40"/>
      <c r="I75" s="40"/>
      <c r="J75" s="40"/>
      <c r="K75" s="40"/>
    </row>
    <row r="76" spans="2:11" x14ac:dyDescent="0.3">
      <c r="B76" s="48">
        <v>73</v>
      </c>
      <c r="C76" s="50" t="s">
        <v>1877</v>
      </c>
      <c r="D76" s="36"/>
      <c r="E76" s="36"/>
      <c r="F76" s="40"/>
      <c r="G76" s="40"/>
      <c r="H76" s="40"/>
      <c r="I76" s="40"/>
      <c r="J76" s="40"/>
      <c r="K76" s="40"/>
    </row>
    <row r="77" spans="2:11" x14ac:dyDescent="0.3">
      <c r="B77" s="48">
        <v>74</v>
      </c>
      <c r="C77" s="50" t="s">
        <v>1878</v>
      </c>
      <c r="D77" s="36"/>
      <c r="E77" s="36"/>
      <c r="F77" s="40"/>
      <c r="G77" s="40"/>
      <c r="H77" s="40"/>
      <c r="I77" s="40"/>
      <c r="J77" s="40"/>
      <c r="K77" s="40"/>
    </row>
    <row r="78" spans="2:11" x14ac:dyDescent="0.3">
      <c r="B78" s="48">
        <v>75</v>
      </c>
      <c r="C78" s="50" t="s">
        <v>1879</v>
      </c>
      <c r="D78" s="36"/>
      <c r="E78" s="36"/>
      <c r="F78" s="40"/>
      <c r="G78" s="40"/>
      <c r="H78" s="40"/>
      <c r="I78" s="40"/>
      <c r="J78" s="40"/>
      <c r="K78" s="40"/>
    </row>
    <row r="79" spans="2:11" x14ac:dyDescent="0.3">
      <c r="B79" s="48">
        <v>76</v>
      </c>
      <c r="C79" s="50" t="s">
        <v>1880</v>
      </c>
      <c r="D79" s="36"/>
      <c r="E79" s="36"/>
      <c r="F79" s="40"/>
      <c r="G79" s="40"/>
      <c r="H79" s="40"/>
      <c r="I79" s="40"/>
      <c r="J79" s="40"/>
      <c r="K79" s="40"/>
    </row>
    <row r="80" spans="2:11" x14ac:dyDescent="0.3">
      <c r="B80" s="48">
        <v>77</v>
      </c>
      <c r="C80" s="50" t="s">
        <v>1881</v>
      </c>
      <c r="D80" s="36"/>
      <c r="E80" s="36"/>
      <c r="F80" s="40"/>
      <c r="G80" s="40"/>
      <c r="H80" s="40"/>
      <c r="I80" s="40"/>
      <c r="J80" s="40"/>
      <c r="K80" s="40"/>
    </row>
    <row r="81" spans="2:11" x14ac:dyDescent="0.3">
      <c r="B81" s="48">
        <v>78</v>
      </c>
      <c r="C81" s="50" t="s">
        <v>1882</v>
      </c>
      <c r="D81" s="36"/>
      <c r="E81" s="36"/>
      <c r="F81" s="40"/>
      <c r="G81" s="40"/>
      <c r="H81" s="40"/>
      <c r="I81" s="40"/>
      <c r="J81" s="40"/>
      <c r="K81" s="40"/>
    </row>
    <row r="82" spans="2:11" x14ac:dyDescent="0.3">
      <c r="B82" s="48">
        <v>79</v>
      </c>
      <c r="C82" s="50" t="s">
        <v>1883</v>
      </c>
      <c r="D82" s="36"/>
      <c r="E82" s="36"/>
      <c r="F82" s="40"/>
      <c r="G82" s="40"/>
      <c r="H82" s="40"/>
      <c r="I82" s="40"/>
      <c r="J82" s="40"/>
      <c r="K82" s="40"/>
    </row>
    <row r="83" spans="2:11" x14ac:dyDescent="0.3">
      <c r="B83" s="48">
        <v>80</v>
      </c>
      <c r="C83" s="50" t="s">
        <v>1884</v>
      </c>
      <c r="D83" s="36"/>
      <c r="E83" s="36"/>
      <c r="F83" s="40"/>
      <c r="G83" s="40"/>
      <c r="H83" s="40"/>
      <c r="I83" s="40"/>
      <c r="J83" s="40"/>
      <c r="K83" s="40"/>
    </row>
    <row r="84" spans="2:11" x14ac:dyDescent="0.3">
      <c r="B84" s="48">
        <v>81</v>
      </c>
      <c r="C84" s="50" t="s">
        <v>1885</v>
      </c>
      <c r="D84" s="36"/>
      <c r="E84" s="36"/>
      <c r="F84" s="40"/>
      <c r="G84" s="40"/>
      <c r="H84" s="40"/>
      <c r="I84" s="40"/>
      <c r="J84" s="40"/>
      <c r="K84" s="40"/>
    </row>
    <row r="85" spans="2:11" x14ac:dyDescent="0.3">
      <c r="B85" s="48">
        <v>82</v>
      </c>
      <c r="C85" s="50" t="s">
        <v>1886</v>
      </c>
      <c r="D85" s="36"/>
      <c r="E85" s="36"/>
      <c r="F85" s="40"/>
      <c r="G85" s="40"/>
      <c r="H85" s="40"/>
      <c r="I85" s="40"/>
      <c r="J85" s="40"/>
      <c r="K85" s="40"/>
    </row>
    <row r="86" spans="2:11" x14ac:dyDescent="0.3">
      <c r="B86" s="48">
        <v>83</v>
      </c>
      <c r="C86" s="50" t="s">
        <v>1887</v>
      </c>
      <c r="D86" s="36"/>
      <c r="E86" s="36"/>
      <c r="F86" s="40"/>
      <c r="G86" s="40"/>
      <c r="H86" s="40"/>
      <c r="I86" s="40"/>
      <c r="J86" s="40"/>
      <c r="K86" s="40"/>
    </row>
    <row r="87" spans="2:11" x14ac:dyDescent="0.3">
      <c r="B87" s="48">
        <v>84</v>
      </c>
      <c r="C87" s="50" t="s">
        <v>1888</v>
      </c>
      <c r="D87" s="36"/>
      <c r="E87" s="36"/>
      <c r="F87" s="40"/>
      <c r="G87" s="40"/>
      <c r="H87" s="40"/>
      <c r="I87" s="40"/>
      <c r="J87" s="40"/>
      <c r="K87" s="40"/>
    </row>
    <row r="88" spans="2:11" x14ac:dyDescent="0.3">
      <c r="B88" s="48">
        <v>85</v>
      </c>
      <c r="C88" s="50" t="s">
        <v>1889</v>
      </c>
      <c r="D88" s="36"/>
      <c r="E88" s="36"/>
      <c r="F88" s="40"/>
      <c r="G88" s="40"/>
      <c r="H88" s="40"/>
      <c r="I88" s="40"/>
      <c r="J88" s="40"/>
      <c r="K88" s="40"/>
    </row>
    <row r="89" spans="2:11" x14ac:dyDescent="0.3">
      <c r="B89" s="48">
        <v>86</v>
      </c>
      <c r="C89" s="50" t="s">
        <v>1890</v>
      </c>
      <c r="D89" s="36"/>
      <c r="E89" s="36"/>
      <c r="F89" s="40"/>
      <c r="G89" s="40"/>
      <c r="H89" s="40"/>
      <c r="I89" s="40"/>
      <c r="J89" s="40"/>
      <c r="K89" s="40"/>
    </row>
    <row r="90" spans="2:11" x14ac:dyDescent="0.3">
      <c r="B90" s="48">
        <v>87</v>
      </c>
      <c r="C90" s="50" t="s">
        <v>1891</v>
      </c>
      <c r="D90" s="36"/>
      <c r="E90" s="36"/>
      <c r="F90" s="40"/>
      <c r="G90" s="40"/>
      <c r="H90" s="40"/>
      <c r="I90" s="40"/>
      <c r="J90" s="40"/>
      <c r="K90" s="40"/>
    </row>
    <row r="91" spans="2:11" x14ac:dyDescent="0.3">
      <c r="B91" s="48">
        <v>88</v>
      </c>
      <c r="C91" s="50" t="s">
        <v>1892</v>
      </c>
      <c r="D91" s="36"/>
      <c r="E91" s="36"/>
      <c r="F91" s="40"/>
      <c r="G91" s="40"/>
      <c r="H91" s="40"/>
      <c r="I91" s="40"/>
      <c r="J91" s="40"/>
      <c r="K91" s="40"/>
    </row>
    <row r="92" spans="2:11" x14ac:dyDescent="0.3">
      <c r="B92" s="48">
        <v>89</v>
      </c>
      <c r="C92" s="50" t="s">
        <v>1893</v>
      </c>
      <c r="D92" s="36"/>
      <c r="E92" s="36"/>
      <c r="F92" s="40"/>
      <c r="G92" s="40"/>
      <c r="H92" s="40"/>
      <c r="I92" s="40"/>
      <c r="J92" s="40"/>
      <c r="K92" s="40"/>
    </row>
    <row r="93" spans="2:11" x14ac:dyDescent="0.3">
      <c r="B93" s="48">
        <v>90</v>
      </c>
      <c r="C93" s="50" t="s">
        <v>1894</v>
      </c>
      <c r="D93" s="36"/>
      <c r="E93" s="36"/>
      <c r="F93" s="40"/>
      <c r="G93" s="40"/>
      <c r="H93" s="40"/>
      <c r="I93" s="40"/>
      <c r="J93" s="40"/>
      <c r="K93" s="40"/>
    </row>
    <row r="94" spans="2:11" x14ac:dyDescent="0.3">
      <c r="B94" s="48">
        <v>91</v>
      </c>
      <c r="C94" s="50" t="s">
        <v>1895</v>
      </c>
      <c r="D94" s="36"/>
      <c r="E94" s="36"/>
      <c r="F94" s="40"/>
      <c r="G94" s="40"/>
      <c r="H94" s="40"/>
      <c r="I94" s="40"/>
      <c r="J94" s="40"/>
      <c r="K94" s="40"/>
    </row>
    <row r="95" spans="2:11" x14ac:dyDescent="0.3">
      <c r="B95" s="48">
        <v>92</v>
      </c>
      <c r="C95" s="50" t="s">
        <v>1896</v>
      </c>
      <c r="D95" s="36"/>
      <c r="E95" s="36"/>
      <c r="F95" s="40"/>
      <c r="G95" s="40"/>
      <c r="H95" s="40"/>
      <c r="I95" s="40"/>
      <c r="J95" s="40"/>
      <c r="K95" s="40"/>
    </row>
    <row r="96" spans="2:11" x14ac:dyDescent="0.3">
      <c r="B96" s="48">
        <v>93</v>
      </c>
      <c r="C96" s="50" t="s">
        <v>1897</v>
      </c>
      <c r="D96" s="36"/>
      <c r="E96" s="36"/>
      <c r="F96" s="40"/>
      <c r="G96" s="40"/>
      <c r="H96" s="40"/>
      <c r="I96" s="40"/>
      <c r="J96" s="40"/>
      <c r="K96" s="40"/>
    </row>
    <row r="97" spans="2:11" x14ac:dyDescent="0.3">
      <c r="B97" s="48">
        <v>94</v>
      </c>
      <c r="C97" s="50" t="s">
        <v>1898</v>
      </c>
      <c r="D97" s="36"/>
      <c r="E97" s="36"/>
      <c r="F97" s="40"/>
      <c r="G97" s="40"/>
      <c r="H97" s="40"/>
      <c r="I97" s="40"/>
      <c r="J97" s="40"/>
      <c r="K97" s="40"/>
    </row>
    <row r="98" spans="2:11" x14ac:dyDescent="0.3">
      <c r="B98" s="48">
        <v>95</v>
      </c>
      <c r="C98" s="50" t="s">
        <v>1899</v>
      </c>
      <c r="D98" s="36"/>
      <c r="E98" s="36"/>
      <c r="F98" s="40"/>
      <c r="G98" s="40"/>
      <c r="H98" s="40"/>
      <c r="I98" s="40"/>
      <c r="J98" s="40"/>
      <c r="K98" s="40"/>
    </row>
    <row r="99" spans="2:11" x14ac:dyDescent="0.3">
      <c r="B99" s="48">
        <v>96</v>
      </c>
      <c r="C99" s="50" t="s">
        <v>1900</v>
      </c>
      <c r="D99" s="36"/>
      <c r="E99" s="36"/>
      <c r="F99" s="40"/>
      <c r="G99" s="40"/>
      <c r="H99" s="40"/>
      <c r="I99" s="40"/>
      <c r="J99" s="40"/>
      <c r="K99" s="40"/>
    </row>
    <row r="100" spans="2:11" x14ac:dyDescent="0.3">
      <c r="B100" s="48">
        <v>97</v>
      </c>
      <c r="C100" s="50" t="s">
        <v>1901</v>
      </c>
      <c r="D100" s="36"/>
      <c r="E100" s="36"/>
      <c r="F100" s="40"/>
      <c r="G100" s="40"/>
      <c r="H100" s="40"/>
      <c r="I100" s="40"/>
      <c r="J100" s="40"/>
      <c r="K100" s="40"/>
    </row>
    <row r="101" spans="2:11" x14ac:dyDescent="0.3">
      <c r="B101" s="48">
        <v>98</v>
      </c>
      <c r="C101" s="50" t="s">
        <v>1902</v>
      </c>
      <c r="D101" s="36"/>
      <c r="E101" s="36"/>
      <c r="F101" s="40"/>
      <c r="G101" s="40"/>
      <c r="H101" s="40"/>
      <c r="I101" s="40"/>
      <c r="J101" s="40"/>
      <c r="K101" s="40"/>
    </row>
    <row r="102" spans="2:11" x14ac:dyDescent="0.3">
      <c r="B102" s="48">
        <v>99</v>
      </c>
      <c r="C102" s="50" t="s">
        <v>1903</v>
      </c>
      <c r="D102" s="36"/>
      <c r="E102" s="36"/>
      <c r="F102" s="40"/>
      <c r="G102" s="40"/>
      <c r="H102" s="40"/>
      <c r="I102" s="40"/>
      <c r="J102" s="40"/>
      <c r="K102" s="40"/>
    </row>
    <row r="103" spans="2:11" x14ac:dyDescent="0.3">
      <c r="B103" s="48">
        <v>100</v>
      </c>
      <c r="C103" s="50" t="s">
        <v>1904</v>
      </c>
      <c r="D103" s="36"/>
      <c r="E103" s="36"/>
      <c r="F103" s="40"/>
      <c r="G103" s="40"/>
      <c r="H103" s="40"/>
      <c r="I103" s="40"/>
      <c r="J103" s="40"/>
      <c r="K103" s="40"/>
    </row>
    <row r="104" spans="2:11" x14ac:dyDescent="0.3">
      <c r="B104" s="48">
        <v>101</v>
      </c>
      <c r="C104" s="50" t="s">
        <v>1905</v>
      </c>
      <c r="D104" s="36"/>
      <c r="E104" s="36"/>
      <c r="F104" s="40"/>
      <c r="G104" s="40"/>
      <c r="H104" s="40"/>
      <c r="I104" s="40"/>
      <c r="J104" s="40"/>
      <c r="K104" s="40"/>
    </row>
    <row r="105" spans="2:11" x14ac:dyDescent="0.3">
      <c r="B105" s="48">
        <v>102</v>
      </c>
      <c r="C105" s="50" t="s">
        <v>1906</v>
      </c>
      <c r="D105" s="36"/>
      <c r="E105" s="36"/>
      <c r="F105" s="40"/>
      <c r="G105" s="40"/>
      <c r="H105" s="40"/>
      <c r="I105" s="40"/>
      <c r="J105" s="40"/>
      <c r="K105" s="40"/>
    </row>
    <row r="106" spans="2:11" x14ac:dyDescent="0.3">
      <c r="B106" s="48">
        <v>103</v>
      </c>
      <c r="C106" s="50" t="s">
        <v>1907</v>
      </c>
      <c r="D106" s="36"/>
      <c r="E106" s="36"/>
      <c r="F106" s="40"/>
      <c r="G106" s="40"/>
      <c r="H106" s="40"/>
      <c r="I106" s="40"/>
      <c r="J106" s="40"/>
      <c r="K106" s="40"/>
    </row>
    <row r="107" spans="2:11" x14ac:dyDescent="0.3">
      <c r="B107" s="48">
        <v>104</v>
      </c>
      <c r="C107" s="50" t="s">
        <v>1908</v>
      </c>
      <c r="D107" s="36"/>
      <c r="E107" s="36"/>
      <c r="F107" s="40"/>
      <c r="G107" s="40"/>
      <c r="H107" s="40"/>
      <c r="I107" s="40"/>
      <c r="J107" s="40"/>
      <c r="K107" s="40"/>
    </row>
    <row r="108" spans="2:11" x14ac:dyDescent="0.3">
      <c r="B108" s="48">
        <v>105</v>
      </c>
      <c r="C108" s="50" t="s">
        <v>1909</v>
      </c>
      <c r="D108" s="36"/>
      <c r="E108" s="36"/>
      <c r="F108" s="40"/>
      <c r="G108" s="40"/>
      <c r="H108" s="40"/>
      <c r="I108" s="40"/>
      <c r="J108" s="40"/>
      <c r="K108" s="40"/>
    </row>
    <row r="109" spans="2:11" x14ac:dyDescent="0.3">
      <c r="B109" s="48">
        <v>106</v>
      </c>
      <c r="C109" s="50" t="s">
        <v>1910</v>
      </c>
      <c r="D109" s="36"/>
      <c r="E109" s="36"/>
      <c r="F109" s="40"/>
      <c r="G109" s="40"/>
      <c r="H109" s="40"/>
      <c r="I109" s="40"/>
      <c r="J109" s="40"/>
      <c r="K109" s="40"/>
    </row>
    <row r="110" spans="2:11" x14ac:dyDescent="0.3">
      <c r="B110" s="48">
        <v>107</v>
      </c>
      <c r="C110" s="50" t="s">
        <v>1911</v>
      </c>
      <c r="D110" s="36"/>
      <c r="E110" s="36"/>
      <c r="F110" s="40"/>
      <c r="G110" s="40"/>
      <c r="H110" s="40"/>
      <c r="I110" s="40"/>
      <c r="J110" s="40"/>
      <c r="K110" s="40"/>
    </row>
    <row r="111" spans="2:11" x14ac:dyDescent="0.3">
      <c r="B111" s="48">
        <v>108</v>
      </c>
      <c r="C111" s="50" t="s">
        <v>1912</v>
      </c>
      <c r="D111" s="36"/>
      <c r="E111" s="36"/>
      <c r="F111" s="40"/>
      <c r="G111" s="40"/>
      <c r="H111" s="40"/>
      <c r="I111" s="40"/>
      <c r="J111" s="40"/>
      <c r="K111" s="40"/>
    </row>
    <row r="112" spans="2:11" x14ac:dyDescent="0.3">
      <c r="B112" s="48">
        <v>109</v>
      </c>
      <c r="C112" s="50" t="s">
        <v>1913</v>
      </c>
      <c r="D112" s="36"/>
      <c r="E112" s="36"/>
      <c r="F112" s="40"/>
      <c r="G112" s="40"/>
      <c r="H112" s="40"/>
      <c r="I112" s="40"/>
      <c r="J112" s="40"/>
      <c r="K112" s="40"/>
    </row>
    <row r="113" spans="2:11" x14ac:dyDescent="0.3">
      <c r="B113" s="48">
        <v>110</v>
      </c>
      <c r="C113" s="50" t="s">
        <v>1914</v>
      </c>
      <c r="D113" s="36"/>
      <c r="E113" s="36"/>
      <c r="F113" s="40"/>
      <c r="G113" s="40"/>
      <c r="H113" s="40"/>
      <c r="I113" s="40"/>
      <c r="J113" s="40"/>
      <c r="K113" s="40"/>
    </row>
    <row r="114" spans="2:11" x14ac:dyDescent="0.3">
      <c r="B114" s="48">
        <v>111</v>
      </c>
      <c r="C114" s="50" t="s">
        <v>1915</v>
      </c>
      <c r="D114" s="36"/>
      <c r="E114" s="36"/>
      <c r="F114" s="40"/>
      <c r="G114" s="40"/>
      <c r="H114" s="40"/>
      <c r="I114" s="40"/>
      <c r="J114" s="40"/>
      <c r="K114" s="40"/>
    </row>
    <row r="115" spans="2:11" x14ac:dyDescent="0.3">
      <c r="B115" s="48">
        <v>112</v>
      </c>
      <c r="C115" s="50" t="s">
        <v>1916</v>
      </c>
      <c r="D115" s="36"/>
      <c r="E115" s="36"/>
      <c r="F115" s="40"/>
      <c r="G115" s="40"/>
      <c r="H115" s="40"/>
      <c r="I115" s="40"/>
      <c r="J115" s="40"/>
      <c r="K115" s="40"/>
    </row>
    <row r="116" spans="2:11" x14ac:dyDescent="0.3">
      <c r="B116" s="48">
        <v>113</v>
      </c>
      <c r="C116" s="50" t="s">
        <v>1917</v>
      </c>
      <c r="D116" s="36"/>
      <c r="E116" s="36"/>
      <c r="F116" s="40"/>
      <c r="G116" s="40"/>
      <c r="H116" s="40"/>
      <c r="I116" s="40"/>
      <c r="J116" s="40"/>
      <c r="K116" s="40"/>
    </row>
    <row r="117" spans="2:11" x14ac:dyDescent="0.3">
      <c r="B117" s="48">
        <v>114</v>
      </c>
      <c r="C117" s="50" t="s">
        <v>1918</v>
      </c>
      <c r="D117" s="36"/>
      <c r="E117" s="36"/>
      <c r="F117" s="40"/>
      <c r="G117" s="40"/>
      <c r="H117" s="40"/>
      <c r="I117" s="40"/>
      <c r="J117" s="40"/>
      <c r="K117" s="40"/>
    </row>
    <row r="118" spans="2:11" x14ac:dyDescent="0.3">
      <c r="B118" s="48">
        <v>115</v>
      </c>
      <c r="C118" s="50" t="s">
        <v>1919</v>
      </c>
      <c r="D118" s="36"/>
      <c r="E118" s="36"/>
      <c r="F118" s="40"/>
      <c r="G118" s="40"/>
      <c r="H118" s="40"/>
      <c r="I118" s="40"/>
      <c r="J118" s="40"/>
      <c r="K118" s="40"/>
    </row>
    <row r="119" spans="2:11" x14ac:dyDescent="0.3">
      <c r="B119" s="48">
        <v>116</v>
      </c>
      <c r="C119" s="50" t="s">
        <v>1920</v>
      </c>
      <c r="D119" s="36"/>
      <c r="E119" s="36"/>
      <c r="F119" s="40"/>
      <c r="G119" s="40"/>
      <c r="H119" s="40"/>
      <c r="I119" s="40"/>
      <c r="J119" s="40"/>
      <c r="K119" s="40"/>
    </row>
    <row r="120" spans="2:11" x14ac:dyDescent="0.3">
      <c r="B120" s="48">
        <v>117</v>
      </c>
      <c r="C120" s="50" t="s">
        <v>1921</v>
      </c>
      <c r="D120" s="36"/>
      <c r="E120" s="36"/>
      <c r="F120" s="40"/>
      <c r="G120" s="40"/>
      <c r="H120" s="40"/>
      <c r="I120" s="40"/>
      <c r="J120" s="40"/>
      <c r="K120" s="40"/>
    </row>
    <row r="121" spans="2:11" x14ac:dyDescent="0.3">
      <c r="B121" s="48">
        <v>118</v>
      </c>
      <c r="C121" s="50" t="s">
        <v>1922</v>
      </c>
      <c r="D121" s="36"/>
      <c r="E121" s="36"/>
      <c r="F121" s="40"/>
      <c r="G121" s="40"/>
      <c r="H121" s="40"/>
      <c r="I121" s="40"/>
      <c r="J121" s="40"/>
      <c r="K121" s="40"/>
    </row>
    <row r="122" spans="2:11" x14ac:dyDescent="0.3">
      <c r="B122" s="48">
        <v>119</v>
      </c>
      <c r="C122" s="50" t="s">
        <v>1923</v>
      </c>
      <c r="D122" s="36"/>
      <c r="E122" s="36"/>
      <c r="F122" s="40"/>
      <c r="G122" s="40"/>
      <c r="H122" s="40"/>
      <c r="I122" s="40"/>
      <c r="J122" s="40"/>
      <c r="K122" s="40"/>
    </row>
    <row r="123" spans="2:11" x14ac:dyDescent="0.3">
      <c r="B123" s="48">
        <v>120</v>
      </c>
      <c r="C123" s="50" t="s">
        <v>1924</v>
      </c>
      <c r="D123" s="36"/>
      <c r="E123" s="36"/>
      <c r="F123" s="40"/>
      <c r="G123" s="40"/>
      <c r="H123" s="40"/>
      <c r="I123" s="40"/>
      <c r="J123" s="40"/>
      <c r="K123" s="40"/>
    </row>
    <row r="124" spans="2:11" x14ac:dyDescent="0.3">
      <c r="B124" s="48">
        <v>121</v>
      </c>
      <c r="C124" s="50" t="s">
        <v>1925</v>
      </c>
      <c r="D124" s="36"/>
      <c r="E124" s="36"/>
      <c r="F124" s="40"/>
      <c r="G124" s="40"/>
      <c r="H124" s="40"/>
      <c r="I124" s="40"/>
      <c r="J124" s="40"/>
      <c r="K124" s="40"/>
    </row>
    <row r="125" spans="2:11" x14ac:dyDescent="0.3">
      <c r="B125" s="48">
        <v>122</v>
      </c>
      <c r="C125" s="50" t="s">
        <v>1926</v>
      </c>
      <c r="D125" s="36"/>
      <c r="E125" s="36"/>
      <c r="F125" s="40"/>
      <c r="G125" s="40"/>
      <c r="H125" s="40"/>
      <c r="I125" s="40"/>
      <c r="J125" s="40"/>
      <c r="K125" s="40"/>
    </row>
    <row r="126" spans="2:11" x14ac:dyDescent="0.3">
      <c r="B126" s="48">
        <v>123</v>
      </c>
      <c r="C126" s="50" t="s">
        <v>1927</v>
      </c>
      <c r="D126" s="36"/>
      <c r="E126" s="36"/>
      <c r="F126" s="40"/>
      <c r="G126" s="40"/>
      <c r="H126" s="40"/>
      <c r="I126" s="40"/>
      <c r="J126" s="40"/>
      <c r="K126" s="40"/>
    </row>
    <row r="127" spans="2:11" x14ac:dyDescent="0.3">
      <c r="B127" s="48">
        <v>124</v>
      </c>
      <c r="C127" s="50" t="s">
        <v>1928</v>
      </c>
      <c r="D127" s="36"/>
      <c r="E127" s="36"/>
      <c r="F127" s="40"/>
      <c r="G127" s="40"/>
      <c r="H127" s="40"/>
      <c r="I127" s="40"/>
      <c r="J127" s="40"/>
      <c r="K127" s="40"/>
    </row>
    <row r="128" spans="2:11" x14ac:dyDescent="0.3">
      <c r="B128" s="48">
        <v>125</v>
      </c>
      <c r="C128" s="50" t="s">
        <v>1929</v>
      </c>
      <c r="D128" s="36"/>
      <c r="E128" s="36"/>
      <c r="F128" s="40"/>
      <c r="G128" s="40"/>
      <c r="H128" s="40"/>
      <c r="I128" s="40"/>
      <c r="J128" s="40"/>
      <c r="K128" s="40"/>
    </row>
    <row r="129" spans="2:11" x14ac:dyDescent="0.3">
      <c r="B129" s="48">
        <v>126</v>
      </c>
      <c r="C129" s="50" t="s">
        <v>1930</v>
      </c>
      <c r="D129" s="36"/>
      <c r="E129" s="36"/>
      <c r="F129" s="40"/>
      <c r="G129" s="40"/>
      <c r="H129" s="40"/>
      <c r="I129" s="40"/>
      <c r="J129" s="40"/>
      <c r="K129" s="40"/>
    </row>
    <row r="130" spans="2:11" x14ac:dyDescent="0.3">
      <c r="B130" s="48">
        <v>127</v>
      </c>
      <c r="C130" s="50" t="s">
        <v>1931</v>
      </c>
      <c r="D130" s="36"/>
      <c r="E130" s="36"/>
      <c r="F130" s="40"/>
      <c r="G130" s="40"/>
      <c r="H130" s="40"/>
      <c r="I130" s="40"/>
      <c r="J130" s="40"/>
      <c r="K130" s="40"/>
    </row>
    <row r="131" spans="2:11" x14ac:dyDescent="0.3">
      <c r="B131" s="48">
        <v>128</v>
      </c>
      <c r="C131" s="50" t="s">
        <v>1932</v>
      </c>
      <c r="D131" s="36"/>
      <c r="E131" s="36"/>
      <c r="F131" s="40"/>
      <c r="G131" s="40"/>
      <c r="H131" s="40"/>
      <c r="I131" s="40"/>
      <c r="J131" s="40"/>
      <c r="K131" s="40"/>
    </row>
    <row r="132" spans="2:11" x14ac:dyDescent="0.3">
      <c r="B132" s="48">
        <v>129</v>
      </c>
      <c r="C132" s="50" t="s">
        <v>1933</v>
      </c>
      <c r="D132" s="36"/>
      <c r="E132" s="36"/>
      <c r="F132" s="40"/>
      <c r="G132" s="40"/>
      <c r="H132" s="40"/>
      <c r="I132" s="40"/>
      <c r="J132" s="40"/>
      <c r="K132" s="40"/>
    </row>
    <row r="133" spans="2:11" x14ac:dyDescent="0.3">
      <c r="B133" s="48">
        <v>130</v>
      </c>
      <c r="C133" s="50" t="s">
        <v>1934</v>
      </c>
      <c r="D133" s="36"/>
      <c r="E133" s="36"/>
      <c r="F133" s="40"/>
      <c r="G133" s="40"/>
      <c r="H133" s="40"/>
      <c r="I133" s="40"/>
      <c r="J133" s="40"/>
      <c r="K133" s="40"/>
    </row>
    <row r="134" spans="2:11" x14ac:dyDescent="0.3">
      <c r="B134" s="48">
        <v>131</v>
      </c>
      <c r="C134" s="50" t="s">
        <v>1935</v>
      </c>
      <c r="D134" s="36"/>
      <c r="E134" s="36"/>
      <c r="F134" s="40"/>
      <c r="G134" s="40"/>
      <c r="H134" s="40"/>
      <c r="I134" s="40"/>
      <c r="J134" s="40"/>
      <c r="K134" s="40"/>
    </row>
    <row r="135" spans="2:11" x14ac:dyDescent="0.3">
      <c r="B135" s="48">
        <v>132</v>
      </c>
      <c r="C135" s="50" t="s">
        <v>1936</v>
      </c>
      <c r="D135" s="36"/>
      <c r="E135" s="36"/>
      <c r="F135" s="40"/>
      <c r="G135" s="40"/>
      <c r="H135" s="40"/>
      <c r="I135" s="40"/>
      <c r="J135" s="40"/>
      <c r="K135" s="40"/>
    </row>
    <row r="136" spans="2:11" x14ac:dyDescent="0.3">
      <c r="B136" s="48">
        <v>133</v>
      </c>
      <c r="C136" s="50" t="s">
        <v>1937</v>
      </c>
      <c r="D136" s="36"/>
      <c r="E136" s="36"/>
      <c r="F136" s="40"/>
      <c r="G136" s="40"/>
      <c r="H136" s="40"/>
      <c r="I136" s="40"/>
      <c r="J136" s="40"/>
      <c r="K136" s="40"/>
    </row>
    <row r="137" spans="2:11" x14ac:dyDescent="0.3">
      <c r="B137" s="48">
        <v>134</v>
      </c>
      <c r="C137" s="50" t="s">
        <v>1938</v>
      </c>
      <c r="D137" s="36"/>
      <c r="E137" s="36"/>
      <c r="F137" s="40"/>
      <c r="G137" s="40"/>
      <c r="H137" s="40"/>
      <c r="I137" s="40"/>
      <c r="J137" s="40"/>
      <c r="K137" s="40"/>
    </row>
    <row r="138" spans="2:11" x14ac:dyDescent="0.3">
      <c r="B138" s="48">
        <v>135</v>
      </c>
      <c r="C138" s="50" t="s">
        <v>1939</v>
      </c>
      <c r="D138" s="36"/>
      <c r="E138" s="36"/>
      <c r="F138" s="40"/>
      <c r="G138" s="40"/>
      <c r="H138" s="40"/>
      <c r="I138" s="40"/>
      <c r="J138" s="40"/>
      <c r="K138" s="40"/>
    </row>
    <row r="139" spans="2:11" x14ac:dyDescent="0.3">
      <c r="B139" s="48">
        <v>136</v>
      </c>
      <c r="C139" s="50" t="s">
        <v>1940</v>
      </c>
      <c r="D139" s="36"/>
      <c r="E139" s="36"/>
      <c r="F139" s="40"/>
      <c r="G139" s="40"/>
      <c r="H139" s="40"/>
      <c r="I139" s="40"/>
      <c r="J139" s="40"/>
      <c r="K139" s="40"/>
    </row>
    <row r="140" spans="2:11" x14ac:dyDescent="0.3">
      <c r="B140" s="48">
        <v>137</v>
      </c>
      <c r="C140" s="50" t="s">
        <v>1941</v>
      </c>
      <c r="D140" s="36"/>
      <c r="E140" s="36"/>
      <c r="F140" s="40"/>
      <c r="G140" s="40"/>
      <c r="H140" s="40"/>
      <c r="I140" s="40"/>
      <c r="J140" s="40"/>
      <c r="K140" s="40"/>
    </row>
    <row r="141" spans="2:11" x14ac:dyDescent="0.3">
      <c r="B141" s="48">
        <v>138</v>
      </c>
      <c r="C141" s="50" t="s">
        <v>1942</v>
      </c>
      <c r="D141" s="36"/>
      <c r="E141" s="36"/>
      <c r="F141" s="40"/>
      <c r="G141" s="40"/>
      <c r="H141" s="40"/>
      <c r="I141" s="40"/>
      <c r="J141" s="40"/>
      <c r="K141" s="40"/>
    </row>
    <row r="142" spans="2:11" x14ac:dyDescent="0.3">
      <c r="B142" s="48">
        <v>139</v>
      </c>
      <c r="C142" s="50" t="s">
        <v>1943</v>
      </c>
      <c r="D142" s="36"/>
      <c r="E142" s="36"/>
      <c r="F142" s="40"/>
      <c r="G142" s="40"/>
      <c r="H142" s="40"/>
      <c r="I142" s="40"/>
      <c r="J142" s="40"/>
      <c r="K142" s="40"/>
    </row>
    <row r="143" spans="2:11" x14ac:dyDescent="0.3">
      <c r="B143" s="48">
        <v>140</v>
      </c>
      <c r="C143" s="50" t="s">
        <v>1944</v>
      </c>
      <c r="D143" s="36"/>
      <c r="E143" s="36"/>
      <c r="F143" s="40"/>
      <c r="G143" s="40"/>
      <c r="H143" s="40"/>
      <c r="I143" s="40"/>
      <c r="J143" s="40"/>
      <c r="K143" s="40"/>
    </row>
    <row r="144" spans="2:11" x14ac:dyDescent="0.3">
      <c r="B144" s="48">
        <v>141</v>
      </c>
      <c r="C144" s="50" t="s">
        <v>1945</v>
      </c>
      <c r="D144" s="36"/>
      <c r="E144" s="36"/>
      <c r="F144" s="40"/>
      <c r="G144" s="40"/>
      <c r="H144" s="40"/>
      <c r="I144" s="40"/>
      <c r="J144" s="40"/>
      <c r="K144" s="40"/>
    </row>
    <row r="145" spans="2:11" x14ac:dyDescent="0.3">
      <c r="B145" s="48">
        <v>142</v>
      </c>
      <c r="C145" s="50" t="s">
        <v>1946</v>
      </c>
      <c r="D145" s="36"/>
      <c r="E145" s="36"/>
      <c r="F145" s="40"/>
      <c r="G145" s="40"/>
      <c r="H145" s="40"/>
      <c r="I145" s="40"/>
      <c r="J145" s="40"/>
      <c r="K145" s="40"/>
    </row>
    <row r="146" spans="2:11" x14ac:dyDescent="0.3">
      <c r="B146" s="48">
        <v>143</v>
      </c>
      <c r="C146" s="50" t="s">
        <v>1947</v>
      </c>
      <c r="D146" s="36"/>
      <c r="E146" s="36"/>
      <c r="F146" s="40"/>
      <c r="G146" s="40"/>
      <c r="H146" s="40"/>
      <c r="I146" s="40"/>
      <c r="J146" s="40"/>
      <c r="K146" s="40"/>
    </row>
    <row r="147" spans="2:11" x14ac:dyDescent="0.3">
      <c r="B147" s="48">
        <v>144</v>
      </c>
      <c r="C147" s="50" t="s">
        <v>1948</v>
      </c>
      <c r="D147" s="36"/>
      <c r="E147" s="36"/>
      <c r="F147" s="40"/>
      <c r="G147" s="40"/>
      <c r="H147" s="40"/>
      <c r="I147" s="40"/>
      <c r="J147" s="40"/>
      <c r="K147" s="40"/>
    </row>
    <row r="148" spans="2:11" x14ac:dyDescent="0.3">
      <c r="B148" s="48">
        <v>145</v>
      </c>
      <c r="C148" s="50" t="s">
        <v>1949</v>
      </c>
      <c r="D148" s="36"/>
      <c r="E148" s="36"/>
      <c r="F148" s="40"/>
      <c r="G148" s="40"/>
      <c r="H148" s="40"/>
      <c r="I148" s="40"/>
      <c r="J148" s="40"/>
      <c r="K148" s="40"/>
    </row>
    <row r="149" spans="2:11" x14ac:dyDescent="0.3">
      <c r="B149" s="48">
        <v>146</v>
      </c>
      <c r="C149" s="50" t="s">
        <v>1950</v>
      </c>
      <c r="D149" s="36"/>
      <c r="E149" s="36"/>
      <c r="F149" s="40"/>
      <c r="G149" s="40"/>
      <c r="H149" s="40"/>
      <c r="I149" s="40"/>
      <c r="J149" s="40"/>
      <c r="K149" s="40"/>
    </row>
    <row r="150" spans="2:11" x14ac:dyDescent="0.3">
      <c r="B150" s="48">
        <v>147</v>
      </c>
      <c r="C150" s="50" t="s">
        <v>1951</v>
      </c>
      <c r="D150" s="36"/>
      <c r="E150" s="36"/>
      <c r="F150" s="40"/>
      <c r="G150" s="40"/>
      <c r="H150" s="40"/>
      <c r="I150" s="40"/>
      <c r="J150" s="40"/>
      <c r="K150" s="40"/>
    </row>
    <row r="151" spans="2:11" x14ac:dyDescent="0.3">
      <c r="B151" s="48">
        <v>148</v>
      </c>
      <c r="C151" s="50" t="s">
        <v>1952</v>
      </c>
      <c r="D151" s="36"/>
      <c r="E151" s="36"/>
      <c r="F151" s="40"/>
      <c r="G151" s="40"/>
      <c r="H151" s="40"/>
      <c r="I151" s="40"/>
      <c r="J151" s="40"/>
      <c r="K151" s="40"/>
    </row>
    <row r="152" spans="2:11" x14ac:dyDescent="0.3">
      <c r="B152" s="48">
        <v>149</v>
      </c>
      <c r="C152" s="50" t="s">
        <v>1953</v>
      </c>
      <c r="D152" s="36"/>
      <c r="E152" s="36"/>
      <c r="F152" s="40"/>
      <c r="G152" s="40"/>
      <c r="H152" s="40"/>
      <c r="I152" s="40"/>
      <c r="J152" s="40"/>
      <c r="K152" s="40"/>
    </row>
    <row r="153" spans="2:11" x14ac:dyDescent="0.3">
      <c r="B153" s="48">
        <v>150</v>
      </c>
      <c r="C153" s="50" t="s">
        <v>1954</v>
      </c>
      <c r="D153" s="36"/>
      <c r="E153" s="36"/>
      <c r="F153" s="40"/>
      <c r="G153" s="40"/>
      <c r="H153" s="40"/>
      <c r="I153" s="40"/>
      <c r="J153" s="40"/>
      <c r="K153" s="40"/>
    </row>
    <row r="154" spans="2:11" x14ac:dyDescent="0.3">
      <c r="B154" s="48">
        <v>151</v>
      </c>
      <c r="C154" s="50" t="s">
        <v>1955</v>
      </c>
      <c r="D154" s="36"/>
      <c r="E154" s="36"/>
      <c r="F154" s="40"/>
      <c r="G154" s="40"/>
      <c r="H154" s="40"/>
      <c r="I154" s="40"/>
      <c r="J154" s="40"/>
      <c r="K154" s="40"/>
    </row>
    <row r="155" spans="2:11" x14ac:dyDescent="0.3">
      <c r="B155" s="48">
        <v>152</v>
      </c>
      <c r="C155" s="50" t="s">
        <v>1956</v>
      </c>
      <c r="D155" s="36"/>
      <c r="E155" s="36"/>
      <c r="F155" s="40"/>
      <c r="G155" s="40"/>
      <c r="H155" s="40"/>
      <c r="I155" s="40"/>
      <c r="J155" s="40"/>
      <c r="K155" s="40"/>
    </row>
    <row r="156" spans="2:11" x14ac:dyDescent="0.3">
      <c r="B156" s="48">
        <v>153</v>
      </c>
      <c r="C156" s="50" t="s">
        <v>1957</v>
      </c>
      <c r="D156" s="36"/>
      <c r="E156" s="36"/>
      <c r="F156" s="40"/>
      <c r="G156" s="40"/>
      <c r="H156" s="40"/>
      <c r="I156" s="40"/>
      <c r="J156" s="40"/>
      <c r="K156" s="40"/>
    </row>
    <row r="157" spans="2:11" x14ac:dyDescent="0.3">
      <c r="B157" s="48">
        <v>154</v>
      </c>
      <c r="C157" s="50" t="s">
        <v>1958</v>
      </c>
      <c r="D157" s="36"/>
      <c r="E157" s="36"/>
      <c r="F157" s="40"/>
      <c r="G157" s="40"/>
      <c r="H157" s="40"/>
      <c r="I157" s="40"/>
      <c r="J157" s="40"/>
      <c r="K157" s="40"/>
    </row>
    <row r="158" spans="2:11" x14ac:dyDescent="0.3">
      <c r="B158" s="48">
        <v>155</v>
      </c>
      <c r="C158" s="50" t="s">
        <v>1959</v>
      </c>
      <c r="D158" s="36"/>
      <c r="E158" s="36"/>
      <c r="F158" s="40"/>
      <c r="G158" s="40"/>
      <c r="H158" s="40"/>
      <c r="I158" s="40"/>
      <c r="J158" s="40"/>
      <c r="K158" s="40"/>
    </row>
    <row r="159" spans="2:11" x14ac:dyDescent="0.3">
      <c r="B159" s="48">
        <v>156</v>
      </c>
      <c r="C159" s="50" t="s">
        <v>1960</v>
      </c>
      <c r="D159" s="36"/>
      <c r="E159" s="36"/>
      <c r="F159" s="40"/>
      <c r="G159" s="40"/>
      <c r="H159" s="40"/>
      <c r="I159" s="40"/>
      <c r="J159" s="40"/>
      <c r="K159" s="40"/>
    </row>
    <row r="160" spans="2:11" x14ac:dyDescent="0.3">
      <c r="B160" s="48">
        <v>157</v>
      </c>
      <c r="C160" s="50" t="s">
        <v>1961</v>
      </c>
      <c r="D160" s="36"/>
      <c r="E160" s="36"/>
      <c r="F160" s="40"/>
      <c r="G160" s="40"/>
      <c r="H160" s="40"/>
      <c r="I160" s="40"/>
      <c r="J160" s="40"/>
      <c r="K160" s="40"/>
    </row>
    <row r="161" spans="2:11" x14ac:dyDescent="0.3">
      <c r="B161" s="48">
        <v>158</v>
      </c>
      <c r="C161" s="50" t="s">
        <v>1962</v>
      </c>
      <c r="D161" s="36"/>
      <c r="E161" s="36"/>
      <c r="F161" s="40"/>
      <c r="G161" s="40"/>
      <c r="H161" s="40"/>
      <c r="I161" s="40"/>
      <c r="J161" s="40"/>
      <c r="K161" s="40"/>
    </row>
    <row r="162" spans="2:11" x14ac:dyDescent="0.3">
      <c r="B162" s="48">
        <v>159</v>
      </c>
      <c r="C162" s="50" t="s">
        <v>1963</v>
      </c>
      <c r="D162" s="36"/>
      <c r="E162" s="36"/>
      <c r="F162" s="40"/>
      <c r="G162" s="40"/>
      <c r="H162" s="40"/>
      <c r="I162" s="40"/>
      <c r="J162" s="40"/>
      <c r="K162" s="40"/>
    </row>
    <row r="163" spans="2:11" x14ac:dyDescent="0.3">
      <c r="B163" s="48">
        <v>160</v>
      </c>
      <c r="C163" s="50" t="s">
        <v>1964</v>
      </c>
      <c r="D163" s="36"/>
      <c r="E163" s="36"/>
      <c r="F163" s="40"/>
      <c r="G163" s="40"/>
      <c r="H163" s="40"/>
      <c r="I163" s="40"/>
      <c r="J163" s="40"/>
      <c r="K163" s="40"/>
    </row>
    <row r="164" spans="2:11" x14ac:dyDescent="0.3">
      <c r="B164" s="48">
        <v>161</v>
      </c>
      <c r="C164" s="50" t="s">
        <v>1965</v>
      </c>
      <c r="D164" s="36"/>
      <c r="E164" s="36"/>
      <c r="F164" s="40"/>
      <c r="G164" s="40"/>
      <c r="H164" s="40"/>
      <c r="I164" s="40"/>
      <c r="J164" s="40"/>
      <c r="K164" s="40"/>
    </row>
    <row r="165" spans="2:11" x14ac:dyDescent="0.3">
      <c r="B165" s="48">
        <v>162</v>
      </c>
      <c r="C165" s="50" t="s">
        <v>1966</v>
      </c>
      <c r="D165" s="36"/>
      <c r="E165" s="36"/>
      <c r="F165" s="40"/>
      <c r="G165" s="40"/>
      <c r="H165" s="40"/>
      <c r="I165" s="40"/>
      <c r="J165" s="40"/>
      <c r="K165" s="40"/>
    </row>
    <row r="166" spans="2:11" x14ac:dyDescent="0.3">
      <c r="B166" s="48">
        <v>163</v>
      </c>
      <c r="C166" s="50" t="s">
        <v>1967</v>
      </c>
      <c r="D166" s="36"/>
      <c r="E166" s="36"/>
      <c r="F166" s="40"/>
      <c r="G166" s="40"/>
      <c r="H166" s="40"/>
      <c r="I166" s="40"/>
      <c r="J166" s="40"/>
      <c r="K166" s="40"/>
    </row>
    <row r="167" spans="2:11" x14ac:dyDescent="0.3">
      <c r="B167" s="48">
        <v>164</v>
      </c>
      <c r="C167" s="50" t="s">
        <v>1968</v>
      </c>
      <c r="D167" s="36"/>
      <c r="E167" s="36"/>
      <c r="F167" s="40"/>
      <c r="G167" s="40"/>
      <c r="H167" s="40"/>
      <c r="I167" s="40"/>
      <c r="J167" s="40"/>
      <c r="K167" s="40"/>
    </row>
    <row r="168" spans="2:11" x14ac:dyDescent="0.3">
      <c r="B168" s="48">
        <v>165</v>
      </c>
      <c r="C168" s="50" t="s">
        <v>1969</v>
      </c>
      <c r="D168" s="36"/>
      <c r="E168" s="36"/>
      <c r="F168" s="40"/>
      <c r="G168" s="40"/>
      <c r="H168" s="40"/>
      <c r="I168" s="40"/>
      <c r="J168" s="40"/>
      <c r="K168" s="40"/>
    </row>
    <row r="169" spans="2:11" x14ac:dyDescent="0.3">
      <c r="B169" s="48">
        <v>166</v>
      </c>
      <c r="C169" s="50" t="s">
        <v>1970</v>
      </c>
      <c r="D169" s="36"/>
      <c r="E169" s="36"/>
      <c r="F169" s="40"/>
      <c r="G169" s="40"/>
      <c r="H169" s="40"/>
      <c r="I169" s="40"/>
      <c r="J169" s="40"/>
      <c r="K169" s="40"/>
    </row>
    <row r="170" spans="2:11" x14ac:dyDescent="0.3">
      <c r="B170" s="48">
        <v>167</v>
      </c>
      <c r="C170" s="50" t="s">
        <v>1971</v>
      </c>
      <c r="D170" s="36"/>
      <c r="E170" s="36"/>
      <c r="F170" s="40"/>
      <c r="G170" s="40"/>
      <c r="H170" s="40"/>
      <c r="I170" s="40"/>
      <c r="J170" s="40"/>
      <c r="K170" s="40"/>
    </row>
    <row r="171" spans="2:11" x14ac:dyDescent="0.3">
      <c r="B171" s="48">
        <v>168</v>
      </c>
      <c r="C171" s="50" t="s">
        <v>1972</v>
      </c>
      <c r="D171" s="36"/>
      <c r="E171" s="36"/>
      <c r="F171" s="40"/>
      <c r="G171" s="40"/>
      <c r="H171" s="40"/>
      <c r="I171" s="40"/>
      <c r="J171" s="40"/>
      <c r="K171" s="40"/>
    </row>
    <row r="172" spans="2:11" x14ac:dyDescent="0.3">
      <c r="B172" s="48">
        <v>169</v>
      </c>
      <c r="C172" s="50" t="s">
        <v>1973</v>
      </c>
      <c r="D172" s="36"/>
      <c r="E172" s="36"/>
      <c r="F172" s="40"/>
      <c r="G172" s="40"/>
      <c r="H172" s="40"/>
      <c r="I172" s="40"/>
      <c r="J172" s="40"/>
      <c r="K172" s="40"/>
    </row>
    <row r="173" spans="2:11" x14ac:dyDescent="0.3">
      <c r="B173" s="48">
        <v>170</v>
      </c>
      <c r="C173" s="50" t="s">
        <v>1974</v>
      </c>
      <c r="D173" s="36"/>
      <c r="E173" s="36"/>
      <c r="F173" s="40"/>
      <c r="G173" s="40"/>
      <c r="H173" s="40"/>
      <c r="I173" s="40"/>
      <c r="J173" s="40"/>
      <c r="K173" s="40"/>
    </row>
    <row r="174" spans="2:11" x14ac:dyDescent="0.3">
      <c r="B174" s="48">
        <v>171</v>
      </c>
      <c r="C174" s="50" t="s">
        <v>1975</v>
      </c>
      <c r="D174" s="36"/>
      <c r="E174" s="36"/>
      <c r="F174" s="40"/>
      <c r="G174" s="40"/>
      <c r="H174" s="40"/>
      <c r="I174" s="40"/>
      <c r="J174" s="40"/>
      <c r="K174" s="40"/>
    </row>
    <row r="175" spans="2:11" x14ac:dyDescent="0.3">
      <c r="B175" s="48">
        <v>172</v>
      </c>
      <c r="C175" s="50" t="s">
        <v>437</v>
      </c>
      <c r="D175" s="36"/>
      <c r="E175" s="36"/>
      <c r="F175" s="40"/>
      <c r="G175" s="40"/>
      <c r="H175" s="40"/>
      <c r="I175" s="40"/>
      <c r="J175" s="40"/>
      <c r="K175" s="40"/>
    </row>
    <row r="176" spans="2:11" x14ac:dyDescent="0.3">
      <c r="B176" s="48">
        <v>173</v>
      </c>
      <c r="C176" s="50" t="s">
        <v>1976</v>
      </c>
      <c r="D176" s="36"/>
      <c r="E176" s="36"/>
      <c r="F176" s="40"/>
      <c r="G176" s="40"/>
      <c r="H176" s="40"/>
      <c r="I176" s="40"/>
      <c r="J176" s="40"/>
      <c r="K176" s="40"/>
    </row>
    <row r="177" spans="2:11" x14ac:dyDescent="0.3">
      <c r="B177" s="48">
        <v>174</v>
      </c>
      <c r="C177" s="50" t="s">
        <v>499</v>
      </c>
      <c r="D177" s="36"/>
      <c r="E177" s="36"/>
      <c r="F177" s="40"/>
      <c r="G177" s="40"/>
      <c r="H177" s="40"/>
      <c r="I177" s="40"/>
      <c r="J177" s="40"/>
      <c r="K177" s="40"/>
    </row>
    <row r="178" spans="2:11" x14ac:dyDescent="0.3">
      <c r="B178" s="48">
        <v>175</v>
      </c>
      <c r="C178" s="50" t="s">
        <v>438</v>
      </c>
      <c r="D178" s="36"/>
      <c r="E178" s="36"/>
      <c r="F178" s="40"/>
      <c r="G178" s="40"/>
      <c r="H178" s="40"/>
      <c r="I178" s="40"/>
      <c r="J178" s="40"/>
      <c r="K178" s="40"/>
    </row>
    <row r="179" spans="2:11" x14ac:dyDescent="0.3">
      <c r="B179" s="48">
        <v>176</v>
      </c>
      <c r="C179" s="50" t="s">
        <v>500</v>
      </c>
      <c r="D179" s="36"/>
      <c r="E179" s="36"/>
      <c r="F179" s="40"/>
      <c r="G179" s="40"/>
      <c r="H179" s="40"/>
      <c r="I179" s="40"/>
      <c r="J179" s="40"/>
      <c r="K179" s="40"/>
    </row>
    <row r="180" spans="2:11" x14ac:dyDescent="0.3">
      <c r="B180" s="48">
        <v>177</v>
      </c>
      <c r="C180" s="50" t="s">
        <v>1977</v>
      </c>
      <c r="D180" s="36"/>
      <c r="E180" s="36"/>
      <c r="F180" s="40"/>
      <c r="G180" s="40"/>
      <c r="H180" s="40"/>
      <c r="I180" s="40"/>
      <c r="J180" s="40"/>
      <c r="K180" s="40"/>
    </row>
    <row r="181" spans="2:11" x14ac:dyDescent="0.3">
      <c r="B181" s="48">
        <v>178</v>
      </c>
      <c r="C181" s="50" t="s">
        <v>501</v>
      </c>
      <c r="D181" s="36"/>
      <c r="E181" s="36"/>
      <c r="F181" s="40"/>
      <c r="G181" s="40"/>
      <c r="H181" s="40"/>
      <c r="I181" s="40"/>
      <c r="J181" s="40"/>
      <c r="K181" s="40"/>
    </row>
    <row r="182" spans="2:11" x14ac:dyDescent="0.3">
      <c r="B182" s="48">
        <v>179</v>
      </c>
      <c r="C182" s="50" t="s">
        <v>502</v>
      </c>
      <c r="D182" s="36"/>
      <c r="E182" s="36"/>
      <c r="F182" s="40"/>
      <c r="G182" s="40"/>
      <c r="H182" s="40"/>
      <c r="I182" s="40"/>
      <c r="J182" s="40"/>
      <c r="K182" s="40"/>
    </row>
    <row r="183" spans="2:11" x14ac:dyDescent="0.3">
      <c r="B183" s="48">
        <v>180</v>
      </c>
      <c r="C183" s="50" t="s">
        <v>1978</v>
      </c>
      <c r="D183" s="36"/>
      <c r="E183" s="36"/>
      <c r="F183" s="40"/>
      <c r="G183" s="40"/>
      <c r="H183" s="40"/>
      <c r="I183" s="40"/>
      <c r="J183" s="40"/>
      <c r="K183" s="40"/>
    </row>
    <row r="184" spans="2:11" x14ac:dyDescent="0.3">
      <c r="B184" s="48">
        <v>181</v>
      </c>
      <c r="C184" s="50" t="s">
        <v>503</v>
      </c>
      <c r="D184" s="36"/>
      <c r="E184" s="36"/>
      <c r="F184" s="40"/>
      <c r="G184" s="40"/>
      <c r="H184" s="40"/>
      <c r="I184" s="40"/>
      <c r="J184" s="40"/>
      <c r="K184" s="40"/>
    </row>
    <row r="185" spans="2:11" x14ac:dyDescent="0.3">
      <c r="B185" s="48">
        <v>182</v>
      </c>
      <c r="C185" s="50" t="s">
        <v>1979</v>
      </c>
      <c r="D185" s="36"/>
      <c r="E185" s="36"/>
      <c r="F185" s="40"/>
      <c r="G185" s="40"/>
      <c r="H185" s="40"/>
      <c r="I185" s="40"/>
      <c r="J185" s="40"/>
      <c r="K185" s="40"/>
    </row>
    <row r="186" spans="2:11" x14ac:dyDescent="0.3">
      <c r="B186" s="48">
        <v>183</v>
      </c>
      <c r="C186" s="50" t="s">
        <v>504</v>
      </c>
      <c r="D186" s="36"/>
      <c r="E186" s="36"/>
      <c r="F186" s="40"/>
      <c r="G186" s="40"/>
      <c r="H186" s="40"/>
      <c r="I186" s="40"/>
      <c r="J186" s="40"/>
      <c r="K186" s="40"/>
    </row>
    <row r="187" spans="2:11" x14ac:dyDescent="0.3">
      <c r="B187" s="48">
        <v>184</v>
      </c>
      <c r="C187" s="50" t="s">
        <v>1980</v>
      </c>
      <c r="D187" s="36"/>
      <c r="E187" s="36"/>
      <c r="F187" s="40"/>
      <c r="G187" s="40"/>
      <c r="H187" s="40"/>
      <c r="I187" s="40"/>
      <c r="J187" s="40"/>
      <c r="K187" s="40"/>
    </row>
    <row r="188" spans="2:11" x14ac:dyDescent="0.3">
      <c r="B188" s="48">
        <v>185</v>
      </c>
      <c r="C188" s="50" t="s">
        <v>1981</v>
      </c>
      <c r="D188" s="36"/>
      <c r="E188" s="36"/>
      <c r="F188" s="40"/>
      <c r="G188" s="40"/>
      <c r="H188" s="40"/>
      <c r="I188" s="40"/>
      <c r="J188" s="40"/>
      <c r="K188" s="40"/>
    </row>
    <row r="189" spans="2:11" x14ac:dyDescent="0.3">
      <c r="B189" s="48">
        <v>186</v>
      </c>
      <c r="C189" s="50" t="s">
        <v>439</v>
      </c>
      <c r="D189" s="36"/>
      <c r="E189" s="36"/>
      <c r="F189" s="40"/>
      <c r="G189" s="40"/>
      <c r="H189" s="40"/>
      <c r="I189" s="40"/>
      <c r="J189" s="40"/>
      <c r="K189" s="40"/>
    </row>
    <row r="190" spans="2:11" x14ac:dyDescent="0.3">
      <c r="B190" s="48">
        <v>187</v>
      </c>
      <c r="C190" s="50" t="s">
        <v>1982</v>
      </c>
      <c r="D190" s="36"/>
      <c r="E190" s="36"/>
      <c r="F190" s="40"/>
      <c r="G190" s="40"/>
      <c r="H190" s="40"/>
      <c r="I190" s="40"/>
      <c r="J190" s="40"/>
      <c r="K190" s="40"/>
    </row>
    <row r="191" spans="2:11" x14ac:dyDescent="0.3">
      <c r="B191" s="48">
        <v>188</v>
      </c>
      <c r="C191" s="50" t="s">
        <v>505</v>
      </c>
      <c r="D191" s="36"/>
      <c r="E191" s="36"/>
      <c r="F191" s="40"/>
      <c r="G191" s="40"/>
      <c r="H191" s="40"/>
      <c r="I191" s="40"/>
      <c r="J191" s="40"/>
      <c r="K191" s="40"/>
    </row>
    <row r="192" spans="2:11" x14ac:dyDescent="0.3">
      <c r="B192" s="48">
        <v>189</v>
      </c>
      <c r="C192" s="50" t="s">
        <v>440</v>
      </c>
      <c r="D192" s="36"/>
      <c r="E192" s="36"/>
      <c r="F192" s="40"/>
      <c r="G192" s="40"/>
      <c r="H192" s="40"/>
      <c r="I192" s="40"/>
      <c r="J192" s="40"/>
      <c r="K192" s="40"/>
    </row>
    <row r="193" spans="2:11" x14ac:dyDescent="0.3">
      <c r="B193" s="48">
        <v>190</v>
      </c>
      <c r="C193" s="50" t="s">
        <v>506</v>
      </c>
      <c r="D193" s="36"/>
      <c r="E193" s="36"/>
      <c r="F193" s="40"/>
      <c r="G193" s="40"/>
      <c r="H193" s="40"/>
      <c r="I193" s="40"/>
      <c r="J193" s="40"/>
      <c r="K193" s="40"/>
    </row>
    <row r="194" spans="2:11" x14ac:dyDescent="0.3">
      <c r="B194" s="48">
        <v>191</v>
      </c>
      <c r="C194" s="50" t="s">
        <v>1983</v>
      </c>
      <c r="D194" s="36"/>
      <c r="E194" s="36"/>
      <c r="F194" s="40"/>
      <c r="G194" s="40"/>
      <c r="H194" s="40"/>
      <c r="I194" s="40"/>
      <c r="J194" s="40"/>
      <c r="K194" s="40"/>
    </row>
    <row r="195" spans="2:11" x14ac:dyDescent="0.3">
      <c r="B195" s="48">
        <v>192</v>
      </c>
      <c r="C195" s="50" t="s">
        <v>1984</v>
      </c>
      <c r="D195" s="36"/>
      <c r="E195" s="36"/>
      <c r="F195" s="40"/>
      <c r="G195" s="40"/>
      <c r="H195" s="40"/>
      <c r="I195" s="40"/>
      <c r="J195" s="40"/>
      <c r="K195" s="40"/>
    </row>
    <row r="196" spans="2:11" x14ac:dyDescent="0.3">
      <c r="B196" s="48">
        <v>193</v>
      </c>
      <c r="C196" s="50" t="s">
        <v>1985</v>
      </c>
      <c r="D196" s="36"/>
      <c r="E196" s="36"/>
      <c r="F196" s="40"/>
      <c r="G196" s="40"/>
      <c r="H196" s="40"/>
      <c r="I196" s="40"/>
      <c r="J196" s="40"/>
      <c r="K196" s="40"/>
    </row>
    <row r="197" spans="2:11" x14ac:dyDescent="0.3">
      <c r="B197" s="48">
        <v>194</v>
      </c>
      <c r="C197" s="50" t="s">
        <v>1986</v>
      </c>
      <c r="D197" s="36"/>
      <c r="E197" s="36"/>
      <c r="F197" s="40"/>
      <c r="G197" s="40"/>
      <c r="H197" s="40"/>
      <c r="I197" s="40"/>
      <c r="J197" s="40"/>
      <c r="K197" s="40"/>
    </row>
    <row r="198" spans="2:11" x14ac:dyDescent="0.3">
      <c r="B198" s="48">
        <v>195</v>
      </c>
      <c r="C198" s="50" t="s">
        <v>1987</v>
      </c>
      <c r="D198" s="36"/>
      <c r="E198" s="36"/>
      <c r="F198" s="40"/>
      <c r="G198" s="40"/>
      <c r="H198" s="40"/>
      <c r="I198" s="40"/>
      <c r="J198" s="40"/>
      <c r="K198" s="40"/>
    </row>
    <row r="199" spans="2:11" x14ac:dyDescent="0.3">
      <c r="B199" s="48">
        <v>196</v>
      </c>
      <c r="C199" s="50" t="s">
        <v>1988</v>
      </c>
      <c r="D199" s="36"/>
      <c r="E199" s="36"/>
      <c r="F199" s="40"/>
      <c r="G199" s="40"/>
      <c r="H199" s="40"/>
      <c r="I199" s="40"/>
      <c r="J199" s="40"/>
      <c r="K199" s="40"/>
    </row>
    <row r="200" spans="2:11" x14ac:dyDescent="0.3">
      <c r="B200" s="48">
        <v>197</v>
      </c>
      <c r="C200" s="50" t="s">
        <v>1989</v>
      </c>
      <c r="D200" s="36"/>
      <c r="E200" s="36"/>
      <c r="F200" s="40"/>
      <c r="G200" s="40"/>
      <c r="H200" s="40"/>
      <c r="I200" s="40"/>
      <c r="J200" s="40"/>
      <c r="K200" s="40"/>
    </row>
    <row r="201" spans="2:11" x14ac:dyDescent="0.3">
      <c r="B201" s="48">
        <v>198</v>
      </c>
      <c r="C201" s="50" t="s">
        <v>1990</v>
      </c>
      <c r="D201" s="36"/>
      <c r="E201" s="36"/>
      <c r="F201" s="40"/>
      <c r="G201" s="40"/>
      <c r="H201" s="40"/>
      <c r="I201" s="40"/>
      <c r="J201" s="40"/>
      <c r="K201" s="40"/>
    </row>
    <row r="202" spans="2:11" x14ac:dyDescent="0.3">
      <c r="B202" s="48">
        <v>199</v>
      </c>
      <c r="C202" s="50" t="s">
        <v>1991</v>
      </c>
      <c r="D202" s="36"/>
      <c r="E202" s="36"/>
      <c r="F202" s="40"/>
      <c r="G202" s="40"/>
      <c r="H202" s="40"/>
      <c r="I202" s="40"/>
      <c r="J202" s="40"/>
      <c r="K202" s="40"/>
    </row>
    <row r="203" spans="2:11" x14ac:dyDescent="0.3">
      <c r="B203" s="48">
        <v>200</v>
      </c>
      <c r="C203" s="50" t="s">
        <v>1992</v>
      </c>
      <c r="D203" s="36"/>
      <c r="E203" s="36"/>
      <c r="F203" s="40"/>
      <c r="G203" s="40"/>
      <c r="H203" s="40"/>
      <c r="I203" s="40"/>
      <c r="J203" s="40"/>
      <c r="K203" s="40"/>
    </row>
    <row r="204" spans="2:11" x14ac:dyDescent="0.3">
      <c r="B204" s="48">
        <v>201</v>
      </c>
      <c r="C204" s="50" t="s">
        <v>1993</v>
      </c>
      <c r="D204" s="36"/>
      <c r="E204" s="36"/>
      <c r="F204" s="40"/>
      <c r="G204" s="40"/>
      <c r="H204" s="40"/>
      <c r="I204" s="40"/>
      <c r="J204" s="40"/>
      <c r="K204" s="40"/>
    </row>
    <row r="205" spans="2:11" x14ac:dyDescent="0.3">
      <c r="B205" s="48">
        <v>202</v>
      </c>
      <c r="C205" s="50" t="s">
        <v>1994</v>
      </c>
      <c r="D205" s="36"/>
      <c r="E205" s="36"/>
      <c r="F205" s="40"/>
      <c r="G205" s="40"/>
      <c r="H205" s="40"/>
      <c r="I205" s="40"/>
      <c r="J205" s="40"/>
      <c r="K205" s="40"/>
    </row>
    <row r="206" spans="2:11" x14ac:dyDescent="0.3">
      <c r="B206" s="48">
        <v>203</v>
      </c>
      <c r="C206" s="50" t="s">
        <v>1995</v>
      </c>
      <c r="D206" s="36"/>
      <c r="E206" s="36"/>
      <c r="F206" s="40"/>
      <c r="G206" s="40"/>
      <c r="H206" s="40"/>
      <c r="I206" s="40"/>
      <c r="J206" s="40"/>
      <c r="K206" s="40"/>
    </row>
    <row r="207" spans="2:11" x14ac:dyDescent="0.3">
      <c r="B207" s="48">
        <v>204</v>
      </c>
      <c r="C207" s="50" t="s">
        <v>1996</v>
      </c>
      <c r="D207" s="36"/>
      <c r="E207" s="36"/>
      <c r="F207" s="40"/>
      <c r="G207" s="40"/>
      <c r="H207" s="40"/>
      <c r="I207" s="40"/>
      <c r="J207" s="40"/>
      <c r="K207" s="40"/>
    </row>
    <row r="208" spans="2:11" x14ac:dyDescent="0.3">
      <c r="B208" s="48">
        <v>205</v>
      </c>
      <c r="C208" s="50" t="s">
        <v>1997</v>
      </c>
      <c r="D208" s="36"/>
      <c r="E208" s="36"/>
      <c r="F208" s="40"/>
      <c r="G208" s="40"/>
      <c r="H208" s="40"/>
      <c r="I208" s="40"/>
      <c r="J208" s="40"/>
      <c r="K208" s="40"/>
    </row>
    <row r="209" spans="2:11" x14ac:dyDescent="0.3">
      <c r="B209" s="48">
        <v>206</v>
      </c>
      <c r="C209" s="50" t="s">
        <v>1998</v>
      </c>
      <c r="D209" s="36"/>
      <c r="E209" s="36"/>
      <c r="F209" s="40"/>
      <c r="G209" s="40"/>
      <c r="H209" s="40"/>
      <c r="I209" s="40"/>
      <c r="J209" s="40"/>
      <c r="K209" s="40"/>
    </row>
    <row r="210" spans="2:11" x14ac:dyDescent="0.3">
      <c r="B210" s="48">
        <v>207</v>
      </c>
      <c r="C210" s="50" t="s">
        <v>1999</v>
      </c>
      <c r="D210" s="36"/>
      <c r="E210" s="36"/>
      <c r="F210" s="40"/>
      <c r="G210" s="40"/>
      <c r="H210" s="40"/>
      <c r="I210" s="40"/>
      <c r="J210" s="40"/>
      <c r="K210" s="40"/>
    </row>
    <row r="211" spans="2:11" x14ac:dyDescent="0.3">
      <c r="B211" s="48">
        <v>208</v>
      </c>
      <c r="C211" s="50" t="s">
        <v>2000</v>
      </c>
      <c r="D211" s="36"/>
      <c r="E211" s="36"/>
      <c r="F211" s="40"/>
      <c r="G211" s="40"/>
      <c r="H211" s="40"/>
      <c r="I211" s="40"/>
      <c r="J211" s="40"/>
      <c r="K211" s="40"/>
    </row>
    <row r="212" spans="2:11" x14ac:dyDescent="0.3">
      <c r="B212" s="48">
        <v>209</v>
      </c>
      <c r="C212" s="50" t="s">
        <v>2001</v>
      </c>
      <c r="D212" s="36"/>
      <c r="E212" s="36"/>
      <c r="F212" s="40"/>
      <c r="G212" s="40"/>
      <c r="H212" s="40"/>
      <c r="I212" s="40"/>
      <c r="J212" s="40"/>
      <c r="K212" s="40"/>
    </row>
    <row r="213" spans="2:11" x14ac:dyDescent="0.3">
      <c r="B213" s="48">
        <v>210</v>
      </c>
      <c r="C213" s="50" t="s">
        <v>2002</v>
      </c>
      <c r="D213" s="36"/>
      <c r="E213" s="36"/>
      <c r="F213" s="40"/>
      <c r="G213" s="40"/>
      <c r="H213" s="40"/>
      <c r="I213" s="40"/>
      <c r="J213" s="40"/>
      <c r="K213" s="40"/>
    </row>
    <row r="214" spans="2:11" x14ac:dyDescent="0.3">
      <c r="B214" s="48">
        <v>211</v>
      </c>
      <c r="C214" s="50" t="s">
        <v>2003</v>
      </c>
      <c r="D214" s="36"/>
      <c r="E214" s="36"/>
      <c r="F214" s="40"/>
      <c r="G214" s="40"/>
      <c r="H214" s="40"/>
      <c r="I214" s="40"/>
      <c r="J214" s="40"/>
      <c r="K214" s="40"/>
    </row>
    <row r="215" spans="2:11" x14ac:dyDescent="0.3">
      <c r="B215" s="48">
        <v>212</v>
      </c>
      <c r="C215" s="50" t="s">
        <v>2004</v>
      </c>
      <c r="D215" s="36"/>
      <c r="E215" s="36"/>
      <c r="F215" s="40"/>
      <c r="G215" s="40"/>
      <c r="H215" s="40"/>
      <c r="I215" s="40"/>
      <c r="J215" s="40"/>
      <c r="K215" s="40"/>
    </row>
    <row r="216" spans="2:11" x14ac:dyDescent="0.3">
      <c r="B216" s="48">
        <v>213</v>
      </c>
      <c r="C216" s="50" t="s">
        <v>2005</v>
      </c>
      <c r="D216" s="36"/>
      <c r="E216" s="36"/>
      <c r="F216" s="40"/>
      <c r="G216" s="40"/>
      <c r="H216" s="40"/>
      <c r="I216" s="40"/>
      <c r="J216" s="40"/>
      <c r="K216" s="40"/>
    </row>
    <row r="217" spans="2:11" x14ac:dyDescent="0.3">
      <c r="B217" s="48">
        <v>214</v>
      </c>
      <c r="C217" s="50" t="s">
        <v>2006</v>
      </c>
      <c r="D217" s="36"/>
      <c r="E217" s="36"/>
      <c r="F217" s="40"/>
      <c r="G217" s="40"/>
      <c r="H217" s="40"/>
      <c r="I217" s="40"/>
      <c r="J217" s="40"/>
      <c r="K217" s="40"/>
    </row>
    <row r="218" spans="2:11" x14ac:dyDescent="0.3">
      <c r="B218" s="48">
        <v>215</v>
      </c>
      <c r="C218" s="50" t="s">
        <v>2007</v>
      </c>
      <c r="D218" s="36"/>
      <c r="E218" s="36"/>
      <c r="F218" s="40"/>
      <c r="G218" s="40"/>
      <c r="H218" s="40"/>
      <c r="I218" s="40"/>
      <c r="J218" s="40"/>
      <c r="K218" s="40"/>
    </row>
    <row r="219" spans="2:11" x14ac:dyDescent="0.3">
      <c r="B219" s="48">
        <v>216</v>
      </c>
      <c r="C219" s="50" t="s">
        <v>2008</v>
      </c>
      <c r="D219" s="36"/>
      <c r="E219" s="36"/>
      <c r="F219" s="40"/>
      <c r="G219" s="40"/>
      <c r="H219" s="40"/>
      <c r="I219" s="40"/>
      <c r="J219" s="40"/>
      <c r="K219" s="40"/>
    </row>
    <row r="220" spans="2:11" x14ac:dyDescent="0.3">
      <c r="B220" s="48">
        <v>217</v>
      </c>
      <c r="C220" s="50" t="s">
        <v>2009</v>
      </c>
      <c r="D220" s="36"/>
      <c r="E220" s="36"/>
      <c r="F220" s="40"/>
      <c r="G220" s="40"/>
      <c r="H220" s="40"/>
      <c r="I220" s="40"/>
      <c r="J220" s="40"/>
      <c r="K220" s="40"/>
    </row>
    <row r="221" spans="2:11" x14ac:dyDescent="0.3">
      <c r="B221" s="48">
        <v>218</v>
      </c>
      <c r="C221" s="50" t="s">
        <v>2010</v>
      </c>
      <c r="D221" s="36"/>
      <c r="E221" s="36"/>
      <c r="F221" s="40"/>
      <c r="G221" s="40"/>
      <c r="H221" s="40"/>
      <c r="I221" s="40"/>
      <c r="J221" s="40"/>
      <c r="K221" s="40"/>
    </row>
    <row r="222" spans="2:11" x14ac:dyDescent="0.3">
      <c r="B222" s="48">
        <v>219</v>
      </c>
      <c r="C222" s="50" t="s">
        <v>2011</v>
      </c>
      <c r="D222" s="36"/>
      <c r="E222" s="36"/>
      <c r="F222" s="40"/>
      <c r="G222" s="40"/>
      <c r="H222" s="40"/>
      <c r="I222" s="40"/>
      <c r="J222" s="40"/>
      <c r="K222" s="40"/>
    </row>
    <row r="223" spans="2:11" x14ac:dyDescent="0.3">
      <c r="B223" s="48">
        <v>220</v>
      </c>
      <c r="C223" s="50" t="s">
        <v>2012</v>
      </c>
      <c r="D223" s="36"/>
      <c r="E223" s="36"/>
      <c r="F223" s="40"/>
      <c r="G223" s="40"/>
      <c r="H223" s="40"/>
      <c r="I223" s="40"/>
      <c r="J223" s="40"/>
      <c r="K223" s="40"/>
    </row>
    <row r="224" spans="2:11" x14ac:dyDescent="0.3">
      <c r="B224" s="48">
        <v>221</v>
      </c>
      <c r="C224" s="50" t="s">
        <v>2013</v>
      </c>
      <c r="D224" s="36"/>
      <c r="E224" s="36"/>
      <c r="F224" s="40"/>
      <c r="G224" s="40"/>
      <c r="H224" s="40"/>
      <c r="I224" s="40"/>
      <c r="J224" s="40"/>
      <c r="K224" s="40"/>
    </row>
    <row r="225" spans="2:11" x14ac:dyDescent="0.3">
      <c r="B225" s="48">
        <v>222</v>
      </c>
      <c r="C225" s="50" t="s">
        <v>2014</v>
      </c>
      <c r="D225" s="36"/>
      <c r="E225" s="36"/>
      <c r="F225" s="40"/>
      <c r="G225" s="40"/>
      <c r="H225" s="40"/>
      <c r="I225" s="40"/>
      <c r="J225" s="40"/>
      <c r="K225" s="40"/>
    </row>
    <row r="226" spans="2:11" x14ac:dyDescent="0.3">
      <c r="B226" s="48">
        <v>223</v>
      </c>
      <c r="C226" s="50" t="s">
        <v>2015</v>
      </c>
      <c r="D226" s="36"/>
      <c r="E226" s="36"/>
      <c r="F226" s="40"/>
      <c r="G226" s="40"/>
      <c r="H226" s="40"/>
      <c r="I226" s="40"/>
      <c r="J226" s="40"/>
      <c r="K226" s="40"/>
    </row>
    <row r="227" spans="2:11" x14ac:dyDescent="0.3">
      <c r="B227" s="48">
        <v>224</v>
      </c>
      <c r="C227" s="50" t="s">
        <v>2016</v>
      </c>
      <c r="D227" s="36"/>
      <c r="E227" s="36"/>
      <c r="F227" s="40"/>
      <c r="G227" s="40"/>
      <c r="H227" s="40"/>
      <c r="I227" s="40"/>
      <c r="J227" s="40"/>
      <c r="K227" s="40"/>
    </row>
    <row r="228" spans="2:11" x14ac:dyDescent="0.3">
      <c r="B228" s="48">
        <v>225</v>
      </c>
      <c r="C228" s="50" t="s">
        <v>2017</v>
      </c>
      <c r="D228" s="36"/>
      <c r="E228" s="36"/>
      <c r="F228" s="40"/>
      <c r="G228" s="40"/>
      <c r="H228" s="40"/>
      <c r="I228" s="40"/>
      <c r="J228" s="40"/>
      <c r="K228" s="40"/>
    </row>
    <row r="229" spans="2:11" x14ac:dyDescent="0.3">
      <c r="B229" s="48">
        <v>226</v>
      </c>
      <c r="C229" s="50" t="s">
        <v>2018</v>
      </c>
      <c r="D229" s="36"/>
      <c r="E229" s="36"/>
      <c r="F229" s="40"/>
      <c r="G229" s="40"/>
      <c r="H229" s="40"/>
      <c r="I229" s="40"/>
      <c r="J229" s="40"/>
      <c r="K229" s="40"/>
    </row>
    <row r="230" spans="2:11" x14ac:dyDescent="0.3">
      <c r="B230" s="48">
        <v>227</v>
      </c>
      <c r="C230" s="50" t="s">
        <v>2019</v>
      </c>
      <c r="D230" s="36"/>
      <c r="E230" s="36"/>
      <c r="F230" s="40"/>
      <c r="G230" s="40"/>
      <c r="H230" s="40"/>
      <c r="I230" s="40"/>
      <c r="J230" s="40"/>
      <c r="K230" s="40"/>
    </row>
    <row r="231" spans="2:11" x14ac:dyDescent="0.3">
      <c r="B231" s="48">
        <v>228</v>
      </c>
      <c r="C231" s="50" t="s">
        <v>2020</v>
      </c>
      <c r="D231" s="36"/>
      <c r="E231" s="36"/>
      <c r="F231" s="40"/>
      <c r="G231" s="40"/>
      <c r="H231" s="40"/>
      <c r="I231" s="40"/>
      <c r="J231" s="40"/>
      <c r="K231" s="40"/>
    </row>
    <row r="232" spans="2:11" x14ac:dyDescent="0.3">
      <c r="B232" s="48">
        <v>229</v>
      </c>
      <c r="C232" s="50" t="s">
        <v>2021</v>
      </c>
      <c r="D232" s="36"/>
      <c r="E232" s="36"/>
      <c r="F232" s="40"/>
      <c r="G232" s="40"/>
      <c r="H232" s="40"/>
      <c r="I232" s="40"/>
      <c r="J232" s="40"/>
      <c r="K232" s="40"/>
    </row>
    <row r="233" spans="2:11" x14ac:dyDescent="0.3">
      <c r="B233" s="48">
        <v>230</v>
      </c>
      <c r="C233" s="50" t="s">
        <v>2022</v>
      </c>
      <c r="D233" s="36"/>
      <c r="E233" s="36"/>
      <c r="F233" s="40"/>
      <c r="G233" s="40"/>
      <c r="H233" s="40"/>
      <c r="I233" s="40"/>
      <c r="J233" s="40"/>
      <c r="K233" s="40"/>
    </row>
    <row r="234" spans="2:11" x14ac:dyDescent="0.3">
      <c r="B234" s="48">
        <v>231</v>
      </c>
      <c r="C234" s="50" t="s">
        <v>2023</v>
      </c>
      <c r="D234" s="36"/>
      <c r="E234" s="36"/>
      <c r="F234" s="40"/>
      <c r="G234" s="40"/>
      <c r="H234" s="40"/>
      <c r="I234" s="40"/>
      <c r="J234" s="40"/>
      <c r="K234" s="40"/>
    </row>
    <row r="235" spans="2:11" x14ac:dyDescent="0.3">
      <c r="B235" s="48">
        <v>232</v>
      </c>
      <c r="C235" s="50" t="s">
        <v>2024</v>
      </c>
      <c r="D235" s="36"/>
      <c r="E235" s="36"/>
      <c r="F235" s="40"/>
      <c r="G235" s="40"/>
      <c r="H235" s="40"/>
      <c r="I235" s="40"/>
      <c r="J235" s="40"/>
      <c r="K235" s="40"/>
    </row>
    <row r="236" spans="2:11" x14ac:dyDescent="0.3">
      <c r="B236" s="48">
        <v>233</v>
      </c>
      <c r="C236" s="50" t="s">
        <v>2025</v>
      </c>
      <c r="D236" s="36"/>
      <c r="E236" s="36"/>
      <c r="F236" s="40"/>
      <c r="G236" s="40"/>
      <c r="H236" s="40"/>
      <c r="I236" s="40"/>
      <c r="J236" s="40"/>
      <c r="K236" s="40"/>
    </row>
    <row r="237" spans="2:11" x14ac:dyDescent="0.3">
      <c r="B237" s="48">
        <v>234</v>
      </c>
      <c r="C237" s="50" t="s">
        <v>2026</v>
      </c>
      <c r="D237" s="36"/>
      <c r="E237" s="36"/>
      <c r="F237" s="40"/>
      <c r="G237" s="40"/>
      <c r="H237" s="40"/>
      <c r="I237" s="40"/>
      <c r="J237" s="40"/>
      <c r="K237" s="40"/>
    </row>
    <row r="238" spans="2:11" x14ac:dyDescent="0.3">
      <c r="B238" s="48">
        <v>235</v>
      </c>
      <c r="C238" s="50" t="s">
        <v>2027</v>
      </c>
      <c r="D238" s="36"/>
      <c r="E238" s="36"/>
      <c r="F238" s="40"/>
      <c r="G238" s="40"/>
      <c r="H238" s="40"/>
      <c r="I238" s="40"/>
      <c r="J238" s="40"/>
      <c r="K238" s="40"/>
    </row>
    <row r="239" spans="2:11" x14ac:dyDescent="0.3">
      <c r="B239" s="48">
        <v>236</v>
      </c>
      <c r="C239" s="50" t="s">
        <v>2028</v>
      </c>
      <c r="D239" s="36"/>
      <c r="E239" s="36"/>
      <c r="F239" s="40"/>
      <c r="G239" s="40"/>
      <c r="H239" s="40"/>
      <c r="I239" s="40"/>
      <c r="J239" s="40"/>
      <c r="K239" s="40"/>
    </row>
    <row r="240" spans="2:11" x14ac:dyDescent="0.3">
      <c r="B240" s="48">
        <v>237</v>
      </c>
      <c r="C240" s="50" t="s">
        <v>2029</v>
      </c>
      <c r="D240" s="36"/>
      <c r="E240" s="36"/>
      <c r="F240" s="40"/>
      <c r="G240" s="40"/>
      <c r="H240" s="40"/>
      <c r="I240" s="40"/>
      <c r="J240" s="40"/>
      <c r="K240" s="40"/>
    </row>
    <row r="241" spans="2:11" x14ac:dyDescent="0.3">
      <c r="B241" s="48">
        <v>238</v>
      </c>
      <c r="C241" s="50" t="s">
        <v>2030</v>
      </c>
      <c r="D241" s="36"/>
      <c r="E241" s="36"/>
      <c r="F241" s="40"/>
      <c r="G241" s="40"/>
      <c r="H241" s="40"/>
      <c r="I241" s="40"/>
      <c r="J241" s="40"/>
      <c r="K241" s="40"/>
    </row>
    <row r="242" spans="2:11" x14ac:dyDescent="0.3">
      <c r="B242" s="48">
        <v>239</v>
      </c>
      <c r="C242" s="50" t="s">
        <v>2031</v>
      </c>
      <c r="D242" s="36"/>
      <c r="E242" s="36"/>
      <c r="F242" s="40"/>
      <c r="G242" s="40"/>
      <c r="H242" s="40"/>
      <c r="I242" s="40"/>
      <c r="J242" s="40"/>
      <c r="K242" s="40"/>
    </row>
    <row r="243" spans="2:11" x14ac:dyDescent="0.3">
      <c r="B243" s="48">
        <v>240</v>
      </c>
      <c r="C243" s="50" t="s">
        <v>2032</v>
      </c>
      <c r="D243" s="36"/>
      <c r="E243" s="36"/>
      <c r="F243" s="40"/>
      <c r="G243" s="40"/>
      <c r="H243" s="40"/>
      <c r="I243" s="40"/>
      <c r="J243" s="40"/>
      <c r="K243" s="40"/>
    </row>
    <row r="244" spans="2:11" x14ac:dyDescent="0.3">
      <c r="B244" s="48">
        <v>241</v>
      </c>
      <c r="C244" s="50" t="s">
        <v>2033</v>
      </c>
      <c r="D244" s="36"/>
      <c r="E244" s="36"/>
      <c r="F244" s="40"/>
      <c r="G244" s="40"/>
      <c r="H244" s="40"/>
      <c r="I244" s="40"/>
      <c r="J244" s="40"/>
      <c r="K244" s="40"/>
    </row>
    <row r="245" spans="2:11" x14ac:dyDescent="0.3">
      <c r="B245" s="48">
        <v>242</v>
      </c>
      <c r="C245" s="50" t="s">
        <v>2034</v>
      </c>
      <c r="D245" s="36"/>
      <c r="E245" s="36"/>
      <c r="F245" s="40"/>
      <c r="G245" s="40"/>
      <c r="H245" s="40"/>
      <c r="I245" s="40"/>
      <c r="J245" s="40"/>
      <c r="K245" s="40"/>
    </row>
    <row r="246" spans="2:11" x14ac:dyDescent="0.3">
      <c r="B246" s="48">
        <v>243</v>
      </c>
      <c r="C246" s="50" t="s">
        <v>2035</v>
      </c>
      <c r="D246" s="36"/>
      <c r="E246" s="36"/>
      <c r="F246" s="40"/>
      <c r="G246" s="40"/>
      <c r="H246" s="40"/>
      <c r="I246" s="40"/>
      <c r="J246" s="40"/>
      <c r="K246" s="40"/>
    </row>
    <row r="247" spans="2:11" x14ac:dyDescent="0.3">
      <c r="B247" s="48">
        <v>244</v>
      </c>
      <c r="C247" s="50" t="s">
        <v>2036</v>
      </c>
      <c r="D247" s="36"/>
      <c r="E247" s="36"/>
      <c r="F247" s="40"/>
      <c r="G247" s="40"/>
      <c r="H247" s="40"/>
      <c r="I247" s="40"/>
      <c r="J247" s="40"/>
      <c r="K247" s="40"/>
    </row>
    <row r="248" spans="2:11" x14ac:dyDescent="0.3">
      <c r="B248" s="48">
        <v>245</v>
      </c>
      <c r="C248" s="50" t="s">
        <v>2037</v>
      </c>
      <c r="D248" s="36"/>
      <c r="E248" s="36"/>
      <c r="F248" s="40"/>
      <c r="G248" s="40"/>
      <c r="H248" s="40"/>
      <c r="I248" s="40"/>
      <c r="J248" s="40"/>
      <c r="K248" s="40"/>
    </row>
    <row r="249" spans="2:11" x14ac:dyDescent="0.3">
      <c r="B249" s="48">
        <v>246</v>
      </c>
      <c r="C249" s="50" t="s">
        <v>2038</v>
      </c>
      <c r="D249" s="36"/>
      <c r="E249" s="36"/>
      <c r="F249" s="40"/>
      <c r="G249" s="40"/>
      <c r="H249" s="40"/>
      <c r="I249" s="40"/>
      <c r="J249" s="40"/>
      <c r="K249" s="40"/>
    </row>
    <row r="250" spans="2:11" x14ac:dyDescent="0.3">
      <c r="B250" s="48">
        <v>247</v>
      </c>
      <c r="C250" s="50" t="s">
        <v>2039</v>
      </c>
      <c r="D250" s="36"/>
      <c r="E250" s="36"/>
      <c r="F250" s="40"/>
      <c r="G250" s="40"/>
      <c r="H250" s="40"/>
      <c r="I250" s="40"/>
      <c r="J250" s="40"/>
      <c r="K250" s="40"/>
    </row>
    <row r="251" spans="2:11" x14ac:dyDescent="0.3">
      <c r="B251" s="48">
        <v>248</v>
      </c>
      <c r="C251" s="50" t="s">
        <v>2040</v>
      </c>
      <c r="D251" s="36"/>
      <c r="E251" s="36"/>
      <c r="F251" s="40"/>
      <c r="G251" s="40"/>
      <c r="H251" s="40"/>
      <c r="I251" s="40"/>
      <c r="J251" s="40"/>
      <c r="K251" s="40"/>
    </row>
    <row r="252" spans="2:11" x14ac:dyDescent="0.3">
      <c r="B252" s="48">
        <v>249</v>
      </c>
      <c r="C252" s="50" t="s">
        <v>2041</v>
      </c>
      <c r="D252" s="36"/>
      <c r="E252" s="36"/>
      <c r="F252" s="40"/>
      <c r="G252" s="40"/>
      <c r="H252" s="40"/>
      <c r="I252" s="40"/>
      <c r="J252" s="40"/>
      <c r="K252" s="40"/>
    </row>
    <row r="253" spans="2:11" x14ac:dyDescent="0.3">
      <c r="B253" s="48">
        <v>250</v>
      </c>
      <c r="C253" s="50" t="s">
        <v>2042</v>
      </c>
      <c r="D253" s="36"/>
      <c r="E253" s="36"/>
      <c r="F253" s="40"/>
      <c r="G253" s="40"/>
      <c r="H253" s="40"/>
      <c r="I253" s="40"/>
      <c r="J253" s="40"/>
      <c r="K253" s="40"/>
    </row>
    <row r="254" spans="2:11" x14ac:dyDescent="0.3">
      <c r="B254" s="48">
        <v>251</v>
      </c>
      <c r="C254" s="50" t="s">
        <v>2043</v>
      </c>
      <c r="D254" s="36"/>
      <c r="E254" s="36"/>
      <c r="F254" s="40"/>
      <c r="G254" s="40"/>
      <c r="H254" s="40"/>
      <c r="I254" s="40"/>
      <c r="J254" s="40"/>
      <c r="K254" s="40"/>
    </row>
    <row r="255" spans="2:11" x14ac:dyDescent="0.3">
      <c r="B255" s="48">
        <v>252</v>
      </c>
      <c r="C255" s="50" t="s">
        <v>2044</v>
      </c>
      <c r="D255" s="36"/>
      <c r="E255" s="36"/>
      <c r="F255" s="40"/>
      <c r="G255" s="40"/>
      <c r="H255" s="40"/>
      <c r="I255" s="40"/>
      <c r="J255" s="40"/>
      <c r="K255" s="40"/>
    </row>
    <row r="256" spans="2:11" x14ac:dyDescent="0.3">
      <c r="B256" s="48">
        <v>253</v>
      </c>
      <c r="C256" s="50" t="s">
        <v>2045</v>
      </c>
      <c r="D256" s="36"/>
      <c r="E256" s="36"/>
      <c r="F256" s="40"/>
      <c r="G256" s="40"/>
      <c r="H256" s="40"/>
      <c r="I256" s="40"/>
      <c r="J256" s="40"/>
      <c r="K256" s="40"/>
    </row>
    <row r="257" spans="2:11" x14ac:dyDescent="0.3">
      <c r="B257" s="48">
        <v>254</v>
      </c>
      <c r="C257" s="50" t="s">
        <v>2046</v>
      </c>
      <c r="D257" s="36"/>
      <c r="E257" s="36"/>
      <c r="F257" s="40"/>
      <c r="G257" s="40"/>
      <c r="H257" s="40"/>
      <c r="I257" s="40"/>
      <c r="J257" s="40"/>
      <c r="K257" s="40"/>
    </row>
    <row r="258" spans="2:11" x14ac:dyDescent="0.3">
      <c r="B258" s="48">
        <v>255</v>
      </c>
      <c r="C258" s="50" t="s">
        <v>2047</v>
      </c>
      <c r="D258" s="36"/>
      <c r="E258" s="36"/>
      <c r="F258" s="40"/>
      <c r="G258" s="40"/>
      <c r="H258" s="40"/>
      <c r="I258" s="40"/>
      <c r="J258" s="40"/>
      <c r="K258" s="40"/>
    </row>
    <row r="259" spans="2:11" x14ac:dyDescent="0.3">
      <c r="B259" s="48">
        <v>256</v>
      </c>
      <c r="C259" s="50" t="s">
        <v>2048</v>
      </c>
      <c r="D259" s="36"/>
      <c r="E259" s="36"/>
      <c r="F259" s="40"/>
      <c r="G259" s="40"/>
      <c r="H259" s="40"/>
      <c r="I259" s="40"/>
      <c r="J259" s="40"/>
      <c r="K259" s="40"/>
    </row>
    <row r="260" spans="2:11" x14ac:dyDescent="0.3">
      <c r="B260" s="48">
        <v>257</v>
      </c>
      <c r="C260" s="50" t="s">
        <v>2049</v>
      </c>
      <c r="D260" s="36"/>
      <c r="E260" s="36"/>
      <c r="F260" s="40"/>
      <c r="G260" s="40"/>
      <c r="H260" s="40"/>
      <c r="I260" s="40"/>
      <c r="J260" s="40"/>
      <c r="K260" s="40"/>
    </row>
    <row r="261" spans="2:11" x14ac:dyDescent="0.3">
      <c r="B261" s="48">
        <v>258</v>
      </c>
      <c r="C261" s="50" t="s">
        <v>2050</v>
      </c>
      <c r="D261" s="36"/>
      <c r="E261" s="36"/>
      <c r="F261" s="40"/>
      <c r="G261" s="40"/>
      <c r="H261" s="40"/>
      <c r="I261" s="40"/>
      <c r="J261" s="40"/>
      <c r="K261" s="40"/>
    </row>
    <row r="262" spans="2:11" x14ac:dyDescent="0.3">
      <c r="B262" s="48">
        <v>259</v>
      </c>
      <c r="C262" s="50" t="s">
        <v>2051</v>
      </c>
      <c r="D262" s="36"/>
      <c r="E262" s="36"/>
      <c r="F262" s="40"/>
      <c r="G262" s="40"/>
      <c r="H262" s="40"/>
      <c r="I262" s="40"/>
      <c r="J262" s="40"/>
      <c r="K262" s="40"/>
    </row>
    <row r="263" spans="2:11" x14ac:dyDescent="0.3">
      <c r="B263" s="48">
        <v>260</v>
      </c>
      <c r="C263" s="50" t="s">
        <v>2052</v>
      </c>
      <c r="D263" s="36"/>
      <c r="E263" s="36"/>
      <c r="F263" s="40"/>
      <c r="G263" s="40"/>
      <c r="H263" s="40"/>
      <c r="I263" s="40"/>
      <c r="J263" s="40"/>
      <c r="K263" s="40"/>
    </row>
    <row r="264" spans="2:11" x14ac:dyDescent="0.3">
      <c r="B264" s="48">
        <v>261</v>
      </c>
      <c r="C264" s="50" t="s">
        <v>2053</v>
      </c>
      <c r="D264" s="36"/>
      <c r="E264" s="36"/>
      <c r="F264" s="40"/>
      <c r="G264" s="40"/>
      <c r="H264" s="40"/>
      <c r="I264" s="40"/>
      <c r="J264" s="40"/>
      <c r="K264" s="40"/>
    </row>
    <row r="265" spans="2:11" x14ac:dyDescent="0.3">
      <c r="B265" s="48">
        <v>262</v>
      </c>
      <c r="C265" s="50" t="s">
        <v>2054</v>
      </c>
      <c r="D265" s="36"/>
      <c r="E265" s="36"/>
      <c r="F265" s="40"/>
      <c r="G265" s="40"/>
      <c r="H265" s="40"/>
      <c r="I265" s="40"/>
      <c r="J265" s="40"/>
      <c r="K265" s="40"/>
    </row>
    <row r="266" spans="2:11" x14ac:dyDescent="0.3">
      <c r="B266" s="48">
        <v>263</v>
      </c>
      <c r="C266" s="50" t="s">
        <v>2055</v>
      </c>
      <c r="D266" s="36"/>
      <c r="E266" s="36"/>
      <c r="F266" s="40"/>
      <c r="G266" s="40"/>
      <c r="H266" s="40"/>
      <c r="I266" s="40"/>
      <c r="J266" s="40"/>
      <c r="K266" s="40"/>
    </row>
    <row r="267" spans="2:11" x14ac:dyDescent="0.3">
      <c r="B267" s="48">
        <v>264</v>
      </c>
      <c r="C267" s="50" t="s">
        <v>2056</v>
      </c>
      <c r="D267" s="36"/>
      <c r="E267" s="36"/>
      <c r="F267" s="40"/>
      <c r="G267" s="40"/>
      <c r="H267" s="40"/>
      <c r="I267" s="40"/>
      <c r="J267" s="40"/>
      <c r="K267" s="40"/>
    </row>
    <row r="268" spans="2:11" x14ac:dyDescent="0.3">
      <c r="B268" s="48">
        <v>265</v>
      </c>
      <c r="C268" s="50" t="s">
        <v>2057</v>
      </c>
      <c r="D268" s="36"/>
      <c r="E268" s="36"/>
      <c r="F268" s="40"/>
      <c r="G268" s="40"/>
      <c r="H268" s="40"/>
      <c r="I268" s="40"/>
      <c r="J268" s="40"/>
      <c r="K268" s="40"/>
    </row>
    <row r="269" spans="2:11" x14ac:dyDescent="0.3">
      <c r="B269" s="48">
        <v>266</v>
      </c>
      <c r="C269" s="50" t="s">
        <v>2058</v>
      </c>
      <c r="D269" s="36"/>
      <c r="E269" s="36"/>
      <c r="F269" s="40"/>
      <c r="G269" s="40"/>
      <c r="H269" s="40"/>
      <c r="I269" s="40"/>
      <c r="J269" s="40"/>
      <c r="K269" s="40"/>
    </row>
    <row r="270" spans="2:11" x14ac:dyDescent="0.3">
      <c r="B270" s="48">
        <v>267</v>
      </c>
      <c r="C270" s="50" t="s">
        <v>2059</v>
      </c>
      <c r="D270" s="36"/>
      <c r="E270" s="36"/>
      <c r="F270" s="40"/>
      <c r="G270" s="40"/>
      <c r="H270" s="40"/>
      <c r="I270" s="40"/>
      <c r="J270" s="40"/>
      <c r="K270" s="40"/>
    </row>
    <row r="271" spans="2:11" x14ac:dyDescent="0.3">
      <c r="B271" s="48">
        <v>268</v>
      </c>
      <c r="C271" s="50" t="s">
        <v>2060</v>
      </c>
      <c r="D271" s="36"/>
      <c r="E271" s="36"/>
      <c r="F271" s="40"/>
      <c r="G271" s="40"/>
      <c r="H271" s="40"/>
      <c r="I271" s="40"/>
      <c r="J271" s="40"/>
      <c r="K271" s="40"/>
    </row>
    <row r="272" spans="2:11" x14ac:dyDescent="0.3">
      <c r="B272" s="48">
        <v>269</v>
      </c>
      <c r="C272" s="50" t="s">
        <v>2061</v>
      </c>
      <c r="D272" s="36"/>
      <c r="E272" s="36"/>
      <c r="F272" s="40"/>
      <c r="G272" s="40"/>
      <c r="H272" s="40"/>
      <c r="I272" s="40"/>
      <c r="J272" s="40"/>
      <c r="K272" s="40"/>
    </row>
    <row r="273" spans="2:11" x14ac:dyDescent="0.3">
      <c r="B273" s="48">
        <v>270</v>
      </c>
      <c r="C273" s="50" t="s">
        <v>2062</v>
      </c>
      <c r="D273" s="36"/>
      <c r="E273" s="36"/>
      <c r="F273" s="40"/>
      <c r="G273" s="40"/>
      <c r="H273" s="40"/>
      <c r="I273" s="40"/>
      <c r="J273" s="40"/>
      <c r="K273" s="40"/>
    </row>
    <row r="274" spans="2:11" x14ac:dyDescent="0.3">
      <c r="B274" s="48">
        <v>271</v>
      </c>
      <c r="C274" s="50" t="s">
        <v>2063</v>
      </c>
      <c r="D274" s="36"/>
      <c r="E274" s="36"/>
      <c r="F274" s="40"/>
      <c r="G274" s="40"/>
      <c r="H274" s="40"/>
      <c r="I274" s="40"/>
      <c r="J274" s="40"/>
      <c r="K274" s="40"/>
    </row>
    <row r="275" spans="2:11" x14ac:dyDescent="0.3">
      <c r="B275" s="48">
        <v>272</v>
      </c>
      <c r="C275" s="50" t="s">
        <v>2064</v>
      </c>
      <c r="D275" s="36"/>
      <c r="E275" s="36"/>
      <c r="F275" s="40"/>
      <c r="G275" s="40"/>
      <c r="H275" s="40"/>
      <c r="I275" s="40"/>
      <c r="J275" s="40"/>
      <c r="K275" s="40"/>
    </row>
    <row r="276" spans="2:11" x14ac:dyDescent="0.3">
      <c r="B276" s="48">
        <v>273</v>
      </c>
      <c r="C276" s="50" t="s">
        <v>2065</v>
      </c>
      <c r="D276" s="36"/>
      <c r="E276" s="36"/>
      <c r="F276" s="40"/>
      <c r="G276" s="40"/>
      <c r="H276" s="40"/>
      <c r="I276" s="40"/>
      <c r="J276" s="40"/>
      <c r="K276" s="40"/>
    </row>
    <row r="277" spans="2:11" x14ac:dyDescent="0.3">
      <c r="B277" s="48">
        <v>274</v>
      </c>
      <c r="C277" s="50" t="s">
        <v>2066</v>
      </c>
      <c r="D277" s="36"/>
      <c r="E277" s="36"/>
      <c r="F277" s="40"/>
      <c r="G277" s="40"/>
      <c r="H277" s="40"/>
      <c r="I277" s="40"/>
      <c r="J277" s="40"/>
      <c r="K277" s="40"/>
    </row>
    <row r="278" spans="2:11" x14ac:dyDescent="0.3">
      <c r="B278" s="48">
        <v>275</v>
      </c>
      <c r="C278" s="50" t="s">
        <v>2067</v>
      </c>
      <c r="D278" s="36"/>
      <c r="E278" s="36"/>
      <c r="F278" s="40"/>
      <c r="G278" s="40"/>
      <c r="H278" s="40"/>
      <c r="I278" s="40"/>
      <c r="J278" s="40"/>
      <c r="K278" s="40"/>
    </row>
    <row r="279" spans="2:11" x14ac:dyDescent="0.3">
      <c r="B279" s="48">
        <v>276</v>
      </c>
      <c r="C279" s="50" t="s">
        <v>2068</v>
      </c>
      <c r="D279" s="36"/>
      <c r="E279" s="36"/>
      <c r="F279" s="40"/>
      <c r="G279" s="40"/>
      <c r="H279" s="40"/>
      <c r="I279" s="40"/>
      <c r="J279" s="40"/>
      <c r="K279" s="40"/>
    </row>
    <row r="280" spans="2:11" x14ac:dyDescent="0.3">
      <c r="B280" s="48">
        <v>277</v>
      </c>
      <c r="C280" s="50" t="s">
        <v>2069</v>
      </c>
      <c r="D280" s="36"/>
      <c r="E280" s="36"/>
      <c r="F280" s="40"/>
      <c r="G280" s="40"/>
      <c r="H280" s="40"/>
      <c r="I280" s="40"/>
      <c r="J280" s="40"/>
      <c r="K280" s="40"/>
    </row>
    <row r="281" spans="2:11" x14ac:dyDescent="0.3">
      <c r="B281" s="48">
        <v>278</v>
      </c>
      <c r="C281" s="50" t="s">
        <v>2070</v>
      </c>
      <c r="D281" s="36"/>
      <c r="E281" s="36"/>
      <c r="F281" s="40"/>
      <c r="G281" s="40"/>
      <c r="H281" s="40"/>
      <c r="I281" s="40"/>
      <c r="J281" s="40"/>
      <c r="K281" s="40"/>
    </row>
    <row r="282" spans="2:11" x14ac:dyDescent="0.3">
      <c r="B282" s="48">
        <v>279</v>
      </c>
      <c r="C282" s="50" t="s">
        <v>2071</v>
      </c>
      <c r="D282" s="36"/>
      <c r="E282" s="36"/>
      <c r="F282" s="40"/>
      <c r="G282" s="40"/>
      <c r="H282" s="40"/>
      <c r="I282" s="40"/>
      <c r="J282" s="40"/>
      <c r="K282" s="40"/>
    </row>
    <row r="283" spans="2:11" x14ac:dyDescent="0.3">
      <c r="B283" s="48">
        <v>280</v>
      </c>
      <c r="C283" s="50" t="s">
        <v>2072</v>
      </c>
      <c r="D283" s="36"/>
      <c r="E283" s="36"/>
      <c r="F283" s="40"/>
      <c r="G283" s="40"/>
      <c r="H283" s="40"/>
      <c r="I283" s="40"/>
      <c r="J283" s="40"/>
      <c r="K283" s="40"/>
    </row>
    <row r="284" spans="2:11" x14ac:dyDescent="0.3">
      <c r="B284" s="48">
        <v>281</v>
      </c>
      <c r="C284" s="50" t="s">
        <v>2073</v>
      </c>
      <c r="D284" s="36"/>
      <c r="E284" s="36"/>
      <c r="F284" s="40"/>
      <c r="G284" s="40"/>
      <c r="H284" s="40"/>
      <c r="I284" s="40"/>
      <c r="J284" s="40"/>
      <c r="K284" s="40"/>
    </row>
    <row r="285" spans="2:11" x14ac:dyDescent="0.3">
      <c r="B285" s="48">
        <v>282</v>
      </c>
      <c r="C285" s="50" t="s">
        <v>2074</v>
      </c>
      <c r="D285" s="36"/>
      <c r="E285" s="36"/>
      <c r="F285" s="40"/>
      <c r="G285" s="40"/>
      <c r="H285" s="40"/>
      <c r="I285" s="40"/>
      <c r="J285" s="40"/>
      <c r="K285" s="40"/>
    </row>
    <row r="286" spans="2:11" x14ac:dyDescent="0.3">
      <c r="B286" s="48">
        <v>283</v>
      </c>
      <c r="C286" s="50" t="s">
        <v>2075</v>
      </c>
      <c r="D286" s="36"/>
      <c r="E286" s="36"/>
      <c r="F286" s="40"/>
      <c r="G286" s="40"/>
      <c r="H286" s="40"/>
      <c r="I286" s="40"/>
      <c r="J286" s="40"/>
      <c r="K286" s="40"/>
    </row>
    <row r="287" spans="2:11" x14ac:dyDescent="0.3">
      <c r="B287" s="48">
        <v>284</v>
      </c>
      <c r="C287" s="50" t="s">
        <v>2076</v>
      </c>
      <c r="D287" s="36"/>
      <c r="E287" s="36"/>
      <c r="F287" s="40"/>
      <c r="G287" s="40"/>
      <c r="H287" s="40"/>
      <c r="I287" s="40"/>
      <c r="J287" s="40"/>
      <c r="K287" s="40"/>
    </row>
    <row r="288" spans="2:11" x14ac:dyDescent="0.3">
      <c r="B288" s="48">
        <v>285</v>
      </c>
      <c r="C288" s="50" t="s">
        <v>2077</v>
      </c>
      <c r="D288" s="36"/>
      <c r="E288" s="36"/>
      <c r="F288" s="40"/>
      <c r="G288" s="40"/>
      <c r="H288" s="40"/>
      <c r="I288" s="40"/>
      <c r="J288" s="40"/>
      <c r="K288" s="40"/>
    </row>
    <row r="289" spans="2:11" x14ac:dyDescent="0.3">
      <c r="B289" s="48">
        <v>286</v>
      </c>
      <c r="C289" s="50" t="s">
        <v>2078</v>
      </c>
      <c r="D289" s="36"/>
      <c r="E289" s="36"/>
      <c r="F289" s="40"/>
      <c r="G289" s="40"/>
      <c r="H289" s="40"/>
      <c r="I289" s="40"/>
      <c r="J289" s="40"/>
      <c r="K289" s="40"/>
    </row>
    <row r="290" spans="2:11" x14ac:dyDescent="0.3">
      <c r="B290" s="48">
        <v>287</v>
      </c>
      <c r="C290" s="50" t="s">
        <v>2079</v>
      </c>
      <c r="D290" s="36"/>
      <c r="E290" s="36"/>
      <c r="F290" s="40"/>
      <c r="G290" s="40"/>
      <c r="H290" s="40"/>
      <c r="I290" s="40"/>
      <c r="J290" s="40"/>
      <c r="K290" s="40"/>
    </row>
    <row r="291" spans="2:11" x14ac:dyDescent="0.3">
      <c r="B291" s="48">
        <v>288</v>
      </c>
      <c r="C291" s="50" t="s">
        <v>2080</v>
      </c>
      <c r="D291" s="36"/>
      <c r="E291" s="36"/>
      <c r="F291" s="40"/>
      <c r="G291" s="40"/>
      <c r="H291" s="40"/>
      <c r="I291" s="40"/>
      <c r="J291" s="40"/>
      <c r="K291" s="40"/>
    </row>
    <row r="292" spans="2:11" x14ac:dyDescent="0.3">
      <c r="B292" s="48">
        <v>289</v>
      </c>
      <c r="C292" s="50" t="s">
        <v>2081</v>
      </c>
      <c r="D292" s="36"/>
      <c r="E292" s="36"/>
      <c r="F292" s="40"/>
      <c r="G292" s="40"/>
      <c r="H292" s="40"/>
      <c r="I292" s="40"/>
      <c r="J292" s="40"/>
      <c r="K292" s="40"/>
    </row>
    <row r="293" spans="2:11" x14ac:dyDescent="0.3">
      <c r="B293" s="48">
        <v>290</v>
      </c>
      <c r="C293" s="50" t="s">
        <v>1374</v>
      </c>
      <c r="D293" s="36"/>
      <c r="E293" s="36"/>
      <c r="F293" s="40"/>
      <c r="G293" s="40"/>
      <c r="H293" s="40"/>
      <c r="I293" s="40"/>
      <c r="J293" s="40"/>
      <c r="K293" s="40"/>
    </row>
    <row r="294" spans="2:11" x14ac:dyDescent="0.3">
      <c r="B294" s="48">
        <v>291</v>
      </c>
      <c r="C294" s="50" t="s">
        <v>1375</v>
      </c>
      <c r="D294" s="36"/>
      <c r="E294" s="36"/>
      <c r="F294" s="40"/>
      <c r="G294" s="40"/>
      <c r="H294" s="40"/>
      <c r="I294" s="40"/>
      <c r="J294" s="40"/>
      <c r="K294" s="40"/>
    </row>
    <row r="295" spans="2:11" x14ac:dyDescent="0.3">
      <c r="B295" s="48">
        <v>292</v>
      </c>
      <c r="C295" s="50" t="s">
        <v>1376</v>
      </c>
      <c r="D295" s="36"/>
      <c r="E295" s="36"/>
      <c r="F295" s="40"/>
      <c r="G295" s="40"/>
      <c r="H295" s="40"/>
      <c r="I295" s="40"/>
      <c r="J295" s="40"/>
      <c r="K295" s="40"/>
    </row>
    <row r="296" spans="2:11" x14ac:dyDescent="0.3">
      <c r="B296" s="48">
        <v>293</v>
      </c>
      <c r="C296" s="50" t="s">
        <v>2082</v>
      </c>
      <c r="D296" s="36"/>
      <c r="E296" s="36"/>
      <c r="F296" s="40"/>
      <c r="G296" s="40"/>
      <c r="H296" s="40"/>
      <c r="I296" s="40"/>
      <c r="J296" s="40"/>
      <c r="K296" s="40"/>
    </row>
    <row r="297" spans="2:11" x14ac:dyDescent="0.3">
      <c r="B297" s="48">
        <v>294</v>
      </c>
      <c r="C297" s="50" t="s">
        <v>2083</v>
      </c>
      <c r="D297" s="36"/>
      <c r="E297" s="36"/>
      <c r="F297" s="40"/>
      <c r="G297" s="40"/>
      <c r="H297" s="40"/>
      <c r="I297" s="40"/>
      <c r="J297" s="40"/>
      <c r="K297" s="40"/>
    </row>
    <row r="298" spans="2:11" x14ac:dyDescent="0.3">
      <c r="B298" s="48">
        <v>295</v>
      </c>
      <c r="C298" s="50" t="s">
        <v>2084</v>
      </c>
      <c r="D298" s="36"/>
      <c r="E298" s="36"/>
      <c r="F298" s="40"/>
      <c r="G298" s="40"/>
      <c r="H298" s="40"/>
      <c r="I298" s="40"/>
      <c r="J298" s="40"/>
      <c r="K298" s="40"/>
    </row>
    <row r="299" spans="2:11" x14ac:dyDescent="0.3">
      <c r="B299" s="48">
        <v>296</v>
      </c>
      <c r="C299" s="50" t="s">
        <v>1377</v>
      </c>
      <c r="D299" s="36"/>
      <c r="E299" s="36"/>
      <c r="F299" s="40"/>
      <c r="G299" s="40"/>
      <c r="H299" s="40"/>
      <c r="I299" s="40"/>
      <c r="J299" s="40"/>
      <c r="K299" s="40"/>
    </row>
    <row r="300" spans="2:11" x14ac:dyDescent="0.3">
      <c r="B300" s="48">
        <v>297</v>
      </c>
      <c r="C300" s="50" t="s">
        <v>1378</v>
      </c>
      <c r="D300" s="36"/>
      <c r="E300" s="36"/>
      <c r="F300" s="40"/>
      <c r="G300" s="40"/>
      <c r="H300" s="40"/>
      <c r="I300" s="40"/>
      <c r="J300" s="40"/>
      <c r="K300" s="40"/>
    </row>
    <row r="301" spans="2:11" x14ac:dyDescent="0.3">
      <c r="B301" s="48">
        <v>298</v>
      </c>
      <c r="C301" s="50" t="s">
        <v>1379</v>
      </c>
      <c r="D301" s="36"/>
      <c r="E301" s="36"/>
      <c r="F301" s="40"/>
      <c r="G301" s="40"/>
      <c r="H301" s="40"/>
      <c r="I301" s="40"/>
      <c r="J301" s="40"/>
      <c r="K301" s="40"/>
    </row>
    <row r="302" spans="2:11" x14ac:dyDescent="0.3">
      <c r="B302" s="48">
        <v>299</v>
      </c>
      <c r="C302" s="50" t="s">
        <v>1380</v>
      </c>
      <c r="D302" s="36"/>
      <c r="E302" s="36"/>
      <c r="F302" s="40"/>
      <c r="G302" s="40"/>
      <c r="H302" s="40"/>
      <c r="I302" s="40"/>
      <c r="J302" s="40"/>
      <c r="K302" s="40"/>
    </row>
    <row r="303" spans="2:11" x14ac:dyDescent="0.3">
      <c r="B303" s="48">
        <v>300</v>
      </c>
      <c r="C303" s="50" t="s">
        <v>1381</v>
      </c>
      <c r="D303" s="36"/>
      <c r="E303" s="36"/>
      <c r="F303" s="40"/>
      <c r="G303" s="40"/>
      <c r="H303" s="40"/>
      <c r="I303" s="40"/>
      <c r="J303" s="40"/>
      <c r="K303" s="40"/>
    </row>
    <row r="304" spans="2:11" x14ac:dyDescent="0.3">
      <c r="B304" s="48">
        <v>301</v>
      </c>
      <c r="C304" s="50" t="s">
        <v>1382</v>
      </c>
      <c r="D304" s="36"/>
      <c r="E304" s="36"/>
      <c r="F304" s="40"/>
      <c r="G304" s="40"/>
      <c r="H304" s="40"/>
      <c r="I304" s="40"/>
      <c r="J304" s="40"/>
      <c r="K304" s="40"/>
    </row>
    <row r="305" spans="2:11" x14ac:dyDescent="0.3">
      <c r="B305" s="48">
        <v>302</v>
      </c>
      <c r="C305" s="50" t="s">
        <v>1383</v>
      </c>
      <c r="D305" s="36"/>
      <c r="E305" s="36"/>
      <c r="F305" s="40"/>
      <c r="G305" s="40"/>
      <c r="H305" s="40"/>
      <c r="I305" s="40"/>
      <c r="J305" s="40"/>
      <c r="K305" s="40"/>
    </row>
    <row r="306" spans="2:11" x14ac:dyDescent="0.3">
      <c r="B306" s="48">
        <v>303</v>
      </c>
      <c r="C306" s="50" t="s">
        <v>1384</v>
      </c>
      <c r="D306" s="36"/>
      <c r="E306" s="36"/>
      <c r="F306" s="40"/>
      <c r="G306" s="40"/>
      <c r="H306" s="40"/>
      <c r="I306" s="40"/>
      <c r="J306" s="40"/>
      <c r="K306" s="40"/>
    </row>
    <row r="307" spans="2:11" x14ac:dyDescent="0.3">
      <c r="B307" s="48">
        <v>304</v>
      </c>
      <c r="C307" s="50" t="s">
        <v>1385</v>
      </c>
      <c r="D307" s="36"/>
      <c r="E307" s="36"/>
      <c r="F307" s="40"/>
      <c r="G307" s="40"/>
      <c r="H307" s="40"/>
      <c r="I307" s="40"/>
      <c r="J307" s="40"/>
      <c r="K307" s="40"/>
    </row>
    <row r="308" spans="2:11" x14ac:dyDescent="0.3">
      <c r="B308" s="48">
        <v>305</v>
      </c>
      <c r="C308" s="50" t="s">
        <v>1386</v>
      </c>
      <c r="D308" s="36"/>
      <c r="E308" s="36"/>
      <c r="F308" s="40"/>
      <c r="G308" s="40"/>
      <c r="H308" s="40"/>
      <c r="I308" s="40"/>
      <c r="J308" s="40"/>
      <c r="K308" s="40"/>
    </row>
    <row r="309" spans="2:11" x14ac:dyDescent="0.3">
      <c r="B309" s="48">
        <v>306</v>
      </c>
      <c r="C309" s="50" t="s">
        <v>2085</v>
      </c>
      <c r="D309" s="36"/>
      <c r="E309" s="36"/>
      <c r="F309" s="40"/>
      <c r="G309" s="40"/>
      <c r="H309" s="40"/>
      <c r="I309" s="40"/>
      <c r="J309" s="40"/>
      <c r="K309" s="40"/>
    </row>
    <row r="310" spans="2:11" x14ac:dyDescent="0.3">
      <c r="B310" s="48">
        <v>307</v>
      </c>
      <c r="C310" s="50" t="s">
        <v>1387</v>
      </c>
      <c r="D310" s="36"/>
      <c r="E310" s="36"/>
      <c r="F310" s="40"/>
      <c r="G310" s="40"/>
      <c r="H310" s="40"/>
      <c r="I310" s="40"/>
      <c r="J310" s="40"/>
      <c r="K310" s="40"/>
    </row>
    <row r="311" spans="2:11" x14ac:dyDescent="0.3">
      <c r="B311" s="48">
        <v>308</v>
      </c>
      <c r="C311" s="50" t="s">
        <v>1388</v>
      </c>
      <c r="D311" s="36"/>
      <c r="E311" s="36"/>
      <c r="F311" s="40"/>
      <c r="G311" s="40"/>
      <c r="H311" s="40"/>
      <c r="I311" s="40"/>
      <c r="J311" s="40"/>
      <c r="K311" s="40"/>
    </row>
    <row r="312" spans="2:11" x14ac:dyDescent="0.3">
      <c r="B312" s="48">
        <v>309</v>
      </c>
      <c r="C312" s="50" t="s">
        <v>1389</v>
      </c>
      <c r="D312" s="36"/>
      <c r="E312" s="36"/>
      <c r="F312" s="40"/>
      <c r="G312" s="40"/>
      <c r="H312" s="40"/>
      <c r="I312" s="40"/>
      <c r="J312" s="40"/>
      <c r="K312" s="40"/>
    </row>
    <row r="313" spans="2:11" x14ac:dyDescent="0.3">
      <c r="B313" s="48">
        <v>310</v>
      </c>
      <c r="C313" s="50" t="s">
        <v>1390</v>
      </c>
      <c r="D313" s="36"/>
      <c r="E313" s="36"/>
      <c r="F313" s="40"/>
      <c r="G313" s="40"/>
      <c r="H313" s="40"/>
      <c r="I313" s="40"/>
      <c r="J313" s="40"/>
      <c r="K313" s="40"/>
    </row>
    <row r="314" spans="2:11" x14ac:dyDescent="0.3">
      <c r="B314" s="48">
        <v>311</v>
      </c>
      <c r="C314" s="50" t="s">
        <v>2086</v>
      </c>
      <c r="D314" s="36"/>
      <c r="E314" s="36"/>
      <c r="F314" s="40"/>
      <c r="G314" s="40"/>
      <c r="H314" s="40"/>
      <c r="I314" s="40"/>
      <c r="J314" s="40"/>
      <c r="K314" s="40"/>
    </row>
    <row r="315" spans="2:11" x14ac:dyDescent="0.3">
      <c r="B315" s="48">
        <v>312</v>
      </c>
      <c r="C315" s="50" t="s">
        <v>1391</v>
      </c>
      <c r="D315" s="36"/>
      <c r="E315" s="36"/>
      <c r="F315" s="40"/>
      <c r="G315" s="40"/>
      <c r="H315" s="40"/>
      <c r="I315" s="40"/>
      <c r="J315" s="40"/>
      <c r="K315" s="40"/>
    </row>
    <row r="316" spans="2:11" x14ac:dyDescent="0.3">
      <c r="B316" s="48">
        <v>313</v>
      </c>
      <c r="C316" s="50" t="s">
        <v>1392</v>
      </c>
      <c r="D316" s="36"/>
      <c r="E316" s="36"/>
      <c r="F316" s="40"/>
      <c r="G316" s="40"/>
      <c r="H316" s="40"/>
      <c r="I316" s="40"/>
      <c r="J316" s="40"/>
      <c r="K316" s="40"/>
    </row>
    <row r="317" spans="2:11" x14ac:dyDescent="0.3">
      <c r="B317" s="48">
        <v>314</v>
      </c>
      <c r="C317" s="50" t="s">
        <v>1393</v>
      </c>
      <c r="D317" s="36"/>
      <c r="E317" s="36"/>
      <c r="F317" s="40"/>
      <c r="G317" s="40"/>
      <c r="H317" s="40"/>
      <c r="I317" s="40"/>
      <c r="J317" s="40"/>
      <c r="K317" s="40"/>
    </row>
    <row r="318" spans="2:11" x14ac:dyDescent="0.3">
      <c r="B318" s="48">
        <v>315</v>
      </c>
      <c r="C318" s="50" t="s">
        <v>1394</v>
      </c>
      <c r="D318" s="36"/>
      <c r="E318" s="36"/>
      <c r="F318" s="40"/>
      <c r="G318" s="40"/>
      <c r="H318" s="40"/>
      <c r="I318" s="40"/>
      <c r="J318" s="40"/>
      <c r="K318" s="40"/>
    </row>
    <row r="319" spans="2:11" x14ac:dyDescent="0.3">
      <c r="B319" s="48">
        <v>316</v>
      </c>
      <c r="C319" s="50" t="s">
        <v>1395</v>
      </c>
      <c r="D319" s="36"/>
      <c r="E319" s="36"/>
      <c r="F319" s="40"/>
      <c r="G319" s="40"/>
      <c r="H319" s="40"/>
      <c r="I319" s="40"/>
      <c r="J319" s="40"/>
      <c r="K319" s="40"/>
    </row>
    <row r="320" spans="2:11" x14ac:dyDescent="0.3">
      <c r="B320" s="48">
        <v>317</v>
      </c>
      <c r="C320" s="50" t="s">
        <v>1396</v>
      </c>
      <c r="D320" s="36"/>
      <c r="E320" s="36"/>
      <c r="F320" s="40"/>
      <c r="G320" s="40"/>
      <c r="H320" s="40"/>
      <c r="I320" s="40"/>
      <c r="J320" s="40"/>
      <c r="K320" s="40"/>
    </row>
    <row r="321" spans="2:11" x14ac:dyDescent="0.3">
      <c r="B321" s="48">
        <v>318</v>
      </c>
      <c r="C321" s="50" t="s">
        <v>1397</v>
      </c>
      <c r="D321" s="36"/>
      <c r="E321" s="36"/>
      <c r="F321" s="40"/>
      <c r="G321" s="40"/>
      <c r="H321" s="40"/>
      <c r="I321" s="40"/>
      <c r="J321" s="40"/>
      <c r="K321" s="40"/>
    </row>
    <row r="322" spans="2:11" x14ac:dyDescent="0.3">
      <c r="B322" s="48">
        <v>319</v>
      </c>
      <c r="C322" s="50" t="s">
        <v>1398</v>
      </c>
      <c r="D322" s="36"/>
      <c r="E322" s="36"/>
      <c r="F322" s="40"/>
      <c r="G322" s="40"/>
      <c r="H322" s="40"/>
      <c r="I322" s="40"/>
      <c r="J322" s="40"/>
      <c r="K322" s="40"/>
    </row>
    <row r="323" spans="2:11" x14ac:dyDescent="0.3">
      <c r="B323" s="48">
        <v>320</v>
      </c>
      <c r="C323" s="50" t="s">
        <v>2087</v>
      </c>
      <c r="D323" s="36"/>
      <c r="E323" s="36"/>
      <c r="F323" s="40"/>
      <c r="G323" s="40"/>
      <c r="H323" s="40"/>
      <c r="I323" s="40"/>
      <c r="J323" s="40"/>
      <c r="K323" s="40"/>
    </row>
    <row r="324" spans="2:11" x14ac:dyDescent="0.3">
      <c r="B324" s="48">
        <v>321</v>
      </c>
      <c r="C324" s="50" t="s">
        <v>1399</v>
      </c>
      <c r="D324" s="36"/>
      <c r="E324" s="36"/>
      <c r="F324" s="40"/>
      <c r="G324" s="40"/>
      <c r="H324" s="40"/>
      <c r="I324" s="40"/>
      <c r="J324" s="40"/>
      <c r="K324" s="40"/>
    </row>
    <row r="325" spans="2:11" x14ac:dyDescent="0.3">
      <c r="B325" s="48">
        <v>322</v>
      </c>
      <c r="C325" s="50" t="s">
        <v>1400</v>
      </c>
      <c r="D325" s="36"/>
      <c r="E325" s="36"/>
      <c r="F325" s="40"/>
      <c r="G325" s="40"/>
      <c r="H325" s="40"/>
      <c r="I325" s="40"/>
      <c r="J325" s="40"/>
      <c r="K325" s="40"/>
    </row>
    <row r="326" spans="2:11" x14ac:dyDescent="0.3">
      <c r="B326" s="48">
        <v>323</v>
      </c>
      <c r="C326" s="50" t="s">
        <v>1401</v>
      </c>
      <c r="D326" s="36"/>
      <c r="E326" s="36"/>
      <c r="F326" s="40"/>
      <c r="G326" s="40"/>
      <c r="H326" s="40"/>
      <c r="I326" s="40"/>
      <c r="J326" s="40"/>
      <c r="K326" s="40"/>
    </row>
    <row r="327" spans="2:11" x14ac:dyDescent="0.3">
      <c r="B327" s="48">
        <v>324</v>
      </c>
      <c r="C327" s="50" t="s">
        <v>1402</v>
      </c>
      <c r="D327" s="36"/>
      <c r="E327" s="36"/>
      <c r="F327" s="40"/>
      <c r="G327" s="40"/>
      <c r="H327" s="40"/>
      <c r="I327" s="40"/>
      <c r="J327" s="40"/>
      <c r="K327" s="40"/>
    </row>
    <row r="328" spans="2:11" x14ac:dyDescent="0.3">
      <c r="B328" s="48">
        <v>325</v>
      </c>
      <c r="C328" s="50" t="s">
        <v>1403</v>
      </c>
      <c r="D328" s="36"/>
      <c r="E328" s="36"/>
      <c r="F328" s="40"/>
      <c r="G328" s="40"/>
      <c r="H328" s="40"/>
      <c r="I328" s="40"/>
      <c r="J328" s="40"/>
      <c r="K328" s="40"/>
    </row>
    <row r="329" spans="2:11" x14ac:dyDescent="0.3">
      <c r="B329" s="48">
        <v>326</v>
      </c>
      <c r="C329" s="50" t="s">
        <v>2088</v>
      </c>
      <c r="D329" s="36"/>
      <c r="E329" s="36"/>
      <c r="F329" s="40"/>
      <c r="G329" s="40"/>
      <c r="H329" s="40"/>
      <c r="I329" s="40"/>
      <c r="J329" s="40"/>
      <c r="K329" s="40"/>
    </row>
    <row r="330" spans="2:11" x14ac:dyDescent="0.3">
      <c r="B330" s="48">
        <v>327</v>
      </c>
      <c r="C330" s="50" t="s">
        <v>1404</v>
      </c>
      <c r="D330" s="36"/>
      <c r="E330" s="36"/>
      <c r="F330" s="40"/>
      <c r="G330" s="40"/>
      <c r="H330" s="40"/>
      <c r="I330" s="40"/>
      <c r="J330" s="40"/>
      <c r="K330" s="40"/>
    </row>
    <row r="331" spans="2:11" x14ac:dyDescent="0.3">
      <c r="B331" s="48">
        <v>328</v>
      </c>
      <c r="C331" s="50" t="s">
        <v>1405</v>
      </c>
      <c r="D331" s="36"/>
      <c r="E331" s="36"/>
      <c r="F331" s="40"/>
      <c r="G331" s="40"/>
      <c r="H331" s="40"/>
      <c r="I331" s="40"/>
      <c r="J331" s="40"/>
      <c r="K331" s="40"/>
    </row>
    <row r="332" spans="2:11" x14ac:dyDescent="0.3">
      <c r="B332" s="48">
        <v>329</v>
      </c>
      <c r="C332" s="50" t="s">
        <v>1406</v>
      </c>
      <c r="D332" s="36"/>
      <c r="E332" s="36"/>
      <c r="F332" s="40"/>
      <c r="G332" s="40"/>
      <c r="H332" s="40"/>
      <c r="I332" s="40"/>
      <c r="J332" s="40"/>
      <c r="K332" s="40"/>
    </row>
    <row r="333" spans="2:11" x14ac:dyDescent="0.3">
      <c r="B333" s="48">
        <v>330</v>
      </c>
      <c r="C333" s="50" t="s">
        <v>1407</v>
      </c>
      <c r="D333" s="36"/>
      <c r="E333" s="36"/>
      <c r="F333" s="40"/>
      <c r="G333" s="40"/>
      <c r="H333" s="40"/>
      <c r="I333" s="40"/>
      <c r="J333" s="40"/>
      <c r="K333" s="40"/>
    </row>
    <row r="334" spans="2:11" x14ac:dyDescent="0.3">
      <c r="B334" s="48">
        <v>331</v>
      </c>
      <c r="C334" s="50" t="s">
        <v>1408</v>
      </c>
      <c r="D334" s="36"/>
      <c r="E334" s="36"/>
      <c r="F334" s="40"/>
      <c r="G334" s="40"/>
      <c r="H334" s="40"/>
      <c r="I334" s="40"/>
      <c r="J334" s="40"/>
      <c r="K334" s="40"/>
    </row>
    <row r="335" spans="2:11" x14ac:dyDescent="0.3">
      <c r="B335" s="48">
        <v>332</v>
      </c>
      <c r="C335" s="50" t="s">
        <v>1409</v>
      </c>
      <c r="D335" s="36"/>
      <c r="E335" s="36"/>
      <c r="F335" s="40"/>
      <c r="G335" s="40"/>
      <c r="H335" s="40"/>
      <c r="I335" s="40"/>
      <c r="J335" s="40"/>
      <c r="K335" s="40"/>
    </row>
    <row r="336" spans="2:11" x14ac:dyDescent="0.3">
      <c r="B336" s="48">
        <v>333</v>
      </c>
      <c r="C336" s="50" t="s">
        <v>1410</v>
      </c>
      <c r="D336" s="36"/>
      <c r="E336" s="36"/>
      <c r="F336" s="40"/>
      <c r="G336" s="40"/>
      <c r="H336" s="40"/>
      <c r="I336" s="40"/>
      <c r="J336" s="40"/>
      <c r="K336" s="40"/>
    </row>
    <row r="337" spans="2:11" x14ac:dyDescent="0.3">
      <c r="B337" s="48">
        <v>334</v>
      </c>
      <c r="C337" s="50" t="s">
        <v>1411</v>
      </c>
      <c r="D337" s="36"/>
      <c r="E337" s="36"/>
      <c r="F337" s="40"/>
      <c r="G337" s="40"/>
      <c r="H337" s="40"/>
      <c r="I337" s="40"/>
      <c r="J337" s="40"/>
      <c r="K337" s="40"/>
    </row>
    <row r="338" spans="2:11" x14ac:dyDescent="0.3">
      <c r="B338" s="48">
        <v>335</v>
      </c>
      <c r="C338" s="50" t="s">
        <v>2089</v>
      </c>
      <c r="D338" s="36"/>
      <c r="E338" s="36"/>
      <c r="F338" s="40"/>
      <c r="G338" s="40"/>
      <c r="H338" s="40"/>
      <c r="I338" s="40"/>
      <c r="J338" s="40"/>
      <c r="K338" s="40"/>
    </row>
    <row r="339" spans="2:11" x14ac:dyDescent="0.3">
      <c r="B339" s="48">
        <v>336</v>
      </c>
      <c r="C339" s="50" t="s">
        <v>2090</v>
      </c>
      <c r="D339" s="36"/>
      <c r="E339" s="36"/>
      <c r="F339" s="40"/>
      <c r="G339" s="40"/>
      <c r="H339" s="40"/>
      <c r="I339" s="40"/>
      <c r="J339" s="40"/>
      <c r="K339" s="40"/>
    </row>
    <row r="340" spans="2:11" x14ac:dyDescent="0.3">
      <c r="B340" s="48">
        <v>337</v>
      </c>
      <c r="C340" s="50" t="s">
        <v>1412</v>
      </c>
      <c r="D340" s="36"/>
      <c r="E340" s="36"/>
      <c r="F340" s="40"/>
      <c r="G340" s="40"/>
      <c r="H340" s="40"/>
      <c r="I340" s="40"/>
      <c r="J340" s="40"/>
      <c r="K340" s="40"/>
    </row>
    <row r="341" spans="2:11" x14ac:dyDescent="0.3">
      <c r="B341" s="48">
        <v>338</v>
      </c>
      <c r="C341" s="50" t="s">
        <v>1413</v>
      </c>
      <c r="D341" s="36"/>
      <c r="E341" s="36"/>
      <c r="F341" s="40"/>
      <c r="G341" s="40"/>
      <c r="H341" s="40"/>
      <c r="I341" s="40"/>
      <c r="J341" s="40"/>
      <c r="K341" s="40"/>
    </row>
    <row r="342" spans="2:11" x14ac:dyDescent="0.3">
      <c r="B342" s="48">
        <v>339</v>
      </c>
      <c r="C342" s="50" t="s">
        <v>1414</v>
      </c>
      <c r="D342" s="36"/>
      <c r="E342" s="36"/>
      <c r="F342" s="40"/>
      <c r="G342" s="40"/>
      <c r="H342" s="40"/>
      <c r="I342" s="40"/>
      <c r="J342" s="40"/>
      <c r="K342" s="40"/>
    </row>
    <row r="343" spans="2:11" x14ac:dyDescent="0.3">
      <c r="B343" s="48">
        <v>340</v>
      </c>
      <c r="C343" s="50" t="s">
        <v>1415</v>
      </c>
      <c r="D343" s="36"/>
      <c r="E343" s="36"/>
      <c r="F343" s="40"/>
      <c r="G343" s="40"/>
      <c r="H343" s="40"/>
      <c r="I343" s="40"/>
      <c r="J343" s="40"/>
      <c r="K343" s="40"/>
    </row>
    <row r="344" spans="2:11" x14ac:dyDescent="0.3">
      <c r="B344" s="48">
        <v>341</v>
      </c>
      <c r="C344" s="50" t="s">
        <v>1416</v>
      </c>
      <c r="D344" s="36"/>
      <c r="E344" s="36"/>
      <c r="F344" s="40"/>
      <c r="G344" s="40"/>
      <c r="H344" s="40"/>
      <c r="I344" s="40"/>
      <c r="J344" s="40"/>
      <c r="K344" s="40"/>
    </row>
    <row r="345" spans="2:11" x14ac:dyDescent="0.3">
      <c r="B345" s="48">
        <v>342</v>
      </c>
      <c r="C345" s="50" t="s">
        <v>1417</v>
      </c>
      <c r="D345" s="36"/>
      <c r="E345" s="36"/>
      <c r="F345" s="40"/>
      <c r="G345" s="40"/>
      <c r="H345" s="40"/>
      <c r="I345" s="40"/>
      <c r="J345" s="40"/>
      <c r="K345" s="40"/>
    </row>
    <row r="346" spans="2:11" x14ac:dyDescent="0.3">
      <c r="B346" s="48">
        <v>343</v>
      </c>
      <c r="C346" s="50" t="s">
        <v>2091</v>
      </c>
      <c r="D346" s="36"/>
      <c r="E346" s="36"/>
      <c r="F346" s="40"/>
      <c r="G346" s="40"/>
      <c r="H346" s="40"/>
      <c r="I346" s="40"/>
      <c r="J346" s="40"/>
      <c r="K346" s="40"/>
    </row>
    <row r="347" spans="2:11" x14ac:dyDescent="0.3">
      <c r="B347" s="48">
        <v>344</v>
      </c>
      <c r="C347" s="50" t="s">
        <v>2092</v>
      </c>
      <c r="D347" s="36"/>
      <c r="E347" s="36"/>
      <c r="F347" s="40"/>
      <c r="G347" s="40"/>
      <c r="H347" s="40"/>
      <c r="I347" s="40"/>
      <c r="J347" s="40"/>
      <c r="K347" s="40"/>
    </row>
    <row r="348" spans="2:11" x14ac:dyDescent="0.3">
      <c r="B348" s="48">
        <v>345</v>
      </c>
      <c r="C348" s="50" t="s">
        <v>2093</v>
      </c>
      <c r="D348" s="36"/>
      <c r="E348" s="36"/>
      <c r="F348" s="40"/>
      <c r="G348" s="40"/>
      <c r="H348" s="40"/>
      <c r="I348" s="40"/>
      <c r="J348" s="40"/>
      <c r="K348" s="40"/>
    </row>
    <row r="349" spans="2:11" x14ac:dyDescent="0.3">
      <c r="B349" s="48">
        <v>346</v>
      </c>
      <c r="C349" s="50" t="s">
        <v>2094</v>
      </c>
      <c r="D349" s="36"/>
      <c r="E349" s="36"/>
      <c r="F349" s="40"/>
      <c r="G349" s="40"/>
      <c r="H349" s="40"/>
      <c r="I349" s="40"/>
      <c r="J349" s="40"/>
      <c r="K349" s="40"/>
    </row>
    <row r="350" spans="2:11" x14ac:dyDescent="0.3">
      <c r="B350" s="48">
        <v>347</v>
      </c>
      <c r="C350" s="50" t="s">
        <v>2095</v>
      </c>
      <c r="D350" s="36"/>
      <c r="E350" s="36"/>
      <c r="F350" s="40"/>
      <c r="G350" s="40"/>
      <c r="H350" s="40"/>
      <c r="I350" s="40"/>
      <c r="J350" s="40"/>
      <c r="K350" s="40"/>
    </row>
    <row r="351" spans="2:11" x14ac:dyDescent="0.3">
      <c r="B351" s="48">
        <v>348</v>
      </c>
      <c r="C351" s="50" t="s">
        <v>2096</v>
      </c>
      <c r="D351" s="36"/>
      <c r="E351" s="36"/>
      <c r="F351" s="40"/>
      <c r="G351" s="40"/>
      <c r="H351" s="40"/>
      <c r="I351" s="40"/>
      <c r="J351" s="40"/>
      <c r="K351" s="40"/>
    </row>
    <row r="352" spans="2:11" x14ac:dyDescent="0.3">
      <c r="B352" s="48">
        <v>349</v>
      </c>
      <c r="C352" s="50" t="s">
        <v>2097</v>
      </c>
      <c r="D352" s="36"/>
      <c r="E352" s="36"/>
      <c r="F352" s="40"/>
      <c r="G352" s="40"/>
      <c r="H352" s="40"/>
      <c r="I352" s="40"/>
      <c r="J352" s="40"/>
      <c r="K352" s="40"/>
    </row>
    <row r="353" spans="2:11" x14ac:dyDescent="0.3">
      <c r="B353" s="48">
        <v>350</v>
      </c>
      <c r="C353" s="50" t="s">
        <v>2098</v>
      </c>
      <c r="D353" s="36"/>
      <c r="E353" s="36"/>
      <c r="F353" s="40"/>
      <c r="G353" s="40"/>
      <c r="H353" s="40"/>
      <c r="I353" s="40"/>
      <c r="J353" s="40"/>
      <c r="K353" s="40"/>
    </row>
    <row r="354" spans="2:11" x14ac:dyDescent="0.3">
      <c r="B354" s="48">
        <v>351</v>
      </c>
      <c r="C354" s="50" t="s">
        <v>2099</v>
      </c>
      <c r="D354" s="36"/>
      <c r="E354" s="36"/>
      <c r="F354" s="40"/>
      <c r="G354" s="40"/>
      <c r="H354" s="40"/>
      <c r="I354" s="40"/>
      <c r="J354" s="40"/>
      <c r="K354" s="40"/>
    </row>
    <row r="355" spans="2:11" x14ac:dyDescent="0.3">
      <c r="B355" s="48">
        <v>352</v>
      </c>
      <c r="C355" s="50" t="s">
        <v>2100</v>
      </c>
      <c r="D355" s="36"/>
      <c r="E355" s="36"/>
      <c r="F355" s="40"/>
      <c r="G355" s="40"/>
      <c r="H355" s="40"/>
      <c r="I355" s="40"/>
      <c r="J355" s="40"/>
      <c r="K355" s="40"/>
    </row>
    <row r="356" spans="2:11" x14ac:dyDescent="0.3">
      <c r="B356" s="48">
        <v>353</v>
      </c>
      <c r="C356" s="50" t="s">
        <v>2101</v>
      </c>
      <c r="D356" s="36"/>
      <c r="E356" s="36"/>
      <c r="F356" s="40"/>
      <c r="G356" s="40"/>
      <c r="H356" s="40"/>
      <c r="I356" s="40"/>
      <c r="J356" s="40"/>
      <c r="K356" s="40"/>
    </row>
    <row r="357" spans="2:11" x14ac:dyDescent="0.3">
      <c r="B357" s="48">
        <v>354</v>
      </c>
      <c r="C357" s="50" t="s">
        <v>2102</v>
      </c>
      <c r="D357" s="36"/>
      <c r="E357" s="36"/>
      <c r="F357" s="40"/>
      <c r="G357" s="40"/>
      <c r="H357" s="40"/>
      <c r="I357" s="40"/>
      <c r="J357" s="40"/>
      <c r="K357" s="40"/>
    </row>
    <row r="358" spans="2:11" x14ac:dyDescent="0.3">
      <c r="B358" s="48">
        <v>355</v>
      </c>
      <c r="C358" s="50" t="s">
        <v>2103</v>
      </c>
      <c r="D358" s="36"/>
      <c r="E358" s="36"/>
      <c r="F358" s="40"/>
      <c r="G358" s="40"/>
      <c r="H358" s="40"/>
      <c r="I358" s="40"/>
      <c r="J358" s="40"/>
      <c r="K358" s="40"/>
    </row>
    <row r="359" spans="2:11" x14ac:dyDescent="0.3">
      <c r="B359" s="48">
        <v>356</v>
      </c>
      <c r="C359" s="50" t="s">
        <v>2104</v>
      </c>
      <c r="D359" s="36"/>
      <c r="E359" s="36"/>
      <c r="F359" s="40"/>
      <c r="G359" s="40"/>
      <c r="H359" s="40"/>
      <c r="I359" s="40"/>
      <c r="J359" s="40"/>
      <c r="K359" s="40"/>
    </row>
    <row r="360" spans="2:11" x14ac:dyDescent="0.3">
      <c r="B360" s="48">
        <v>357</v>
      </c>
      <c r="C360" s="50" t="s">
        <v>2105</v>
      </c>
      <c r="D360" s="36"/>
      <c r="E360" s="36"/>
      <c r="F360" s="40"/>
      <c r="G360" s="40"/>
      <c r="H360" s="40"/>
      <c r="I360" s="40"/>
      <c r="J360" s="40"/>
      <c r="K360" s="40"/>
    </row>
    <row r="361" spans="2:11" x14ac:dyDescent="0.3">
      <c r="B361" s="48">
        <v>358</v>
      </c>
      <c r="C361" s="50" t="s">
        <v>2106</v>
      </c>
      <c r="D361" s="36"/>
      <c r="E361" s="36"/>
      <c r="F361" s="40"/>
      <c r="G361" s="40"/>
      <c r="H361" s="40"/>
      <c r="I361" s="40"/>
      <c r="J361" s="40"/>
      <c r="K361" s="40"/>
    </row>
    <row r="362" spans="2:11" x14ac:dyDescent="0.3">
      <c r="B362" s="48">
        <v>359</v>
      </c>
      <c r="C362" s="50" t="s">
        <v>2107</v>
      </c>
      <c r="D362" s="36"/>
      <c r="E362" s="36"/>
      <c r="F362" s="40"/>
      <c r="G362" s="40"/>
      <c r="H362" s="40"/>
      <c r="I362" s="40"/>
      <c r="J362" s="40"/>
      <c r="K362" s="40"/>
    </row>
    <row r="363" spans="2:11" x14ac:dyDescent="0.3">
      <c r="B363" s="48">
        <v>360</v>
      </c>
      <c r="C363" s="50" t="s">
        <v>2108</v>
      </c>
      <c r="D363" s="36"/>
      <c r="E363" s="36"/>
      <c r="F363" s="40"/>
      <c r="G363" s="40"/>
      <c r="H363" s="40"/>
      <c r="I363" s="40"/>
      <c r="J363" s="40"/>
      <c r="K363" s="40"/>
    </row>
    <row r="364" spans="2:11" x14ac:dyDescent="0.3">
      <c r="B364" s="48">
        <v>361</v>
      </c>
      <c r="C364" s="50" t="s">
        <v>1438</v>
      </c>
      <c r="D364" s="36"/>
      <c r="E364" s="36"/>
      <c r="F364" s="40"/>
      <c r="G364" s="40"/>
      <c r="H364" s="40"/>
      <c r="I364" s="40"/>
      <c r="J364" s="40"/>
      <c r="K364" s="40"/>
    </row>
    <row r="365" spans="2:11" x14ac:dyDescent="0.3">
      <c r="B365" s="48">
        <v>362</v>
      </c>
      <c r="C365" s="50" t="s">
        <v>1439</v>
      </c>
      <c r="D365" s="36"/>
      <c r="E365" s="36"/>
      <c r="F365" s="40"/>
      <c r="G365" s="40"/>
      <c r="H365" s="40"/>
      <c r="I365" s="40"/>
      <c r="J365" s="40"/>
      <c r="K365" s="40"/>
    </row>
    <row r="366" spans="2:11" x14ac:dyDescent="0.3">
      <c r="B366" s="48">
        <v>363</v>
      </c>
      <c r="C366" s="50" t="s">
        <v>1440</v>
      </c>
      <c r="D366" s="36"/>
      <c r="E366" s="36"/>
      <c r="F366" s="40"/>
      <c r="G366" s="40"/>
      <c r="H366" s="40"/>
      <c r="I366" s="40"/>
      <c r="J366" s="40"/>
      <c r="K366" s="40"/>
    </row>
    <row r="367" spans="2:11" x14ac:dyDescent="0.3">
      <c r="B367" s="48">
        <v>364</v>
      </c>
      <c r="C367" s="50" t="s">
        <v>1441</v>
      </c>
      <c r="D367" s="36"/>
      <c r="E367" s="36"/>
      <c r="F367" s="40"/>
      <c r="G367" s="40"/>
      <c r="H367" s="40"/>
      <c r="I367" s="40"/>
      <c r="J367" s="40"/>
      <c r="K367" s="40"/>
    </row>
    <row r="368" spans="2:11" x14ac:dyDescent="0.3">
      <c r="B368" s="48">
        <v>365</v>
      </c>
      <c r="C368" s="50" t="s">
        <v>1442</v>
      </c>
      <c r="D368" s="36"/>
      <c r="E368" s="36"/>
      <c r="F368" s="40"/>
      <c r="G368" s="40"/>
      <c r="H368" s="40"/>
      <c r="I368" s="40"/>
      <c r="J368" s="40"/>
      <c r="K368" s="40"/>
    </row>
    <row r="369" spans="2:11" x14ac:dyDescent="0.3">
      <c r="B369" s="48">
        <v>366</v>
      </c>
      <c r="C369" s="50" t="s">
        <v>1443</v>
      </c>
      <c r="D369" s="36"/>
      <c r="E369" s="36"/>
      <c r="F369" s="40"/>
      <c r="G369" s="40"/>
      <c r="H369" s="40"/>
      <c r="I369" s="40"/>
      <c r="J369" s="40"/>
      <c r="K369" s="40"/>
    </row>
    <row r="370" spans="2:11" x14ac:dyDescent="0.3">
      <c r="B370" s="48">
        <v>367</v>
      </c>
      <c r="C370" s="50" t="s">
        <v>1444</v>
      </c>
      <c r="D370" s="36"/>
      <c r="E370" s="36"/>
      <c r="F370" s="40"/>
      <c r="G370" s="40"/>
      <c r="H370" s="40"/>
      <c r="I370" s="40"/>
      <c r="J370" s="40"/>
      <c r="K370" s="40"/>
    </row>
    <row r="371" spans="2:11" x14ac:dyDescent="0.3">
      <c r="B371" s="48">
        <v>368</v>
      </c>
      <c r="C371" s="50" t="s">
        <v>1445</v>
      </c>
      <c r="D371" s="36"/>
      <c r="E371" s="36"/>
      <c r="F371" s="40"/>
      <c r="G371" s="40"/>
      <c r="H371" s="40"/>
      <c r="I371" s="40"/>
      <c r="J371" s="40"/>
      <c r="K371" s="40"/>
    </row>
    <row r="372" spans="2:11" x14ac:dyDescent="0.3">
      <c r="B372" s="48">
        <v>369</v>
      </c>
      <c r="C372" s="50" t="s">
        <v>1446</v>
      </c>
      <c r="D372" s="36"/>
      <c r="E372" s="36"/>
      <c r="F372" s="40"/>
      <c r="G372" s="40"/>
      <c r="H372" s="40"/>
      <c r="I372" s="40"/>
      <c r="J372" s="40"/>
      <c r="K372" s="40"/>
    </row>
    <row r="373" spans="2:11" x14ac:dyDescent="0.3">
      <c r="B373" s="48">
        <v>370</v>
      </c>
      <c r="C373" s="50" t="s">
        <v>1447</v>
      </c>
      <c r="D373" s="36"/>
      <c r="E373" s="36"/>
      <c r="F373" s="40"/>
      <c r="G373" s="40"/>
      <c r="H373" s="40"/>
      <c r="I373" s="40"/>
      <c r="J373" s="40"/>
      <c r="K373" s="40"/>
    </row>
    <row r="374" spans="2:11" x14ac:dyDescent="0.3">
      <c r="B374" s="48">
        <v>371</v>
      </c>
      <c r="C374" s="50" t="s">
        <v>1448</v>
      </c>
      <c r="D374" s="36"/>
      <c r="E374" s="36"/>
      <c r="F374" s="40"/>
      <c r="G374" s="40"/>
      <c r="H374" s="40"/>
      <c r="I374" s="40"/>
      <c r="J374" s="40"/>
      <c r="K374" s="40"/>
    </row>
    <row r="375" spans="2:11" x14ac:dyDescent="0.3">
      <c r="B375" s="48">
        <v>372</v>
      </c>
      <c r="C375" s="50" t="s">
        <v>1449</v>
      </c>
      <c r="D375" s="36"/>
      <c r="E375" s="36"/>
      <c r="F375" s="40"/>
      <c r="G375" s="40"/>
      <c r="H375" s="40"/>
      <c r="I375" s="40"/>
      <c r="J375" s="40"/>
      <c r="K375" s="40"/>
    </row>
    <row r="376" spans="2:11" x14ac:dyDescent="0.3">
      <c r="B376" s="48">
        <v>373</v>
      </c>
      <c r="C376" s="50" t="s">
        <v>1450</v>
      </c>
      <c r="D376" s="36"/>
      <c r="E376" s="36"/>
      <c r="F376" s="40"/>
      <c r="G376" s="40"/>
      <c r="H376" s="40"/>
      <c r="I376" s="40"/>
      <c r="J376" s="40"/>
      <c r="K376" s="40"/>
    </row>
    <row r="377" spans="2:11" x14ac:dyDescent="0.3">
      <c r="B377" s="48">
        <v>374</v>
      </c>
      <c r="C377" s="50" t="s">
        <v>1451</v>
      </c>
      <c r="D377" s="36"/>
      <c r="E377" s="36"/>
      <c r="F377" s="40"/>
      <c r="G377" s="40"/>
      <c r="H377" s="40"/>
      <c r="I377" s="40"/>
      <c r="J377" s="40"/>
      <c r="K377" s="40"/>
    </row>
    <row r="378" spans="2:11" x14ac:dyDescent="0.3">
      <c r="B378" s="48">
        <v>375</v>
      </c>
      <c r="C378" s="50" t="s">
        <v>1452</v>
      </c>
      <c r="D378" s="36"/>
      <c r="E378" s="36"/>
      <c r="F378" s="40"/>
      <c r="G378" s="40"/>
      <c r="H378" s="40"/>
      <c r="I378" s="40"/>
      <c r="J378" s="40"/>
      <c r="K378" s="40"/>
    </row>
    <row r="379" spans="2:11" x14ac:dyDescent="0.3">
      <c r="B379" s="48">
        <v>376</v>
      </c>
      <c r="C379" s="50" t="s">
        <v>1453</v>
      </c>
      <c r="D379" s="36"/>
      <c r="E379" s="36"/>
      <c r="F379" s="40"/>
      <c r="G379" s="40"/>
      <c r="H379" s="40"/>
      <c r="I379" s="40"/>
      <c r="J379" s="40"/>
      <c r="K379" s="40"/>
    </row>
    <row r="380" spans="2:11" x14ac:dyDescent="0.3">
      <c r="B380" s="48">
        <v>377</v>
      </c>
      <c r="C380" s="50" t="s">
        <v>1454</v>
      </c>
      <c r="D380" s="36"/>
      <c r="E380" s="36"/>
      <c r="F380" s="40"/>
      <c r="G380" s="40"/>
      <c r="H380" s="40"/>
      <c r="I380" s="40"/>
      <c r="J380" s="40"/>
      <c r="K380" s="40"/>
    </row>
    <row r="381" spans="2:11" x14ac:dyDescent="0.3">
      <c r="B381" s="48">
        <v>378</v>
      </c>
      <c r="C381" s="50" t="s">
        <v>1455</v>
      </c>
      <c r="D381" s="36"/>
      <c r="E381" s="36"/>
      <c r="F381" s="40"/>
      <c r="G381" s="40"/>
      <c r="H381" s="40"/>
      <c r="I381" s="40"/>
      <c r="J381" s="40"/>
      <c r="K381" s="40"/>
    </row>
    <row r="382" spans="2:11" x14ac:dyDescent="0.3">
      <c r="B382" s="48">
        <v>379</v>
      </c>
      <c r="C382" s="50" t="s">
        <v>1456</v>
      </c>
      <c r="D382" s="36"/>
      <c r="E382" s="36"/>
      <c r="F382" s="40"/>
      <c r="G382" s="40"/>
      <c r="H382" s="40"/>
      <c r="I382" s="40"/>
      <c r="J382" s="40"/>
      <c r="K382" s="40"/>
    </row>
    <row r="383" spans="2:11" x14ac:dyDescent="0.3">
      <c r="B383" s="48">
        <v>380</v>
      </c>
      <c r="C383" s="50" t="s">
        <v>1457</v>
      </c>
      <c r="D383" s="36"/>
      <c r="E383" s="36"/>
      <c r="F383" s="40"/>
      <c r="G383" s="40"/>
      <c r="H383" s="40"/>
      <c r="I383" s="40"/>
      <c r="J383" s="40"/>
      <c r="K383" s="40"/>
    </row>
    <row r="384" spans="2:11" x14ac:dyDescent="0.3">
      <c r="B384" s="48">
        <v>381</v>
      </c>
      <c r="C384" s="50" t="s">
        <v>1458</v>
      </c>
      <c r="D384" s="36"/>
      <c r="E384" s="36"/>
      <c r="F384" s="40"/>
      <c r="G384" s="40"/>
      <c r="H384" s="40"/>
      <c r="I384" s="40"/>
      <c r="J384" s="40"/>
      <c r="K384" s="40"/>
    </row>
    <row r="385" spans="2:11" x14ac:dyDescent="0.3">
      <c r="B385" s="48">
        <v>382</v>
      </c>
      <c r="C385" s="50" t="s">
        <v>1459</v>
      </c>
      <c r="D385" s="36"/>
      <c r="E385" s="36"/>
      <c r="F385" s="40"/>
      <c r="G385" s="40"/>
      <c r="H385" s="40"/>
      <c r="I385" s="40"/>
      <c r="J385" s="40"/>
      <c r="K385" s="40"/>
    </row>
    <row r="386" spans="2:11" x14ac:dyDescent="0.3">
      <c r="B386" s="48">
        <v>383</v>
      </c>
      <c r="C386" s="50" t="s">
        <v>1460</v>
      </c>
      <c r="D386" s="36"/>
      <c r="E386" s="36"/>
      <c r="F386" s="40"/>
      <c r="G386" s="40"/>
      <c r="H386" s="40"/>
      <c r="I386" s="40"/>
      <c r="J386" s="40"/>
      <c r="K386" s="40"/>
    </row>
    <row r="387" spans="2:11" x14ac:dyDescent="0.3">
      <c r="B387" s="48">
        <v>384</v>
      </c>
      <c r="C387" s="50" t="s">
        <v>1461</v>
      </c>
      <c r="D387" s="36"/>
      <c r="E387" s="36"/>
      <c r="F387" s="40"/>
      <c r="G387" s="40"/>
      <c r="H387" s="40"/>
      <c r="I387" s="40"/>
      <c r="J387" s="40"/>
      <c r="K387" s="40"/>
    </row>
    <row r="388" spans="2:11" x14ac:dyDescent="0.3">
      <c r="B388" s="48">
        <v>385</v>
      </c>
      <c r="C388" s="50" t="s">
        <v>1462</v>
      </c>
      <c r="D388" s="36"/>
      <c r="E388" s="36"/>
      <c r="F388" s="40"/>
      <c r="G388" s="40"/>
      <c r="H388" s="40"/>
      <c r="I388" s="40"/>
      <c r="J388" s="40"/>
      <c r="K388" s="40"/>
    </row>
    <row r="389" spans="2:11" x14ac:dyDescent="0.3">
      <c r="B389" s="48">
        <v>386</v>
      </c>
      <c r="C389" s="50" t="s">
        <v>1463</v>
      </c>
      <c r="D389" s="36"/>
      <c r="E389" s="36"/>
      <c r="F389" s="40"/>
      <c r="G389" s="40"/>
      <c r="H389" s="40"/>
      <c r="I389" s="40"/>
      <c r="J389" s="40"/>
      <c r="K389" s="40"/>
    </row>
    <row r="390" spans="2:11" x14ac:dyDescent="0.3">
      <c r="B390" s="48">
        <v>387</v>
      </c>
      <c r="C390" s="50" t="s">
        <v>1464</v>
      </c>
      <c r="D390" s="36"/>
      <c r="E390" s="36"/>
      <c r="F390" s="40"/>
      <c r="G390" s="40"/>
      <c r="H390" s="40"/>
      <c r="I390" s="40"/>
      <c r="J390" s="40"/>
      <c r="K390" s="40"/>
    </row>
    <row r="391" spans="2:11" x14ac:dyDescent="0.3">
      <c r="B391" s="48">
        <v>388</v>
      </c>
      <c r="C391" s="50" t="s">
        <v>1465</v>
      </c>
      <c r="D391" s="36"/>
      <c r="E391" s="36"/>
      <c r="F391" s="40"/>
      <c r="G391" s="40"/>
      <c r="H391" s="40"/>
      <c r="I391" s="40"/>
      <c r="J391" s="40"/>
      <c r="K391" s="40"/>
    </row>
    <row r="392" spans="2:11" x14ac:dyDescent="0.3">
      <c r="B392" s="48">
        <v>389</v>
      </c>
      <c r="C392" s="50" t="s">
        <v>1466</v>
      </c>
      <c r="D392" s="36"/>
      <c r="E392" s="36"/>
      <c r="F392" s="40"/>
      <c r="G392" s="40"/>
      <c r="H392" s="40"/>
      <c r="I392" s="40"/>
      <c r="J392" s="40"/>
      <c r="K392" s="40"/>
    </row>
    <row r="393" spans="2:11" x14ac:dyDescent="0.3">
      <c r="B393" s="48">
        <v>390</v>
      </c>
      <c r="C393" s="50" t="s">
        <v>1467</v>
      </c>
      <c r="D393" s="36"/>
      <c r="E393" s="36"/>
      <c r="F393" s="40"/>
      <c r="G393" s="40"/>
      <c r="H393" s="40"/>
      <c r="I393" s="40"/>
      <c r="J393" s="40"/>
      <c r="K393" s="40"/>
    </row>
    <row r="394" spans="2:11" x14ac:dyDescent="0.3">
      <c r="B394" s="48">
        <v>391</v>
      </c>
      <c r="C394" s="50" t="s">
        <v>1468</v>
      </c>
      <c r="D394" s="36"/>
      <c r="E394" s="36"/>
      <c r="F394" s="40"/>
      <c r="G394" s="40"/>
      <c r="H394" s="40"/>
      <c r="I394" s="40"/>
      <c r="J394" s="40"/>
      <c r="K394" s="40"/>
    </row>
    <row r="395" spans="2:11" x14ac:dyDescent="0.3">
      <c r="B395" s="48">
        <v>392</v>
      </c>
      <c r="C395" s="50" t="s">
        <v>1469</v>
      </c>
      <c r="D395" s="36"/>
      <c r="E395" s="36"/>
      <c r="F395" s="40"/>
      <c r="G395" s="40"/>
      <c r="H395" s="40"/>
      <c r="I395" s="40"/>
      <c r="J395" s="40"/>
      <c r="K395" s="40"/>
    </row>
    <row r="396" spans="2:11" x14ac:dyDescent="0.3">
      <c r="B396" s="48">
        <v>393</v>
      </c>
      <c r="C396" s="50" t="s">
        <v>1470</v>
      </c>
      <c r="D396" s="36"/>
      <c r="E396" s="36"/>
      <c r="F396" s="40"/>
      <c r="G396" s="40"/>
      <c r="H396" s="40"/>
      <c r="I396" s="40"/>
      <c r="J396" s="40"/>
      <c r="K396" s="40"/>
    </row>
    <row r="397" spans="2:11" x14ac:dyDescent="0.3">
      <c r="B397" s="48">
        <v>394</v>
      </c>
      <c r="C397" s="50" t="s">
        <v>1471</v>
      </c>
      <c r="D397" s="36"/>
      <c r="E397" s="36"/>
      <c r="F397" s="40"/>
      <c r="G397" s="40"/>
      <c r="H397" s="40"/>
      <c r="I397" s="40"/>
      <c r="J397" s="40"/>
      <c r="K397" s="40"/>
    </row>
    <row r="398" spans="2:11" x14ac:dyDescent="0.3">
      <c r="B398" s="48">
        <v>395</v>
      </c>
      <c r="C398" s="50" t="s">
        <v>1418</v>
      </c>
      <c r="D398" s="36"/>
      <c r="E398" s="36"/>
      <c r="F398" s="40"/>
      <c r="G398" s="40"/>
      <c r="H398" s="40"/>
      <c r="I398" s="40"/>
      <c r="J398" s="40"/>
      <c r="K398" s="40"/>
    </row>
    <row r="399" spans="2:11" x14ac:dyDescent="0.3">
      <c r="B399" s="48">
        <v>396</v>
      </c>
      <c r="C399" s="50" t="s">
        <v>1419</v>
      </c>
      <c r="D399" s="36"/>
      <c r="E399" s="36"/>
      <c r="F399" s="40"/>
      <c r="G399" s="40"/>
      <c r="H399" s="40"/>
      <c r="I399" s="40"/>
      <c r="J399" s="40"/>
      <c r="K399" s="40"/>
    </row>
    <row r="400" spans="2:11" x14ac:dyDescent="0.3">
      <c r="B400" s="48">
        <v>397</v>
      </c>
      <c r="C400" s="50" t="s">
        <v>1420</v>
      </c>
      <c r="D400" s="36"/>
      <c r="E400" s="36"/>
      <c r="F400" s="40"/>
      <c r="G400" s="40"/>
      <c r="H400" s="40"/>
      <c r="I400" s="40"/>
      <c r="J400" s="40"/>
      <c r="K400" s="40"/>
    </row>
    <row r="401" spans="2:11" x14ac:dyDescent="0.3">
      <c r="B401" s="48">
        <v>398</v>
      </c>
      <c r="C401" s="50" t="s">
        <v>1421</v>
      </c>
      <c r="D401" s="36"/>
      <c r="E401" s="36"/>
      <c r="F401" s="40"/>
      <c r="G401" s="40"/>
      <c r="H401" s="40"/>
      <c r="I401" s="40"/>
      <c r="J401" s="40"/>
      <c r="K401" s="40"/>
    </row>
    <row r="402" spans="2:11" x14ac:dyDescent="0.3">
      <c r="B402" s="48">
        <v>399</v>
      </c>
      <c r="C402" s="50" t="s">
        <v>1422</v>
      </c>
      <c r="D402" s="36"/>
      <c r="E402" s="36"/>
      <c r="F402" s="40"/>
      <c r="G402" s="40"/>
      <c r="H402" s="40"/>
      <c r="I402" s="40"/>
      <c r="J402" s="40"/>
      <c r="K402" s="40"/>
    </row>
    <row r="403" spans="2:11" x14ac:dyDescent="0.3">
      <c r="B403" s="48">
        <v>400</v>
      </c>
      <c r="C403" s="50" t="s">
        <v>1423</v>
      </c>
      <c r="D403" s="36"/>
      <c r="E403" s="36"/>
      <c r="F403" s="40"/>
      <c r="G403" s="40"/>
      <c r="H403" s="40"/>
      <c r="I403" s="40"/>
      <c r="J403" s="40"/>
      <c r="K403" s="40"/>
    </row>
    <row r="404" spans="2:11" x14ac:dyDescent="0.3">
      <c r="B404" s="48">
        <v>401</v>
      </c>
      <c r="C404" s="50" t="s">
        <v>1424</v>
      </c>
      <c r="D404" s="36"/>
      <c r="E404" s="36"/>
      <c r="F404" s="40"/>
      <c r="G404" s="40"/>
      <c r="H404" s="40"/>
      <c r="I404" s="40"/>
      <c r="J404" s="40"/>
      <c r="K404" s="40"/>
    </row>
    <row r="405" spans="2:11" x14ac:dyDescent="0.3">
      <c r="B405" s="48">
        <v>402</v>
      </c>
      <c r="C405" s="50" t="s">
        <v>1425</v>
      </c>
      <c r="D405" s="36"/>
      <c r="E405" s="36"/>
      <c r="F405" s="40"/>
      <c r="G405" s="40"/>
      <c r="H405" s="40"/>
      <c r="I405" s="40"/>
      <c r="J405" s="40"/>
      <c r="K405" s="40"/>
    </row>
    <row r="406" spans="2:11" x14ac:dyDescent="0.3">
      <c r="B406" s="48">
        <v>403</v>
      </c>
      <c r="C406" s="50" t="s">
        <v>1426</v>
      </c>
      <c r="D406" s="36"/>
      <c r="E406" s="36"/>
      <c r="F406" s="40"/>
      <c r="G406" s="40"/>
      <c r="H406" s="40"/>
      <c r="I406" s="40"/>
      <c r="J406" s="40"/>
      <c r="K406" s="40"/>
    </row>
    <row r="407" spans="2:11" x14ac:dyDescent="0.3">
      <c r="B407" s="48">
        <v>404</v>
      </c>
      <c r="C407" s="50" t="s">
        <v>1427</v>
      </c>
      <c r="D407" s="36"/>
      <c r="E407" s="36"/>
      <c r="F407" s="40"/>
      <c r="G407" s="40"/>
      <c r="H407" s="40"/>
      <c r="I407" s="40"/>
      <c r="J407" s="40"/>
      <c r="K407" s="40"/>
    </row>
    <row r="408" spans="2:11" x14ac:dyDescent="0.3">
      <c r="B408" s="48">
        <v>405</v>
      </c>
      <c r="C408" s="50" t="s">
        <v>1428</v>
      </c>
      <c r="D408" s="36"/>
      <c r="E408" s="36"/>
      <c r="F408" s="40"/>
      <c r="G408" s="40"/>
      <c r="H408" s="40"/>
      <c r="I408" s="40"/>
      <c r="J408" s="40"/>
      <c r="K408" s="40"/>
    </row>
    <row r="409" spans="2:11" x14ac:dyDescent="0.3">
      <c r="B409" s="48">
        <v>406</v>
      </c>
      <c r="C409" s="50" t="s">
        <v>1429</v>
      </c>
      <c r="D409" s="36"/>
      <c r="E409" s="36"/>
      <c r="F409" s="40"/>
      <c r="G409" s="40"/>
      <c r="H409" s="40"/>
      <c r="I409" s="40"/>
      <c r="J409" s="40"/>
      <c r="K409" s="40"/>
    </row>
    <row r="410" spans="2:11" x14ac:dyDescent="0.3">
      <c r="B410" s="48">
        <v>407</v>
      </c>
      <c r="C410" s="50" t="s">
        <v>1430</v>
      </c>
      <c r="D410" s="36"/>
      <c r="E410" s="36"/>
      <c r="F410" s="40"/>
      <c r="G410" s="40"/>
      <c r="H410" s="40"/>
      <c r="I410" s="40"/>
      <c r="J410" s="40"/>
      <c r="K410" s="40"/>
    </row>
    <row r="411" spans="2:11" x14ac:dyDescent="0.3">
      <c r="B411" s="48">
        <v>408</v>
      </c>
      <c r="C411" s="50" t="s">
        <v>1431</v>
      </c>
      <c r="D411" s="36"/>
      <c r="E411" s="36"/>
      <c r="F411" s="40"/>
      <c r="G411" s="40"/>
      <c r="H411" s="40"/>
      <c r="I411" s="40"/>
      <c r="J411" s="40"/>
      <c r="K411" s="40"/>
    </row>
    <row r="412" spans="2:11" x14ac:dyDescent="0.3">
      <c r="B412" s="48">
        <v>409</v>
      </c>
      <c r="C412" s="50" t="s">
        <v>1432</v>
      </c>
      <c r="D412" s="36"/>
      <c r="E412" s="36"/>
      <c r="F412" s="40"/>
      <c r="G412" s="40"/>
      <c r="H412" s="40"/>
      <c r="I412" s="40"/>
      <c r="J412" s="40"/>
      <c r="K412" s="40"/>
    </row>
    <row r="413" spans="2:11" x14ac:dyDescent="0.3">
      <c r="B413" s="48">
        <v>410</v>
      </c>
      <c r="C413" s="50" t="s">
        <v>1433</v>
      </c>
      <c r="D413" s="36"/>
      <c r="E413" s="36"/>
      <c r="F413" s="40"/>
      <c r="G413" s="40"/>
      <c r="H413" s="40"/>
      <c r="I413" s="40"/>
      <c r="J413" s="40"/>
      <c r="K413" s="40"/>
    </row>
    <row r="414" spans="2:11" x14ac:dyDescent="0.3">
      <c r="B414" s="48">
        <v>411</v>
      </c>
      <c r="C414" s="50" t="s">
        <v>1434</v>
      </c>
      <c r="D414" s="36"/>
      <c r="E414" s="36"/>
      <c r="F414" s="40"/>
      <c r="G414" s="40"/>
      <c r="H414" s="40"/>
      <c r="I414" s="40"/>
      <c r="J414" s="40"/>
      <c r="K414" s="40"/>
    </row>
    <row r="415" spans="2:11" x14ac:dyDescent="0.3">
      <c r="B415" s="48">
        <v>412</v>
      </c>
      <c r="C415" s="50" t="s">
        <v>1435</v>
      </c>
      <c r="D415" s="36"/>
      <c r="E415" s="36"/>
      <c r="F415" s="40"/>
      <c r="G415" s="40"/>
      <c r="H415" s="40"/>
      <c r="I415" s="40"/>
      <c r="J415" s="40"/>
      <c r="K415" s="40"/>
    </row>
    <row r="416" spans="2:11" x14ac:dyDescent="0.3">
      <c r="B416" s="48">
        <v>413</v>
      </c>
      <c r="C416" s="50" t="s">
        <v>1436</v>
      </c>
      <c r="D416" s="36"/>
      <c r="E416" s="36"/>
      <c r="F416" s="40"/>
      <c r="G416" s="40"/>
      <c r="H416" s="40"/>
      <c r="I416" s="40"/>
      <c r="J416" s="40"/>
      <c r="K416" s="40"/>
    </row>
    <row r="417" spans="2:11" x14ac:dyDescent="0.3">
      <c r="B417" s="48">
        <v>414</v>
      </c>
      <c r="C417" s="50" t="s">
        <v>1437</v>
      </c>
      <c r="D417" s="36"/>
      <c r="E417" s="36"/>
      <c r="F417" s="40"/>
      <c r="G417" s="40"/>
      <c r="H417" s="40"/>
      <c r="I417" s="40"/>
      <c r="J417" s="40"/>
      <c r="K417" s="40"/>
    </row>
    <row r="418" spans="2:11" x14ac:dyDescent="0.3">
      <c r="B418" s="48">
        <v>415</v>
      </c>
      <c r="C418" s="50" t="s">
        <v>2109</v>
      </c>
      <c r="D418" s="36"/>
      <c r="E418" s="36"/>
      <c r="F418" s="40"/>
      <c r="G418" s="40"/>
      <c r="H418" s="40"/>
      <c r="I418" s="40"/>
      <c r="J418" s="40"/>
      <c r="K418" s="40"/>
    </row>
    <row r="419" spans="2:11" x14ac:dyDescent="0.3">
      <c r="B419" s="48">
        <v>416</v>
      </c>
      <c r="C419" s="50" t="s">
        <v>2110</v>
      </c>
      <c r="D419" s="36"/>
      <c r="E419" s="36"/>
      <c r="F419" s="40"/>
      <c r="G419" s="40"/>
      <c r="H419" s="40"/>
      <c r="I419" s="40"/>
      <c r="J419" s="40"/>
      <c r="K419" s="40"/>
    </row>
    <row r="420" spans="2:11" x14ac:dyDescent="0.3">
      <c r="B420" s="48">
        <v>417</v>
      </c>
      <c r="C420" s="50" t="s">
        <v>2111</v>
      </c>
      <c r="D420" s="36"/>
      <c r="E420" s="36"/>
      <c r="F420" s="40"/>
      <c r="G420" s="40"/>
      <c r="H420" s="40"/>
      <c r="I420" s="40"/>
      <c r="J420" s="40"/>
      <c r="K420" s="40"/>
    </row>
    <row r="421" spans="2:11" x14ac:dyDescent="0.3">
      <c r="B421" s="48">
        <v>418</v>
      </c>
      <c r="C421" s="50" t="s">
        <v>2112</v>
      </c>
      <c r="D421" s="36"/>
      <c r="E421" s="36"/>
      <c r="F421" s="40"/>
      <c r="G421" s="40"/>
      <c r="H421" s="40"/>
      <c r="I421" s="40"/>
      <c r="J421" s="40"/>
      <c r="K421" s="40"/>
    </row>
    <row r="422" spans="2:11" x14ac:dyDescent="0.3">
      <c r="B422" s="48">
        <v>419</v>
      </c>
      <c r="C422" s="50" t="s">
        <v>2113</v>
      </c>
      <c r="D422" s="36"/>
      <c r="E422" s="36"/>
      <c r="F422" s="40"/>
      <c r="G422" s="40"/>
      <c r="H422" s="40"/>
      <c r="I422" s="40"/>
      <c r="J422" s="40"/>
      <c r="K422" s="40"/>
    </row>
    <row r="423" spans="2:11" x14ac:dyDescent="0.3">
      <c r="B423" s="48">
        <v>420</v>
      </c>
      <c r="C423" s="50" t="s">
        <v>2114</v>
      </c>
      <c r="D423" s="36"/>
      <c r="E423" s="36"/>
      <c r="F423" s="40"/>
      <c r="G423" s="40"/>
      <c r="H423" s="40"/>
      <c r="I423" s="40"/>
      <c r="J423" s="40"/>
      <c r="K423" s="40"/>
    </row>
    <row r="424" spans="2:11" x14ac:dyDescent="0.3">
      <c r="B424" s="48">
        <v>421</v>
      </c>
      <c r="C424" s="50" t="s">
        <v>2115</v>
      </c>
      <c r="D424" s="36"/>
      <c r="E424" s="36"/>
      <c r="F424" s="40"/>
      <c r="G424" s="40"/>
      <c r="H424" s="40"/>
      <c r="I424" s="40"/>
      <c r="J424" s="40"/>
      <c r="K424" s="40"/>
    </row>
    <row r="425" spans="2:11" x14ac:dyDescent="0.3">
      <c r="B425" s="48">
        <v>422</v>
      </c>
      <c r="C425" s="50" t="s">
        <v>2116</v>
      </c>
      <c r="D425" s="36"/>
      <c r="E425" s="36"/>
      <c r="F425" s="40"/>
      <c r="G425" s="40"/>
      <c r="H425" s="40"/>
      <c r="I425" s="40"/>
      <c r="J425" s="40"/>
      <c r="K425" s="40"/>
    </row>
    <row r="426" spans="2:11" x14ac:dyDescent="0.3">
      <c r="B426" s="48">
        <v>423</v>
      </c>
      <c r="C426" s="50" t="s">
        <v>2117</v>
      </c>
      <c r="D426" s="36"/>
      <c r="E426" s="36"/>
      <c r="F426" s="40"/>
      <c r="G426" s="40"/>
      <c r="H426" s="40"/>
      <c r="I426" s="40"/>
      <c r="J426" s="40"/>
      <c r="K426" s="40"/>
    </row>
    <row r="427" spans="2:11" x14ac:dyDescent="0.3">
      <c r="B427" s="48">
        <v>424</v>
      </c>
      <c r="C427" s="50" t="s">
        <v>2118</v>
      </c>
      <c r="D427" s="36"/>
      <c r="E427" s="36"/>
      <c r="F427" s="40"/>
      <c r="G427" s="40"/>
      <c r="H427" s="40"/>
      <c r="I427" s="40"/>
      <c r="J427" s="40"/>
      <c r="K427" s="40"/>
    </row>
    <row r="428" spans="2:11" x14ac:dyDescent="0.3">
      <c r="B428" s="48">
        <v>425</v>
      </c>
      <c r="C428" s="50" t="s">
        <v>2119</v>
      </c>
      <c r="D428" s="36"/>
      <c r="E428" s="36"/>
      <c r="F428" s="40"/>
      <c r="G428" s="40"/>
      <c r="H428" s="40"/>
      <c r="I428" s="40"/>
      <c r="J428" s="40"/>
      <c r="K428" s="40"/>
    </row>
    <row r="429" spans="2:11" x14ac:dyDescent="0.3">
      <c r="B429" s="48">
        <v>426</v>
      </c>
      <c r="C429" s="50" t="s">
        <v>2120</v>
      </c>
      <c r="D429" s="36"/>
      <c r="E429" s="36"/>
      <c r="F429" s="40"/>
      <c r="G429" s="40"/>
      <c r="H429" s="40"/>
      <c r="I429" s="40"/>
      <c r="J429" s="40"/>
      <c r="K429" s="40"/>
    </row>
    <row r="430" spans="2:11" x14ac:dyDescent="0.3">
      <c r="B430" s="48">
        <v>427</v>
      </c>
      <c r="C430" s="50" t="s">
        <v>2121</v>
      </c>
      <c r="D430" s="36"/>
      <c r="E430" s="36"/>
      <c r="F430" s="40"/>
      <c r="G430" s="40"/>
      <c r="H430" s="40"/>
      <c r="I430" s="40"/>
      <c r="J430" s="40"/>
      <c r="K430" s="40"/>
    </row>
    <row r="431" spans="2:11" x14ac:dyDescent="0.3">
      <c r="B431" s="48">
        <v>428</v>
      </c>
      <c r="C431" s="50" t="s">
        <v>2122</v>
      </c>
      <c r="D431" s="36"/>
      <c r="E431" s="36"/>
      <c r="F431" s="40"/>
      <c r="G431" s="40"/>
      <c r="H431" s="40"/>
      <c r="I431" s="40"/>
      <c r="J431" s="40"/>
      <c r="K431" s="40"/>
    </row>
    <row r="432" spans="2:11" x14ac:dyDescent="0.3">
      <c r="B432" s="48">
        <v>429</v>
      </c>
      <c r="C432" s="50" t="s">
        <v>2123</v>
      </c>
      <c r="D432" s="36"/>
      <c r="E432" s="36"/>
      <c r="F432" s="40"/>
      <c r="G432" s="40"/>
      <c r="H432" s="40"/>
      <c r="I432" s="40"/>
      <c r="J432" s="40"/>
      <c r="K432" s="40"/>
    </row>
    <row r="433" spans="2:11" x14ac:dyDescent="0.3">
      <c r="B433" s="48">
        <v>430</v>
      </c>
      <c r="C433" s="50" t="s">
        <v>2124</v>
      </c>
      <c r="D433" s="36"/>
      <c r="E433" s="36"/>
      <c r="F433" s="40"/>
      <c r="G433" s="40"/>
      <c r="H433" s="40"/>
      <c r="I433" s="40"/>
      <c r="J433" s="40"/>
      <c r="K433" s="40"/>
    </row>
    <row r="434" spans="2:11" x14ac:dyDescent="0.3">
      <c r="B434" s="48">
        <v>431</v>
      </c>
      <c r="C434" s="50" t="s">
        <v>2125</v>
      </c>
      <c r="D434" s="36"/>
      <c r="E434" s="36"/>
      <c r="F434" s="40"/>
      <c r="G434" s="40"/>
      <c r="H434" s="40"/>
      <c r="I434" s="40"/>
      <c r="J434" s="40"/>
      <c r="K434" s="40"/>
    </row>
    <row r="435" spans="2:11" x14ac:dyDescent="0.3">
      <c r="B435" s="48">
        <v>432</v>
      </c>
      <c r="C435" s="50" t="s">
        <v>2126</v>
      </c>
      <c r="D435" s="36"/>
      <c r="E435" s="36"/>
      <c r="F435" s="40"/>
      <c r="G435" s="40"/>
      <c r="H435" s="40"/>
      <c r="I435" s="40"/>
      <c r="J435" s="40"/>
      <c r="K435" s="40"/>
    </row>
    <row r="436" spans="2:11" x14ac:dyDescent="0.3">
      <c r="B436" s="48">
        <v>433</v>
      </c>
      <c r="C436" s="50" t="s">
        <v>2127</v>
      </c>
      <c r="D436" s="36"/>
      <c r="E436" s="36"/>
      <c r="F436" s="40"/>
      <c r="G436" s="40"/>
      <c r="H436" s="40"/>
      <c r="I436" s="40"/>
      <c r="J436" s="40"/>
      <c r="K436" s="40"/>
    </row>
    <row r="437" spans="2:11" x14ac:dyDescent="0.3">
      <c r="B437" s="48">
        <v>434</v>
      </c>
      <c r="C437" s="50" t="s">
        <v>1472</v>
      </c>
      <c r="D437" s="36"/>
      <c r="E437" s="36"/>
      <c r="F437" s="40"/>
      <c r="G437" s="40"/>
      <c r="H437" s="40"/>
      <c r="I437" s="40"/>
      <c r="J437" s="40"/>
      <c r="K437" s="40"/>
    </row>
    <row r="438" spans="2:11" x14ac:dyDescent="0.3">
      <c r="B438" s="48">
        <v>435</v>
      </c>
      <c r="C438" s="50" t="s">
        <v>1473</v>
      </c>
      <c r="D438" s="36"/>
      <c r="E438" s="36"/>
      <c r="F438" s="40"/>
      <c r="G438" s="40"/>
      <c r="H438" s="40"/>
      <c r="I438" s="40"/>
      <c r="J438" s="40"/>
      <c r="K438" s="40"/>
    </row>
    <row r="439" spans="2:11" x14ac:dyDescent="0.3">
      <c r="B439" s="48">
        <v>436</v>
      </c>
      <c r="C439" s="50" t="s">
        <v>1474</v>
      </c>
      <c r="D439" s="36"/>
      <c r="E439" s="36"/>
      <c r="F439" s="40"/>
      <c r="G439" s="40"/>
      <c r="H439" s="40"/>
      <c r="I439" s="40"/>
      <c r="J439" s="40"/>
      <c r="K439" s="40"/>
    </row>
    <row r="440" spans="2:11" x14ac:dyDescent="0.3">
      <c r="B440" s="48">
        <v>437</v>
      </c>
      <c r="C440" s="50" t="s">
        <v>1475</v>
      </c>
      <c r="D440" s="36"/>
      <c r="E440" s="36"/>
      <c r="F440" s="40"/>
      <c r="G440" s="40"/>
      <c r="H440" s="40"/>
      <c r="I440" s="40"/>
      <c r="J440" s="40"/>
      <c r="K440" s="40"/>
    </row>
    <row r="441" spans="2:11" x14ac:dyDescent="0.3">
      <c r="B441" s="48">
        <v>438</v>
      </c>
      <c r="C441" s="50" t="s">
        <v>1476</v>
      </c>
      <c r="D441" s="36"/>
      <c r="E441" s="36"/>
      <c r="F441" s="40"/>
      <c r="G441" s="40"/>
      <c r="H441" s="40"/>
      <c r="I441" s="40"/>
      <c r="J441" s="40"/>
      <c r="K441" s="40"/>
    </row>
    <row r="442" spans="2:11" x14ac:dyDescent="0.3">
      <c r="B442" s="48">
        <v>439</v>
      </c>
      <c r="C442" s="50" t="s">
        <v>1477</v>
      </c>
      <c r="D442" s="36"/>
      <c r="E442" s="36"/>
      <c r="F442" s="40"/>
      <c r="G442" s="40"/>
      <c r="H442" s="40"/>
      <c r="I442" s="40"/>
      <c r="J442" s="40"/>
      <c r="K442" s="40"/>
    </row>
    <row r="443" spans="2:11" x14ac:dyDescent="0.3">
      <c r="B443" s="48">
        <v>440</v>
      </c>
      <c r="C443" s="50" t="s">
        <v>1478</v>
      </c>
      <c r="D443" s="36"/>
      <c r="E443" s="36"/>
      <c r="F443" s="40"/>
      <c r="G443" s="40"/>
      <c r="H443" s="40"/>
      <c r="I443" s="40"/>
      <c r="J443" s="40"/>
      <c r="K443" s="40"/>
    </row>
    <row r="444" spans="2:11" x14ac:dyDescent="0.3">
      <c r="B444" s="48">
        <v>441</v>
      </c>
      <c r="C444" s="50" t="s">
        <v>1479</v>
      </c>
      <c r="D444" s="36"/>
      <c r="E444" s="36"/>
      <c r="F444" s="40"/>
      <c r="G444" s="40"/>
      <c r="H444" s="40"/>
      <c r="I444" s="40"/>
      <c r="J444" s="40"/>
      <c r="K444" s="40"/>
    </row>
    <row r="445" spans="2:11" x14ac:dyDescent="0.3">
      <c r="B445" s="48">
        <v>442</v>
      </c>
      <c r="C445" s="50" t="s">
        <v>1480</v>
      </c>
      <c r="D445" s="36"/>
      <c r="E445" s="36"/>
      <c r="F445" s="40"/>
      <c r="G445" s="40"/>
      <c r="H445" s="40"/>
      <c r="I445" s="40"/>
      <c r="J445" s="40"/>
      <c r="K445" s="40"/>
    </row>
    <row r="446" spans="2:11" x14ac:dyDescent="0.3">
      <c r="B446" s="48">
        <v>443</v>
      </c>
      <c r="C446" s="50" t="s">
        <v>1481</v>
      </c>
      <c r="D446" s="36"/>
      <c r="E446" s="36"/>
      <c r="F446" s="40"/>
      <c r="G446" s="40"/>
      <c r="H446" s="40"/>
      <c r="I446" s="40"/>
      <c r="J446" s="40"/>
      <c r="K446" s="40"/>
    </row>
    <row r="447" spans="2:11" x14ac:dyDescent="0.3">
      <c r="B447" s="48">
        <v>444</v>
      </c>
      <c r="C447" s="50" t="s">
        <v>1482</v>
      </c>
      <c r="D447" s="36"/>
      <c r="E447" s="36"/>
      <c r="F447" s="40"/>
      <c r="G447" s="40"/>
      <c r="H447" s="40"/>
      <c r="I447" s="40"/>
      <c r="J447" s="40"/>
      <c r="K447" s="40"/>
    </row>
    <row r="448" spans="2:11" x14ac:dyDescent="0.3">
      <c r="B448" s="48">
        <v>445</v>
      </c>
      <c r="C448" s="50" t="s">
        <v>1483</v>
      </c>
      <c r="D448" s="36"/>
      <c r="E448" s="36"/>
      <c r="F448" s="40"/>
      <c r="G448" s="40"/>
      <c r="H448" s="40"/>
      <c r="I448" s="40"/>
      <c r="J448" s="40"/>
      <c r="K448" s="40"/>
    </row>
    <row r="449" spans="2:11" x14ac:dyDescent="0.3">
      <c r="B449" s="48">
        <v>446</v>
      </c>
      <c r="C449" s="50" t="s">
        <v>1484</v>
      </c>
      <c r="D449" s="36"/>
      <c r="E449" s="36"/>
      <c r="F449" s="40"/>
      <c r="G449" s="40"/>
      <c r="H449" s="40"/>
      <c r="I449" s="40"/>
      <c r="J449" s="40"/>
      <c r="K449" s="40"/>
    </row>
    <row r="450" spans="2:11" x14ac:dyDescent="0.3">
      <c r="B450" s="48">
        <v>447</v>
      </c>
      <c r="C450" s="50" t="s">
        <v>1485</v>
      </c>
      <c r="D450" s="36"/>
      <c r="E450" s="36"/>
      <c r="F450" s="40"/>
      <c r="G450" s="40"/>
      <c r="H450" s="40"/>
      <c r="I450" s="40"/>
      <c r="J450" s="40"/>
      <c r="K450" s="40"/>
    </row>
    <row r="451" spans="2:11" x14ac:dyDescent="0.3">
      <c r="B451" s="48">
        <v>448</v>
      </c>
      <c r="C451" s="50" t="s">
        <v>1486</v>
      </c>
      <c r="D451" s="36"/>
      <c r="E451" s="36"/>
      <c r="F451" s="40"/>
      <c r="G451" s="40"/>
      <c r="H451" s="40"/>
      <c r="I451" s="40"/>
      <c r="J451" s="40"/>
      <c r="K451" s="40"/>
    </row>
    <row r="452" spans="2:11" x14ac:dyDescent="0.3">
      <c r="B452" s="48">
        <v>449</v>
      </c>
      <c r="C452" s="50" t="s">
        <v>1487</v>
      </c>
      <c r="D452" s="36"/>
      <c r="E452" s="36"/>
      <c r="F452" s="40"/>
      <c r="G452" s="40"/>
      <c r="H452" s="40"/>
      <c r="I452" s="40"/>
      <c r="J452" s="40"/>
      <c r="K452" s="40"/>
    </row>
    <row r="453" spans="2:11" x14ac:dyDescent="0.3">
      <c r="B453" s="48">
        <v>450</v>
      </c>
      <c r="C453" s="50" t="s">
        <v>1488</v>
      </c>
      <c r="D453" s="36"/>
      <c r="E453" s="36"/>
      <c r="F453" s="40"/>
      <c r="G453" s="40"/>
      <c r="H453" s="40"/>
      <c r="I453" s="40"/>
      <c r="J453" s="40"/>
      <c r="K453" s="40"/>
    </row>
    <row r="454" spans="2:11" x14ac:dyDescent="0.3">
      <c r="B454" s="48">
        <v>451</v>
      </c>
      <c r="C454" s="50" t="s">
        <v>1489</v>
      </c>
      <c r="D454" s="36"/>
      <c r="E454" s="36"/>
      <c r="F454" s="40"/>
      <c r="G454" s="40"/>
      <c r="H454" s="40"/>
      <c r="I454" s="40"/>
      <c r="J454" s="40"/>
      <c r="K454" s="40"/>
    </row>
    <row r="455" spans="2:11" x14ac:dyDescent="0.3">
      <c r="B455" s="48">
        <v>452</v>
      </c>
      <c r="C455" s="50" t="s">
        <v>1490</v>
      </c>
      <c r="D455" s="36"/>
      <c r="E455" s="36"/>
      <c r="F455" s="40"/>
      <c r="G455" s="40"/>
      <c r="H455" s="40"/>
      <c r="I455" s="40"/>
      <c r="J455" s="40"/>
      <c r="K455" s="40"/>
    </row>
    <row r="456" spans="2:11" x14ac:dyDescent="0.3">
      <c r="B456" s="48">
        <v>453</v>
      </c>
      <c r="C456" s="50" t="s">
        <v>1491</v>
      </c>
      <c r="D456" s="36"/>
      <c r="E456" s="36"/>
      <c r="F456" s="40"/>
      <c r="G456" s="40"/>
      <c r="H456" s="40"/>
      <c r="I456" s="40"/>
      <c r="J456" s="40"/>
      <c r="K456" s="40"/>
    </row>
    <row r="457" spans="2:11" x14ac:dyDescent="0.3">
      <c r="B457" s="48">
        <v>454</v>
      </c>
      <c r="C457" s="50" t="s">
        <v>1492</v>
      </c>
      <c r="D457" s="36"/>
      <c r="E457" s="36"/>
      <c r="F457" s="40"/>
      <c r="G457" s="40"/>
      <c r="H457" s="40"/>
      <c r="I457" s="40"/>
      <c r="J457" s="40"/>
      <c r="K457" s="40"/>
    </row>
    <row r="458" spans="2:11" x14ac:dyDescent="0.3">
      <c r="B458" s="48">
        <v>455</v>
      </c>
      <c r="C458" s="50" t="s">
        <v>1493</v>
      </c>
      <c r="D458" s="36"/>
      <c r="E458" s="36"/>
      <c r="F458" s="40"/>
      <c r="G458" s="40"/>
      <c r="H458" s="40"/>
      <c r="I458" s="40"/>
      <c r="J458" s="40"/>
      <c r="K458" s="40"/>
    </row>
    <row r="459" spans="2:11" x14ac:dyDescent="0.3">
      <c r="B459" s="48">
        <v>456</v>
      </c>
      <c r="C459" s="50" t="s">
        <v>1494</v>
      </c>
      <c r="D459" s="36"/>
      <c r="E459" s="36"/>
      <c r="F459" s="40"/>
      <c r="G459" s="40"/>
      <c r="H459" s="40"/>
      <c r="I459" s="40"/>
      <c r="J459" s="40"/>
      <c r="K459" s="40"/>
    </row>
    <row r="460" spans="2:11" x14ac:dyDescent="0.3">
      <c r="B460" s="48">
        <v>457</v>
      </c>
      <c r="C460" s="50" t="s">
        <v>1495</v>
      </c>
      <c r="D460" s="36"/>
      <c r="E460" s="36"/>
      <c r="F460" s="40"/>
      <c r="G460" s="40"/>
      <c r="H460" s="40"/>
      <c r="I460" s="40"/>
      <c r="J460" s="40"/>
      <c r="K460" s="40"/>
    </row>
    <row r="461" spans="2:11" x14ac:dyDescent="0.3">
      <c r="B461" s="48">
        <v>458</v>
      </c>
      <c r="C461" s="50" t="s">
        <v>1496</v>
      </c>
      <c r="D461" s="36"/>
      <c r="E461" s="36"/>
      <c r="F461" s="40"/>
      <c r="G461" s="40"/>
      <c r="H461" s="40"/>
      <c r="I461" s="40"/>
      <c r="J461" s="40"/>
      <c r="K461" s="40"/>
    </row>
    <row r="462" spans="2:11" x14ac:dyDescent="0.3">
      <c r="B462" s="48">
        <v>459</v>
      </c>
      <c r="C462" s="50" t="s">
        <v>1497</v>
      </c>
      <c r="D462" s="36"/>
      <c r="E462" s="36"/>
      <c r="F462" s="40"/>
      <c r="G462" s="40"/>
      <c r="H462" s="40"/>
      <c r="I462" s="40"/>
      <c r="J462" s="40"/>
      <c r="K462" s="40"/>
    </row>
    <row r="463" spans="2:11" x14ac:dyDescent="0.3">
      <c r="B463" s="48">
        <v>460</v>
      </c>
      <c r="C463" s="50" t="s">
        <v>1498</v>
      </c>
      <c r="D463" s="36"/>
      <c r="E463" s="36"/>
      <c r="F463" s="40"/>
      <c r="G463" s="40"/>
      <c r="H463" s="40"/>
      <c r="I463" s="40"/>
      <c r="J463" s="40"/>
      <c r="K463" s="40"/>
    </row>
    <row r="464" spans="2:11" x14ac:dyDescent="0.3">
      <c r="B464" s="48">
        <v>461</v>
      </c>
      <c r="C464" s="50" t="s">
        <v>1499</v>
      </c>
      <c r="D464" s="36"/>
      <c r="E464" s="36"/>
      <c r="F464" s="40"/>
      <c r="G464" s="40"/>
      <c r="H464" s="40"/>
      <c r="I464" s="40"/>
      <c r="J464" s="40"/>
      <c r="K464" s="40"/>
    </row>
    <row r="465" spans="2:11" x14ac:dyDescent="0.3">
      <c r="B465" s="48">
        <v>462</v>
      </c>
      <c r="C465" s="50" t="s">
        <v>1500</v>
      </c>
      <c r="D465" s="36"/>
      <c r="E465" s="36"/>
      <c r="F465" s="40"/>
      <c r="G465" s="40"/>
      <c r="H465" s="40"/>
      <c r="I465" s="40"/>
      <c r="J465" s="40"/>
      <c r="K465" s="40"/>
    </row>
    <row r="466" spans="2:11" x14ac:dyDescent="0.3">
      <c r="B466" s="48">
        <v>463</v>
      </c>
      <c r="C466" s="50" t="s">
        <v>1501</v>
      </c>
      <c r="D466" s="36"/>
      <c r="E466" s="36"/>
      <c r="F466" s="40"/>
      <c r="G466" s="40"/>
      <c r="H466" s="40"/>
      <c r="I466" s="40"/>
      <c r="J466" s="40"/>
      <c r="K466" s="40"/>
    </row>
    <row r="467" spans="2:11" x14ac:dyDescent="0.3">
      <c r="B467" s="48">
        <v>464</v>
      </c>
      <c r="C467" s="50" t="s">
        <v>1502</v>
      </c>
      <c r="D467" s="36"/>
      <c r="E467" s="36"/>
      <c r="F467" s="40"/>
      <c r="G467" s="40"/>
      <c r="H467" s="40"/>
      <c r="I467" s="40"/>
      <c r="J467" s="40"/>
      <c r="K467" s="40"/>
    </row>
    <row r="468" spans="2:11" x14ac:dyDescent="0.3">
      <c r="B468" s="48">
        <v>465</v>
      </c>
      <c r="C468" s="50" t="s">
        <v>1506</v>
      </c>
      <c r="D468" s="36"/>
      <c r="E468" s="36"/>
      <c r="F468" s="40"/>
      <c r="G468" s="40"/>
      <c r="H468" s="40"/>
      <c r="I468" s="40"/>
      <c r="J468" s="40"/>
      <c r="K468" s="40"/>
    </row>
    <row r="469" spans="2:11" x14ac:dyDescent="0.3">
      <c r="B469" s="48">
        <v>466</v>
      </c>
      <c r="C469" s="50" t="s">
        <v>1507</v>
      </c>
      <c r="D469" s="36"/>
      <c r="E469" s="36"/>
      <c r="F469" s="40"/>
      <c r="G469" s="40"/>
      <c r="H469" s="40"/>
      <c r="I469" s="40"/>
      <c r="J469" s="40"/>
      <c r="K469" s="40"/>
    </row>
    <row r="470" spans="2:11" x14ac:dyDescent="0.3">
      <c r="B470" s="48">
        <v>467</v>
      </c>
      <c r="C470" s="50" t="s">
        <v>1508</v>
      </c>
      <c r="D470" s="36"/>
      <c r="E470" s="36"/>
      <c r="F470" s="40"/>
      <c r="G470" s="40"/>
      <c r="H470" s="40"/>
      <c r="I470" s="40"/>
      <c r="J470" s="40"/>
      <c r="K470" s="40"/>
    </row>
    <row r="471" spans="2:11" x14ac:dyDescent="0.3">
      <c r="B471" s="48">
        <v>468</v>
      </c>
      <c r="C471" s="50" t="s">
        <v>1519</v>
      </c>
      <c r="D471" s="36"/>
      <c r="E471" s="36"/>
      <c r="F471" s="40"/>
      <c r="G471" s="40"/>
      <c r="H471" s="40"/>
      <c r="I471" s="40"/>
      <c r="J471" s="40"/>
      <c r="K471" s="40"/>
    </row>
    <row r="472" spans="2:11" x14ac:dyDescent="0.3">
      <c r="B472" s="48">
        <v>469</v>
      </c>
      <c r="C472" s="50" t="s">
        <v>1524</v>
      </c>
      <c r="D472" s="36"/>
      <c r="E472" s="36"/>
      <c r="F472" s="40"/>
      <c r="G472" s="40"/>
      <c r="H472" s="40"/>
      <c r="I472" s="40"/>
      <c r="J472" s="40"/>
      <c r="K472" s="40"/>
    </row>
    <row r="473" spans="2:11" x14ac:dyDescent="0.3">
      <c r="B473" s="48">
        <v>470</v>
      </c>
      <c r="C473" s="50" t="s">
        <v>1531</v>
      </c>
      <c r="D473" s="36"/>
      <c r="E473" s="36"/>
      <c r="F473" s="40"/>
      <c r="G473" s="40"/>
      <c r="H473" s="40"/>
      <c r="I473" s="40"/>
      <c r="J473" s="40"/>
      <c r="K473" s="40"/>
    </row>
    <row r="474" spans="2:11" x14ac:dyDescent="0.3">
      <c r="B474" s="48">
        <v>471</v>
      </c>
      <c r="C474" s="50" t="s">
        <v>1533</v>
      </c>
      <c r="D474" s="36"/>
      <c r="E474" s="36"/>
      <c r="F474" s="40"/>
      <c r="G474" s="40"/>
      <c r="H474" s="40"/>
      <c r="I474" s="40"/>
      <c r="J474" s="40"/>
      <c r="K474" s="40"/>
    </row>
    <row r="475" spans="2:11" x14ac:dyDescent="0.3">
      <c r="B475" s="48">
        <v>472</v>
      </c>
      <c r="C475" s="50" t="s">
        <v>1539</v>
      </c>
      <c r="D475" s="36"/>
      <c r="E475" s="36"/>
      <c r="F475" s="40"/>
      <c r="G475" s="40"/>
      <c r="H475" s="40"/>
      <c r="I475" s="40"/>
      <c r="J475" s="40"/>
      <c r="K475" s="40"/>
    </row>
    <row r="476" spans="2:11" x14ac:dyDescent="0.3">
      <c r="B476" s="48">
        <v>473</v>
      </c>
      <c r="C476" s="50" t="s">
        <v>1548</v>
      </c>
      <c r="D476" s="36"/>
      <c r="E476" s="36"/>
      <c r="F476" s="40"/>
      <c r="G476" s="40"/>
      <c r="H476" s="40"/>
      <c r="I476" s="40"/>
      <c r="J476" s="40"/>
      <c r="K476" s="40"/>
    </row>
    <row r="477" spans="2:11" x14ac:dyDescent="0.3">
      <c r="B477" s="48">
        <v>474</v>
      </c>
      <c r="C477" s="50" t="s">
        <v>1549</v>
      </c>
      <c r="D477" s="36"/>
      <c r="E477" s="36"/>
      <c r="F477" s="40"/>
      <c r="G477" s="40"/>
      <c r="H477" s="40"/>
      <c r="I477" s="40"/>
      <c r="J477" s="40"/>
      <c r="K477" s="40"/>
    </row>
    <row r="478" spans="2:11" x14ac:dyDescent="0.3">
      <c r="B478" s="48">
        <v>475</v>
      </c>
      <c r="C478" s="50" t="s">
        <v>2128</v>
      </c>
      <c r="D478" s="36"/>
      <c r="E478" s="36"/>
      <c r="F478" s="40"/>
      <c r="G478" s="40"/>
      <c r="H478" s="40"/>
      <c r="I478" s="40"/>
      <c r="J478" s="40"/>
      <c r="K478" s="40"/>
    </row>
    <row r="479" spans="2:11" x14ac:dyDescent="0.3">
      <c r="B479" s="48">
        <v>476</v>
      </c>
      <c r="C479" s="50" t="s">
        <v>1503</v>
      </c>
      <c r="D479" s="36"/>
      <c r="E479" s="36"/>
      <c r="F479" s="40"/>
      <c r="G479" s="40"/>
      <c r="H479" s="40"/>
      <c r="I479" s="40"/>
      <c r="J479" s="40"/>
      <c r="K479" s="40"/>
    </row>
    <row r="480" spans="2:11" x14ac:dyDescent="0.3">
      <c r="B480" s="48">
        <v>477</v>
      </c>
      <c r="C480" s="50" t="s">
        <v>1504</v>
      </c>
      <c r="D480" s="36"/>
      <c r="E480" s="36"/>
      <c r="F480" s="40"/>
      <c r="G480" s="40"/>
      <c r="H480" s="40"/>
      <c r="I480" s="40"/>
      <c r="J480" s="40"/>
      <c r="K480" s="40"/>
    </row>
    <row r="481" spans="2:11" x14ac:dyDescent="0.3">
      <c r="B481" s="48">
        <v>478</v>
      </c>
      <c r="C481" s="50" t="s">
        <v>1505</v>
      </c>
      <c r="D481" s="36"/>
      <c r="E481" s="36"/>
      <c r="F481" s="40"/>
      <c r="G481" s="40"/>
      <c r="H481" s="40"/>
      <c r="I481" s="40"/>
      <c r="J481" s="40"/>
      <c r="K481" s="40"/>
    </row>
    <row r="482" spans="2:11" x14ac:dyDescent="0.3">
      <c r="B482" s="48">
        <v>479</v>
      </c>
      <c r="C482" s="50" t="s">
        <v>2129</v>
      </c>
      <c r="D482" s="36"/>
      <c r="E482" s="36"/>
      <c r="F482" s="40"/>
      <c r="G482" s="40"/>
      <c r="H482" s="40"/>
      <c r="I482" s="40"/>
      <c r="J482" s="40"/>
      <c r="K482" s="40"/>
    </row>
    <row r="483" spans="2:11" x14ac:dyDescent="0.3">
      <c r="B483" s="48">
        <v>480</v>
      </c>
      <c r="C483" s="50" t="s">
        <v>2130</v>
      </c>
      <c r="D483" s="36"/>
      <c r="E483" s="36"/>
      <c r="F483" s="40"/>
      <c r="G483" s="40"/>
      <c r="H483" s="40"/>
      <c r="I483" s="40"/>
      <c r="J483" s="40"/>
      <c r="K483" s="40"/>
    </row>
    <row r="484" spans="2:11" x14ac:dyDescent="0.3">
      <c r="B484" s="48">
        <v>481</v>
      </c>
      <c r="C484" s="50" t="s">
        <v>2131</v>
      </c>
      <c r="D484" s="36"/>
      <c r="E484" s="36"/>
      <c r="F484" s="40"/>
      <c r="G484" s="40"/>
      <c r="H484" s="40"/>
      <c r="I484" s="40"/>
      <c r="J484" s="40"/>
      <c r="K484" s="40"/>
    </row>
    <row r="485" spans="2:11" x14ac:dyDescent="0.3">
      <c r="B485" s="48">
        <v>482</v>
      </c>
      <c r="C485" s="50" t="s">
        <v>1509</v>
      </c>
      <c r="D485" s="36"/>
      <c r="E485" s="36"/>
      <c r="F485" s="40"/>
      <c r="G485" s="40"/>
      <c r="H485" s="40"/>
      <c r="I485" s="40"/>
      <c r="J485" s="40"/>
      <c r="K485" s="40"/>
    </row>
    <row r="486" spans="2:11" x14ac:dyDescent="0.3">
      <c r="B486" s="48">
        <v>483</v>
      </c>
      <c r="C486" s="50" t="s">
        <v>1510</v>
      </c>
      <c r="D486" s="36"/>
      <c r="E486" s="36"/>
      <c r="F486" s="40"/>
      <c r="G486" s="40"/>
      <c r="H486" s="40"/>
      <c r="I486" s="40"/>
      <c r="J486" s="40"/>
      <c r="K486" s="40"/>
    </row>
    <row r="487" spans="2:11" x14ac:dyDescent="0.3">
      <c r="B487" s="48">
        <v>484</v>
      </c>
      <c r="C487" s="50" t="s">
        <v>1511</v>
      </c>
      <c r="D487" s="36"/>
      <c r="E487" s="36"/>
      <c r="F487" s="40"/>
      <c r="G487" s="40"/>
      <c r="H487" s="40"/>
      <c r="I487" s="40"/>
      <c r="J487" s="40"/>
      <c r="K487" s="40"/>
    </row>
    <row r="488" spans="2:11" x14ac:dyDescent="0.3">
      <c r="B488" s="48">
        <v>485</v>
      </c>
      <c r="C488" s="50" t="s">
        <v>1512</v>
      </c>
      <c r="D488" s="36"/>
      <c r="E488" s="36"/>
      <c r="F488" s="40"/>
      <c r="G488" s="40"/>
      <c r="H488" s="40"/>
      <c r="I488" s="40"/>
      <c r="J488" s="40"/>
      <c r="K488" s="40"/>
    </row>
    <row r="489" spans="2:11" x14ac:dyDescent="0.3">
      <c r="B489" s="48">
        <v>486</v>
      </c>
      <c r="C489" s="50" t="s">
        <v>1513</v>
      </c>
      <c r="D489" s="36"/>
      <c r="E489" s="36"/>
      <c r="F489" s="40"/>
      <c r="G489" s="40"/>
      <c r="H489" s="40"/>
      <c r="I489" s="40"/>
      <c r="J489" s="40"/>
      <c r="K489" s="40"/>
    </row>
    <row r="490" spans="2:11" x14ac:dyDescent="0.3">
      <c r="B490" s="48">
        <v>487</v>
      </c>
      <c r="C490" s="50" t="s">
        <v>1514</v>
      </c>
      <c r="D490" s="36"/>
      <c r="E490" s="36"/>
      <c r="F490" s="40"/>
      <c r="G490" s="40"/>
      <c r="H490" s="40"/>
      <c r="I490" s="40"/>
      <c r="J490" s="40"/>
      <c r="K490" s="40"/>
    </row>
    <row r="491" spans="2:11" x14ac:dyDescent="0.3">
      <c r="B491" s="48">
        <v>488</v>
      </c>
      <c r="C491" s="50" t="s">
        <v>1515</v>
      </c>
      <c r="D491" s="36"/>
      <c r="E491" s="36"/>
      <c r="F491" s="40"/>
      <c r="G491" s="40"/>
      <c r="H491" s="40"/>
      <c r="I491" s="40"/>
      <c r="J491" s="40"/>
      <c r="K491" s="40"/>
    </row>
    <row r="492" spans="2:11" x14ac:dyDescent="0.3">
      <c r="B492" s="48">
        <v>489</v>
      </c>
      <c r="C492" s="50" t="s">
        <v>1516</v>
      </c>
      <c r="D492" s="36"/>
      <c r="E492" s="36"/>
      <c r="F492" s="40"/>
      <c r="G492" s="40"/>
      <c r="H492" s="40"/>
      <c r="I492" s="40"/>
      <c r="J492" s="40"/>
      <c r="K492" s="40"/>
    </row>
    <row r="493" spans="2:11" x14ac:dyDescent="0.3">
      <c r="B493" s="48">
        <v>490</v>
      </c>
      <c r="C493" s="50" t="s">
        <v>1517</v>
      </c>
      <c r="D493" s="36"/>
      <c r="E493" s="36"/>
      <c r="F493" s="40"/>
      <c r="G493" s="40"/>
      <c r="H493" s="40"/>
      <c r="I493" s="40"/>
      <c r="J493" s="40"/>
      <c r="K493" s="40"/>
    </row>
    <row r="494" spans="2:11" x14ac:dyDescent="0.3">
      <c r="B494" s="48">
        <v>491</v>
      </c>
      <c r="C494" s="50" t="s">
        <v>1518</v>
      </c>
      <c r="D494" s="36"/>
      <c r="E494" s="36"/>
      <c r="F494" s="40"/>
      <c r="G494" s="40"/>
      <c r="H494" s="40"/>
      <c r="I494" s="40"/>
      <c r="J494" s="40"/>
      <c r="K494" s="40"/>
    </row>
    <row r="495" spans="2:11" x14ac:dyDescent="0.3">
      <c r="B495" s="48">
        <v>492</v>
      </c>
      <c r="C495" s="50" t="s">
        <v>2132</v>
      </c>
      <c r="D495" s="36"/>
      <c r="E495" s="36"/>
      <c r="F495" s="40"/>
      <c r="G495" s="40"/>
      <c r="H495" s="40"/>
      <c r="I495" s="40"/>
      <c r="J495" s="40"/>
      <c r="K495" s="40"/>
    </row>
    <row r="496" spans="2:11" x14ac:dyDescent="0.3">
      <c r="B496" s="48">
        <v>493</v>
      </c>
      <c r="C496" s="50" t="s">
        <v>1520</v>
      </c>
      <c r="D496" s="36"/>
      <c r="E496" s="36"/>
      <c r="F496" s="40"/>
      <c r="G496" s="40"/>
      <c r="H496" s="40"/>
      <c r="I496" s="40"/>
      <c r="J496" s="40"/>
      <c r="K496" s="40"/>
    </row>
    <row r="497" spans="2:11" x14ac:dyDescent="0.3">
      <c r="B497" s="48">
        <v>494</v>
      </c>
      <c r="C497" s="50" t="s">
        <v>1521</v>
      </c>
      <c r="D497" s="36"/>
      <c r="E497" s="36"/>
      <c r="F497" s="40"/>
      <c r="G497" s="40"/>
      <c r="H497" s="40"/>
      <c r="I497" s="40"/>
      <c r="J497" s="40"/>
      <c r="K497" s="40"/>
    </row>
    <row r="498" spans="2:11" x14ac:dyDescent="0.3">
      <c r="B498" s="48">
        <v>495</v>
      </c>
      <c r="C498" s="50" t="s">
        <v>1522</v>
      </c>
      <c r="D498" s="36"/>
      <c r="E498" s="36"/>
      <c r="F498" s="40"/>
      <c r="G498" s="40"/>
      <c r="H498" s="40"/>
      <c r="I498" s="40"/>
      <c r="J498" s="40"/>
      <c r="K498" s="40"/>
    </row>
    <row r="499" spans="2:11" x14ac:dyDescent="0.3">
      <c r="B499" s="48">
        <v>496</v>
      </c>
      <c r="C499" s="50" t="s">
        <v>1523</v>
      </c>
      <c r="D499" s="36"/>
      <c r="E499" s="36"/>
      <c r="F499" s="40"/>
      <c r="G499" s="40"/>
      <c r="H499" s="40"/>
      <c r="I499" s="40"/>
      <c r="J499" s="40"/>
      <c r="K499" s="40"/>
    </row>
    <row r="500" spans="2:11" x14ac:dyDescent="0.3">
      <c r="B500" s="48">
        <v>497</v>
      </c>
      <c r="C500" s="50" t="s">
        <v>2133</v>
      </c>
      <c r="D500" s="36"/>
      <c r="E500" s="36"/>
      <c r="F500" s="40"/>
      <c r="G500" s="40"/>
      <c r="H500" s="40"/>
      <c r="I500" s="40"/>
      <c r="J500" s="40"/>
      <c r="K500" s="40"/>
    </row>
    <row r="501" spans="2:11" x14ac:dyDescent="0.3">
      <c r="B501" s="48">
        <v>498</v>
      </c>
      <c r="C501" s="50" t="s">
        <v>1525</v>
      </c>
      <c r="D501" s="36"/>
      <c r="E501" s="36"/>
      <c r="F501" s="40"/>
      <c r="G501" s="40"/>
      <c r="H501" s="40"/>
      <c r="I501" s="40"/>
      <c r="J501" s="40"/>
      <c r="K501" s="40"/>
    </row>
    <row r="502" spans="2:11" x14ac:dyDescent="0.3">
      <c r="B502" s="48">
        <v>499</v>
      </c>
      <c r="C502" s="50" t="s">
        <v>1526</v>
      </c>
      <c r="D502" s="36"/>
      <c r="E502" s="36"/>
      <c r="F502" s="40"/>
      <c r="G502" s="40"/>
      <c r="H502" s="40"/>
      <c r="I502" s="40"/>
      <c r="J502" s="40"/>
      <c r="K502" s="40"/>
    </row>
    <row r="503" spans="2:11" x14ac:dyDescent="0.3">
      <c r="B503" s="48">
        <v>500</v>
      </c>
      <c r="C503" s="50" t="s">
        <v>1527</v>
      </c>
      <c r="D503" s="36"/>
      <c r="E503" s="36"/>
      <c r="F503" s="40"/>
      <c r="G503" s="40"/>
      <c r="H503" s="40"/>
      <c r="I503" s="40"/>
      <c r="J503" s="40"/>
      <c r="K503" s="40"/>
    </row>
    <row r="504" spans="2:11" x14ac:dyDescent="0.3">
      <c r="B504" s="48">
        <v>501</v>
      </c>
      <c r="C504" s="50" t="s">
        <v>1528</v>
      </c>
      <c r="D504" s="36"/>
      <c r="E504" s="36"/>
      <c r="F504" s="40"/>
      <c r="G504" s="40"/>
      <c r="H504" s="40"/>
      <c r="I504" s="40"/>
      <c r="J504" s="40"/>
      <c r="K504" s="40"/>
    </row>
    <row r="505" spans="2:11" x14ac:dyDescent="0.3">
      <c r="B505" s="48">
        <v>502</v>
      </c>
      <c r="C505" s="50" t="s">
        <v>1529</v>
      </c>
      <c r="D505" s="36"/>
      <c r="E505" s="36"/>
      <c r="F505" s="40"/>
      <c r="G505" s="40"/>
      <c r="H505" s="40"/>
      <c r="I505" s="40"/>
      <c r="J505" s="40"/>
      <c r="K505" s="40"/>
    </row>
    <row r="506" spans="2:11" x14ac:dyDescent="0.3">
      <c r="B506" s="48">
        <v>503</v>
      </c>
      <c r="C506" s="50" t="s">
        <v>1530</v>
      </c>
      <c r="D506" s="36"/>
      <c r="E506" s="36"/>
      <c r="F506" s="40"/>
      <c r="G506" s="40"/>
      <c r="H506" s="40"/>
      <c r="I506" s="40"/>
      <c r="J506" s="40"/>
      <c r="K506" s="40"/>
    </row>
    <row r="507" spans="2:11" x14ac:dyDescent="0.3">
      <c r="B507" s="48">
        <v>504</v>
      </c>
      <c r="C507" s="50" t="s">
        <v>2134</v>
      </c>
      <c r="D507" s="36"/>
      <c r="E507" s="36"/>
      <c r="F507" s="40"/>
      <c r="G507" s="40"/>
      <c r="H507" s="40"/>
      <c r="I507" s="40"/>
      <c r="J507" s="40"/>
      <c r="K507" s="40"/>
    </row>
    <row r="508" spans="2:11" x14ac:dyDescent="0.3">
      <c r="B508" s="48">
        <v>505</v>
      </c>
      <c r="C508" s="50" t="s">
        <v>1532</v>
      </c>
      <c r="D508" s="36"/>
      <c r="E508" s="36"/>
      <c r="F508" s="40"/>
      <c r="G508" s="40"/>
      <c r="H508" s="40"/>
      <c r="I508" s="40"/>
      <c r="J508" s="40"/>
      <c r="K508" s="40"/>
    </row>
    <row r="509" spans="2:11" x14ac:dyDescent="0.3">
      <c r="B509" s="48">
        <v>506</v>
      </c>
      <c r="C509" s="50" t="s">
        <v>2135</v>
      </c>
      <c r="D509" s="36"/>
      <c r="E509" s="36"/>
      <c r="F509" s="40"/>
      <c r="G509" s="40"/>
      <c r="H509" s="40"/>
      <c r="I509" s="40"/>
      <c r="J509" s="40"/>
      <c r="K509" s="40"/>
    </row>
    <row r="510" spans="2:11" x14ac:dyDescent="0.3">
      <c r="B510" s="48">
        <v>507</v>
      </c>
      <c r="C510" s="50" t="s">
        <v>1534</v>
      </c>
      <c r="D510" s="36"/>
      <c r="E510" s="36"/>
      <c r="F510" s="40"/>
      <c r="G510" s="40"/>
      <c r="H510" s="40"/>
      <c r="I510" s="40"/>
      <c r="J510" s="40"/>
      <c r="K510" s="40"/>
    </row>
    <row r="511" spans="2:11" x14ac:dyDescent="0.3">
      <c r="B511" s="48">
        <v>508</v>
      </c>
      <c r="C511" s="50" t="s">
        <v>1535</v>
      </c>
      <c r="D511" s="36"/>
      <c r="E511" s="36"/>
      <c r="F511" s="40"/>
      <c r="G511" s="40"/>
      <c r="H511" s="40"/>
      <c r="I511" s="40"/>
      <c r="J511" s="40"/>
      <c r="K511" s="40"/>
    </row>
    <row r="512" spans="2:11" x14ac:dyDescent="0.3">
      <c r="B512" s="48">
        <v>509</v>
      </c>
      <c r="C512" s="50" t="s">
        <v>1536</v>
      </c>
      <c r="D512" s="36"/>
      <c r="E512" s="36"/>
      <c r="F512" s="40"/>
      <c r="G512" s="40"/>
      <c r="H512" s="40"/>
      <c r="I512" s="40"/>
      <c r="J512" s="40"/>
      <c r="K512" s="40"/>
    </row>
    <row r="513" spans="2:11" x14ac:dyDescent="0.3">
      <c r="B513" s="48">
        <v>510</v>
      </c>
      <c r="C513" s="50" t="s">
        <v>1537</v>
      </c>
      <c r="D513" s="36"/>
      <c r="E513" s="36"/>
      <c r="F513" s="40"/>
      <c r="G513" s="40"/>
      <c r="H513" s="40"/>
      <c r="I513" s="40"/>
      <c r="J513" s="40"/>
      <c r="K513" s="40"/>
    </row>
    <row r="514" spans="2:11" x14ac:dyDescent="0.3">
      <c r="B514" s="48">
        <v>511</v>
      </c>
      <c r="C514" s="50" t="s">
        <v>1538</v>
      </c>
      <c r="D514" s="36"/>
      <c r="E514" s="36"/>
      <c r="F514" s="40"/>
      <c r="G514" s="40"/>
      <c r="H514" s="40"/>
      <c r="I514" s="40"/>
      <c r="J514" s="40"/>
      <c r="K514" s="40"/>
    </row>
    <row r="515" spans="2:11" x14ac:dyDescent="0.3">
      <c r="B515" s="48">
        <v>512</v>
      </c>
      <c r="C515" s="50" t="s">
        <v>2136</v>
      </c>
      <c r="D515" s="36"/>
      <c r="E515" s="36"/>
      <c r="F515" s="40"/>
      <c r="G515" s="40"/>
      <c r="H515" s="40"/>
      <c r="I515" s="40"/>
      <c r="J515" s="40"/>
      <c r="K515" s="40"/>
    </row>
    <row r="516" spans="2:11" x14ac:dyDescent="0.3">
      <c r="B516" s="48">
        <v>513</v>
      </c>
      <c r="C516" s="50" t="s">
        <v>1540</v>
      </c>
      <c r="D516" s="36"/>
      <c r="E516" s="36"/>
      <c r="F516" s="40"/>
      <c r="G516" s="40"/>
      <c r="H516" s="40"/>
      <c r="I516" s="40"/>
      <c r="J516" s="40"/>
      <c r="K516" s="40"/>
    </row>
    <row r="517" spans="2:11" x14ac:dyDescent="0.3">
      <c r="B517" s="48">
        <v>514</v>
      </c>
      <c r="C517" s="50" t="s">
        <v>1541</v>
      </c>
      <c r="D517" s="36"/>
      <c r="E517" s="36"/>
      <c r="F517" s="40"/>
      <c r="G517" s="40"/>
      <c r="H517" s="40"/>
      <c r="I517" s="40"/>
      <c r="J517" s="40"/>
      <c r="K517" s="40"/>
    </row>
    <row r="518" spans="2:11" x14ac:dyDescent="0.3">
      <c r="B518" s="48">
        <v>515</v>
      </c>
      <c r="C518" s="50" t="s">
        <v>1542</v>
      </c>
      <c r="D518" s="36"/>
      <c r="E518" s="36"/>
      <c r="F518" s="40"/>
      <c r="G518" s="40"/>
      <c r="H518" s="40"/>
      <c r="I518" s="40"/>
      <c r="J518" s="40"/>
      <c r="K518" s="40"/>
    </row>
    <row r="519" spans="2:11" x14ac:dyDescent="0.3">
      <c r="B519" s="48">
        <v>516</v>
      </c>
      <c r="C519" s="50" t="s">
        <v>1543</v>
      </c>
      <c r="D519" s="36"/>
      <c r="E519" s="36"/>
      <c r="F519" s="40"/>
      <c r="G519" s="40"/>
      <c r="H519" s="40"/>
      <c r="I519" s="40"/>
      <c r="J519" s="40"/>
      <c r="K519" s="40"/>
    </row>
    <row r="520" spans="2:11" x14ac:dyDescent="0.3">
      <c r="B520" s="48">
        <v>517</v>
      </c>
      <c r="C520" s="50" t="s">
        <v>1544</v>
      </c>
      <c r="D520" s="36"/>
      <c r="E520" s="36"/>
      <c r="F520" s="40"/>
      <c r="G520" s="40"/>
      <c r="H520" s="40"/>
      <c r="I520" s="40"/>
      <c r="J520" s="40"/>
      <c r="K520" s="40"/>
    </row>
    <row r="521" spans="2:11" x14ac:dyDescent="0.3">
      <c r="B521" s="48">
        <v>518</v>
      </c>
      <c r="C521" s="50" t="s">
        <v>1545</v>
      </c>
      <c r="D521" s="36"/>
      <c r="E521" s="36"/>
      <c r="F521" s="40"/>
      <c r="G521" s="40"/>
      <c r="H521" s="40"/>
      <c r="I521" s="40"/>
      <c r="J521" s="40"/>
      <c r="K521" s="40"/>
    </row>
    <row r="522" spans="2:11" x14ac:dyDescent="0.3">
      <c r="B522" s="48">
        <v>519</v>
      </c>
      <c r="C522" s="50" t="s">
        <v>1546</v>
      </c>
      <c r="D522" s="36"/>
      <c r="E522" s="36"/>
      <c r="F522" s="40"/>
      <c r="G522" s="40"/>
      <c r="H522" s="40"/>
      <c r="I522" s="40"/>
      <c r="J522" s="40"/>
      <c r="K522" s="40"/>
    </row>
    <row r="523" spans="2:11" x14ac:dyDescent="0.3">
      <c r="B523" s="48">
        <v>520</v>
      </c>
      <c r="C523" s="50" t="s">
        <v>1547</v>
      </c>
      <c r="D523" s="36"/>
      <c r="E523" s="36"/>
      <c r="F523" s="40"/>
      <c r="G523" s="40"/>
      <c r="H523" s="40"/>
      <c r="I523" s="40"/>
      <c r="J523" s="40"/>
      <c r="K523" s="40"/>
    </row>
    <row r="524" spans="2:11" x14ac:dyDescent="0.3">
      <c r="B524" s="48">
        <v>521</v>
      </c>
      <c r="C524" s="50" t="s">
        <v>1639</v>
      </c>
      <c r="D524" s="36"/>
      <c r="E524" s="36"/>
      <c r="F524" s="40"/>
      <c r="G524" s="40"/>
      <c r="H524" s="40"/>
      <c r="I524" s="40"/>
      <c r="J524" s="40"/>
      <c r="K524" s="40"/>
    </row>
    <row r="525" spans="2:11" x14ac:dyDescent="0.3">
      <c r="B525" s="48">
        <v>522</v>
      </c>
      <c r="C525" s="50" t="s">
        <v>2137</v>
      </c>
      <c r="D525" s="36"/>
      <c r="E525" s="36"/>
      <c r="F525" s="40"/>
      <c r="G525" s="40"/>
      <c r="H525" s="40"/>
      <c r="I525" s="40"/>
      <c r="J525" s="40"/>
      <c r="K525" s="40"/>
    </row>
    <row r="526" spans="2:11" x14ac:dyDescent="0.3">
      <c r="B526" s="48">
        <v>523</v>
      </c>
      <c r="C526" s="50" t="s">
        <v>1550</v>
      </c>
      <c r="D526" s="36"/>
      <c r="E526" s="36"/>
      <c r="F526" s="40"/>
      <c r="G526" s="40"/>
      <c r="H526" s="40"/>
      <c r="I526" s="40"/>
      <c r="J526" s="40"/>
      <c r="K526" s="40"/>
    </row>
    <row r="527" spans="2:11" x14ac:dyDescent="0.3">
      <c r="B527" s="48">
        <v>524</v>
      </c>
      <c r="C527" s="50" t="s">
        <v>1551</v>
      </c>
      <c r="D527" s="36"/>
      <c r="E527" s="36"/>
      <c r="F527" s="40"/>
      <c r="G527" s="40"/>
      <c r="H527" s="40"/>
      <c r="I527" s="40"/>
      <c r="J527" s="40"/>
      <c r="K527" s="40"/>
    </row>
    <row r="528" spans="2:11" x14ac:dyDescent="0.3">
      <c r="B528" s="48">
        <v>525</v>
      </c>
      <c r="C528" s="50" t="s">
        <v>1552</v>
      </c>
      <c r="D528" s="36"/>
      <c r="E528" s="36"/>
      <c r="F528" s="40"/>
      <c r="G528" s="40"/>
      <c r="H528" s="40"/>
      <c r="I528" s="40"/>
      <c r="J528" s="40"/>
      <c r="K528" s="40"/>
    </row>
    <row r="529" spans="2:11" x14ac:dyDescent="0.3">
      <c r="B529" s="48">
        <v>526</v>
      </c>
      <c r="C529" s="50" t="s">
        <v>1553</v>
      </c>
      <c r="D529" s="36"/>
      <c r="E529" s="36"/>
      <c r="F529" s="40"/>
      <c r="G529" s="40"/>
      <c r="H529" s="40"/>
      <c r="I529" s="40"/>
      <c r="J529" s="40"/>
      <c r="K529" s="40"/>
    </row>
    <row r="530" spans="2:11" x14ac:dyDescent="0.3">
      <c r="B530" s="48">
        <v>527</v>
      </c>
      <c r="C530" s="50" t="s">
        <v>1554</v>
      </c>
      <c r="D530" s="36"/>
      <c r="E530" s="36"/>
      <c r="F530" s="40"/>
      <c r="G530" s="40"/>
      <c r="H530" s="40"/>
      <c r="I530" s="40"/>
      <c r="J530" s="40"/>
      <c r="K530" s="40"/>
    </row>
    <row r="531" spans="2:11" x14ac:dyDescent="0.3">
      <c r="B531" s="48">
        <v>528</v>
      </c>
      <c r="C531" s="50" t="s">
        <v>1555</v>
      </c>
      <c r="D531" s="36"/>
      <c r="E531" s="36"/>
      <c r="F531" s="40"/>
      <c r="G531" s="40"/>
      <c r="H531" s="40"/>
      <c r="I531" s="40"/>
      <c r="J531" s="40"/>
      <c r="K531" s="40"/>
    </row>
    <row r="532" spans="2:11" x14ac:dyDescent="0.3">
      <c r="B532" s="48">
        <v>529</v>
      </c>
      <c r="C532" s="50" t="s">
        <v>1556</v>
      </c>
      <c r="D532" s="36"/>
      <c r="E532" s="36"/>
      <c r="F532" s="40"/>
      <c r="G532" s="40"/>
      <c r="H532" s="40"/>
      <c r="I532" s="40"/>
      <c r="J532" s="40"/>
      <c r="K532" s="40"/>
    </row>
    <row r="533" spans="2:11" x14ac:dyDescent="0.3">
      <c r="B533" s="48">
        <v>530</v>
      </c>
      <c r="C533" s="50" t="s">
        <v>1643</v>
      </c>
      <c r="D533" s="36"/>
      <c r="E533" s="36"/>
      <c r="F533" s="40"/>
      <c r="G533" s="40"/>
      <c r="H533" s="40"/>
      <c r="I533" s="40"/>
      <c r="J533" s="40"/>
      <c r="K533" s="40"/>
    </row>
    <row r="534" spans="2:11" x14ac:dyDescent="0.3">
      <c r="B534" s="48">
        <v>531</v>
      </c>
      <c r="C534" s="50" t="s">
        <v>827</v>
      </c>
      <c r="D534" s="36"/>
      <c r="E534" s="36"/>
      <c r="F534" s="40"/>
      <c r="G534" s="40"/>
      <c r="H534" s="40"/>
      <c r="I534" s="40"/>
      <c r="J534" s="40"/>
      <c r="K534" s="40"/>
    </row>
    <row r="535" spans="2:11" x14ac:dyDescent="0.3">
      <c r="B535" s="48">
        <v>532</v>
      </c>
      <c r="C535" s="50" t="s">
        <v>828</v>
      </c>
      <c r="D535" s="36"/>
      <c r="E535" s="36"/>
      <c r="F535" s="40"/>
      <c r="G535" s="40"/>
      <c r="H535" s="40"/>
      <c r="I535" s="40"/>
      <c r="J535" s="40"/>
      <c r="K535" s="40"/>
    </row>
    <row r="536" spans="2:11" x14ac:dyDescent="0.3">
      <c r="B536" s="48">
        <v>533</v>
      </c>
      <c r="C536" s="50" t="s">
        <v>829</v>
      </c>
      <c r="D536" s="36"/>
      <c r="E536" s="36"/>
      <c r="F536" s="40"/>
      <c r="G536" s="40"/>
      <c r="H536" s="40"/>
      <c r="I536" s="40"/>
      <c r="J536" s="40"/>
      <c r="K536" s="40"/>
    </row>
    <row r="537" spans="2:11" x14ac:dyDescent="0.3">
      <c r="B537" s="48">
        <v>534</v>
      </c>
      <c r="C537" s="50" t="s">
        <v>830</v>
      </c>
      <c r="D537" s="36"/>
      <c r="E537" s="36"/>
      <c r="F537" s="40"/>
      <c r="G537" s="40"/>
      <c r="H537" s="40"/>
      <c r="I537" s="40"/>
      <c r="J537" s="40"/>
      <c r="K537" s="40"/>
    </row>
    <row r="538" spans="2:11" x14ac:dyDescent="0.3">
      <c r="B538" s="48">
        <v>535</v>
      </c>
      <c r="C538" s="50" t="s">
        <v>1644</v>
      </c>
      <c r="D538" s="36"/>
      <c r="E538" s="36"/>
      <c r="F538" s="40"/>
      <c r="G538" s="40"/>
      <c r="H538" s="40"/>
      <c r="I538" s="40"/>
      <c r="J538" s="40"/>
      <c r="K538" s="40"/>
    </row>
    <row r="539" spans="2:11" x14ac:dyDescent="0.3">
      <c r="B539" s="48">
        <v>536</v>
      </c>
      <c r="C539" s="50" t="s">
        <v>1645</v>
      </c>
      <c r="D539" s="36"/>
      <c r="E539" s="36"/>
      <c r="F539" s="40"/>
      <c r="G539" s="40"/>
      <c r="H539" s="40"/>
      <c r="I539" s="40"/>
      <c r="J539" s="40"/>
      <c r="K539" s="40"/>
    </row>
    <row r="540" spans="2:11" x14ac:dyDescent="0.3">
      <c r="B540" s="48">
        <v>537</v>
      </c>
      <c r="C540" s="50" t="s">
        <v>1646</v>
      </c>
      <c r="D540" s="36"/>
      <c r="E540" s="36"/>
      <c r="F540" s="40"/>
      <c r="G540" s="40"/>
      <c r="H540" s="40"/>
      <c r="I540" s="40"/>
      <c r="J540" s="40"/>
      <c r="K540" s="40"/>
    </row>
    <row r="541" spans="2:11" x14ac:dyDescent="0.3">
      <c r="B541" s="48">
        <v>538</v>
      </c>
      <c r="C541" s="50" t="s">
        <v>1647</v>
      </c>
      <c r="D541" s="36"/>
      <c r="E541" s="36"/>
      <c r="F541" s="40"/>
      <c r="G541" s="40"/>
      <c r="H541" s="40"/>
      <c r="I541" s="40"/>
      <c r="J541" s="40"/>
      <c r="K541" s="40"/>
    </row>
    <row r="542" spans="2:11" x14ac:dyDescent="0.3">
      <c r="B542" s="48">
        <v>539</v>
      </c>
      <c r="C542" s="50" t="s">
        <v>1648</v>
      </c>
      <c r="D542" s="36"/>
      <c r="E542" s="36"/>
      <c r="F542" s="40"/>
      <c r="G542" s="40"/>
      <c r="H542" s="40"/>
      <c r="I542" s="40"/>
      <c r="J542" s="40"/>
      <c r="K542" s="40"/>
    </row>
    <row r="543" spans="2:11" x14ac:dyDescent="0.3">
      <c r="B543" s="48">
        <v>540</v>
      </c>
      <c r="C543" s="50" t="s">
        <v>485</v>
      </c>
      <c r="D543" s="36"/>
      <c r="E543" s="36"/>
      <c r="F543" s="40"/>
      <c r="G543" s="40"/>
      <c r="H543" s="40"/>
      <c r="I543" s="40"/>
      <c r="J543" s="40"/>
      <c r="K543" s="40"/>
    </row>
    <row r="544" spans="2:11" x14ac:dyDescent="0.3">
      <c r="B544" s="48">
        <v>541</v>
      </c>
      <c r="C544" s="50" t="s">
        <v>486</v>
      </c>
      <c r="D544" s="36"/>
      <c r="E544" s="36"/>
      <c r="F544" s="40"/>
      <c r="G544" s="40"/>
      <c r="H544" s="40"/>
      <c r="I544" s="40"/>
      <c r="J544" s="40"/>
      <c r="K544" s="40"/>
    </row>
    <row r="545" spans="2:11" x14ac:dyDescent="0.3">
      <c r="B545" s="48">
        <v>542</v>
      </c>
      <c r="C545" s="50" t="s">
        <v>487</v>
      </c>
      <c r="D545" s="36"/>
      <c r="E545" s="36"/>
      <c r="F545" s="40"/>
      <c r="G545" s="40"/>
      <c r="H545" s="40"/>
      <c r="I545" s="40"/>
      <c r="J545" s="40"/>
      <c r="K545" s="40"/>
    </row>
    <row r="546" spans="2:11" x14ac:dyDescent="0.3">
      <c r="B546" s="48">
        <v>543</v>
      </c>
      <c r="C546" s="50" t="s">
        <v>1649</v>
      </c>
      <c r="D546" s="36"/>
      <c r="E546" s="36"/>
      <c r="F546" s="40"/>
      <c r="G546" s="40"/>
      <c r="H546" s="40"/>
      <c r="I546" s="40"/>
      <c r="J546" s="40"/>
      <c r="K546" s="40"/>
    </row>
    <row r="547" spans="2:11" x14ac:dyDescent="0.3">
      <c r="B547" s="48">
        <v>544</v>
      </c>
      <c r="C547" s="50" t="s">
        <v>1650</v>
      </c>
      <c r="D547" s="36"/>
      <c r="E547" s="36"/>
      <c r="F547" s="40"/>
      <c r="G547" s="40"/>
      <c r="H547" s="40"/>
      <c r="I547" s="40"/>
      <c r="J547" s="40"/>
      <c r="K547" s="40"/>
    </row>
    <row r="548" spans="2:11" x14ac:dyDescent="0.3">
      <c r="B548" s="48">
        <v>545</v>
      </c>
      <c r="C548" s="50" t="s">
        <v>1651</v>
      </c>
      <c r="D548" s="36"/>
      <c r="E548" s="36"/>
      <c r="F548" s="40"/>
      <c r="G548" s="40"/>
      <c r="H548" s="40"/>
      <c r="I548" s="40"/>
      <c r="J548" s="40"/>
      <c r="K548" s="40"/>
    </row>
    <row r="549" spans="2:11" x14ac:dyDescent="0.3">
      <c r="B549" s="48">
        <v>546</v>
      </c>
      <c r="C549" s="50" t="s">
        <v>677</v>
      </c>
      <c r="D549" s="36"/>
      <c r="E549" s="36"/>
      <c r="F549" s="40"/>
      <c r="G549" s="40"/>
      <c r="H549" s="40"/>
      <c r="I549" s="40"/>
      <c r="J549" s="40"/>
      <c r="K549" s="40"/>
    </row>
    <row r="550" spans="2:11" x14ac:dyDescent="0.3">
      <c r="B550" s="48">
        <v>547</v>
      </c>
      <c r="C550" s="50" t="s">
        <v>678</v>
      </c>
      <c r="D550" s="36"/>
      <c r="E550" s="36"/>
      <c r="F550" s="40"/>
      <c r="G550" s="40"/>
      <c r="H550" s="40"/>
      <c r="I550" s="40"/>
      <c r="J550" s="40"/>
      <c r="K550" s="40"/>
    </row>
    <row r="551" spans="2:11" x14ac:dyDescent="0.3">
      <c r="B551" s="48">
        <v>548</v>
      </c>
      <c r="C551" s="50" t="s">
        <v>1652</v>
      </c>
      <c r="D551" s="36"/>
      <c r="E551" s="36"/>
      <c r="F551" s="40"/>
      <c r="G551" s="40"/>
      <c r="H551" s="40"/>
      <c r="I551" s="40"/>
      <c r="J551" s="40"/>
      <c r="K551" s="40"/>
    </row>
    <row r="552" spans="2:11" x14ac:dyDescent="0.3">
      <c r="B552" s="48">
        <v>549</v>
      </c>
      <c r="C552" s="50" t="s">
        <v>832</v>
      </c>
      <c r="D552" s="36"/>
      <c r="E552" s="36"/>
      <c r="F552" s="40"/>
      <c r="G552" s="40"/>
      <c r="H552" s="40"/>
      <c r="I552" s="40"/>
      <c r="J552" s="40"/>
      <c r="K552" s="40"/>
    </row>
    <row r="553" spans="2:11" x14ac:dyDescent="0.3">
      <c r="B553" s="48">
        <v>550</v>
      </c>
      <c r="C553" s="50" t="s">
        <v>680</v>
      </c>
      <c r="D553" s="36"/>
      <c r="E553" s="36"/>
      <c r="F553" s="40"/>
      <c r="G553" s="40"/>
      <c r="H553" s="40"/>
      <c r="I553" s="40"/>
      <c r="J553" s="40"/>
      <c r="K553" s="40"/>
    </row>
    <row r="554" spans="2:11" x14ac:dyDescent="0.3">
      <c r="B554" s="48">
        <v>551</v>
      </c>
      <c r="C554" s="50" t="s">
        <v>1653</v>
      </c>
      <c r="D554" s="36"/>
      <c r="E554" s="36"/>
      <c r="F554" s="40"/>
      <c r="G554" s="40"/>
      <c r="H554" s="40"/>
      <c r="I554" s="40"/>
      <c r="J554" s="40"/>
      <c r="K554" s="40"/>
    </row>
    <row r="555" spans="2:11" x14ac:dyDescent="0.3">
      <c r="B555" s="48">
        <v>552</v>
      </c>
      <c r="C555" s="50" t="s">
        <v>833</v>
      </c>
      <c r="D555" s="36"/>
      <c r="E555" s="36"/>
      <c r="F555" s="40"/>
      <c r="G555" s="40"/>
      <c r="H555" s="40"/>
      <c r="I555" s="40"/>
      <c r="J555" s="40"/>
      <c r="K555" s="40"/>
    </row>
    <row r="556" spans="2:11" x14ac:dyDescent="0.3">
      <c r="B556" s="48">
        <v>553</v>
      </c>
      <c r="C556" s="50" t="s">
        <v>681</v>
      </c>
      <c r="D556" s="36"/>
      <c r="E556" s="36"/>
      <c r="F556" s="40"/>
      <c r="G556" s="40"/>
      <c r="H556" s="40"/>
      <c r="I556" s="40"/>
      <c r="J556" s="40"/>
      <c r="K556" s="40"/>
    </row>
    <row r="557" spans="2:11" x14ac:dyDescent="0.3">
      <c r="B557" s="48">
        <v>554</v>
      </c>
      <c r="C557" s="50" t="s">
        <v>682</v>
      </c>
      <c r="D557" s="36"/>
      <c r="E557" s="36"/>
      <c r="F557" s="40"/>
      <c r="G557" s="40"/>
      <c r="H557" s="40"/>
      <c r="I557" s="40"/>
      <c r="J557" s="40"/>
      <c r="K557" s="40"/>
    </row>
    <row r="558" spans="2:11" x14ac:dyDescent="0.3">
      <c r="B558" s="48">
        <v>555</v>
      </c>
      <c r="C558" s="50" t="s">
        <v>1654</v>
      </c>
      <c r="D558" s="36"/>
      <c r="E558" s="36"/>
      <c r="F558" s="40"/>
      <c r="G558" s="40"/>
      <c r="H558" s="40"/>
      <c r="I558" s="40"/>
      <c r="J558" s="40"/>
      <c r="K558" s="40"/>
    </row>
    <row r="559" spans="2:11" x14ac:dyDescent="0.3">
      <c r="B559" s="48">
        <v>556</v>
      </c>
      <c r="C559" s="50" t="s">
        <v>1655</v>
      </c>
      <c r="D559" s="36"/>
      <c r="E559" s="36"/>
      <c r="F559" s="40"/>
      <c r="G559" s="40"/>
      <c r="H559" s="40"/>
      <c r="I559" s="40"/>
      <c r="J559" s="40"/>
      <c r="K559" s="40"/>
    </row>
    <row r="560" spans="2:11" x14ac:dyDescent="0.3">
      <c r="B560" s="48">
        <v>557</v>
      </c>
      <c r="C560" s="50" t="s">
        <v>1656</v>
      </c>
      <c r="D560" s="36"/>
      <c r="E560" s="36"/>
      <c r="F560" s="40"/>
      <c r="G560" s="40"/>
      <c r="H560" s="40"/>
      <c r="I560" s="40"/>
      <c r="J560" s="40"/>
      <c r="K560" s="40"/>
    </row>
    <row r="561" spans="2:11" x14ac:dyDescent="0.3">
      <c r="B561" s="48">
        <v>558</v>
      </c>
      <c r="C561" s="50" t="s">
        <v>1657</v>
      </c>
      <c r="D561" s="36"/>
      <c r="E561" s="36"/>
      <c r="F561" s="40"/>
      <c r="G561" s="40"/>
      <c r="H561" s="40"/>
      <c r="I561" s="40"/>
      <c r="J561" s="40"/>
      <c r="K561" s="40"/>
    </row>
    <row r="562" spans="2:11" x14ac:dyDescent="0.3">
      <c r="B562" s="48">
        <v>559</v>
      </c>
      <c r="C562" s="50" t="s">
        <v>1658</v>
      </c>
      <c r="D562" s="36"/>
      <c r="E562" s="36"/>
      <c r="F562" s="40"/>
      <c r="G562" s="40"/>
      <c r="H562" s="40"/>
      <c r="I562" s="40"/>
      <c r="J562" s="40"/>
      <c r="K562" s="40"/>
    </row>
    <row r="563" spans="2:11" x14ac:dyDescent="0.3">
      <c r="B563" s="48">
        <v>560</v>
      </c>
      <c r="C563" s="50" t="s">
        <v>1659</v>
      </c>
      <c r="D563" s="36"/>
      <c r="E563" s="36"/>
      <c r="F563" s="40"/>
      <c r="G563" s="40"/>
      <c r="H563" s="40"/>
      <c r="I563" s="40"/>
      <c r="J563" s="40"/>
      <c r="K563" s="40"/>
    </row>
    <row r="564" spans="2:11" x14ac:dyDescent="0.3">
      <c r="B564" s="48">
        <v>561</v>
      </c>
      <c r="C564" s="50" t="s">
        <v>1660</v>
      </c>
      <c r="D564" s="36"/>
      <c r="E564" s="36"/>
      <c r="F564" s="40"/>
      <c r="G564" s="40"/>
      <c r="H564" s="40"/>
      <c r="I564" s="40"/>
      <c r="J564" s="40"/>
      <c r="K564" s="40"/>
    </row>
    <row r="565" spans="2:11" x14ac:dyDescent="0.3">
      <c r="B565" s="48">
        <v>562</v>
      </c>
      <c r="C565" s="50" t="s">
        <v>1661</v>
      </c>
      <c r="D565" s="36"/>
      <c r="E565" s="36"/>
      <c r="F565" s="40"/>
      <c r="G565" s="40"/>
      <c r="H565" s="40"/>
      <c r="I565" s="40"/>
      <c r="J565" s="40"/>
      <c r="K565" s="40"/>
    </row>
    <row r="566" spans="2:11" x14ac:dyDescent="0.3">
      <c r="B566" s="48">
        <v>563</v>
      </c>
      <c r="C566" s="50" t="s">
        <v>2138</v>
      </c>
      <c r="D566" s="36"/>
      <c r="E566" s="36"/>
      <c r="F566" s="40"/>
      <c r="G566" s="40"/>
      <c r="H566" s="40"/>
      <c r="I566" s="40"/>
      <c r="J566" s="40"/>
      <c r="K566" s="40"/>
    </row>
    <row r="567" spans="2:11" x14ac:dyDescent="0.3">
      <c r="B567" s="48">
        <v>564</v>
      </c>
      <c r="C567" s="50" t="s">
        <v>1663</v>
      </c>
      <c r="D567" s="36"/>
      <c r="E567" s="36"/>
      <c r="F567" s="40"/>
      <c r="G567" s="40"/>
      <c r="H567" s="40"/>
      <c r="I567" s="40"/>
      <c r="J567" s="40"/>
      <c r="K567" s="40"/>
    </row>
    <row r="568" spans="2:11" x14ac:dyDescent="0.3">
      <c r="B568" s="48">
        <v>565</v>
      </c>
      <c r="C568" s="50" t="s">
        <v>1664</v>
      </c>
      <c r="D568" s="36"/>
      <c r="E568" s="36"/>
      <c r="F568" s="40"/>
      <c r="G568" s="40"/>
      <c r="H568" s="40"/>
      <c r="I568" s="40"/>
      <c r="J568" s="40"/>
      <c r="K568" s="40"/>
    </row>
    <row r="569" spans="2:11" x14ac:dyDescent="0.3">
      <c r="B569" s="48">
        <v>566</v>
      </c>
      <c r="C569" s="50" t="s">
        <v>1665</v>
      </c>
      <c r="D569" s="36"/>
      <c r="E569" s="36"/>
      <c r="F569" s="40"/>
      <c r="G569" s="40"/>
      <c r="H569" s="40"/>
      <c r="I569" s="40"/>
      <c r="J569" s="40"/>
      <c r="K569" s="40"/>
    </row>
    <row r="570" spans="2:11" x14ac:dyDescent="0.3">
      <c r="B570" s="48">
        <v>567</v>
      </c>
      <c r="C570" s="50" t="s">
        <v>2139</v>
      </c>
      <c r="D570" s="36"/>
      <c r="E570" s="36"/>
      <c r="F570" s="40"/>
      <c r="G570" s="40"/>
      <c r="H570" s="40"/>
      <c r="I570" s="40"/>
      <c r="J570" s="40"/>
      <c r="K570" s="40"/>
    </row>
    <row r="571" spans="2:11" x14ac:dyDescent="0.3">
      <c r="B571" s="48">
        <v>568</v>
      </c>
      <c r="C571" s="50" t="s">
        <v>2140</v>
      </c>
      <c r="D571" s="36"/>
      <c r="E571" s="36"/>
      <c r="F571" s="40"/>
      <c r="G571" s="40"/>
      <c r="H571" s="40"/>
      <c r="I571" s="40"/>
      <c r="J571" s="40"/>
      <c r="K571" s="40"/>
    </row>
    <row r="572" spans="2:11" x14ac:dyDescent="0.3">
      <c r="B572" s="48">
        <v>569</v>
      </c>
      <c r="C572" s="50" t="s">
        <v>2141</v>
      </c>
      <c r="D572" s="36"/>
      <c r="E572" s="36"/>
      <c r="F572" s="40"/>
      <c r="G572" s="40"/>
      <c r="H572" s="40"/>
      <c r="I572" s="40"/>
      <c r="J572" s="40"/>
      <c r="K572" s="40"/>
    </row>
    <row r="573" spans="2:11" x14ac:dyDescent="0.3">
      <c r="B573" s="48">
        <v>570</v>
      </c>
      <c r="C573" s="50" t="s">
        <v>1666</v>
      </c>
      <c r="D573" s="36"/>
      <c r="E573" s="36"/>
      <c r="F573" s="40"/>
      <c r="G573" s="40"/>
      <c r="H573" s="40"/>
      <c r="I573" s="40"/>
      <c r="J573" s="40"/>
      <c r="K573" s="40"/>
    </row>
    <row r="574" spans="2:11" x14ac:dyDescent="0.3">
      <c r="B574" s="48">
        <v>571</v>
      </c>
      <c r="C574" s="50" t="s">
        <v>1667</v>
      </c>
      <c r="D574" s="36"/>
      <c r="E574" s="36"/>
      <c r="F574" s="40"/>
      <c r="G574" s="40"/>
      <c r="H574" s="40"/>
      <c r="I574" s="40"/>
      <c r="J574" s="40"/>
      <c r="K574" s="40"/>
    </row>
    <row r="575" spans="2:11" x14ac:dyDescent="0.3">
      <c r="B575" s="48">
        <v>572</v>
      </c>
      <c r="C575" s="50" t="s">
        <v>1668</v>
      </c>
      <c r="D575" s="36"/>
      <c r="E575" s="36"/>
      <c r="F575" s="40"/>
      <c r="G575" s="40"/>
      <c r="H575" s="40"/>
      <c r="I575" s="40"/>
      <c r="J575" s="40"/>
      <c r="K575" s="40"/>
    </row>
    <row r="576" spans="2:11" x14ac:dyDescent="0.3">
      <c r="B576" s="48">
        <v>573</v>
      </c>
      <c r="C576" s="50" t="s">
        <v>1669</v>
      </c>
      <c r="D576" s="36"/>
      <c r="E576" s="36"/>
      <c r="F576" s="40"/>
      <c r="G576" s="40"/>
      <c r="H576" s="40"/>
      <c r="I576" s="40"/>
      <c r="J576" s="40"/>
      <c r="K576" s="40"/>
    </row>
    <row r="577" spans="2:11" x14ac:dyDescent="0.3">
      <c r="B577" s="48">
        <v>574</v>
      </c>
      <c r="C577" s="50" t="s">
        <v>1670</v>
      </c>
      <c r="D577" s="36"/>
      <c r="E577" s="36"/>
      <c r="F577" s="40"/>
      <c r="G577" s="40"/>
      <c r="H577" s="40"/>
      <c r="I577" s="40"/>
      <c r="J577" s="40"/>
      <c r="K577" s="40"/>
    </row>
    <row r="578" spans="2:11" x14ac:dyDescent="0.3">
      <c r="B578" s="48">
        <v>575</v>
      </c>
      <c r="C578" s="50" t="s">
        <v>1671</v>
      </c>
      <c r="D578" s="36"/>
      <c r="E578" s="36"/>
      <c r="F578" s="40"/>
      <c r="G578" s="40"/>
      <c r="H578" s="40"/>
      <c r="I578" s="40"/>
      <c r="J578" s="40"/>
      <c r="K578" s="40"/>
    </row>
    <row r="579" spans="2:11" x14ac:dyDescent="0.3">
      <c r="B579" s="48">
        <v>576</v>
      </c>
      <c r="C579" s="50" t="s">
        <v>1672</v>
      </c>
      <c r="D579" s="36"/>
      <c r="E579" s="36"/>
      <c r="F579" s="40"/>
      <c r="G579" s="40"/>
      <c r="H579" s="40"/>
      <c r="I579" s="40"/>
      <c r="J579" s="40"/>
      <c r="K579" s="40"/>
    </row>
    <row r="580" spans="2:11" x14ac:dyDescent="0.3">
      <c r="B580" s="48">
        <v>577</v>
      </c>
      <c r="C580" s="50" t="s">
        <v>1673</v>
      </c>
      <c r="D580" s="36"/>
      <c r="E580" s="36"/>
      <c r="F580" s="40"/>
      <c r="G580" s="40"/>
      <c r="H580" s="40"/>
      <c r="I580" s="40"/>
      <c r="J580" s="40"/>
      <c r="K580" s="40"/>
    </row>
    <row r="581" spans="2:11" x14ac:dyDescent="0.3">
      <c r="B581" s="48">
        <v>578</v>
      </c>
      <c r="C581" s="50" t="s">
        <v>1674</v>
      </c>
      <c r="D581" s="36"/>
      <c r="E581" s="36"/>
      <c r="F581" s="40"/>
      <c r="G581" s="40"/>
      <c r="H581" s="40"/>
      <c r="I581" s="40"/>
      <c r="J581" s="40"/>
      <c r="K581" s="40"/>
    </row>
    <row r="582" spans="2:11" x14ac:dyDescent="0.3">
      <c r="B582" s="48">
        <v>579</v>
      </c>
      <c r="C582" s="50" t="s">
        <v>1675</v>
      </c>
      <c r="D582" s="36"/>
      <c r="E582" s="36"/>
      <c r="F582" s="40"/>
      <c r="G582" s="40"/>
      <c r="H582" s="40"/>
      <c r="I582" s="40"/>
      <c r="J582" s="40"/>
      <c r="K582" s="40"/>
    </row>
    <row r="583" spans="2:11" x14ac:dyDescent="0.3">
      <c r="B583" s="48">
        <v>580</v>
      </c>
      <c r="C583" s="50" t="s">
        <v>2142</v>
      </c>
      <c r="D583" s="36"/>
      <c r="E583" s="36"/>
      <c r="F583" s="40"/>
      <c r="G583" s="40"/>
      <c r="H583" s="40"/>
      <c r="I583" s="40"/>
      <c r="J583" s="40"/>
      <c r="K583" s="40"/>
    </row>
    <row r="584" spans="2:11" x14ac:dyDescent="0.3">
      <c r="B584" s="48">
        <v>581</v>
      </c>
      <c r="C584" s="50" t="s">
        <v>1676</v>
      </c>
      <c r="D584" s="36"/>
      <c r="E584" s="36"/>
      <c r="F584" s="40"/>
      <c r="G584" s="40"/>
      <c r="H584" s="40"/>
      <c r="I584" s="40"/>
      <c r="J584" s="40"/>
      <c r="K584" s="40"/>
    </row>
    <row r="585" spans="2:11" x14ac:dyDescent="0.3">
      <c r="B585" s="48">
        <v>582</v>
      </c>
      <c r="C585" s="50" t="s">
        <v>1662</v>
      </c>
      <c r="D585" s="36"/>
      <c r="E585" s="36"/>
      <c r="F585" s="40"/>
      <c r="G585" s="40"/>
      <c r="H585" s="40"/>
      <c r="I585" s="40"/>
      <c r="J585" s="40"/>
      <c r="K585" s="40"/>
    </row>
    <row r="586" spans="2:11" x14ac:dyDescent="0.3">
      <c r="B586" s="48">
        <v>583</v>
      </c>
      <c r="C586" s="50" t="s">
        <v>1677</v>
      </c>
      <c r="D586" s="36"/>
      <c r="E586" s="36"/>
      <c r="F586" s="40"/>
      <c r="G586" s="40"/>
      <c r="H586" s="40"/>
      <c r="I586" s="40"/>
      <c r="J586" s="40"/>
      <c r="K586" s="40"/>
    </row>
    <row r="587" spans="2:11" x14ac:dyDescent="0.3">
      <c r="B587" s="48">
        <v>584</v>
      </c>
      <c r="C587" s="50" t="s">
        <v>1678</v>
      </c>
      <c r="D587" s="36"/>
      <c r="E587" s="36"/>
      <c r="F587" s="40"/>
      <c r="G587" s="40"/>
      <c r="H587" s="40"/>
      <c r="I587" s="40"/>
      <c r="J587" s="40"/>
      <c r="K587" s="40"/>
    </row>
    <row r="588" spans="2:11" x14ac:dyDescent="0.3">
      <c r="B588" s="48">
        <v>585</v>
      </c>
      <c r="C588" s="50" t="s">
        <v>2143</v>
      </c>
      <c r="D588" s="36"/>
      <c r="E588" s="36"/>
      <c r="F588" s="40"/>
      <c r="G588" s="40"/>
      <c r="H588" s="40"/>
      <c r="I588" s="40"/>
      <c r="J588" s="40"/>
      <c r="K588" s="40"/>
    </row>
    <row r="589" spans="2:11" x14ac:dyDescent="0.3">
      <c r="B589" s="48">
        <v>586</v>
      </c>
      <c r="C589" s="50" t="s">
        <v>1679</v>
      </c>
      <c r="D589" s="36"/>
      <c r="E589" s="36"/>
      <c r="F589" s="40"/>
      <c r="G589" s="40"/>
      <c r="H589" s="40"/>
      <c r="I589" s="40"/>
      <c r="J589" s="40"/>
      <c r="K589" s="40"/>
    </row>
    <row r="590" spans="2:11" x14ac:dyDescent="0.3">
      <c r="B590" s="48">
        <v>587</v>
      </c>
      <c r="C590" s="50" t="s">
        <v>1680</v>
      </c>
      <c r="D590" s="36"/>
      <c r="E590" s="36"/>
      <c r="F590" s="40"/>
      <c r="G590" s="40"/>
      <c r="H590" s="40"/>
      <c r="I590" s="40"/>
      <c r="J590" s="40"/>
      <c r="K590" s="40"/>
    </row>
    <row r="591" spans="2:11" x14ac:dyDescent="0.3">
      <c r="B591" s="48">
        <v>588</v>
      </c>
      <c r="C591" s="50" t="s">
        <v>1681</v>
      </c>
      <c r="D591" s="36"/>
      <c r="E591" s="36"/>
      <c r="F591" s="40"/>
      <c r="G591" s="40"/>
      <c r="H591" s="40"/>
      <c r="I591" s="40"/>
      <c r="J591" s="40"/>
      <c r="K591" s="40"/>
    </row>
    <row r="592" spans="2:11" x14ac:dyDescent="0.3">
      <c r="B592" s="48">
        <v>589</v>
      </c>
      <c r="C592" s="50" t="s">
        <v>1682</v>
      </c>
      <c r="D592" s="36"/>
      <c r="E592" s="36"/>
      <c r="F592" s="40"/>
      <c r="G592" s="40"/>
      <c r="H592" s="40"/>
      <c r="I592" s="40"/>
      <c r="J592" s="40"/>
      <c r="K592" s="40"/>
    </row>
    <row r="593" spans="2:11" x14ac:dyDescent="0.3">
      <c r="B593" s="48">
        <v>590</v>
      </c>
      <c r="C593" s="50" t="s">
        <v>1683</v>
      </c>
      <c r="D593" s="36"/>
      <c r="E593" s="36"/>
      <c r="F593" s="40"/>
      <c r="G593" s="40"/>
      <c r="H593" s="40"/>
      <c r="I593" s="40"/>
      <c r="J593" s="40"/>
      <c r="K593" s="40"/>
    </row>
    <row r="594" spans="2:11" x14ac:dyDescent="0.3">
      <c r="B594" s="48">
        <v>591</v>
      </c>
      <c r="C594" s="50" t="s">
        <v>1684</v>
      </c>
      <c r="D594" s="36"/>
      <c r="E594" s="36"/>
      <c r="F594" s="40"/>
      <c r="G594" s="40"/>
      <c r="H594" s="40"/>
      <c r="I594" s="40"/>
      <c r="J594" s="40"/>
      <c r="K594" s="40"/>
    </row>
    <row r="595" spans="2:11" x14ac:dyDescent="0.3">
      <c r="B595" s="48">
        <v>592</v>
      </c>
      <c r="C595" s="50" t="s">
        <v>1685</v>
      </c>
      <c r="D595" s="36"/>
      <c r="E595" s="36"/>
      <c r="F595" s="40"/>
      <c r="G595" s="40"/>
      <c r="H595" s="40"/>
      <c r="I595" s="40"/>
      <c r="J595" s="40"/>
      <c r="K595" s="40"/>
    </row>
    <row r="596" spans="2:11" x14ac:dyDescent="0.3">
      <c r="B596" s="48">
        <v>593</v>
      </c>
      <c r="C596" s="50" t="s">
        <v>1686</v>
      </c>
      <c r="D596" s="36"/>
      <c r="E596" s="36"/>
      <c r="F596" s="40"/>
      <c r="G596" s="40"/>
      <c r="H596" s="40"/>
      <c r="I596" s="40"/>
      <c r="J596" s="40"/>
      <c r="K596" s="40"/>
    </row>
    <row r="597" spans="2:11" x14ac:dyDescent="0.3">
      <c r="B597" s="48">
        <v>594</v>
      </c>
      <c r="C597" s="50" t="s">
        <v>2144</v>
      </c>
      <c r="D597" s="36"/>
      <c r="E597" s="36"/>
      <c r="F597" s="40"/>
      <c r="G597" s="40"/>
      <c r="H597" s="40"/>
      <c r="I597" s="40"/>
      <c r="J597" s="40"/>
      <c r="K597" s="40"/>
    </row>
    <row r="598" spans="2:11" x14ac:dyDescent="0.3">
      <c r="B598" s="48">
        <v>595</v>
      </c>
      <c r="C598" s="50" t="s">
        <v>1687</v>
      </c>
      <c r="D598" s="36"/>
      <c r="E598" s="36"/>
      <c r="F598" s="40"/>
      <c r="G598" s="40"/>
      <c r="H598" s="40"/>
      <c r="I598" s="40"/>
      <c r="J598" s="40"/>
      <c r="K598" s="40"/>
    </row>
    <row r="599" spans="2:11" x14ac:dyDescent="0.3">
      <c r="B599" s="48">
        <v>596</v>
      </c>
      <c r="C599" s="50" t="s">
        <v>1688</v>
      </c>
      <c r="D599" s="36"/>
      <c r="E599" s="36"/>
      <c r="F599" s="40"/>
      <c r="G599" s="40"/>
      <c r="H599" s="40"/>
      <c r="I599" s="40"/>
      <c r="J599" s="40"/>
      <c r="K599" s="40"/>
    </row>
    <row r="600" spans="2:11" x14ac:dyDescent="0.3">
      <c r="B600" s="48">
        <v>597</v>
      </c>
      <c r="C600" s="50" t="s">
        <v>1689</v>
      </c>
      <c r="D600" s="36"/>
      <c r="E600" s="36"/>
      <c r="F600" s="40"/>
      <c r="G600" s="40"/>
      <c r="H600" s="40"/>
      <c r="I600" s="40"/>
      <c r="J600" s="40"/>
      <c r="K600" s="40"/>
    </row>
    <row r="601" spans="2:11" x14ac:dyDescent="0.3">
      <c r="B601" s="48">
        <v>598</v>
      </c>
      <c r="C601" s="50" t="s">
        <v>1690</v>
      </c>
      <c r="D601" s="36"/>
      <c r="E601" s="36"/>
      <c r="F601" s="40"/>
      <c r="G601" s="40"/>
      <c r="H601" s="40"/>
      <c r="I601" s="40"/>
      <c r="J601" s="40"/>
      <c r="K601" s="40"/>
    </row>
    <row r="602" spans="2:11" x14ac:dyDescent="0.3">
      <c r="B602" s="48">
        <v>599</v>
      </c>
      <c r="C602" s="50" t="s">
        <v>1691</v>
      </c>
      <c r="D602" s="36"/>
      <c r="E602" s="36"/>
      <c r="F602" s="40"/>
      <c r="G602" s="40"/>
      <c r="H602" s="40"/>
      <c r="I602" s="40"/>
      <c r="J602" s="40"/>
      <c r="K602" s="40"/>
    </row>
    <row r="603" spans="2:11" x14ac:dyDescent="0.3">
      <c r="B603" s="48">
        <v>600</v>
      </c>
      <c r="C603" s="50" t="s">
        <v>2145</v>
      </c>
      <c r="D603" s="36"/>
      <c r="E603" s="36"/>
      <c r="F603" s="40"/>
      <c r="G603" s="40"/>
      <c r="H603" s="40"/>
      <c r="I603" s="40"/>
      <c r="J603" s="40"/>
      <c r="K603" s="40"/>
    </row>
    <row r="604" spans="2:11" x14ac:dyDescent="0.3">
      <c r="B604" s="48">
        <v>601</v>
      </c>
      <c r="C604" s="50" t="s">
        <v>1692</v>
      </c>
      <c r="D604" s="36"/>
      <c r="E604" s="36"/>
      <c r="F604" s="40"/>
      <c r="G604" s="40"/>
      <c r="H604" s="40"/>
      <c r="I604" s="40"/>
      <c r="J604" s="40"/>
      <c r="K604" s="40"/>
    </row>
    <row r="605" spans="2:11" x14ac:dyDescent="0.3">
      <c r="B605" s="48">
        <v>602</v>
      </c>
      <c r="C605" s="50" t="s">
        <v>1693</v>
      </c>
      <c r="D605" s="36"/>
      <c r="E605" s="36"/>
      <c r="F605" s="40"/>
      <c r="G605" s="40"/>
      <c r="H605" s="40"/>
      <c r="I605" s="40"/>
      <c r="J605" s="40"/>
      <c r="K605" s="40"/>
    </row>
    <row r="606" spans="2:11" x14ac:dyDescent="0.3">
      <c r="B606" s="48">
        <v>603</v>
      </c>
      <c r="C606" s="50" t="s">
        <v>1694</v>
      </c>
      <c r="D606" s="36"/>
      <c r="E606" s="36"/>
      <c r="F606" s="40"/>
      <c r="G606" s="40"/>
      <c r="H606" s="40"/>
      <c r="I606" s="40"/>
      <c r="J606" s="40"/>
      <c r="K606" s="40"/>
    </row>
    <row r="607" spans="2:11" x14ac:dyDescent="0.3">
      <c r="B607" s="48">
        <v>604</v>
      </c>
      <c r="C607" s="50" t="s">
        <v>1695</v>
      </c>
      <c r="D607" s="36"/>
      <c r="E607" s="36"/>
      <c r="F607" s="40"/>
      <c r="G607" s="40"/>
      <c r="H607" s="40"/>
      <c r="I607" s="40"/>
      <c r="J607" s="40"/>
      <c r="K607" s="40"/>
    </row>
    <row r="608" spans="2:11" x14ac:dyDescent="0.3">
      <c r="B608" s="48">
        <v>605</v>
      </c>
      <c r="C608" s="50" t="s">
        <v>1696</v>
      </c>
      <c r="D608" s="36"/>
      <c r="E608" s="36"/>
      <c r="F608" s="40"/>
      <c r="G608" s="40"/>
      <c r="H608" s="40"/>
      <c r="I608" s="40"/>
      <c r="J608" s="40"/>
      <c r="K608" s="40"/>
    </row>
    <row r="609" spans="2:11" x14ac:dyDescent="0.3">
      <c r="B609" s="48">
        <v>606</v>
      </c>
      <c r="C609" s="50" t="s">
        <v>1697</v>
      </c>
      <c r="D609" s="36"/>
      <c r="E609" s="36"/>
      <c r="F609" s="40"/>
      <c r="G609" s="40"/>
      <c r="H609" s="40"/>
      <c r="I609" s="40"/>
      <c r="J609" s="40"/>
      <c r="K609" s="40"/>
    </row>
    <row r="610" spans="2:11" x14ac:dyDescent="0.3">
      <c r="B610" s="48">
        <v>607</v>
      </c>
      <c r="C610" s="50" t="s">
        <v>1698</v>
      </c>
      <c r="D610" s="36"/>
      <c r="E610" s="36"/>
      <c r="F610" s="40"/>
      <c r="G610" s="40"/>
      <c r="H610" s="40"/>
      <c r="I610" s="40"/>
      <c r="J610" s="40"/>
      <c r="K610" s="40"/>
    </row>
    <row r="611" spans="2:11" x14ac:dyDescent="0.3">
      <c r="B611" s="48">
        <v>608</v>
      </c>
      <c r="C611" s="50" t="s">
        <v>1699</v>
      </c>
      <c r="D611" s="36"/>
      <c r="E611" s="36"/>
      <c r="F611" s="40"/>
      <c r="G611" s="40"/>
      <c r="H611" s="40"/>
      <c r="I611" s="40"/>
      <c r="J611" s="40"/>
      <c r="K611" s="40"/>
    </row>
    <row r="612" spans="2:11" x14ac:dyDescent="0.3">
      <c r="B612" s="48">
        <v>609</v>
      </c>
      <c r="C612" s="50" t="s">
        <v>2146</v>
      </c>
      <c r="D612" s="36"/>
      <c r="E612" s="36"/>
      <c r="F612" s="40"/>
      <c r="G612" s="40"/>
      <c r="H612" s="40"/>
      <c r="I612" s="40"/>
      <c r="J612" s="40"/>
      <c r="K612" s="40"/>
    </row>
    <row r="613" spans="2:11" x14ac:dyDescent="0.3">
      <c r="B613" s="48">
        <v>610</v>
      </c>
      <c r="C613" s="50" t="s">
        <v>2147</v>
      </c>
      <c r="D613" s="36"/>
      <c r="E613" s="36"/>
      <c r="F613" s="40"/>
      <c r="G613" s="40"/>
      <c r="H613" s="40"/>
      <c r="I613" s="40"/>
      <c r="J613" s="40"/>
      <c r="K613" s="40"/>
    </row>
    <row r="614" spans="2:11" x14ac:dyDescent="0.3">
      <c r="B614" s="48">
        <v>611</v>
      </c>
      <c r="C614" s="50" t="s">
        <v>1700</v>
      </c>
      <c r="D614" s="36"/>
      <c r="E614" s="36"/>
      <c r="F614" s="40"/>
      <c r="G614" s="40"/>
      <c r="H614" s="40"/>
      <c r="I614" s="40"/>
      <c r="J614" s="40"/>
      <c r="K614" s="40"/>
    </row>
    <row r="615" spans="2:11" x14ac:dyDescent="0.3">
      <c r="B615" s="48">
        <v>612</v>
      </c>
      <c r="C615" s="50" t="s">
        <v>1701</v>
      </c>
      <c r="D615" s="36"/>
      <c r="E615" s="36"/>
      <c r="F615" s="40"/>
      <c r="G615" s="40"/>
      <c r="H615" s="40"/>
      <c r="I615" s="40"/>
      <c r="J615" s="40"/>
      <c r="K615" s="40"/>
    </row>
    <row r="616" spans="2:11" x14ac:dyDescent="0.3">
      <c r="B616" s="48">
        <v>613</v>
      </c>
      <c r="C616" s="50" t="s">
        <v>1702</v>
      </c>
      <c r="D616" s="36"/>
      <c r="E616" s="36"/>
      <c r="F616" s="40"/>
      <c r="G616" s="40"/>
      <c r="H616" s="40"/>
      <c r="I616" s="40"/>
      <c r="J616" s="40"/>
      <c r="K616" s="40"/>
    </row>
    <row r="617" spans="2:11" x14ac:dyDescent="0.3">
      <c r="B617" s="48">
        <v>614</v>
      </c>
      <c r="C617" s="50" t="s">
        <v>1703</v>
      </c>
      <c r="D617" s="36"/>
      <c r="E617" s="36"/>
      <c r="F617" s="40"/>
      <c r="G617" s="40"/>
      <c r="H617" s="40"/>
      <c r="I617" s="40"/>
      <c r="J617" s="40"/>
      <c r="K617" s="40"/>
    </row>
    <row r="618" spans="2:11" x14ac:dyDescent="0.3">
      <c r="B618" s="48">
        <v>615</v>
      </c>
      <c r="C618" s="50" t="s">
        <v>1704</v>
      </c>
      <c r="D618" s="36"/>
      <c r="E618" s="36"/>
      <c r="F618" s="40"/>
      <c r="G618" s="40"/>
      <c r="H618" s="40"/>
      <c r="I618" s="40"/>
      <c r="J618" s="40"/>
      <c r="K618" s="40"/>
    </row>
    <row r="619" spans="2:11" x14ac:dyDescent="0.3">
      <c r="B619" s="48">
        <v>616</v>
      </c>
      <c r="C619" s="50" t="s">
        <v>1705</v>
      </c>
      <c r="D619" s="36"/>
      <c r="E619" s="36"/>
      <c r="F619" s="40"/>
      <c r="G619" s="40"/>
      <c r="H619" s="40"/>
      <c r="I619" s="40"/>
      <c r="J619" s="40"/>
      <c r="K619" s="40"/>
    </row>
    <row r="620" spans="2:11" x14ac:dyDescent="0.3">
      <c r="B620" s="48">
        <v>617</v>
      </c>
      <c r="C620" s="50" t="s">
        <v>2148</v>
      </c>
      <c r="D620" s="36"/>
      <c r="E620" s="36"/>
      <c r="F620" s="40"/>
      <c r="G620" s="40"/>
      <c r="H620" s="40"/>
      <c r="I620" s="40"/>
      <c r="J620" s="40"/>
      <c r="K620" s="40"/>
    </row>
    <row r="621" spans="2:11" x14ac:dyDescent="0.3">
      <c r="B621" s="48">
        <v>618</v>
      </c>
      <c r="C621" s="50" t="s">
        <v>2149</v>
      </c>
      <c r="D621" s="36"/>
      <c r="E621" s="36"/>
      <c r="F621" s="40"/>
      <c r="G621" s="40"/>
      <c r="H621" s="40"/>
      <c r="I621" s="40"/>
      <c r="J621" s="40"/>
      <c r="K621" s="40"/>
    </row>
    <row r="622" spans="2:11" x14ac:dyDescent="0.3">
      <c r="B622" s="48">
        <v>619</v>
      </c>
      <c r="C622" s="50" t="s">
        <v>2150</v>
      </c>
      <c r="D622" s="36"/>
      <c r="E622" s="36"/>
      <c r="F622" s="40"/>
      <c r="G622" s="40"/>
      <c r="H622" s="40"/>
      <c r="I622" s="40"/>
      <c r="J622" s="40"/>
      <c r="K622" s="40"/>
    </row>
    <row r="623" spans="2:11" x14ac:dyDescent="0.3">
      <c r="B623" s="48">
        <v>620</v>
      </c>
      <c r="C623" s="50" t="s">
        <v>2151</v>
      </c>
      <c r="D623" s="36"/>
      <c r="E623" s="36"/>
      <c r="F623" s="40"/>
      <c r="G623" s="40"/>
      <c r="H623" s="40"/>
      <c r="I623" s="40"/>
      <c r="J623" s="40"/>
      <c r="K623" s="40"/>
    </row>
    <row r="624" spans="2:11" x14ac:dyDescent="0.3">
      <c r="B624" s="48">
        <v>621</v>
      </c>
      <c r="C624" s="50" t="s">
        <v>2152</v>
      </c>
      <c r="D624" s="36"/>
      <c r="E624" s="36"/>
      <c r="F624" s="40"/>
      <c r="G624" s="40"/>
      <c r="H624" s="40"/>
      <c r="I624" s="40"/>
      <c r="J624" s="40"/>
      <c r="K624" s="40"/>
    </row>
    <row r="625" spans="2:11" x14ac:dyDescent="0.3">
      <c r="B625" s="48">
        <v>622</v>
      </c>
      <c r="C625" s="50" t="s">
        <v>2153</v>
      </c>
      <c r="D625" s="36"/>
      <c r="E625" s="36"/>
      <c r="F625" s="40"/>
      <c r="G625" s="40"/>
      <c r="H625" s="40"/>
      <c r="I625" s="40"/>
      <c r="J625" s="40"/>
      <c r="K625" s="40"/>
    </row>
    <row r="626" spans="2:11" x14ac:dyDescent="0.3">
      <c r="B626" s="48">
        <v>623</v>
      </c>
      <c r="C626" s="50" t="s">
        <v>2154</v>
      </c>
      <c r="D626" s="36"/>
      <c r="E626" s="36"/>
      <c r="F626" s="40"/>
      <c r="G626" s="40"/>
      <c r="H626" s="40"/>
      <c r="I626" s="40"/>
      <c r="J626" s="40"/>
      <c r="K626" s="40"/>
    </row>
    <row r="627" spans="2:11" x14ac:dyDescent="0.3">
      <c r="B627" s="48">
        <v>624</v>
      </c>
      <c r="C627" s="50" t="s">
        <v>2155</v>
      </c>
      <c r="D627" s="36"/>
      <c r="E627" s="36"/>
      <c r="F627" s="40"/>
      <c r="G627" s="40"/>
      <c r="H627" s="40"/>
      <c r="I627" s="40"/>
      <c r="J627" s="40"/>
      <c r="K627" s="40"/>
    </row>
    <row r="628" spans="2:11" x14ac:dyDescent="0.3">
      <c r="B628" s="48">
        <v>625</v>
      </c>
      <c r="C628" s="50" t="s">
        <v>2156</v>
      </c>
      <c r="D628" s="36"/>
      <c r="E628" s="36"/>
      <c r="F628" s="40"/>
      <c r="G628" s="40"/>
      <c r="H628" s="40"/>
      <c r="I628" s="40"/>
      <c r="J628" s="40"/>
      <c r="K628" s="40"/>
    </row>
    <row r="629" spans="2:11" x14ac:dyDescent="0.3">
      <c r="B629" s="48">
        <v>626</v>
      </c>
      <c r="C629" s="50" t="s">
        <v>2157</v>
      </c>
      <c r="D629" s="36"/>
      <c r="E629" s="36"/>
      <c r="F629" s="40"/>
      <c r="G629" s="40"/>
      <c r="H629" s="40"/>
      <c r="I629" s="40"/>
      <c r="J629" s="40"/>
      <c r="K629" s="40"/>
    </row>
    <row r="630" spans="2:11" x14ac:dyDescent="0.3">
      <c r="B630" s="48">
        <v>627</v>
      </c>
      <c r="C630" s="50" t="s">
        <v>2158</v>
      </c>
      <c r="D630" s="36"/>
      <c r="E630" s="36"/>
      <c r="F630" s="40"/>
      <c r="G630" s="40"/>
      <c r="H630" s="40"/>
      <c r="I630" s="40"/>
      <c r="J630" s="40"/>
      <c r="K630" s="40"/>
    </row>
    <row r="631" spans="2:11" x14ac:dyDescent="0.3">
      <c r="B631" s="48">
        <v>628</v>
      </c>
      <c r="C631" s="50" t="s">
        <v>2159</v>
      </c>
      <c r="D631" s="36"/>
      <c r="E631" s="36"/>
      <c r="F631" s="40"/>
      <c r="G631" s="40"/>
      <c r="H631" s="40"/>
      <c r="I631" s="40"/>
      <c r="J631" s="40"/>
      <c r="K631" s="40"/>
    </row>
    <row r="632" spans="2:11" x14ac:dyDescent="0.3">
      <c r="B632" s="48">
        <v>629</v>
      </c>
      <c r="C632" s="50" t="s">
        <v>2160</v>
      </c>
      <c r="D632" s="36"/>
      <c r="E632" s="36"/>
      <c r="F632" s="40"/>
      <c r="G632" s="40"/>
      <c r="H632" s="40"/>
      <c r="I632" s="40"/>
      <c r="J632" s="40"/>
      <c r="K632" s="40"/>
    </row>
    <row r="633" spans="2:11" x14ac:dyDescent="0.3">
      <c r="B633" s="48">
        <v>630</v>
      </c>
      <c r="C633" s="50" t="s">
        <v>2161</v>
      </c>
      <c r="D633" s="36"/>
      <c r="E633" s="36"/>
      <c r="F633" s="40"/>
      <c r="G633" s="40"/>
      <c r="H633" s="40"/>
      <c r="I633" s="40"/>
      <c r="J633" s="40"/>
      <c r="K633" s="40"/>
    </row>
    <row r="634" spans="2:11" x14ac:dyDescent="0.3">
      <c r="B634" s="48">
        <v>631</v>
      </c>
      <c r="C634" s="50" t="s">
        <v>2162</v>
      </c>
      <c r="D634" s="36"/>
      <c r="E634" s="36"/>
      <c r="F634" s="40"/>
      <c r="G634" s="40"/>
      <c r="H634" s="40"/>
      <c r="I634" s="40"/>
      <c r="J634" s="40"/>
      <c r="K634" s="40"/>
    </row>
    <row r="635" spans="2:11" x14ac:dyDescent="0.3">
      <c r="B635" s="48">
        <v>632</v>
      </c>
      <c r="C635" s="50" t="s">
        <v>2163</v>
      </c>
      <c r="D635" s="36"/>
      <c r="E635" s="36"/>
      <c r="F635" s="40"/>
      <c r="G635" s="40"/>
      <c r="H635" s="40"/>
      <c r="I635" s="40"/>
      <c r="J635" s="40"/>
      <c r="K635" s="40"/>
    </row>
    <row r="636" spans="2:11" x14ac:dyDescent="0.3">
      <c r="B636" s="48">
        <v>633</v>
      </c>
      <c r="C636" s="50" t="s">
        <v>2164</v>
      </c>
      <c r="D636" s="36"/>
      <c r="E636" s="36"/>
      <c r="F636" s="40"/>
      <c r="G636" s="40"/>
      <c r="H636" s="40"/>
      <c r="I636" s="40"/>
      <c r="J636" s="40"/>
      <c r="K636" s="40"/>
    </row>
    <row r="637" spans="2:11" x14ac:dyDescent="0.3">
      <c r="B637" s="48">
        <v>634</v>
      </c>
      <c r="C637" s="50" t="s">
        <v>2165</v>
      </c>
      <c r="D637" s="36"/>
      <c r="E637" s="36"/>
      <c r="F637" s="40"/>
      <c r="G637" s="40"/>
      <c r="H637" s="40"/>
      <c r="I637" s="40"/>
      <c r="J637" s="40"/>
      <c r="K637" s="40"/>
    </row>
    <row r="638" spans="2:11" x14ac:dyDescent="0.3">
      <c r="B638" s="48">
        <v>635</v>
      </c>
      <c r="C638" s="50" t="s">
        <v>2166</v>
      </c>
      <c r="D638" s="36"/>
      <c r="E638" s="36"/>
      <c r="F638" s="40"/>
      <c r="G638" s="40"/>
      <c r="H638" s="40"/>
      <c r="I638" s="40"/>
      <c r="J638" s="40"/>
      <c r="K638" s="40"/>
    </row>
    <row r="639" spans="2:11" x14ac:dyDescent="0.3">
      <c r="B639" s="48">
        <v>636</v>
      </c>
      <c r="C639" s="50" t="s">
        <v>2167</v>
      </c>
      <c r="D639" s="36"/>
      <c r="E639" s="36"/>
      <c r="F639" s="40"/>
      <c r="G639" s="40"/>
      <c r="H639" s="40"/>
      <c r="I639" s="40"/>
      <c r="J639" s="40"/>
      <c r="K639" s="40"/>
    </row>
    <row r="640" spans="2:11" x14ac:dyDescent="0.3">
      <c r="B640" s="48">
        <v>637</v>
      </c>
      <c r="C640" s="50" t="s">
        <v>2168</v>
      </c>
      <c r="D640" s="36"/>
      <c r="E640" s="36"/>
      <c r="F640" s="40"/>
      <c r="G640" s="40"/>
      <c r="H640" s="40"/>
      <c r="I640" s="40"/>
      <c r="J640" s="40"/>
      <c r="K640" s="40"/>
    </row>
    <row r="641" spans="2:11" x14ac:dyDescent="0.3">
      <c r="B641" s="48">
        <v>638</v>
      </c>
      <c r="C641" s="50" t="s">
        <v>2169</v>
      </c>
      <c r="D641" s="36"/>
      <c r="E641" s="36"/>
      <c r="F641" s="40"/>
      <c r="G641" s="40"/>
      <c r="H641" s="40"/>
      <c r="I641" s="40"/>
      <c r="J641" s="40"/>
      <c r="K641" s="40"/>
    </row>
    <row r="642" spans="2:11" x14ac:dyDescent="0.3">
      <c r="B642" s="48">
        <v>639</v>
      </c>
      <c r="C642" s="50" t="s">
        <v>2170</v>
      </c>
      <c r="D642" s="36"/>
      <c r="E642" s="36"/>
      <c r="F642" s="40"/>
      <c r="G642" s="40"/>
      <c r="H642" s="40"/>
      <c r="I642" s="40"/>
      <c r="J642" s="40"/>
      <c r="K642" s="40"/>
    </row>
    <row r="643" spans="2:11" x14ac:dyDescent="0.3">
      <c r="B643" s="48">
        <v>640</v>
      </c>
      <c r="C643" s="50" t="s">
        <v>2171</v>
      </c>
      <c r="D643" s="36"/>
      <c r="E643" s="36"/>
      <c r="F643" s="40"/>
      <c r="G643" s="40"/>
      <c r="H643" s="40"/>
      <c r="I643" s="40"/>
      <c r="J643" s="40"/>
      <c r="K643" s="40"/>
    </row>
    <row r="644" spans="2:11" x14ac:dyDescent="0.3">
      <c r="B644" s="48">
        <v>641</v>
      </c>
      <c r="C644" s="50" t="s">
        <v>2172</v>
      </c>
      <c r="D644" s="36"/>
      <c r="E644" s="36"/>
      <c r="F644" s="40"/>
      <c r="G644" s="40"/>
      <c r="H644" s="40"/>
      <c r="I644" s="40"/>
      <c r="J644" s="40"/>
      <c r="K644" s="40"/>
    </row>
    <row r="645" spans="2:11" x14ac:dyDescent="0.3">
      <c r="B645" s="48">
        <v>642</v>
      </c>
      <c r="C645" s="50" t="s">
        <v>2173</v>
      </c>
      <c r="D645" s="36"/>
      <c r="E645" s="36"/>
      <c r="F645" s="40"/>
      <c r="G645" s="40"/>
      <c r="H645" s="40"/>
      <c r="I645" s="40"/>
      <c r="J645" s="40"/>
      <c r="K645" s="40"/>
    </row>
    <row r="646" spans="2:11" x14ac:dyDescent="0.3">
      <c r="B646" s="48">
        <v>643</v>
      </c>
      <c r="C646" s="50" t="s">
        <v>2174</v>
      </c>
      <c r="D646" s="36"/>
      <c r="E646" s="36"/>
      <c r="F646" s="40"/>
      <c r="G646" s="40"/>
      <c r="H646" s="40"/>
      <c r="I646" s="40"/>
      <c r="J646" s="40"/>
      <c r="K646" s="40"/>
    </row>
    <row r="647" spans="2:11" x14ac:dyDescent="0.3">
      <c r="B647" s="48">
        <v>644</v>
      </c>
      <c r="C647" s="50" t="s">
        <v>2175</v>
      </c>
      <c r="D647" s="36"/>
      <c r="E647" s="36"/>
      <c r="F647" s="40"/>
      <c r="G647" s="40"/>
      <c r="H647" s="40"/>
      <c r="I647" s="40"/>
      <c r="J647" s="40"/>
      <c r="K647" s="40"/>
    </row>
    <row r="648" spans="2:11" x14ac:dyDescent="0.3">
      <c r="B648" s="48">
        <v>645</v>
      </c>
      <c r="C648" s="50" t="s">
        <v>2176</v>
      </c>
      <c r="D648" s="36"/>
      <c r="E648" s="36"/>
      <c r="F648" s="40"/>
      <c r="G648" s="40"/>
      <c r="H648" s="40"/>
      <c r="I648" s="40"/>
      <c r="J648" s="40"/>
      <c r="K648" s="40"/>
    </row>
    <row r="649" spans="2:11" x14ac:dyDescent="0.3">
      <c r="B649" s="48">
        <v>646</v>
      </c>
      <c r="C649" s="50" t="s">
        <v>2177</v>
      </c>
      <c r="D649" s="36"/>
      <c r="E649" s="36"/>
      <c r="F649" s="40"/>
      <c r="G649" s="40"/>
      <c r="H649" s="40"/>
      <c r="I649" s="40"/>
      <c r="J649" s="40"/>
      <c r="K649" s="40"/>
    </row>
    <row r="650" spans="2:11" x14ac:dyDescent="0.3">
      <c r="B650" s="48">
        <v>647</v>
      </c>
      <c r="C650" s="50" t="s">
        <v>2178</v>
      </c>
      <c r="D650" s="36"/>
      <c r="E650" s="36"/>
      <c r="F650" s="40"/>
      <c r="G650" s="40"/>
      <c r="H650" s="40"/>
      <c r="I650" s="40"/>
      <c r="J650" s="40"/>
      <c r="K650" s="40"/>
    </row>
    <row r="651" spans="2:11" x14ac:dyDescent="0.3">
      <c r="B651" s="48">
        <v>648</v>
      </c>
      <c r="C651" s="50" t="s">
        <v>2179</v>
      </c>
      <c r="D651" s="36"/>
      <c r="E651" s="36"/>
      <c r="F651" s="40"/>
      <c r="G651" s="40"/>
      <c r="H651" s="40"/>
      <c r="I651" s="40"/>
      <c r="J651" s="40"/>
      <c r="K651" s="40"/>
    </row>
    <row r="652" spans="2:11" x14ac:dyDescent="0.3">
      <c r="B652" s="48">
        <v>649</v>
      </c>
      <c r="C652" s="50" t="s">
        <v>2180</v>
      </c>
      <c r="D652" s="36"/>
      <c r="E652" s="36"/>
      <c r="F652" s="40"/>
      <c r="G652" s="40"/>
      <c r="H652" s="40"/>
      <c r="I652" s="40"/>
      <c r="J652" s="40"/>
      <c r="K652" s="40"/>
    </row>
    <row r="653" spans="2:11" x14ac:dyDescent="0.3">
      <c r="B653" s="48">
        <v>650</v>
      </c>
      <c r="C653" s="50" t="s">
        <v>2181</v>
      </c>
      <c r="D653" s="36"/>
      <c r="E653" s="36"/>
      <c r="F653" s="40"/>
      <c r="G653" s="40"/>
      <c r="H653" s="40"/>
      <c r="I653" s="40"/>
      <c r="J653" s="40"/>
      <c r="K653" s="40"/>
    </row>
    <row r="654" spans="2:11" x14ac:dyDescent="0.3">
      <c r="B654" s="48">
        <v>651</v>
      </c>
      <c r="C654" s="50" t="s">
        <v>2182</v>
      </c>
      <c r="D654" s="36"/>
      <c r="E654" s="36"/>
      <c r="F654" s="40"/>
      <c r="G654" s="40"/>
      <c r="H654" s="40"/>
      <c r="I654" s="40"/>
      <c r="J654" s="40"/>
      <c r="K654" s="40"/>
    </row>
    <row r="655" spans="2:11" x14ac:dyDescent="0.3">
      <c r="B655" s="48">
        <v>652</v>
      </c>
      <c r="C655" s="50" t="s">
        <v>2183</v>
      </c>
      <c r="D655" s="36"/>
      <c r="E655" s="36"/>
      <c r="F655" s="40"/>
      <c r="G655" s="40"/>
      <c r="H655" s="40"/>
      <c r="I655" s="40"/>
      <c r="J655" s="40"/>
      <c r="K655" s="40"/>
    </row>
    <row r="656" spans="2:11" x14ac:dyDescent="0.3">
      <c r="B656" s="48">
        <v>653</v>
      </c>
      <c r="C656" s="50" t="s">
        <v>2184</v>
      </c>
      <c r="D656" s="36"/>
      <c r="E656" s="36"/>
      <c r="F656" s="40"/>
      <c r="G656" s="40"/>
      <c r="H656" s="40"/>
      <c r="I656" s="40"/>
      <c r="J656" s="40"/>
      <c r="K656" s="40"/>
    </row>
    <row r="657" spans="2:11" x14ac:dyDescent="0.3">
      <c r="B657" s="48">
        <v>654</v>
      </c>
      <c r="C657" s="50" t="s">
        <v>2185</v>
      </c>
      <c r="D657" s="36"/>
      <c r="E657" s="36"/>
      <c r="F657" s="40"/>
      <c r="G657" s="40"/>
      <c r="H657" s="40"/>
      <c r="I657" s="40"/>
      <c r="J657" s="40"/>
      <c r="K657" s="40"/>
    </row>
    <row r="658" spans="2:11" x14ac:dyDescent="0.3">
      <c r="B658" s="48">
        <v>655</v>
      </c>
      <c r="C658" s="50" t="s">
        <v>2186</v>
      </c>
      <c r="D658" s="36"/>
      <c r="E658" s="36"/>
      <c r="F658" s="40"/>
      <c r="G658" s="40"/>
      <c r="H658" s="40"/>
      <c r="I658" s="40"/>
      <c r="J658" s="40"/>
      <c r="K658" s="40"/>
    </row>
    <row r="659" spans="2:11" x14ac:dyDescent="0.3">
      <c r="B659" s="48">
        <v>656</v>
      </c>
      <c r="C659" s="50" t="s">
        <v>2187</v>
      </c>
      <c r="D659" s="36"/>
      <c r="E659" s="36"/>
      <c r="F659" s="40"/>
      <c r="G659" s="40"/>
      <c r="H659" s="40"/>
      <c r="I659" s="40"/>
      <c r="J659" s="40"/>
      <c r="K659" s="40"/>
    </row>
    <row r="660" spans="2:11" x14ac:dyDescent="0.3">
      <c r="B660" s="48">
        <v>657</v>
      </c>
      <c r="C660" s="50" t="s">
        <v>2188</v>
      </c>
      <c r="D660" s="36"/>
      <c r="E660" s="36"/>
      <c r="F660" s="40"/>
      <c r="G660" s="40"/>
      <c r="H660" s="40"/>
      <c r="I660" s="40"/>
      <c r="J660" s="40"/>
      <c r="K660" s="40"/>
    </row>
    <row r="661" spans="2:11" x14ac:dyDescent="0.3">
      <c r="B661" s="48">
        <v>658</v>
      </c>
      <c r="C661" s="50" t="s">
        <v>2189</v>
      </c>
      <c r="D661" s="36"/>
      <c r="E661" s="36"/>
      <c r="F661" s="40"/>
      <c r="G661" s="40"/>
      <c r="H661" s="40"/>
      <c r="I661" s="40"/>
      <c r="J661" s="40"/>
      <c r="K661" s="40"/>
    </row>
    <row r="662" spans="2:11" x14ac:dyDescent="0.3">
      <c r="B662" s="48">
        <v>659</v>
      </c>
      <c r="C662" s="50" t="s">
        <v>2190</v>
      </c>
      <c r="D662" s="36"/>
      <c r="E662" s="36"/>
      <c r="F662" s="40"/>
      <c r="G662" s="40"/>
      <c r="H662" s="40"/>
      <c r="I662" s="40"/>
      <c r="J662" s="40"/>
      <c r="K662" s="40"/>
    </row>
    <row r="663" spans="2:11" x14ac:dyDescent="0.3">
      <c r="B663" s="48">
        <v>660</v>
      </c>
      <c r="C663" s="50" t="s">
        <v>2191</v>
      </c>
      <c r="D663" s="36"/>
      <c r="E663" s="36"/>
      <c r="F663" s="40"/>
      <c r="G663" s="40"/>
      <c r="H663" s="40"/>
      <c r="I663" s="40"/>
      <c r="J663" s="40"/>
      <c r="K663" s="40"/>
    </row>
    <row r="664" spans="2:11" x14ac:dyDescent="0.3">
      <c r="B664" s="48">
        <v>661</v>
      </c>
      <c r="C664" s="50" t="s">
        <v>2192</v>
      </c>
      <c r="D664" s="36"/>
      <c r="E664" s="36"/>
      <c r="F664" s="40"/>
      <c r="G664" s="40"/>
      <c r="H664" s="40"/>
      <c r="I664" s="40"/>
      <c r="J664" s="40"/>
      <c r="K664" s="40"/>
    </row>
    <row r="665" spans="2:11" x14ac:dyDescent="0.3">
      <c r="B665" s="48">
        <v>662</v>
      </c>
      <c r="C665" s="50" t="s">
        <v>2193</v>
      </c>
      <c r="D665" s="36"/>
      <c r="E665" s="36"/>
      <c r="F665" s="40"/>
      <c r="G665" s="40"/>
      <c r="H665" s="40"/>
      <c r="I665" s="40"/>
      <c r="J665" s="40"/>
      <c r="K665" s="40"/>
    </row>
    <row r="666" spans="2:11" x14ac:dyDescent="0.3">
      <c r="B666" s="48">
        <v>663</v>
      </c>
      <c r="C666" s="50" t="s">
        <v>2194</v>
      </c>
      <c r="D666" s="36"/>
      <c r="E666" s="36"/>
      <c r="F666" s="40"/>
      <c r="G666" s="40"/>
      <c r="H666" s="40"/>
      <c r="I666" s="40"/>
      <c r="J666" s="40"/>
      <c r="K666" s="40"/>
    </row>
    <row r="667" spans="2:11" x14ac:dyDescent="0.3">
      <c r="B667" s="48">
        <v>664</v>
      </c>
      <c r="C667" s="50" t="s">
        <v>2195</v>
      </c>
      <c r="D667" s="36"/>
      <c r="E667" s="36"/>
      <c r="F667" s="40"/>
      <c r="G667" s="40"/>
      <c r="H667" s="40"/>
      <c r="I667" s="40"/>
      <c r="J667" s="40"/>
      <c r="K667" s="40"/>
    </row>
    <row r="668" spans="2:11" x14ac:dyDescent="0.3">
      <c r="B668" s="48">
        <v>665</v>
      </c>
      <c r="C668" s="50" t="s">
        <v>2196</v>
      </c>
      <c r="D668" s="36"/>
      <c r="E668" s="36"/>
      <c r="F668" s="40"/>
      <c r="G668" s="40"/>
      <c r="H668" s="40"/>
      <c r="I668" s="40"/>
      <c r="J668" s="40"/>
      <c r="K668" s="40"/>
    </row>
    <row r="669" spans="2:11" x14ac:dyDescent="0.3">
      <c r="B669" s="48">
        <v>666</v>
      </c>
      <c r="C669" s="50" t="s">
        <v>2197</v>
      </c>
      <c r="D669" s="36"/>
      <c r="E669" s="36"/>
      <c r="F669" s="40"/>
      <c r="G669" s="40"/>
      <c r="H669" s="40"/>
      <c r="I669" s="40"/>
      <c r="J669" s="40"/>
      <c r="K669" s="40"/>
    </row>
    <row r="670" spans="2:11" x14ac:dyDescent="0.3">
      <c r="B670" s="48">
        <v>667</v>
      </c>
      <c r="C670" s="50" t="s">
        <v>2198</v>
      </c>
      <c r="D670" s="36"/>
      <c r="E670" s="36"/>
      <c r="F670" s="40"/>
      <c r="G670" s="40"/>
      <c r="H670" s="40"/>
      <c r="I670" s="40"/>
      <c r="J670" s="40"/>
      <c r="K670" s="40"/>
    </row>
    <row r="671" spans="2:11" x14ac:dyDescent="0.3">
      <c r="B671" s="48">
        <v>668</v>
      </c>
      <c r="C671" s="50" t="s">
        <v>2199</v>
      </c>
      <c r="D671" s="36"/>
      <c r="E671" s="36"/>
      <c r="F671" s="40"/>
      <c r="G671" s="40"/>
      <c r="H671" s="40"/>
      <c r="I671" s="40"/>
      <c r="J671" s="40"/>
      <c r="K671" s="40"/>
    </row>
    <row r="672" spans="2:11" x14ac:dyDescent="0.3">
      <c r="B672" s="48">
        <v>669</v>
      </c>
      <c r="C672" s="50" t="s">
        <v>2200</v>
      </c>
      <c r="D672" s="36"/>
      <c r="E672" s="36"/>
      <c r="F672" s="40"/>
      <c r="G672" s="40"/>
      <c r="H672" s="40"/>
      <c r="I672" s="40"/>
      <c r="J672" s="40"/>
      <c r="K672" s="40"/>
    </row>
    <row r="673" spans="2:11" x14ac:dyDescent="0.3">
      <c r="B673" s="48">
        <v>670</v>
      </c>
      <c r="C673" s="50" t="s">
        <v>2201</v>
      </c>
      <c r="D673" s="36"/>
      <c r="E673" s="36"/>
      <c r="F673" s="40"/>
      <c r="G673" s="40"/>
      <c r="H673" s="40"/>
      <c r="I673" s="40"/>
      <c r="J673" s="40"/>
      <c r="K673" s="40"/>
    </row>
    <row r="674" spans="2:11" x14ac:dyDescent="0.3">
      <c r="B674" s="48">
        <v>671</v>
      </c>
      <c r="C674" s="50" t="s">
        <v>2202</v>
      </c>
      <c r="D674" s="36"/>
      <c r="E674" s="36"/>
      <c r="F674" s="40"/>
      <c r="G674" s="40"/>
      <c r="H674" s="40"/>
      <c r="I674" s="40"/>
      <c r="J674" s="40"/>
      <c r="K674" s="40"/>
    </row>
    <row r="675" spans="2:11" x14ac:dyDescent="0.3">
      <c r="B675" s="48">
        <v>672</v>
      </c>
      <c r="C675" s="50" t="s">
        <v>2203</v>
      </c>
      <c r="D675" s="36"/>
      <c r="E675" s="36"/>
      <c r="F675" s="40"/>
      <c r="G675" s="40"/>
      <c r="H675" s="40"/>
      <c r="I675" s="40"/>
      <c r="J675" s="40"/>
      <c r="K675" s="40"/>
    </row>
    <row r="676" spans="2:11" x14ac:dyDescent="0.3">
      <c r="B676" s="48">
        <v>673</v>
      </c>
      <c r="C676" s="50" t="s">
        <v>2204</v>
      </c>
      <c r="D676" s="36"/>
      <c r="E676" s="36"/>
      <c r="F676" s="40"/>
      <c r="G676" s="40"/>
      <c r="H676" s="40"/>
      <c r="I676" s="40"/>
      <c r="J676" s="40"/>
      <c r="K676" s="40"/>
    </row>
    <row r="677" spans="2:11" x14ac:dyDescent="0.3">
      <c r="B677" s="48">
        <v>674</v>
      </c>
      <c r="C677" s="50" t="s">
        <v>2205</v>
      </c>
      <c r="D677" s="36"/>
      <c r="E677" s="36"/>
      <c r="F677" s="40"/>
      <c r="G677" s="40"/>
      <c r="H677" s="40"/>
      <c r="I677" s="40"/>
      <c r="J677" s="40"/>
      <c r="K677" s="40"/>
    </row>
    <row r="678" spans="2:11" x14ac:dyDescent="0.3">
      <c r="B678" s="48">
        <v>675</v>
      </c>
      <c r="C678" s="50" t="s">
        <v>2206</v>
      </c>
      <c r="D678" s="36"/>
      <c r="E678" s="36"/>
      <c r="F678" s="40"/>
      <c r="G678" s="40"/>
      <c r="H678" s="40"/>
      <c r="I678" s="40"/>
      <c r="J678" s="40"/>
      <c r="K678" s="40"/>
    </row>
    <row r="679" spans="2:11" x14ac:dyDescent="0.3">
      <c r="B679" s="48">
        <v>676</v>
      </c>
      <c r="C679" s="50" t="s">
        <v>2207</v>
      </c>
      <c r="D679" s="36"/>
      <c r="E679" s="36"/>
      <c r="F679" s="40"/>
      <c r="G679" s="40"/>
      <c r="H679" s="40"/>
      <c r="I679" s="40"/>
      <c r="J679" s="40"/>
      <c r="K679" s="40"/>
    </row>
    <row r="680" spans="2:11" x14ac:dyDescent="0.3">
      <c r="B680" s="48">
        <v>677</v>
      </c>
      <c r="C680" s="50" t="s">
        <v>2208</v>
      </c>
      <c r="D680" s="36"/>
      <c r="E680" s="36"/>
      <c r="F680" s="40"/>
      <c r="G680" s="40"/>
      <c r="H680" s="40"/>
      <c r="I680" s="40"/>
      <c r="J680" s="40"/>
      <c r="K680" s="40"/>
    </row>
    <row r="681" spans="2:11" x14ac:dyDescent="0.3">
      <c r="B681" s="48">
        <v>678</v>
      </c>
      <c r="C681" s="50" t="s">
        <v>2209</v>
      </c>
      <c r="D681" s="36"/>
      <c r="E681" s="36"/>
      <c r="F681" s="40"/>
      <c r="G681" s="40"/>
      <c r="H681" s="40"/>
      <c r="I681" s="40"/>
      <c r="J681" s="40"/>
      <c r="K681" s="40"/>
    </row>
    <row r="682" spans="2:11" x14ac:dyDescent="0.3">
      <c r="B682" s="48">
        <v>679</v>
      </c>
      <c r="C682" s="50" t="s">
        <v>2210</v>
      </c>
      <c r="D682" s="36"/>
      <c r="E682" s="36"/>
      <c r="F682" s="40"/>
      <c r="G682" s="40"/>
      <c r="H682" s="40"/>
      <c r="I682" s="40"/>
      <c r="J682" s="40"/>
      <c r="K682" s="40"/>
    </row>
    <row r="683" spans="2:11" x14ac:dyDescent="0.3">
      <c r="B683" s="48">
        <v>680</v>
      </c>
      <c r="C683" s="50" t="s">
        <v>2211</v>
      </c>
      <c r="D683" s="36"/>
      <c r="E683" s="36"/>
      <c r="F683" s="40"/>
      <c r="G683" s="40"/>
      <c r="H683" s="40"/>
      <c r="I683" s="40"/>
      <c r="J683" s="40"/>
      <c r="K683" s="40"/>
    </row>
    <row r="684" spans="2:11" x14ac:dyDescent="0.3">
      <c r="B684" s="48">
        <v>681</v>
      </c>
      <c r="C684" s="50" t="s">
        <v>2212</v>
      </c>
      <c r="D684" s="36"/>
      <c r="E684" s="36"/>
      <c r="F684" s="40"/>
      <c r="G684" s="40"/>
      <c r="H684" s="40"/>
      <c r="I684" s="40"/>
      <c r="J684" s="40"/>
      <c r="K684" s="40"/>
    </row>
    <row r="685" spans="2:11" x14ac:dyDescent="0.3">
      <c r="B685" s="48">
        <v>682</v>
      </c>
      <c r="C685" s="50" t="s">
        <v>2213</v>
      </c>
      <c r="D685" s="36"/>
      <c r="E685" s="36"/>
      <c r="F685" s="40"/>
      <c r="G685" s="40"/>
      <c r="H685" s="40"/>
      <c r="I685" s="40"/>
      <c r="J685" s="40"/>
      <c r="K685" s="40"/>
    </row>
    <row r="686" spans="2:11" x14ac:dyDescent="0.3">
      <c r="B686" s="48">
        <v>683</v>
      </c>
      <c r="C686" s="50" t="s">
        <v>2214</v>
      </c>
      <c r="D686" s="36"/>
      <c r="E686" s="36"/>
      <c r="F686" s="40"/>
      <c r="G686" s="40"/>
      <c r="H686" s="40"/>
      <c r="I686" s="40"/>
      <c r="J686" s="40"/>
      <c r="K686" s="40"/>
    </row>
    <row r="687" spans="2:11" x14ac:dyDescent="0.3">
      <c r="B687" s="48">
        <v>684</v>
      </c>
      <c r="C687" s="50" t="s">
        <v>2215</v>
      </c>
      <c r="D687" s="36"/>
      <c r="E687" s="36"/>
      <c r="F687" s="40"/>
      <c r="G687" s="40"/>
      <c r="H687" s="40"/>
      <c r="I687" s="40"/>
      <c r="J687" s="40"/>
      <c r="K687" s="40"/>
    </row>
    <row r="688" spans="2:11" x14ac:dyDescent="0.3">
      <c r="B688" s="48">
        <v>685</v>
      </c>
      <c r="C688" s="50" t="s">
        <v>2216</v>
      </c>
      <c r="D688" s="36"/>
      <c r="E688" s="36"/>
      <c r="F688" s="40"/>
      <c r="G688" s="40"/>
      <c r="H688" s="40"/>
      <c r="I688" s="40"/>
      <c r="J688" s="40"/>
      <c r="K688" s="40"/>
    </row>
    <row r="689" spans="2:11" x14ac:dyDescent="0.3">
      <c r="B689" s="48">
        <v>686</v>
      </c>
      <c r="C689" s="50" t="s">
        <v>2217</v>
      </c>
      <c r="D689" s="36"/>
      <c r="E689" s="36"/>
      <c r="F689" s="40"/>
      <c r="G689" s="40"/>
      <c r="H689" s="40"/>
      <c r="I689" s="40"/>
      <c r="J689" s="40"/>
      <c r="K689" s="40"/>
    </row>
    <row r="690" spans="2:11" x14ac:dyDescent="0.3">
      <c r="B690" s="48">
        <v>687</v>
      </c>
      <c r="C690" s="50" t="s">
        <v>2218</v>
      </c>
      <c r="D690" s="36"/>
      <c r="E690" s="36"/>
      <c r="F690" s="40"/>
      <c r="G690" s="40"/>
      <c r="H690" s="40"/>
      <c r="I690" s="40"/>
      <c r="J690" s="40"/>
      <c r="K690" s="40"/>
    </row>
    <row r="691" spans="2:11" x14ac:dyDescent="0.3">
      <c r="B691" s="48">
        <v>688</v>
      </c>
      <c r="C691" s="50" t="s">
        <v>2219</v>
      </c>
      <c r="D691" s="36"/>
      <c r="E691" s="36"/>
      <c r="F691" s="40"/>
      <c r="G691" s="40"/>
      <c r="H691" s="40"/>
      <c r="I691" s="40"/>
      <c r="J691" s="40"/>
      <c r="K691" s="40"/>
    </row>
    <row r="692" spans="2:11" x14ac:dyDescent="0.3">
      <c r="B692" s="48">
        <v>689</v>
      </c>
      <c r="C692" s="50" t="s">
        <v>2220</v>
      </c>
      <c r="D692" s="36"/>
      <c r="E692" s="36"/>
      <c r="F692" s="40"/>
      <c r="G692" s="40"/>
      <c r="H692" s="40"/>
      <c r="I692" s="40"/>
      <c r="J692" s="40"/>
      <c r="K692" s="40"/>
    </row>
    <row r="693" spans="2:11" x14ac:dyDescent="0.3">
      <c r="B693" s="48">
        <v>690</v>
      </c>
      <c r="C693" s="50" t="s">
        <v>2221</v>
      </c>
      <c r="D693" s="36"/>
      <c r="E693" s="36"/>
      <c r="F693" s="40"/>
      <c r="G693" s="40"/>
      <c r="H693" s="40"/>
      <c r="I693" s="40"/>
      <c r="J693" s="40"/>
      <c r="K693" s="40"/>
    </row>
    <row r="694" spans="2:11" x14ac:dyDescent="0.3">
      <c r="B694" s="48">
        <v>691</v>
      </c>
      <c r="C694" s="50" t="s">
        <v>2222</v>
      </c>
      <c r="D694" s="36"/>
      <c r="E694" s="36"/>
      <c r="F694" s="40"/>
      <c r="G694" s="40"/>
      <c r="H694" s="40"/>
      <c r="I694" s="40"/>
      <c r="J694" s="40"/>
      <c r="K694" s="40"/>
    </row>
    <row r="695" spans="2:11" x14ac:dyDescent="0.3">
      <c r="B695" s="48">
        <v>692</v>
      </c>
      <c r="C695" s="50" t="s">
        <v>2223</v>
      </c>
      <c r="D695" s="36"/>
      <c r="E695" s="36"/>
      <c r="F695" s="40"/>
      <c r="G695" s="40"/>
      <c r="H695" s="40"/>
      <c r="I695" s="40"/>
      <c r="J695" s="40"/>
      <c r="K695" s="40"/>
    </row>
    <row r="696" spans="2:11" x14ac:dyDescent="0.3">
      <c r="B696" s="48">
        <v>693</v>
      </c>
      <c r="C696" s="50" t="s">
        <v>2224</v>
      </c>
      <c r="D696" s="36"/>
      <c r="E696" s="36"/>
      <c r="F696" s="40"/>
      <c r="G696" s="40"/>
      <c r="H696" s="40"/>
      <c r="I696" s="40"/>
      <c r="J696" s="40"/>
      <c r="K696" s="40"/>
    </row>
    <row r="697" spans="2:11" x14ac:dyDescent="0.3">
      <c r="B697" s="48">
        <v>694</v>
      </c>
      <c r="C697" s="50" t="s">
        <v>2225</v>
      </c>
      <c r="D697" s="36"/>
      <c r="E697" s="36"/>
      <c r="F697" s="40"/>
      <c r="G697" s="40"/>
      <c r="H697" s="40"/>
      <c r="I697" s="40"/>
      <c r="J697" s="40"/>
      <c r="K697" s="40"/>
    </row>
    <row r="698" spans="2:11" x14ac:dyDescent="0.3">
      <c r="B698" s="48">
        <v>695</v>
      </c>
      <c r="C698" s="50" t="s">
        <v>2226</v>
      </c>
      <c r="D698" s="36"/>
      <c r="E698" s="36"/>
      <c r="F698" s="40"/>
      <c r="G698" s="40"/>
      <c r="H698" s="40"/>
      <c r="I698" s="40"/>
      <c r="J698" s="40"/>
      <c r="K698" s="40"/>
    </row>
    <row r="699" spans="2:11" x14ac:dyDescent="0.3">
      <c r="B699" s="48">
        <v>696</v>
      </c>
      <c r="C699" s="50" t="s">
        <v>2227</v>
      </c>
      <c r="D699" s="36"/>
      <c r="E699" s="36"/>
      <c r="F699" s="40"/>
      <c r="G699" s="40"/>
      <c r="H699" s="40"/>
      <c r="I699" s="40"/>
      <c r="J699" s="40"/>
      <c r="K699" s="40"/>
    </row>
    <row r="700" spans="2:11" x14ac:dyDescent="0.3">
      <c r="B700" s="48">
        <v>697</v>
      </c>
      <c r="C700" s="50" t="s">
        <v>2228</v>
      </c>
      <c r="D700" s="36"/>
      <c r="E700" s="36"/>
      <c r="F700" s="40"/>
      <c r="G700" s="40"/>
      <c r="H700" s="40"/>
      <c r="I700" s="40"/>
      <c r="J700" s="40"/>
      <c r="K700" s="40"/>
    </row>
    <row r="701" spans="2:11" x14ac:dyDescent="0.3">
      <c r="B701" s="48">
        <v>698</v>
      </c>
      <c r="C701" s="50" t="s">
        <v>2229</v>
      </c>
      <c r="D701" s="36"/>
      <c r="E701" s="36"/>
      <c r="F701" s="40"/>
      <c r="G701" s="40"/>
      <c r="H701" s="40"/>
      <c r="I701" s="40"/>
      <c r="J701" s="40"/>
      <c r="K701" s="40"/>
    </row>
    <row r="702" spans="2:11" x14ac:dyDescent="0.3">
      <c r="B702" s="48">
        <v>699</v>
      </c>
      <c r="C702" s="50" t="s">
        <v>2230</v>
      </c>
      <c r="D702" s="36"/>
      <c r="E702" s="36"/>
      <c r="F702" s="40"/>
      <c r="G702" s="40"/>
      <c r="H702" s="40"/>
      <c r="I702" s="40"/>
      <c r="J702" s="40"/>
      <c r="K702" s="40"/>
    </row>
    <row r="703" spans="2:11" x14ac:dyDescent="0.3">
      <c r="B703" s="48">
        <v>700</v>
      </c>
      <c r="C703" s="50" t="s">
        <v>2231</v>
      </c>
      <c r="D703" s="36"/>
      <c r="E703" s="36"/>
      <c r="F703" s="40"/>
      <c r="G703" s="40"/>
      <c r="H703" s="40"/>
      <c r="I703" s="40"/>
      <c r="J703" s="40"/>
      <c r="K703" s="40"/>
    </row>
    <row r="704" spans="2:11" x14ac:dyDescent="0.3">
      <c r="B704" s="48">
        <v>701</v>
      </c>
      <c r="C704" s="50" t="s">
        <v>2232</v>
      </c>
      <c r="D704" s="36"/>
      <c r="E704" s="36"/>
      <c r="F704" s="40"/>
      <c r="G704" s="40"/>
      <c r="H704" s="40"/>
      <c r="I704" s="40"/>
      <c r="J704" s="40"/>
      <c r="K704" s="40"/>
    </row>
    <row r="705" spans="2:11" x14ac:dyDescent="0.3">
      <c r="B705" s="48">
        <v>702</v>
      </c>
      <c r="C705" s="50" t="s">
        <v>2233</v>
      </c>
      <c r="D705" s="36"/>
      <c r="E705" s="36"/>
      <c r="F705" s="40"/>
      <c r="G705" s="40"/>
      <c r="H705" s="40"/>
      <c r="I705" s="40"/>
      <c r="J705" s="40"/>
      <c r="K705" s="40"/>
    </row>
    <row r="706" spans="2:11" x14ac:dyDescent="0.3">
      <c r="B706" s="48">
        <v>703</v>
      </c>
      <c r="C706" s="50" t="s">
        <v>2234</v>
      </c>
      <c r="D706" s="36"/>
      <c r="E706" s="36"/>
      <c r="F706" s="40"/>
      <c r="G706" s="40"/>
      <c r="H706" s="40"/>
      <c r="I706" s="40"/>
      <c r="J706" s="40"/>
      <c r="K706" s="40"/>
    </row>
    <row r="707" spans="2:11" x14ac:dyDescent="0.3">
      <c r="B707" s="48">
        <v>704</v>
      </c>
      <c r="C707" s="50" t="s">
        <v>2235</v>
      </c>
      <c r="D707" s="36"/>
      <c r="E707" s="36"/>
      <c r="F707" s="40"/>
      <c r="G707" s="40"/>
      <c r="H707" s="40"/>
      <c r="I707" s="40"/>
      <c r="J707" s="40"/>
      <c r="K707" s="40"/>
    </row>
    <row r="708" spans="2:11" x14ac:dyDescent="0.3">
      <c r="B708" s="48">
        <v>705</v>
      </c>
      <c r="C708" s="50" t="s">
        <v>2236</v>
      </c>
      <c r="D708" s="36"/>
      <c r="E708" s="36"/>
      <c r="F708" s="40"/>
      <c r="G708" s="40"/>
      <c r="H708" s="40"/>
      <c r="I708" s="40"/>
      <c r="J708" s="40"/>
      <c r="K708" s="40"/>
    </row>
    <row r="709" spans="2:11" x14ac:dyDescent="0.3">
      <c r="B709" s="48">
        <v>706</v>
      </c>
      <c r="C709" s="50" t="s">
        <v>2237</v>
      </c>
      <c r="D709" s="36"/>
      <c r="E709" s="36"/>
      <c r="F709" s="40"/>
      <c r="G709" s="40"/>
      <c r="H709" s="40"/>
      <c r="I709" s="40"/>
      <c r="J709" s="40"/>
      <c r="K709" s="40"/>
    </row>
    <row r="710" spans="2:11" x14ac:dyDescent="0.3">
      <c r="B710" s="48">
        <v>707</v>
      </c>
      <c r="C710" s="50" t="s">
        <v>2238</v>
      </c>
      <c r="D710" s="36"/>
      <c r="E710" s="36"/>
      <c r="F710" s="40"/>
      <c r="G710" s="40"/>
      <c r="H710" s="40"/>
      <c r="I710" s="40"/>
      <c r="J710" s="40"/>
      <c r="K710" s="40"/>
    </row>
    <row r="711" spans="2:11" x14ac:dyDescent="0.3">
      <c r="B711" s="48">
        <v>708</v>
      </c>
      <c r="C711" s="50" t="s">
        <v>2239</v>
      </c>
      <c r="D711" s="36"/>
      <c r="E711" s="36"/>
      <c r="F711" s="40"/>
      <c r="G711" s="40"/>
      <c r="H711" s="40"/>
      <c r="I711" s="40"/>
      <c r="J711" s="40"/>
      <c r="K711" s="40"/>
    </row>
    <row r="712" spans="2:11" x14ac:dyDescent="0.3">
      <c r="B712" s="48">
        <v>709</v>
      </c>
      <c r="C712" s="50" t="s">
        <v>2240</v>
      </c>
      <c r="D712" s="36"/>
      <c r="E712" s="36"/>
      <c r="F712" s="40"/>
      <c r="G712" s="40"/>
      <c r="H712" s="40"/>
      <c r="I712" s="40"/>
      <c r="J712" s="40"/>
      <c r="K712" s="40"/>
    </row>
    <row r="713" spans="2:11" x14ac:dyDescent="0.3">
      <c r="B713" s="48">
        <v>710</v>
      </c>
      <c r="C713" s="50" t="s">
        <v>2241</v>
      </c>
      <c r="D713" s="36"/>
      <c r="E713" s="36"/>
      <c r="F713" s="40"/>
      <c r="G713" s="40"/>
      <c r="H713" s="40"/>
      <c r="I713" s="40"/>
      <c r="J713" s="40"/>
      <c r="K713" s="40"/>
    </row>
    <row r="714" spans="2:11" x14ac:dyDescent="0.3">
      <c r="B714" s="48">
        <v>711</v>
      </c>
      <c r="C714" s="50" t="s">
        <v>2242</v>
      </c>
      <c r="D714" s="36"/>
      <c r="E714" s="36"/>
      <c r="F714" s="40"/>
      <c r="G714" s="40"/>
      <c r="H714" s="40"/>
      <c r="I714" s="40"/>
      <c r="J714" s="40"/>
      <c r="K714" s="40"/>
    </row>
    <row r="715" spans="2:11" x14ac:dyDescent="0.3">
      <c r="B715" s="48">
        <v>712</v>
      </c>
      <c r="C715" s="50" t="s">
        <v>2243</v>
      </c>
      <c r="D715" s="36"/>
      <c r="E715" s="36"/>
      <c r="F715" s="40"/>
      <c r="G715" s="40"/>
      <c r="H715" s="40"/>
      <c r="I715" s="40"/>
      <c r="J715" s="40"/>
      <c r="K715" s="40"/>
    </row>
    <row r="716" spans="2:11" x14ac:dyDescent="0.3">
      <c r="B716" s="48">
        <v>713</v>
      </c>
      <c r="C716" s="50" t="s">
        <v>2244</v>
      </c>
      <c r="D716" s="36"/>
      <c r="E716" s="36"/>
      <c r="F716" s="40"/>
      <c r="G716" s="40"/>
      <c r="H716" s="40"/>
      <c r="I716" s="40"/>
      <c r="J716" s="40"/>
      <c r="K716" s="40"/>
    </row>
    <row r="717" spans="2:11" x14ac:dyDescent="0.3">
      <c r="B717" s="48">
        <v>714</v>
      </c>
      <c r="C717" s="50" t="s">
        <v>2245</v>
      </c>
      <c r="D717" s="36"/>
      <c r="E717" s="36"/>
      <c r="F717" s="40"/>
      <c r="G717" s="40"/>
      <c r="H717" s="40"/>
      <c r="I717" s="40"/>
      <c r="J717" s="40"/>
      <c r="K717" s="40"/>
    </row>
    <row r="718" spans="2:11" x14ac:dyDescent="0.3">
      <c r="B718" s="48">
        <v>715</v>
      </c>
      <c r="C718" s="50" t="s">
        <v>2246</v>
      </c>
      <c r="D718" s="36"/>
      <c r="E718" s="36"/>
      <c r="F718" s="40"/>
      <c r="G718" s="40"/>
      <c r="H718" s="40"/>
      <c r="I718" s="40"/>
      <c r="J718" s="40"/>
      <c r="K718" s="40"/>
    </row>
    <row r="719" spans="2:11" x14ac:dyDescent="0.3">
      <c r="B719" s="48">
        <v>716</v>
      </c>
      <c r="C719" s="50" t="s">
        <v>2247</v>
      </c>
      <c r="D719" s="36"/>
      <c r="E719" s="36"/>
      <c r="F719" s="40"/>
      <c r="G719" s="40"/>
      <c r="H719" s="40"/>
      <c r="I719" s="40"/>
      <c r="J719" s="40"/>
      <c r="K719" s="40"/>
    </row>
    <row r="720" spans="2:11" x14ac:dyDescent="0.3">
      <c r="B720" s="48">
        <v>717</v>
      </c>
      <c r="C720" s="50" t="s">
        <v>2248</v>
      </c>
      <c r="D720" s="36"/>
      <c r="E720" s="36"/>
      <c r="F720" s="40"/>
      <c r="G720" s="40"/>
      <c r="H720" s="40"/>
      <c r="I720" s="40"/>
      <c r="J720" s="40"/>
      <c r="K720" s="40"/>
    </row>
    <row r="721" spans="2:11" x14ac:dyDescent="0.3">
      <c r="B721" s="48">
        <v>718</v>
      </c>
      <c r="C721" s="50" t="s">
        <v>2249</v>
      </c>
      <c r="D721" s="36"/>
      <c r="E721" s="36"/>
      <c r="F721" s="40"/>
      <c r="G721" s="40"/>
      <c r="H721" s="40"/>
      <c r="I721" s="40"/>
      <c r="J721" s="40"/>
      <c r="K721" s="40"/>
    </row>
    <row r="722" spans="2:11" x14ac:dyDescent="0.3">
      <c r="B722" s="48">
        <v>719</v>
      </c>
      <c r="C722" s="50" t="s">
        <v>2250</v>
      </c>
      <c r="D722" s="36"/>
      <c r="E722" s="36"/>
      <c r="F722" s="40"/>
      <c r="G722" s="40"/>
      <c r="H722" s="40"/>
      <c r="I722" s="40"/>
      <c r="J722" s="40"/>
      <c r="K722" s="40"/>
    </row>
    <row r="723" spans="2:11" x14ac:dyDescent="0.3">
      <c r="B723" s="48">
        <v>720</v>
      </c>
      <c r="C723" s="50" t="s">
        <v>2251</v>
      </c>
      <c r="D723" s="36"/>
      <c r="E723" s="36"/>
      <c r="F723" s="40"/>
      <c r="G723" s="40"/>
      <c r="H723" s="40"/>
      <c r="I723" s="40"/>
      <c r="J723" s="40"/>
      <c r="K723" s="40"/>
    </row>
    <row r="724" spans="2:11" x14ac:dyDescent="0.3">
      <c r="B724" s="48">
        <v>721</v>
      </c>
      <c r="C724" s="50" t="s">
        <v>2252</v>
      </c>
      <c r="D724" s="36"/>
      <c r="E724" s="36"/>
      <c r="F724" s="40"/>
      <c r="G724" s="40"/>
      <c r="H724" s="40"/>
      <c r="I724" s="40"/>
      <c r="J724" s="40"/>
      <c r="K724" s="40"/>
    </row>
    <row r="725" spans="2:11" x14ac:dyDescent="0.3">
      <c r="B725" s="48">
        <v>722</v>
      </c>
      <c r="C725" s="50" t="s">
        <v>2253</v>
      </c>
      <c r="D725" s="36"/>
      <c r="E725" s="36"/>
      <c r="F725" s="40"/>
      <c r="G725" s="40"/>
      <c r="H725" s="40"/>
      <c r="I725" s="40"/>
      <c r="J725" s="40"/>
      <c r="K725" s="40"/>
    </row>
    <row r="726" spans="2:11" x14ac:dyDescent="0.3">
      <c r="B726" s="48">
        <v>723</v>
      </c>
      <c r="C726" s="50" t="s">
        <v>2254</v>
      </c>
      <c r="D726" s="36"/>
      <c r="E726" s="36"/>
      <c r="F726" s="40"/>
      <c r="G726" s="40"/>
      <c r="H726" s="40"/>
      <c r="I726" s="40"/>
      <c r="J726" s="40"/>
      <c r="K726" s="40"/>
    </row>
    <row r="727" spans="2:11" x14ac:dyDescent="0.3">
      <c r="B727" s="48">
        <v>724</v>
      </c>
      <c r="C727" s="50" t="s">
        <v>2255</v>
      </c>
      <c r="D727" s="36"/>
      <c r="E727" s="36"/>
      <c r="F727" s="40"/>
      <c r="G727" s="40"/>
      <c r="H727" s="40"/>
      <c r="I727" s="40"/>
      <c r="J727" s="40"/>
      <c r="K727" s="40"/>
    </row>
    <row r="728" spans="2:11" x14ac:dyDescent="0.3">
      <c r="B728" s="48">
        <v>725</v>
      </c>
      <c r="C728" s="50" t="s">
        <v>2256</v>
      </c>
      <c r="D728" s="36"/>
      <c r="E728" s="36"/>
      <c r="F728" s="40"/>
      <c r="G728" s="40"/>
      <c r="H728" s="40"/>
      <c r="I728" s="40"/>
      <c r="J728" s="40"/>
      <c r="K728" s="40"/>
    </row>
    <row r="729" spans="2:11" x14ac:dyDescent="0.3">
      <c r="B729" s="48">
        <v>726</v>
      </c>
      <c r="C729" s="50" t="s">
        <v>2257</v>
      </c>
      <c r="D729" s="36"/>
      <c r="E729" s="36"/>
      <c r="F729" s="40"/>
      <c r="G729" s="40"/>
      <c r="H729" s="40"/>
      <c r="I729" s="40"/>
      <c r="J729" s="40"/>
      <c r="K729" s="40"/>
    </row>
    <row r="730" spans="2:11" x14ac:dyDescent="0.3">
      <c r="B730" s="48">
        <v>727</v>
      </c>
      <c r="C730" s="50" t="s">
        <v>2258</v>
      </c>
      <c r="D730" s="36"/>
      <c r="E730" s="36"/>
      <c r="F730" s="40"/>
      <c r="G730" s="40"/>
      <c r="H730" s="40"/>
      <c r="I730" s="40"/>
      <c r="J730" s="40"/>
      <c r="K730" s="40"/>
    </row>
    <row r="731" spans="2:11" x14ac:dyDescent="0.3">
      <c r="B731" s="48">
        <v>728</v>
      </c>
      <c r="C731" s="50" t="s">
        <v>2259</v>
      </c>
      <c r="D731" s="36"/>
      <c r="E731" s="36"/>
      <c r="F731" s="40"/>
      <c r="G731" s="40"/>
      <c r="H731" s="40"/>
      <c r="I731" s="40"/>
      <c r="J731" s="40"/>
      <c r="K731" s="40"/>
    </row>
    <row r="732" spans="2:11" x14ac:dyDescent="0.3">
      <c r="B732" s="48">
        <v>729</v>
      </c>
      <c r="C732" s="50" t="s">
        <v>2260</v>
      </c>
      <c r="D732" s="36"/>
      <c r="E732" s="36"/>
      <c r="F732" s="40"/>
      <c r="G732" s="40"/>
      <c r="H732" s="40"/>
      <c r="I732" s="40"/>
      <c r="J732" s="40"/>
      <c r="K732" s="40"/>
    </row>
    <row r="733" spans="2:11" x14ac:dyDescent="0.3">
      <c r="B733" s="48">
        <v>730</v>
      </c>
      <c r="C733" s="50" t="s">
        <v>2261</v>
      </c>
      <c r="D733" s="36"/>
      <c r="E733" s="36"/>
      <c r="F733" s="40"/>
      <c r="G733" s="40"/>
      <c r="H733" s="40"/>
      <c r="I733" s="40"/>
      <c r="J733" s="40"/>
      <c r="K733" s="40"/>
    </row>
    <row r="734" spans="2:11" x14ac:dyDescent="0.3">
      <c r="B734" s="48">
        <v>731</v>
      </c>
      <c r="C734" s="50" t="s">
        <v>2262</v>
      </c>
      <c r="D734" s="36"/>
      <c r="E734" s="36"/>
      <c r="F734" s="40"/>
      <c r="G734" s="40"/>
      <c r="H734" s="40"/>
      <c r="I734" s="40"/>
      <c r="J734" s="40"/>
      <c r="K734" s="40"/>
    </row>
    <row r="735" spans="2:11" x14ac:dyDescent="0.3">
      <c r="B735" s="48">
        <v>732</v>
      </c>
      <c r="C735" s="50" t="s">
        <v>2263</v>
      </c>
      <c r="D735" s="36"/>
      <c r="E735" s="36"/>
      <c r="F735" s="40"/>
      <c r="G735" s="40"/>
      <c r="H735" s="40"/>
      <c r="I735" s="40"/>
      <c r="J735" s="40"/>
      <c r="K735" s="40"/>
    </row>
    <row r="736" spans="2:11" x14ac:dyDescent="0.3">
      <c r="B736" s="48">
        <v>733</v>
      </c>
      <c r="C736" s="50" t="s">
        <v>2264</v>
      </c>
      <c r="D736" s="36"/>
      <c r="E736" s="36"/>
      <c r="F736" s="40"/>
      <c r="G736" s="40"/>
      <c r="H736" s="40"/>
      <c r="I736" s="40"/>
      <c r="J736" s="40"/>
      <c r="K736" s="40"/>
    </row>
    <row r="737" spans="2:11" x14ac:dyDescent="0.3">
      <c r="B737" s="48">
        <v>734</v>
      </c>
      <c r="C737" s="50" t="s">
        <v>651</v>
      </c>
      <c r="D737" s="36"/>
      <c r="E737" s="36"/>
      <c r="F737" s="40"/>
      <c r="G737" s="40"/>
      <c r="H737" s="40"/>
      <c r="I737" s="40"/>
      <c r="J737" s="40"/>
      <c r="K737" s="40"/>
    </row>
    <row r="738" spans="2:11" x14ac:dyDescent="0.3">
      <c r="B738" s="48">
        <v>735</v>
      </c>
      <c r="C738" s="50" t="s">
        <v>652</v>
      </c>
      <c r="D738" s="36"/>
      <c r="E738" s="36"/>
      <c r="F738" s="40"/>
      <c r="G738" s="40"/>
      <c r="H738" s="40"/>
      <c r="I738" s="40"/>
      <c r="J738" s="40"/>
      <c r="K738" s="40"/>
    </row>
    <row r="739" spans="2:11" x14ac:dyDescent="0.3">
      <c r="B739" s="48">
        <v>736</v>
      </c>
      <c r="C739" s="50" t="s">
        <v>653</v>
      </c>
      <c r="D739" s="36"/>
      <c r="E739" s="36"/>
      <c r="F739" s="40"/>
      <c r="G739" s="40"/>
      <c r="H739" s="40"/>
      <c r="I739" s="40"/>
      <c r="J739" s="40"/>
      <c r="K739" s="40"/>
    </row>
    <row r="740" spans="2:11" x14ac:dyDescent="0.3">
      <c r="B740" s="48">
        <v>737</v>
      </c>
      <c r="C740" s="50" t="s">
        <v>654</v>
      </c>
      <c r="D740" s="36"/>
      <c r="E740" s="36"/>
      <c r="F740" s="40"/>
      <c r="G740" s="40"/>
      <c r="H740" s="40"/>
      <c r="I740" s="40"/>
      <c r="J740" s="40"/>
      <c r="K740" s="40"/>
    </row>
    <row r="741" spans="2:11" x14ac:dyDescent="0.3">
      <c r="B741" s="48">
        <v>738</v>
      </c>
      <c r="C741" s="50" t="s">
        <v>655</v>
      </c>
      <c r="D741" s="36"/>
      <c r="E741" s="36"/>
      <c r="F741" s="40"/>
      <c r="G741" s="40"/>
      <c r="H741" s="40"/>
      <c r="I741" s="40"/>
      <c r="J741" s="40"/>
      <c r="K741" s="40"/>
    </row>
    <row r="742" spans="2:11" x14ac:dyDescent="0.3">
      <c r="B742" s="48">
        <v>739</v>
      </c>
      <c r="C742" s="50" t="s">
        <v>656</v>
      </c>
      <c r="D742" s="36"/>
      <c r="E742" s="36"/>
      <c r="F742" s="40"/>
      <c r="G742" s="40"/>
      <c r="H742" s="40"/>
      <c r="I742" s="40"/>
      <c r="J742" s="40"/>
      <c r="K742" s="40"/>
    </row>
    <row r="743" spans="2:11" x14ac:dyDescent="0.3">
      <c r="B743" s="48">
        <v>740</v>
      </c>
      <c r="C743" s="50" t="s">
        <v>657</v>
      </c>
      <c r="D743" s="36"/>
      <c r="E743" s="36"/>
      <c r="F743" s="40"/>
      <c r="G743" s="40"/>
      <c r="H743" s="40"/>
      <c r="I743" s="40"/>
      <c r="J743" s="40"/>
      <c r="K743" s="40"/>
    </row>
    <row r="744" spans="2:11" x14ac:dyDescent="0.3">
      <c r="B744" s="48">
        <v>741</v>
      </c>
      <c r="C744" s="50" t="s">
        <v>658</v>
      </c>
      <c r="D744" s="36"/>
      <c r="E744" s="36"/>
      <c r="F744" s="40"/>
      <c r="G744" s="40"/>
      <c r="H744" s="40"/>
      <c r="I744" s="40"/>
      <c r="J744" s="40"/>
      <c r="K744" s="40"/>
    </row>
    <row r="745" spans="2:11" x14ac:dyDescent="0.3">
      <c r="B745" s="48">
        <v>742</v>
      </c>
      <c r="C745" s="50" t="s">
        <v>659</v>
      </c>
      <c r="D745" s="36"/>
      <c r="E745" s="36"/>
      <c r="F745" s="40"/>
      <c r="G745" s="40"/>
      <c r="H745" s="40"/>
      <c r="I745" s="40"/>
      <c r="J745" s="40"/>
      <c r="K745" s="40"/>
    </row>
    <row r="746" spans="2:11" x14ac:dyDescent="0.3">
      <c r="B746" s="48">
        <v>743</v>
      </c>
      <c r="C746" s="50" t="s">
        <v>660</v>
      </c>
      <c r="D746" s="36"/>
      <c r="E746" s="36"/>
      <c r="F746" s="40"/>
      <c r="G746" s="40"/>
      <c r="H746" s="40"/>
      <c r="I746" s="40"/>
      <c r="J746" s="40"/>
      <c r="K746" s="40"/>
    </row>
    <row r="747" spans="2:11" x14ac:dyDescent="0.3">
      <c r="B747" s="48">
        <v>744</v>
      </c>
      <c r="C747" s="50" t="s">
        <v>661</v>
      </c>
      <c r="D747" s="36"/>
      <c r="E747" s="36"/>
      <c r="F747" s="40"/>
      <c r="G747" s="40"/>
      <c r="H747" s="40"/>
      <c r="I747" s="40"/>
      <c r="J747" s="40"/>
      <c r="K747" s="40"/>
    </row>
    <row r="748" spans="2:11" x14ac:dyDescent="0.3">
      <c r="B748" s="48">
        <v>745</v>
      </c>
      <c r="C748" s="50" t="s">
        <v>662</v>
      </c>
      <c r="D748" s="36"/>
      <c r="E748" s="36"/>
      <c r="F748" s="40"/>
      <c r="G748" s="40"/>
      <c r="H748" s="40"/>
      <c r="I748" s="40"/>
      <c r="J748" s="40"/>
      <c r="K748" s="40"/>
    </row>
    <row r="749" spans="2:11" x14ac:dyDescent="0.3">
      <c r="B749" s="48">
        <v>746</v>
      </c>
      <c r="C749" s="50" t="s">
        <v>663</v>
      </c>
      <c r="D749" s="36"/>
      <c r="E749" s="36"/>
      <c r="F749" s="40"/>
      <c r="G749" s="40"/>
      <c r="H749" s="40"/>
      <c r="I749" s="40"/>
      <c r="J749" s="40"/>
      <c r="K749" s="40"/>
    </row>
    <row r="750" spans="2:11" x14ac:dyDescent="0.3">
      <c r="B750" s="48">
        <v>747</v>
      </c>
      <c r="C750" s="50" t="s">
        <v>2265</v>
      </c>
      <c r="D750" s="36"/>
      <c r="E750" s="36"/>
      <c r="F750" s="40"/>
      <c r="G750" s="40"/>
      <c r="H750" s="40"/>
      <c r="I750" s="40"/>
      <c r="J750" s="40"/>
      <c r="K750" s="40"/>
    </row>
    <row r="751" spans="2:11" x14ac:dyDescent="0.3">
      <c r="B751" s="48">
        <v>748</v>
      </c>
      <c r="C751" s="50" t="s">
        <v>664</v>
      </c>
      <c r="D751" s="36"/>
      <c r="E751" s="36"/>
      <c r="F751" s="40"/>
      <c r="G751" s="40"/>
      <c r="H751" s="40"/>
      <c r="I751" s="40"/>
      <c r="J751" s="40"/>
      <c r="K751" s="40"/>
    </row>
    <row r="752" spans="2:11" x14ac:dyDescent="0.3">
      <c r="B752" s="48">
        <v>749</v>
      </c>
      <c r="C752" s="50" t="s">
        <v>665</v>
      </c>
      <c r="D752" s="36"/>
      <c r="E752" s="36"/>
      <c r="F752" s="40"/>
      <c r="G752" s="40"/>
      <c r="H752" s="40"/>
      <c r="I752" s="40"/>
      <c r="J752" s="40"/>
      <c r="K752" s="40"/>
    </row>
    <row r="753" spans="2:11" x14ac:dyDescent="0.3">
      <c r="B753" s="48">
        <v>750</v>
      </c>
      <c r="C753" s="50" t="s">
        <v>666</v>
      </c>
      <c r="D753" s="36"/>
      <c r="E753" s="36"/>
      <c r="F753" s="40"/>
      <c r="G753" s="40"/>
      <c r="H753" s="40"/>
      <c r="I753" s="40"/>
      <c r="J753" s="40"/>
      <c r="K753" s="40"/>
    </row>
    <row r="754" spans="2:11" x14ac:dyDescent="0.3">
      <c r="B754" s="48">
        <v>751</v>
      </c>
      <c r="C754" s="50" t="s">
        <v>667</v>
      </c>
      <c r="D754" s="36"/>
      <c r="E754" s="36"/>
      <c r="F754" s="40"/>
      <c r="G754" s="40"/>
      <c r="H754" s="40"/>
      <c r="I754" s="40"/>
      <c r="J754" s="40"/>
      <c r="K754" s="40"/>
    </row>
    <row r="755" spans="2:11" x14ac:dyDescent="0.3">
      <c r="B755" s="48">
        <v>752</v>
      </c>
      <c r="C755" s="50" t="s">
        <v>668</v>
      </c>
      <c r="D755" s="36"/>
      <c r="E755" s="36"/>
      <c r="F755" s="40"/>
      <c r="G755" s="40"/>
      <c r="H755" s="40"/>
      <c r="I755" s="40"/>
      <c r="J755" s="40"/>
      <c r="K755" s="40"/>
    </row>
    <row r="756" spans="2:11" x14ac:dyDescent="0.3">
      <c r="B756" s="48">
        <v>753</v>
      </c>
      <c r="C756" s="50" t="s">
        <v>2266</v>
      </c>
      <c r="D756" s="36"/>
      <c r="E756" s="36"/>
      <c r="F756" s="40"/>
      <c r="G756" s="40"/>
      <c r="H756" s="40"/>
      <c r="I756" s="40"/>
      <c r="J756" s="40"/>
      <c r="K756" s="40"/>
    </row>
    <row r="757" spans="2:11" x14ac:dyDescent="0.3">
      <c r="B757" s="48">
        <v>754</v>
      </c>
      <c r="C757" s="50" t="s">
        <v>2267</v>
      </c>
      <c r="D757" s="36"/>
      <c r="E757" s="36"/>
      <c r="F757" s="40"/>
      <c r="G757" s="40"/>
      <c r="H757" s="40"/>
      <c r="I757" s="40"/>
      <c r="J757" s="40"/>
      <c r="K757" s="40"/>
    </row>
    <row r="758" spans="2:11" x14ac:dyDescent="0.3">
      <c r="B758" s="48">
        <v>755</v>
      </c>
      <c r="C758" s="50" t="s">
        <v>2268</v>
      </c>
      <c r="D758" s="36"/>
      <c r="E758" s="36"/>
      <c r="F758" s="40"/>
      <c r="G758" s="40"/>
      <c r="H758" s="40"/>
      <c r="I758" s="40"/>
      <c r="J758" s="40"/>
      <c r="K758" s="40"/>
    </row>
    <row r="759" spans="2:11" x14ac:dyDescent="0.3">
      <c r="B759" s="48">
        <v>756</v>
      </c>
      <c r="C759" s="50" t="s">
        <v>2269</v>
      </c>
      <c r="D759" s="36"/>
      <c r="E759" s="36"/>
      <c r="F759" s="40"/>
      <c r="G759" s="40"/>
      <c r="H759" s="40"/>
      <c r="I759" s="40"/>
      <c r="J759" s="40"/>
      <c r="K759" s="40"/>
    </row>
    <row r="760" spans="2:11" x14ac:dyDescent="0.3">
      <c r="B760" s="48">
        <v>757</v>
      </c>
      <c r="C760" s="50" t="s">
        <v>2270</v>
      </c>
      <c r="D760" s="36"/>
      <c r="E760" s="36"/>
      <c r="F760" s="40"/>
      <c r="G760" s="40"/>
      <c r="H760" s="40"/>
      <c r="I760" s="40"/>
      <c r="J760" s="40"/>
      <c r="K760" s="40"/>
    </row>
    <row r="761" spans="2:11" x14ac:dyDescent="0.3">
      <c r="B761" s="48">
        <v>758</v>
      </c>
      <c r="C761" s="50" t="s">
        <v>2271</v>
      </c>
      <c r="D761" s="36"/>
      <c r="E761" s="36"/>
      <c r="F761" s="40"/>
      <c r="G761" s="40"/>
      <c r="H761" s="40"/>
      <c r="I761" s="40"/>
      <c r="J761" s="40"/>
      <c r="K761" s="40"/>
    </row>
    <row r="762" spans="2:11" x14ac:dyDescent="0.3">
      <c r="B762" s="48">
        <v>759</v>
      </c>
      <c r="C762" s="50" t="s">
        <v>2272</v>
      </c>
      <c r="D762" s="36"/>
      <c r="E762" s="36"/>
      <c r="F762" s="40"/>
      <c r="G762" s="40"/>
      <c r="H762" s="40"/>
      <c r="I762" s="40"/>
      <c r="J762" s="40"/>
      <c r="K762" s="40"/>
    </row>
    <row r="763" spans="2:11" x14ac:dyDescent="0.3">
      <c r="B763" s="48">
        <v>760</v>
      </c>
      <c r="C763" s="50" t="s">
        <v>2273</v>
      </c>
      <c r="D763" s="36"/>
      <c r="E763" s="36"/>
      <c r="F763" s="40"/>
      <c r="G763" s="40"/>
      <c r="H763" s="40"/>
      <c r="I763" s="40"/>
      <c r="J763" s="40"/>
      <c r="K763" s="40"/>
    </row>
    <row r="764" spans="2:11" x14ac:dyDescent="0.3">
      <c r="B764" s="48">
        <v>761</v>
      </c>
      <c r="C764" s="50" t="s">
        <v>2274</v>
      </c>
      <c r="D764" s="36"/>
      <c r="E764" s="36"/>
      <c r="F764" s="40"/>
      <c r="G764" s="40"/>
      <c r="H764" s="40"/>
      <c r="I764" s="40"/>
      <c r="J764" s="40"/>
      <c r="K764" s="40"/>
    </row>
    <row r="765" spans="2:11" x14ac:dyDescent="0.3">
      <c r="B765" s="48">
        <v>762</v>
      </c>
      <c r="C765" s="50" t="s">
        <v>2275</v>
      </c>
      <c r="D765" s="36"/>
      <c r="E765" s="36"/>
      <c r="F765" s="40"/>
      <c r="G765" s="40"/>
      <c r="H765" s="40"/>
      <c r="I765" s="40"/>
      <c r="J765" s="40"/>
      <c r="K765" s="40"/>
    </row>
    <row r="766" spans="2:11" x14ac:dyDescent="0.3">
      <c r="B766" s="48">
        <v>763</v>
      </c>
      <c r="C766" s="50" t="s">
        <v>2276</v>
      </c>
      <c r="D766" s="36"/>
      <c r="E766" s="36"/>
      <c r="F766" s="40"/>
      <c r="G766" s="40"/>
      <c r="H766" s="40"/>
      <c r="I766" s="40"/>
      <c r="J766" s="40"/>
      <c r="K766" s="40"/>
    </row>
    <row r="767" spans="2:11" x14ac:dyDescent="0.3">
      <c r="B767" s="48">
        <v>764</v>
      </c>
      <c r="C767" s="50" t="s">
        <v>2277</v>
      </c>
      <c r="D767" s="36"/>
      <c r="E767" s="36"/>
      <c r="F767" s="40"/>
      <c r="G767" s="40"/>
      <c r="H767" s="40"/>
      <c r="I767" s="40"/>
      <c r="J767" s="40"/>
      <c r="K767" s="40"/>
    </row>
    <row r="768" spans="2:11" x14ac:dyDescent="0.3">
      <c r="B768" s="48">
        <v>765</v>
      </c>
      <c r="C768" s="50" t="s">
        <v>2278</v>
      </c>
      <c r="D768" s="36"/>
      <c r="E768" s="36"/>
      <c r="F768" s="40"/>
      <c r="G768" s="40"/>
      <c r="H768" s="40"/>
      <c r="I768" s="40"/>
      <c r="J768" s="40"/>
      <c r="K768" s="40"/>
    </row>
    <row r="769" spans="2:11" x14ac:dyDescent="0.3">
      <c r="B769" s="48">
        <v>766</v>
      </c>
      <c r="C769" s="50" t="s">
        <v>2279</v>
      </c>
      <c r="D769" s="36"/>
      <c r="E769" s="36"/>
      <c r="F769" s="40"/>
      <c r="G769" s="40"/>
      <c r="H769" s="40"/>
      <c r="I769" s="40"/>
      <c r="J769" s="40"/>
      <c r="K769" s="40"/>
    </row>
    <row r="770" spans="2:11" x14ac:dyDescent="0.3">
      <c r="B770" s="48">
        <v>767</v>
      </c>
      <c r="C770" s="50" t="s">
        <v>2280</v>
      </c>
      <c r="D770" s="36"/>
      <c r="E770" s="36"/>
      <c r="F770" s="40"/>
      <c r="G770" s="40"/>
      <c r="H770" s="40"/>
      <c r="I770" s="40"/>
      <c r="J770" s="40"/>
      <c r="K770" s="40"/>
    </row>
    <row r="771" spans="2:11" x14ac:dyDescent="0.3">
      <c r="B771" s="48">
        <v>768</v>
      </c>
      <c r="C771" s="50" t="s">
        <v>2281</v>
      </c>
      <c r="D771" s="36"/>
      <c r="E771" s="36"/>
      <c r="F771" s="40"/>
      <c r="G771" s="40"/>
      <c r="H771" s="40"/>
      <c r="I771" s="40"/>
      <c r="J771" s="40"/>
      <c r="K771" s="40"/>
    </row>
    <row r="772" spans="2:11" x14ac:dyDescent="0.3">
      <c r="B772" s="48">
        <v>769</v>
      </c>
      <c r="C772" s="50" t="s">
        <v>2282</v>
      </c>
      <c r="D772" s="36"/>
      <c r="E772" s="36"/>
      <c r="F772" s="40"/>
      <c r="G772" s="40"/>
      <c r="H772" s="40"/>
      <c r="I772" s="40"/>
      <c r="J772" s="40"/>
      <c r="K772" s="40"/>
    </row>
    <row r="773" spans="2:11" x14ac:dyDescent="0.3">
      <c r="B773" s="48">
        <v>770</v>
      </c>
      <c r="C773" s="50" t="s">
        <v>2283</v>
      </c>
      <c r="D773" s="36"/>
      <c r="E773" s="36"/>
      <c r="F773" s="40"/>
      <c r="G773" s="40"/>
      <c r="H773" s="40"/>
      <c r="I773" s="40"/>
      <c r="J773" s="40"/>
      <c r="K773" s="40"/>
    </row>
    <row r="774" spans="2:11" x14ac:dyDescent="0.3">
      <c r="B774" s="48">
        <v>771</v>
      </c>
      <c r="C774" s="50" t="s">
        <v>2284</v>
      </c>
      <c r="D774" s="36"/>
      <c r="E774" s="36"/>
      <c r="F774" s="40"/>
      <c r="G774" s="40"/>
      <c r="H774" s="40"/>
      <c r="I774" s="40"/>
      <c r="J774" s="40"/>
      <c r="K774" s="40"/>
    </row>
    <row r="775" spans="2:11" x14ac:dyDescent="0.3">
      <c r="B775" s="48">
        <v>772</v>
      </c>
      <c r="C775" s="50" t="s">
        <v>2285</v>
      </c>
      <c r="D775" s="36"/>
      <c r="E775" s="36"/>
      <c r="F775" s="40"/>
      <c r="G775" s="40"/>
      <c r="H775" s="40"/>
      <c r="I775" s="40"/>
      <c r="J775" s="40"/>
      <c r="K775" s="40"/>
    </row>
    <row r="776" spans="2:11" x14ac:dyDescent="0.3">
      <c r="B776" s="48">
        <v>773</v>
      </c>
      <c r="C776" s="50" t="s">
        <v>2286</v>
      </c>
      <c r="D776" s="36"/>
      <c r="E776" s="36"/>
      <c r="F776" s="40"/>
      <c r="G776" s="40"/>
      <c r="H776" s="40"/>
      <c r="I776" s="40"/>
      <c r="J776" s="40"/>
      <c r="K776" s="40"/>
    </row>
    <row r="777" spans="2:11" x14ac:dyDescent="0.3">
      <c r="B777" s="48">
        <v>774</v>
      </c>
      <c r="C777" s="50" t="s">
        <v>2287</v>
      </c>
      <c r="D777" s="36"/>
      <c r="E777" s="36"/>
      <c r="F777" s="40"/>
      <c r="G777" s="40"/>
      <c r="H777" s="40"/>
      <c r="I777" s="40"/>
      <c r="J777" s="40"/>
      <c r="K777" s="40"/>
    </row>
    <row r="778" spans="2:11" x14ac:dyDescent="0.3">
      <c r="B778" s="48">
        <v>775</v>
      </c>
      <c r="C778" s="50" t="s">
        <v>2288</v>
      </c>
      <c r="D778" s="36"/>
      <c r="E778" s="36"/>
      <c r="F778" s="40"/>
      <c r="G778" s="40"/>
      <c r="H778" s="40"/>
      <c r="I778" s="40"/>
      <c r="J778" s="40"/>
      <c r="K778" s="40"/>
    </row>
    <row r="779" spans="2:11" x14ac:dyDescent="0.3">
      <c r="B779" s="48">
        <v>776</v>
      </c>
      <c r="C779" s="50" t="s">
        <v>2289</v>
      </c>
      <c r="D779" s="36"/>
      <c r="E779" s="36"/>
      <c r="F779" s="40"/>
      <c r="G779" s="40"/>
      <c r="H779" s="40"/>
      <c r="I779" s="40"/>
      <c r="J779" s="40"/>
      <c r="K779" s="40"/>
    </row>
    <row r="780" spans="2:11" x14ac:dyDescent="0.3">
      <c r="B780" s="48">
        <v>777</v>
      </c>
      <c r="C780" s="50" t="s">
        <v>2290</v>
      </c>
      <c r="D780" s="36"/>
      <c r="E780" s="36"/>
      <c r="F780" s="40"/>
      <c r="G780" s="40"/>
      <c r="H780" s="40"/>
      <c r="I780" s="40"/>
      <c r="J780" s="40"/>
      <c r="K780" s="40"/>
    </row>
    <row r="781" spans="2:11" x14ac:dyDescent="0.3">
      <c r="B781" s="48">
        <v>778</v>
      </c>
      <c r="C781" s="50" t="s">
        <v>2291</v>
      </c>
      <c r="D781" s="36"/>
      <c r="E781" s="36"/>
      <c r="F781" s="40"/>
      <c r="G781" s="40"/>
      <c r="H781" s="40"/>
      <c r="I781" s="40"/>
      <c r="J781" s="40"/>
      <c r="K781" s="40"/>
    </row>
    <row r="782" spans="2:11" x14ac:dyDescent="0.3">
      <c r="B782" s="48">
        <v>779</v>
      </c>
      <c r="C782" s="50" t="s">
        <v>2292</v>
      </c>
      <c r="D782" s="36"/>
      <c r="E782" s="36"/>
      <c r="F782" s="40"/>
      <c r="G782" s="40"/>
      <c r="H782" s="40"/>
      <c r="I782" s="40"/>
      <c r="J782" s="40"/>
      <c r="K782" s="40"/>
    </row>
    <row r="783" spans="2:11" x14ac:dyDescent="0.3">
      <c r="B783" s="48">
        <v>780</v>
      </c>
      <c r="C783" s="50" t="s">
        <v>2293</v>
      </c>
      <c r="D783" s="36"/>
      <c r="E783" s="36"/>
      <c r="F783" s="40"/>
      <c r="G783" s="40"/>
      <c r="H783" s="40"/>
      <c r="I783" s="40"/>
      <c r="J783" s="40"/>
      <c r="K783" s="40"/>
    </row>
    <row r="784" spans="2:11" x14ac:dyDescent="0.3">
      <c r="B784" s="48">
        <v>781</v>
      </c>
      <c r="C784" s="50" t="s">
        <v>2294</v>
      </c>
      <c r="D784" s="36"/>
      <c r="E784" s="36"/>
      <c r="F784" s="40"/>
      <c r="G784" s="40"/>
      <c r="H784" s="40"/>
      <c r="I784" s="40"/>
      <c r="J784" s="40"/>
      <c r="K784" s="40"/>
    </row>
    <row r="785" spans="2:11" x14ac:dyDescent="0.3">
      <c r="B785" s="48">
        <v>782</v>
      </c>
      <c r="C785" s="50" t="s">
        <v>2295</v>
      </c>
      <c r="D785" s="36"/>
      <c r="E785" s="36"/>
      <c r="F785" s="40"/>
      <c r="G785" s="40"/>
      <c r="H785" s="40"/>
      <c r="I785" s="40"/>
      <c r="J785" s="40"/>
      <c r="K785" s="40"/>
    </row>
    <row r="786" spans="2:11" x14ac:dyDescent="0.3">
      <c r="B786" s="48">
        <v>783</v>
      </c>
      <c r="C786" s="50" t="s">
        <v>2296</v>
      </c>
      <c r="D786" s="36"/>
      <c r="E786" s="36"/>
      <c r="F786" s="40"/>
      <c r="G786" s="40"/>
      <c r="H786" s="40"/>
      <c r="I786" s="40"/>
      <c r="J786" s="40"/>
      <c r="K786" s="40"/>
    </row>
    <row r="787" spans="2:11" x14ac:dyDescent="0.3">
      <c r="B787" s="48">
        <v>784</v>
      </c>
      <c r="C787" s="50" t="s">
        <v>2297</v>
      </c>
      <c r="D787" s="36"/>
      <c r="E787" s="36"/>
      <c r="F787" s="40"/>
      <c r="G787" s="40"/>
      <c r="H787" s="40"/>
      <c r="I787" s="40"/>
      <c r="J787" s="40"/>
      <c r="K787" s="40"/>
    </row>
    <row r="788" spans="2:11" x14ac:dyDescent="0.3">
      <c r="B788" s="48">
        <v>785</v>
      </c>
      <c r="C788" s="50" t="s">
        <v>2298</v>
      </c>
      <c r="D788" s="36"/>
      <c r="E788" s="36"/>
      <c r="F788" s="40"/>
      <c r="G788" s="40"/>
      <c r="H788" s="40"/>
      <c r="I788" s="40"/>
      <c r="J788" s="40"/>
      <c r="K788" s="40"/>
    </row>
    <row r="789" spans="2:11" x14ac:dyDescent="0.3">
      <c r="B789" s="48">
        <v>786</v>
      </c>
      <c r="C789" s="50" t="s">
        <v>2299</v>
      </c>
      <c r="D789" s="36"/>
      <c r="E789" s="36"/>
      <c r="F789" s="40"/>
      <c r="G789" s="40"/>
      <c r="H789" s="40"/>
      <c r="I789" s="40"/>
      <c r="J789" s="40"/>
      <c r="K789" s="40"/>
    </row>
    <row r="790" spans="2:11" x14ac:dyDescent="0.3">
      <c r="B790" s="48">
        <v>787</v>
      </c>
      <c r="C790" s="50" t="s">
        <v>2300</v>
      </c>
      <c r="D790" s="36"/>
      <c r="E790" s="36"/>
      <c r="F790" s="40"/>
      <c r="G790" s="40"/>
      <c r="H790" s="40"/>
      <c r="I790" s="40"/>
      <c r="J790" s="40"/>
      <c r="K790" s="40"/>
    </row>
    <row r="791" spans="2:11" x14ac:dyDescent="0.3">
      <c r="B791" s="48">
        <v>788</v>
      </c>
      <c r="C791" s="50" t="s">
        <v>2301</v>
      </c>
      <c r="D791" s="36"/>
      <c r="E791" s="36"/>
      <c r="F791" s="40"/>
      <c r="G791" s="40"/>
      <c r="H791" s="40"/>
      <c r="I791" s="40"/>
      <c r="J791" s="40"/>
      <c r="K791" s="40"/>
    </row>
    <row r="792" spans="2:11" x14ac:dyDescent="0.3">
      <c r="B792" s="48">
        <v>789</v>
      </c>
      <c r="C792" s="50" t="s">
        <v>586</v>
      </c>
      <c r="D792" s="36"/>
      <c r="E792" s="36"/>
      <c r="F792" s="40"/>
      <c r="G792" s="40"/>
      <c r="H792" s="40"/>
      <c r="I792" s="40"/>
      <c r="J792" s="40"/>
      <c r="K792" s="40"/>
    </row>
    <row r="793" spans="2:11" x14ac:dyDescent="0.3">
      <c r="B793" s="48">
        <v>790</v>
      </c>
      <c r="C793" s="50" t="s">
        <v>865</v>
      </c>
      <c r="D793" s="36"/>
      <c r="E793" s="36"/>
      <c r="F793" s="40"/>
      <c r="G793" s="40"/>
      <c r="H793" s="40"/>
      <c r="I793" s="40"/>
      <c r="J793" s="40"/>
      <c r="K793" s="40"/>
    </row>
    <row r="794" spans="2:11" x14ac:dyDescent="0.3">
      <c r="B794" s="48">
        <v>791</v>
      </c>
      <c r="C794" s="50" t="s">
        <v>587</v>
      </c>
      <c r="D794" s="36"/>
      <c r="E794" s="36"/>
      <c r="F794" s="40"/>
      <c r="G794" s="40"/>
      <c r="H794" s="40"/>
      <c r="I794" s="40"/>
      <c r="J794" s="40"/>
      <c r="K794" s="40"/>
    </row>
    <row r="795" spans="2:11" x14ac:dyDescent="0.3">
      <c r="B795" s="48">
        <v>792</v>
      </c>
      <c r="C795" s="50" t="s">
        <v>866</v>
      </c>
      <c r="D795" s="36"/>
      <c r="E795" s="36"/>
      <c r="F795" s="40"/>
      <c r="G795" s="40"/>
      <c r="H795" s="40"/>
      <c r="I795" s="40"/>
      <c r="J795" s="40"/>
      <c r="K795" s="40"/>
    </row>
    <row r="796" spans="2:11" x14ac:dyDescent="0.3">
      <c r="B796" s="48">
        <v>793</v>
      </c>
      <c r="C796" s="50" t="s">
        <v>588</v>
      </c>
      <c r="D796" s="36"/>
      <c r="E796" s="36"/>
      <c r="F796" s="40"/>
      <c r="G796" s="40"/>
      <c r="H796" s="40"/>
      <c r="I796" s="40"/>
      <c r="J796" s="40"/>
      <c r="K796" s="40"/>
    </row>
    <row r="797" spans="2:11" x14ac:dyDescent="0.3">
      <c r="B797" s="48">
        <v>794</v>
      </c>
      <c r="C797" s="50" t="s">
        <v>867</v>
      </c>
      <c r="D797" s="36"/>
      <c r="E797" s="36"/>
      <c r="F797" s="40"/>
      <c r="G797" s="40"/>
      <c r="H797" s="40"/>
      <c r="I797" s="40"/>
      <c r="J797" s="40"/>
      <c r="K797" s="40"/>
    </row>
    <row r="798" spans="2:11" x14ac:dyDescent="0.3">
      <c r="B798" s="48">
        <v>795</v>
      </c>
      <c r="C798" s="50" t="s">
        <v>589</v>
      </c>
      <c r="D798" s="36"/>
      <c r="E798" s="36"/>
      <c r="F798" s="40"/>
      <c r="G798" s="40"/>
      <c r="H798" s="40"/>
      <c r="I798" s="40"/>
      <c r="J798" s="40"/>
      <c r="K798" s="40"/>
    </row>
    <row r="799" spans="2:11" x14ac:dyDescent="0.3">
      <c r="B799" s="48">
        <v>796</v>
      </c>
      <c r="C799" s="50" t="s">
        <v>590</v>
      </c>
      <c r="D799" s="36"/>
      <c r="E799" s="36"/>
      <c r="F799" s="40"/>
      <c r="G799" s="40"/>
      <c r="H799" s="40"/>
      <c r="I799" s="40"/>
      <c r="J799" s="40"/>
      <c r="K799" s="40"/>
    </row>
    <row r="800" spans="2:11" x14ac:dyDescent="0.3">
      <c r="B800" s="48">
        <v>797</v>
      </c>
      <c r="C800" s="50" t="s">
        <v>868</v>
      </c>
      <c r="D800" s="36"/>
      <c r="E800" s="36"/>
      <c r="F800" s="40"/>
      <c r="G800" s="40"/>
      <c r="H800" s="40"/>
      <c r="I800" s="40"/>
      <c r="J800" s="40"/>
      <c r="K800" s="40"/>
    </row>
    <row r="801" spans="2:11" x14ac:dyDescent="0.3">
      <c r="B801" s="48">
        <v>798</v>
      </c>
      <c r="C801" s="50" t="s">
        <v>591</v>
      </c>
      <c r="D801" s="36"/>
      <c r="E801" s="36"/>
      <c r="F801" s="40"/>
      <c r="G801" s="40"/>
      <c r="H801" s="40"/>
      <c r="I801" s="40"/>
      <c r="J801" s="40"/>
      <c r="K801" s="40"/>
    </row>
    <row r="802" spans="2:11" x14ac:dyDescent="0.3">
      <c r="B802" s="48">
        <v>799</v>
      </c>
      <c r="C802" s="50" t="s">
        <v>592</v>
      </c>
      <c r="D802" s="36"/>
      <c r="E802" s="36"/>
      <c r="F802" s="40"/>
      <c r="G802" s="40"/>
      <c r="H802" s="40"/>
      <c r="I802" s="40"/>
      <c r="J802" s="40"/>
      <c r="K802" s="40"/>
    </row>
    <row r="803" spans="2:11" x14ac:dyDescent="0.3">
      <c r="B803" s="48">
        <v>800</v>
      </c>
      <c r="C803" s="50" t="s">
        <v>593</v>
      </c>
      <c r="D803" s="36"/>
      <c r="E803" s="36"/>
      <c r="F803" s="40"/>
      <c r="G803" s="40"/>
      <c r="H803" s="40"/>
      <c r="I803" s="40"/>
      <c r="J803" s="40"/>
      <c r="K803" s="40"/>
    </row>
    <row r="804" spans="2:11" x14ac:dyDescent="0.3">
      <c r="B804" s="48">
        <v>801</v>
      </c>
      <c r="C804" s="50" t="s">
        <v>594</v>
      </c>
      <c r="D804" s="36"/>
      <c r="E804" s="36"/>
      <c r="F804" s="40"/>
      <c r="G804" s="40"/>
      <c r="H804" s="40"/>
      <c r="I804" s="40"/>
      <c r="J804" s="40"/>
      <c r="K804" s="40"/>
    </row>
    <row r="805" spans="2:11" x14ac:dyDescent="0.3">
      <c r="B805" s="48">
        <v>802</v>
      </c>
      <c r="C805" s="50" t="s">
        <v>2302</v>
      </c>
      <c r="D805" s="36"/>
      <c r="E805" s="36"/>
      <c r="F805" s="40"/>
      <c r="G805" s="40"/>
      <c r="H805" s="40"/>
      <c r="I805" s="40"/>
      <c r="J805" s="40"/>
      <c r="K805" s="40"/>
    </row>
    <row r="806" spans="2:11" x14ac:dyDescent="0.3">
      <c r="B806" s="48">
        <v>803</v>
      </c>
      <c r="C806" s="50" t="s">
        <v>595</v>
      </c>
      <c r="D806" s="36"/>
      <c r="E806" s="36"/>
      <c r="F806" s="40"/>
      <c r="G806" s="40"/>
      <c r="H806" s="40"/>
      <c r="I806" s="40"/>
      <c r="J806" s="40"/>
      <c r="K806" s="40"/>
    </row>
    <row r="807" spans="2:11" x14ac:dyDescent="0.3">
      <c r="B807" s="48">
        <v>804</v>
      </c>
      <c r="C807" s="50" t="s">
        <v>869</v>
      </c>
      <c r="D807" s="36"/>
      <c r="E807" s="36"/>
      <c r="F807" s="40"/>
      <c r="G807" s="40"/>
      <c r="H807" s="40"/>
      <c r="I807" s="40"/>
      <c r="J807" s="40"/>
      <c r="K807" s="40"/>
    </row>
    <row r="808" spans="2:11" x14ac:dyDescent="0.3">
      <c r="B808" s="48">
        <v>805</v>
      </c>
      <c r="C808" s="50" t="s">
        <v>596</v>
      </c>
      <c r="D808" s="36"/>
      <c r="E808" s="36"/>
      <c r="F808" s="40"/>
      <c r="G808" s="40"/>
      <c r="H808" s="40"/>
      <c r="I808" s="40"/>
      <c r="J808" s="40"/>
      <c r="K808" s="40"/>
    </row>
    <row r="809" spans="2:11" x14ac:dyDescent="0.3">
      <c r="B809" s="48">
        <v>806</v>
      </c>
      <c r="C809" s="50" t="s">
        <v>597</v>
      </c>
      <c r="D809" s="36"/>
      <c r="E809" s="36"/>
      <c r="F809" s="40"/>
      <c r="G809" s="40"/>
      <c r="H809" s="40"/>
      <c r="I809" s="40"/>
      <c r="J809" s="40"/>
      <c r="K809" s="40"/>
    </row>
    <row r="810" spans="2:11" x14ac:dyDescent="0.3">
      <c r="B810" s="48">
        <v>807</v>
      </c>
      <c r="C810" s="50" t="s">
        <v>598</v>
      </c>
      <c r="D810" s="36"/>
      <c r="E810" s="36"/>
      <c r="F810" s="40"/>
      <c r="G810" s="40"/>
      <c r="H810" s="40"/>
      <c r="I810" s="40"/>
      <c r="J810" s="40"/>
      <c r="K810" s="40"/>
    </row>
    <row r="811" spans="2:11" x14ac:dyDescent="0.3">
      <c r="B811" s="48">
        <v>808</v>
      </c>
      <c r="C811" s="50" t="s">
        <v>2303</v>
      </c>
      <c r="D811" s="36"/>
      <c r="E811" s="36"/>
      <c r="F811" s="40"/>
      <c r="G811" s="40"/>
      <c r="H811" s="40"/>
      <c r="I811" s="40"/>
      <c r="J811" s="40"/>
      <c r="K811" s="40"/>
    </row>
    <row r="812" spans="2:11" x14ac:dyDescent="0.3">
      <c r="B812" s="48">
        <v>809</v>
      </c>
      <c r="C812" s="50" t="s">
        <v>2304</v>
      </c>
      <c r="D812" s="36"/>
      <c r="E812" s="36"/>
      <c r="F812" s="40"/>
      <c r="G812" s="40"/>
      <c r="H812" s="40"/>
      <c r="I812" s="40"/>
      <c r="J812" s="40"/>
      <c r="K812" s="40"/>
    </row>
    <row r="813" spans="2:11" x14ac:dyDescent="0.3">
      <c r="B813" s="48">
        <v>810</v>
      </c>
      <c r="C813" s="50" t="s">
        <v>2305</v>
      </c>
      <c r="D813" s="36"/>
      <c r="E813" s="36"/>
      <c r="F813" s="40"/>
      <c r="G813" s="40"/>
      <c r="H813" s="40"/>
      <c r="I813" s="40"/>
      <c r="J813" s="40"/>
      <c r="K813" s="40"/>
    </row>
    <row r="814" spans="2:11" x14ac:dyDescent="0.3">
      <c r="B814" s="48">
        <v>811</v>
      </c>
      <c r="C814" s="50" t="s">
        <v>2306</v>
      </c>
      <c r="D814" s="36"/>
      <c r="E814" s="36"/>
      <c r="F814" s="40"/>
      <c r="G814" s="40"/>
      <c r="H814" s="40"/>
      <c r="I814" s="40"/>
      <c r="J814" s="40"/>
      <c r="K814" s="40"/>
    </row>
    <row r="815" spans="2:11" x14ac:dyDescent="0.3">
      <c r="B815" s="48">
        <v>812</v>
      </c>
      <c r="C815" s="50" t="s">
        <v>2307</v>
      </c>
      <c r="D815" s="36"/>
      <c r="E815" s="36"/>
      <c r="F815" s="40"/>
      <c r="G815" s="40"/>
      <c r="H815" s="40"/>
      <c r="I815" s="40"/>
      <c r="J815" s="40"/>
      <c r="K815" s="40"/>
    </row>
    <row r="816" spans="2:11" x14ac:dyDescent="0.3">
      <c r="B816" s="48">
        <v>813</v>
      </c>
      <c r="C816" s="50" t="s">
        <v>2308</v>
      </c>
      <c r="D816" s="36"/>
      <c r="E816" s="36"/>
      <c r="F816" s="40"/>
      <c r="G816" s="40"/>
      <c r="H816" s="40"/>
      <c r="I816" s="40"/>
      <c r="J816" s="40"/>
      <c r="K816" s="40"/>
    </row>
    <row r="817" spans="2:11" x14ac:dyDescent="0.3">
      <c r="B817" s="48">
        <v>814</v>
      </c>
      <c r="C817" s="50" t="s">
        <v>2309</v>
      </c>
      <c r="D817" s="36"/>
      <c r="E817" s="36"/>
      <c r="F817" s="40"/>
      <c r="G817" s="40"/>
      <c r="H817" s="40"/>
      <c r="I817" s="40"/>
      <c r="J817" s="40"/>
      <c r="K817" s="40"/>
    </row>
    <row r="818" spans="2:11" x14ac:dyDescent="0.3">
      <c r="B818" s="48">
        <v>815</v>
      </c>
      <c r="C818" s="50" t="s">
        <v>2310</v>
      </c>
      <c r="D818" s="36"/>
      <c r="E818" s="36"/>
      <c r="F818" s="40"/>
      <c r="G818" s="40"/>
      <c r="H818" s="40"/>
      <c r="I818" s="40"/>
      <c r="J818" s="40"/>
      <c r="K818" s="40"/>
    </row>
    <row r="819" spans="2:11" x14ac:dyDescent="0.3">
      <c r="B819" s="48">
        <v>816</v>
      </c>
      <c r="C819" s="50" t="s">
        <v>2311</v>
      </c>
      <c r="D819" s="36"/>
      <c r="E819" s="36"/>
      <c r="F819" s="40"/>
      <c r="G819" s="40"/>
      <c r="H819" s="40"/>
      <c r="I819" s="40"/>
      <c r="J819" s="40"/>
      <c r="K819" s="40"/>
    </row>
    <row r="820" spans="2:11" x14ac:dyDescent="0.3">
      <c r="B820" s="48">
        <v>817</v>
      </c>
      <c r="C820" s="50" t="s">
        <v>2312</v>
      </c>
      <c r="D820" s="36"/>
      <c r="E820" s="36"/>
      <c r="F820" s="40"/>
      <c r="G820" s="40"/>
      <c r="H820" s="40"/>
      <c r="I820" s="40"/>
      <c r="J820" s="40"/>
      <c r="K820" s="40"/>
    </row>
    <row r="821" spans="2:11" x14ac:dyDescent="0.3">
      <c r="B821" s="48">
        <v>818</v>
      </c>
      <c r="C821" s="50" t="s">
        <v>2313</v>
      </c>
      <c r="D821" s="36"/>
      <c r="E821" s="36"/>
      <c r="F821" s="40"/>
      <c r="G821" s="40"/>
      <c r="H821" s="40"/>
      <c r="I821" s="40"/>
      <c r="J821" s="40"/>
      <c r="K821" s="40"/>
    </row>
    <row r="822" spans="2:11" x14ac:dyDescent="0.3">
      <c r="B822" s="48">
        <v>819</v>
      </c>
      <c r="C822" s="50" t="s">
        <v>2314</v>
      </c>
      <c r="D822" s="36"/>
      <c r="E822" s="36"/>
      <c r="F822" s="40"/>
      <c r="G822" s="40"/>
      <c r="H822" s="40"/>
      <c r="I822" s="40"/>
      <c r="J822" s="40"/>
      <c r="K822" s="40"/>
    </row>
    <row r="823" spans="2:11" x14ac:dyDescent="0.3">
      <c r="B823" s="48">
        <v>820</v>
      </c>
      <c r="C823" s="50" t="s">
        <v>2315</v>
      </c>
      <c r="D823" s="36"/>
      <c r="E823" s="36"/>
      <c r="F823" s="40"/>
      <c r="G823" s="40"/>
      <c r="H823" s="40"/>
      <c r="I823" s="40"/>
      <c r="J823" s="40"/>
      <c r="K823" s="40"/>
    </row>
    <row r="824" spans="2:11" x14ac:dyDescent="0.3">
      <c r="B824" s="48">
        <v>821</v>
      </c>
      <c r="C824" s="50" t="s">
        <v>2316</v>
      </c>
      <c r="D824" s="36"/>
      <c r="E824" s="36"/>
      <c r="F824" s="40"/>
      <c r="G824" s="40"/>
      <c r="H824" s="40"/>
      <c r="I824" s="40"/>
      <c r="J824" s="40"/>
      <c r="K824" s="40"/>
    </row>
    <row r="825" spans="2:11" x14ac:dyDescent="0.3">
      <c r="B825" s="48">
        <v>822</v>
      </c>
      <c r="C825" s="50" t="s">
        <v>2317</v>
      </c>
      <c r="D825" s="36"/>
      <c r="E825" s="36"/>
      <c r="F825" s="40"/>
      <c r="G825" s="40"/>
      <c r="H825" s="40"/>
      <c r="I825" s="40"/>
      <c r="J825" s="40"/>
      <c r="K825" s="40"/>
    </row>
    <row r="826" spans="2:11" x14ac:dyDescent="0.3">
      <c r="B826" s="48">
        <v>823</v>
      </c>
      <c r="C826" s="50" t="s">
        <v>2318</v>
      </c>
      <c r="D826" s="36"/>
      <c r="E826" s="36"/>
      <c r="F826" s="40"/>
      <c r="G826" s="40"/>
      <c r="H826" s="40"/>
      <c r="I826" s="40"/>
      <c r="J826" s="40"/>
      <c r="K826" s="40"/>
    </row>
    <row r="827" spans="2:11" x14ac:dyDescent="0.3">
      <c r="B827" s="48">
        <v>824</v>
      </c>
      <c r="C827" s="50" t="s">
        <v>2319</v>
      </c>
      <c r="D827" s="36"/>
      <c r="E827" s="36"/>
      <c r="F827" s="40"/>
      <c r="G827" s="40"/>
      <c r="H827" s="40"/>
      <c r="I827" s="40"/>
      <c r="J827" s="40"/>
      <c r="K827" s="40"/>
    </row>
    <row r="828" spans="2:11" x14ac:dyDescent="0.3">
      <c r="B828" s="48">
        <v>825</v>
      </c>
      <c r="C828" s="50" t="s">
        <v>2320</v>
      </c>
      <c r="D828" s="36"/>
      <c r="E828" s="36"/>
      <c r="F828" s="40"/>
      <c r="G828" s="40"/>
      <c r="H828" s="40"/>
      <c r="I828" s="40"/>
      <c r="J828" s="40"/>
      <c r="K828" s="40"/>
    </row>
    <row r="829" spans="2:11" x14ac:dyDescent="0.3">
      <c r="B829" s="48">
        <v>826</v>
      </c>
      <c r="C829" s="50" t="s">
        <v>2321</v>
      </c>
      <c r="D829" s="36"/>
      <c r="E829" s="36"/>
      <c r="F829" s="40"/>
      <c r="G829" s="40"/>
      <c r="H829" s="40"/>
      <c r="I829" s="40"/>
      <c r="J829" s="40"/>
      <c r="K829" s="40"/>
    </row>
    <row r="830" spans="2:11" x14ac:dyDescent="0.3">
      <c r="B830" s="48">
        <v>827</v>
      </c>
      <c r="C830" s="50" t="s">
        <v>2322</v>
      </c>
      <c r="D830" s="36"/>
      <c r="E830" s="36"/>
      <c r="F830" s="40"/>
      <c r="G830" s="40"/>
      <c r="H830" s="40"/>
      <c r="I830" s="40"/>
      <c r="J830" s="40"/>
      <c r="K830" s="40"/>
    </row>
    <row r="831" spans="2:11" x14ac:dyDescent="0.3">
      <c r="B831" s="48">
        <v>828</v>
      </c>
      <c r="C831" s="50" t="s">
        <v>2323</v>
      </c>
      <c r="D831" s="36"/>
      <c r="E831" s="36"/>
      <c r="F831" s="40"/>
      <c r="G831" s="40"/>
      <c r="H831" s="40"/>
      <c r="I831" s="40"/>
      <c r="J831" s="40"/>
      <c r="K831" s="40"/>
    </row>
    <row r="832" spans="2:11" x14ac:dyDescent="0.3">
      <c r="B832" s="48">
        <v>829</v>
      </c>
      <c r="C832" s="50" t="s">
        <v>2324</v>
      </c>
      <c r="D832" s="36"/>
      <c r="E832" s="36"/>
      <c r="F832" s="40"/>
      <c r="G832" s="40"/>
      <c r="H832" s="40"/>
      <c r="I832" s="40"/>
      <c r="J832" s="40"/>
      <c r="K832" s="40"/>
    </row>
    <row r="833" spans="2:11" x14ac:dyDescent="0.3">
      <c r="B833" s="48">
        <v>830</v>
      </c>
      <c r="C833" s="50" t="s">
        <v>2325</v>
      </c>
      <c r="D833" s="36"/>
      <c r="E833" s="36"/>
      <c r="F833" s="40"/>
      <c r="G833" s="40"/>
      <c r="H833" s="40"/>
      <c r="I833" s="40"/>
      <c r="J833" s="40"/>
      <c r="K833" s="40"/>
    </row>
    <row r="834" spans="2:11" x14ac:dyDescent="0.3">
      <c r="B834" s="48">
        <v>831</v>
      </c>
      <c r="C834" s="50" t="s">
        <v>2326</v>
      </c>
      <c r="D834" s="36"/>
      <c r="E834" s="36"/>
      <c r="F834" s="40"/>
      <c r="G834" s="40"/>
      <c r="H834" s="40"/>
      <c r="I834" s="40"/>
      <c r="J834" s="40"/>
      <c r="K834" s="40"/>
    </row>
    <row r="835" spans="2:11" x14ac:dyDescent="0.3">
      <c r="B835" s="48">
        <v>832</v>
      </c>
      <c r="C835" s="50" t="s">
        <v>2327</v>
      </c>
      <c r="D835" s="36"/>
      <c r="E835" s="36"/>
      <c r="F835" s="40"/>
      <c r="G835" s="40"/>
      <c r="H835" s="40"/>
      <c r="I835" s="40"/>
      <c r="J835" s="40"/>
      <c r="K835" s="40"/>
    </row>
    <row r="836" spans="2:11" x14ac:dyDescent="0.3">
      <c r="B836" s="48">
        <v>833</v>
      </c>
      <c r="C836" s="50" t="s">
        <v>2328</v>
      </c>
      <c r="D836" s="36"/>
      <c r="E836" s="36"/>
      <c r="F836" s="40"/>
      <c r="G836" s="40"/>
      <c r="H836" s="40"/>
      <c r="I836" s="40"/>
      <c r="J836" s="40"/>
      <c r="K836" s="40"/>
    </row>
    <row r="837" spans="2:11" x14ac:dyDescent="0.3">
      <c r="B837" s="48">
        <v>834</v>
      </c>
      <c r="C837" s="50" t="s">
        <v>2329</v>
      </c>
      <c r="D837" s="36"/>
      <c r="E837" s="36"/>
      <c r="F837" s="40"/>
      <c r="G837" s="40"/>
      <c r="H837" s="40"/>
      <c r="I837" s="40"/>
      <c r="J837" s="40"/>
      <c r="K837" s="40"/>
    </row>
    <row r="838" spans="2:11" x14ac:dyDescent="0.3">
      <c r="B838" s="48">
        <v>835</v>
      </c>
      <c r="C838" s="50" t="s">
        <v>2330</v>
      </c>
      <c r="D838" s="36"/>
      <c r="E838" s="36"/>
      <c r="F838" s="40"/>
      <c r="G838" s="40"/>
      <c r="H838" s="40"/>
      <c r="I838" s="40"/>
      <c r="J838" s="40"/>
      <c r="K838" s="40"/>
    </row>
    <row r="839" spans="2:11" x14ac:dyDescent="0.3">
      <c r="B839" s="48">
        <v>836</v>
      </c>
      <c r="C839" s="50" t="s">
        <v>2331</v>
      </c>
      <c r="D839" s="36"/>
      <c r="E839" s="36"/>
      <c r="F839" s="40"/>
      <c r="G839" s="40"/>
      <c r="H839" s="40"/>
      <c r="I839" s="40"/>
      <c r="J839" s="40"/>
      <c r="K839" s="40"/>
    </row>
    <row r="840" spans="2:11" x14ac:dyDescent="0.3">
      <c r="B840" s="48">
        <v>837</v>
      </c>
      <c r="C840" s="50" t="s">
        <v>2332</v>
      </c>
      <c r="D840" s="36"/>
      <c r="E840" s="36"/>
      <c r="F840" s="40"/>
      <c r="G840" s="40"/>
      <c r="H840" s="40"/>
      <c r="I840" s="40"/>
      <c r="J840" s="40"/>
      <c r="K840" s="40"/>
    </row>
    <row r="841" spans="2:11" x14ac:dyDescent="0.3">
      <c r="B841" s="48">
        <v>838</v>
      </c>
      <c r="C841" s="50" t="s">
        <v>2333</v>
      </c>
      <c r="D841" s="36"/>
      <c r="E841" s="36"/>
      <c r="F841" s="40"/>
      <c r="G841" s="40"/>
      <c r="H841" s="40"/>
      <c r="I841" s="40"/>
      <c r="J841" s="40"/>
      <c r="K841" s="40"/>
    </row>
    <row r="842" spans="2:11" x14ac:dyDescent="0.3">
      <c r="B842" s="48">
        <v>839</v>
      </c>
      <c r="C842" s="50" t="s">
        <v>2334</v>
      </c>
      <c r="D842" s="36"/>
      <c r="E842" s="36"/>
      <c r="F842" s="40"/>
      <c r="G842" s="40"/>
      <c r="H842" s="40"/>
      <c r="I842" s="40"/>
      <c r="J842" s="40"/>
      <c r="K842" s="40"/>
    </row>
    <row r="843" spans="2:11" x14ac:dyDescent="0.3">
      <c r="B843" s="48">
        <v>840</v>
      </c>
      <c r="C843" s="50" t="s">
        <v>2335</v>
      </c>
      <c r="D843" s="36"/>
      <c r="E843" s="36"/>
      <c r="F843" s="40"/>
      <c r="G843" s="40"/>
      <c r="H843" s="40"/>
      <c r="I843" s="40"/>
      <c r="J843" s="40"/>
      <c r="K843" s="40"/>
    </row>
    <row r="844" spans="2:11" x14ac:dyDescent="0.3">
      <c r="B844" s="48">
        <v>841</v>
      </c>
      <c r="C844" s="50" t="s">
        <v>2336</v>
      </c>
      <c r="D844" s="36"/>
      <c r="E844" s="36"/>
      <c r="F844" s="40"/>
      <c r="G844" s="40"/>
      <c r="H844" s="40"/>
      <c r="I844" s="40"/>
      <c r="J844" s="40"/>
      <c r="K844" s="40"/>
    </row>
    <row r="845" spans="2:11" x14ac:dyDescent="0.3">
      <c r="B845" s="48">
        <v>842</v>
      </c>
      <c r="C845" s="50" t="s">
        <v>2337</v>
      </c>
      <c r="D845" s="36"/>
      <c r="E845" s="36"/>
      <c r="F845" s="40"/>
      <c r="G845" s="40"/>
      <c r="H845" s="40"/>
      <c r="I845" s="40"/>
      <c r="J845" s="40"/>
      <c r="K845" s="40"/>
    </row>
    <row r="846" spans="2:11" x14ac:dyDescent="0.3">
      <c r="B846" s="48">
        <v>843</v>
      </c>
      <c r="C846" s="50" t="s">
        <v>2338</v>
      </c>
      <c r="D846" s="36"/>
      <c r="E846" s="36"/>
      <c r="F846" s="40"/>
      <c r="G846" s="40"/>
      <c r="H846" s="40"/>
      <c r="I846" s="40"/>
      <c r="J846" s="40"/>
      <c r="K846" s="40"/>
    </row>
    <row r="847" spans="2:11" x14ac:dyDescent="0.3">
      <c r="B847" s="48">
        <v>844</v>
      </c>
      <c r="C847" s="50" t="s">
        <v>574</v>
      </c>
      <c r="D847" s="36"/>
      <c r="E847" s="36"/>
      <c r="F847" s="40"/>
      <c r="G847" s="40"/>
      <c r="H847" s="40"/>
      <c r="I847" s="40"/>
      <c r="J847" s="40"/>
      <c r="K847" s="40"/>
    </row>
    <row r="848" spans="2:11" x14ac:dyDescent="0.3">
      <c r="B848" s="48">
        <v>845</v>
      </c>
      <c r="C848" s="50" t="s">
        <v>870</v>
      </c>
      <c r="D848" s="36"/>
      <c r="E848" s="36"/>
      <c r="F848" s="40"/>
      <c r="G848" s="40"/>
      <c r="H848" s="40"/>
      <c r="I848" s="40"/>
      <c r="J848" s="40"/>
      <c r="K848" s="40"/>
    </row>
    <row r="849" spans="2:11" x14ac:dyDescent="0.3">
      <c r="B849" s="48">
        <v>846</v>
      </c>
      <c r="C849" s="50" t="s">
        <v>575</v>
      </c>
      <c r="D849" s="36"/>
      <c r="E849" s="36"/>
      <c r="F849" s="40"/>
      <c r="G849" s="40"/>
      <c r="H849" s="40"/>
      <c r="I849" s="40"/>
      <c r="J849" s="40"/>
      <c r="K849" s="40"/>
    </row>
    <row r="850" spans="2:11" x14ac:dyDescent="0.3">
      <c r="B850" s="48">
        <v>847</v>
      </c>
      <c r="C850" s="50" t="s">
        <v>576</v>
      </c>
      <c r="D850" s="36"/>
      <c r="E850" s="36"/>
      <c r="F850" s="40"/>
      <c r="G850" s="40"/>
      <c r="H850" s="40"/>
      <c r="I850" s="40"/>
      <c r="J850" s="40"/>
      <c r="K850" s="40"/>
    </row>
    <row r="851" spans="2:11" x14ac:dyDescent="0.3">
      <c r="B851" s="48">
        <v>848</v>
      </c>
      <c r="C851" s="50" t="s">
        <v>577</v>
      </c>
      <c r="D851" s="36"/>
      <c r="E851" s="36"/>
      <c r="F851" s="40"/>
      <c r="G851" s="40"/>
      <c r="H851" s="40"/>
      <c r="I851" s="40"/>
      <c r="J851" s="40"/>
      <c r="K851" s="40"/>
    </row>
    <row r="852" spans="2:11" x14ac:dyDescent="0.3">
      <c r="B852" s="48">
        <v>849</v>
      </c>
      <c r="C852" s="50" t="s">
        <v>871</v>
      </c>
      <c r="D852" s="36"/>
      <c r="E852" s="36"/>
      <c r="F852" s="40"/>
      <c r="G852" s="40"/>
      <c r="H852" s="40"/>
      <c r="I852" s="40"/>
      <c r="J852" s="40"/>
      <c r="K852" s="40"/>
    </row>
    <row r="853" spans="2:11" x14ac:dyDescent="0.3">
      <c r="B853" s="48">
        <v>850</v>
      </c>
      <c r="C853" s="50" t="s">
        <v>578</v>
      </c>
      <c r="D853" s="36"/>
      <c r="E853" s="36"/>
      <c r="F853" s="40"/>
      <c r="G853" s="40"/>
      <c r="H853" s="40"/>
      <c r="I853" s="40"/>
      <c r="J853" s="40"/>
      <c r="K853" s="40"/>
    </row>
    <row r="854" spans="2:11" x14ac:dyDescent="0.3">
      <c r="B854" s="48">
        <v>851</v>
      </c>
      <c r="C854" s="50" t="s">
        <v>579</v>
      </c>
      <c r="D854" s="36"/>
      <c r="E854" s="36"/>
      <c r="F854" s="40"/>
      <c r="G854" s="40"/>
      <c r="H854" s="40"/>
      <c r="I854" s="40"/>
      <c r="J854" s="40"/>
      <c r="K854" s="40"/>
    </row>
    <row r="855" spans="2:11" x14ac:dyDescent="0.3">
      <c r="B855" s="48">
        <v>852</v>
      </c>
      <c r="C855" s="50" t="s">
        <v>872</v>
      </c>
      <c r="D855" s="36"/>
      <c r="E855" s="36"/>
      <c r="F855" s="40"/>
      <c r="G855" s="40"/>
      <c r="H855" s="40"/>
      <c r="I855" s="40"/>
      <c r="J855" s="40"/>
      <c r="K855" s="40"/>
    </row>
    <row r="856" spans="2:11" x14ac:dyDescent="0.3">
      <c r="B856" s="48">
        <v>853</v>
      </c>
      <c r="C856" s="50" t="s">
        <v>580</v>
      </c>
      <c r="D856" s="36"/>
      <c r="E856" s="36"/>
      <c r="F856" s="40"/>
      <c r="G856" s="40"/>
      <c r="H856" s="40"/>
      <c r="I856" s="40"/>
      <c r="J856" s="40"/>
      <c r="K856" s="40"/>
    </row>
    <row r="857" spans="2:11" x14ac:dyDescent="0.3">
      <c r="B857" s="48">
        <v>854</v>
      </c>
      <c r="C857" s="50" t="s">
        <v>581</v>
      </c>
      <c r="D857" s="36"/>
      <c r="E857" s="36"/>
      <c r="F857" s="40"/>
      <c r="G857" s="40"/>
      <c r="H857" s="40"/>
      <c r="I857" s="40"/>
      <c r="J857" s="40"/>
      <c r="K857" s="40"/>
    </row>
    <row r="858" spans="2:11" x14ac:dyDescent="0.3">
      <c r="B858" s="48">
        <v>855</v>
      </c>
      <c r="C858" s="50" t="s">
        <v>582</v>
      </c>
      <c r="D858" s="36"/>
      <c r="E858" s="36"/>
      <c r="F858" s="40"/>
      <c r="G858" s="40"/>
      <c r="H858" s="40"/>
      <c r="I858" s="40"/>
      <c r="J858" s="40"/>
      <c r="K858" s="40"/>
    </row>
    <row r="859" spans="2:11" x14ac:dyDescent="0.3">
      <c r="B859" s="48">
        <v>856</v>
      </c>
      <c r="C859" s="50" t="s">
        <v>873</v>
      </c>
      <c r="D859" s="36"/>
      <c r="E859" s="36"/>
      <c r="F859" s="40"/>
      <c r="G859" s="40"/>
      <c r="H859" s="40"/>
      <c r="I859" s="40"/>
      <c r="J859" s="40"/>
      <c r="K859" s="40"/>
    </row>
    <row r="860" spans="2:11" x14ac:dyDescent="0.3">
      <c r="B860" s="48">
        <v>857</v>
      </c>
      <c r="C860" s="50" t="s">
        <v>2339</v>
      </c>
      <c r="D860" s="36"/>
      <c r="E860" s="36"/>
      <c r="F860" s="40"/>
      <c r="G860" s="40"/>
      <c r="H860" s="40"/>
      <c r="I860" s="40"/>
      <c r="J860" s="40"/>
      <c r="K860" s="40"/>
    </row>
    <row r="861" spans="2:11" x14ac:dyDescent="0.3">
      <c r="B861" s="48">
        <v>858</v>
      </c>
      <c r="C861" s="50" t="s">
        <v>583</v>
      </c>
      <c r="D861" s="36"/>
      <c r="E861" s="36"/>
      <c r="F861" s="40"/>
      <c r="G861" s="40"/>
      <c r="H861" s="40"/>
      <c r="I861" s="40"/>
      <c r="J861" s="40"/>
      <c r="K861" s="40"/>
    </row>
    <row r="862" spans="2:11" x14ac:dyDescent="0.3">
      <c r="B862" s="48">
        <v>859</v>
      </c>
      <c r="C862" s="50" t="s">
        <v>874</v>
      </c>
      <c r="D862" s="36"/>
      <c r="E862" s="36"/>
      <c r="F862" s="40"/>
      <c r="G862" s="40"/>
      <c r="H862" s="40"/>
      <c r="I862" s="40"/>
      <c r="J862" s="40"/>
      <c r="K862" s="40"/>
    </row>
    <row r="863" spans="2:11" x14ac:dyDescent="0.3">
      <c r="B863" s="48">
        <v>860</v>
      </c>
      <c r="C863" s="50" t="s">
        <v>584</v>
      </c>
      <c r="D863" s="36"/>
      <c r="E863" s="36"/>
      <c r="F863" s="40"/>
      <c r="G863" s="40"/>
      <c r="H863" s="40"/>
      <c r="I863" s="40"/>
      <c r="J863" s="40"/>
      <c r="K863" s="40"/>
    </row>
    <row r="864" spans="2:11" x14ac:dyDescent="0.3">
      <c r="B864" s="48">
        <v>861</v>
      </c>
      <c r="C864" s="50" t="s">
        <v>875</v>
      </c>
      <c r="D864" s="36"/>
      <c r="E864" s="36"/>
      <c r="F864" s="40"/>
      <c r="G864" s="40"/>
      <c r="H864" s="40"/>
      <c r="I864" s="40"/>
      <c r="J864" s="40"/>
      <c r="K864" s="40"/>
    </row>
    <row r="865" spans="2:11" x14ac:dyDescent="0.3">
      <c r="B865" s="48">
        <v>862</v>
      </c>
      <c r="C865" s="50" t="s">
        <v>585</v>
      </c>
      <c r="D865" s="36"/>
      <c r="E865" s="36"/>
      <c r="F865" s="40"/>
      <c r="G865" s="40"/>
      <c r="H865" s="40"/>
      <c r="I865" s="40"/>
      <c r="J865" s="40"/>
      <c r="K865" s="40"/>
    </row>
    <row r="866" spans="2:11" x14ac:dyDescent="0.3">
      <c r="B866" s="48">
        <v>863</v>
      </c>
      <c r="C866" s="50" t="s">
        <v>2340</v>
      </c>
      <c r="D866" s="36"/>
      <c r="E866" s="36"/>
      <c r="F866" s="40"/>
      <c r="G866" s="40"/>
      <c r="H866" s="40"/>
      <c r="I866" s="40"/>
      <c r="J866" s="40"/>
      <c r="K866" s="40"/>
    </row>
    <row r="867" spans="2:11" x14ac:dyDescent="0.3">
      <c r="B867" s="48">
        <v>864</v>
      </c>
      <c r="C867" s="50" t="s">
        <v>2341</v>
      </c>
      <c r="D867" s="36"/>
      <c r="E867" s="36"/>
      <c r="F867" s="40"/>
      <c r="G867" s="40"/>
      <c r="H867" s="40"/>
      <c r="I867" s="40"/>
      <c r="J867" s="40"/>
      <c r="K867" s="40"/>
    </row>
    <row r="868" spans="2:11" x14ac:dyDescent="0.3">
      <c r="B868" s="48">
        <v>865</v>
      </c>
      <c r="C868" s="50" t="s">
        <v>2342</v>
      </c>
      <c r="D868" s="36"/>
      <c r="E868" s="36"/>
      <c r="F868" s="40"/>
      <c r="G868" s="40"/>
      <c r="H868" s="40"/>
      <c r="I868" s="40"/>
      <c r="J868" s="40"/>
      <c r="K868" s="40"/>
    </row>
    <row r="869" spans="2:11" x14ac:dyDescent="0.3">
      <c r="B869" s="48">
        <v>866</v>
      </c>
      <c r="C869" s="50" t="s">
        <v>2343</v>
      </c>
      <c r="D869" s="36"/>
      <c r="E869" s="36"/>
      <c r="F869" s="40"/>
      <c r="G869" s="40"/>
      <c r="H869" s="40"/>
      <c r="I869" s="40"/>
      <c r="J869" s="40"/>
      <c r="K869" s="40"/>
    </row>
    <row r="870" spans="2:11" x14ac:dyDescent="0.3">
      <c r="B870" s="48">
        <v>867</v>
      </c>
      <c r="C870" s="50" t="s">
        <v>2344</v>
      </c>
      <c r="D870" s="36"/>
      <c r="E870" s="36"/>
      <c r="F870" s="40"/>
      <c r="G870" s="40"/>
      <c r="H870" s="40"/>
      <c r="I870" s="40"/>
      <c r="J870" s="40"/>
      <c r="K870" s="40"/>
    </row>
    <row r="871" spans="2:11" x14ac:dyDescent="0.3">
      <c r="B871" s="48">
        <v>868</v>
      </c>
      <c r="C871" s="50" t="s">
        <v>2345</v>
      </c>
      <c r="D871" s="36"/>
      <c r="E871" s="36"/>
      <c r="F871" s="40"/>
      <c r="G871" s="40"/>
      <c r="H871" s="40"/>
      <c r="I871" s="40"/>
      <c r="J871" s="40"/>
      <c r="K871" s="40"/>
    </row>
    <row r="872" spans="2:11" x14ac:dyDescent="0.3">
      <c r="B872" s="48">
        <v>869</v>
      </c>
      <c r="C872" s="50" t="s">
        <v>2346</v>
      </c>
      <c r="D872" s="36"/>
      <c r="E872" s="36"/>
      <c r="F872" s="40"/>
      <c r="G872" s="40"/>
      <c r="H872" s="40"/>
      <c r="I872" s="40"/>
      <c r="J872" s="40"/>
      <c r="K872" s="40"/>
    </row>
    <row r="873" spans="2:11" x14ac:dyDescent="0.3">
      <c r="B873" s="48">
        <v>870</v>
      </c>
      <c r="C873" s="50" t="s">
        <v>2347</v>
      </c>
      <c r="D873" s="36"/>
      <c r="E873" s="36"/>
      <c r="F873" s="40"/>
      <c r="G873" s="40"/>
      <c r="H873" s="40"/>
      <c r="I873" s="40"/>
      <c r="J873" s="40"/>
      <c r="K873" s="40"/>
    </row>
    <row r="874" spans="2:11" x14ac:dyDescent="0.3">
      <c r="B874" s="48">
        <v>871</v>
      </c>
      <c r="C874" s="50" t="s">
        <v>2348</v>
      </c>
      <c r="D874" s="36"/>
      <c r="E874" s="36"/>
      <c r="F874" s="40"/>
      <c r="G874" s="40"/>
      <c r="H874" s="40"/>
      <c r="I874" s="40"/>
      <c r="J874" s="40"/>
      <c r="K874" s="40"/>
    </row>
    <row r="875" spans="2:11" x14ac:dyDescent="0.3">
      <c r="B875" s="48">
        <v>872</v>
      </c>
      <c r="C875" s="50" t="s">
        <v>2349</v>
      </c>
      <c r="D875" s="36"/>
      <c r="E875" s="36"/>
      <c r="F875" s="40"/>
      <c r="G875" s="40"/>
      <c r="H875" s="40"/>
      <c r="I875" s="40"/>
      <c r="J875" s="40"/>
      <c r="K875" s="40"/>
    </row>
    <row r="876" spans="2:11" x14ac:dyDescent="0.3">
      <c r="B876" s="48">
        <v>873</v>
      </c>
      <c r="C876" s="50" t="s">
        <v>2350</v>
      </c>
      <c r="D876" s="36"/>
      <c r="E876" s="36"/>
      <c r="F876" s="40"/>
      <c r="G876" s="40"/>
      <c r="H876" s="40"/>
      <c r="I876" s="40"/>
      <c r="J876" s="40"/>
      <c r="K876" s="40"/>
    </row>
    <row r="877" spans="2:11" x14ac:dyDescent="0.3">
      <c r="B877" s="48">
        <v>874</v>
      </c>
      <c r="C877" s="50" t="s">
        <v>2351</v>
      </c>
      <c r="D877" s="36"/>
      <c r="E877" s="36"/>
      <c r="F877" s="40"/>
      <c r="G877" s="40"/>
      <c r="H877" s="40"/>
      <c r="I877" s="40"/>
      <c r="J877" s="40"/>
      <c r="K877" s="40"/>
    </row>
    <row r="878" spans="2:11" x14ac:dyDescent="0.3">
      <c r="B878" s="48">
        <v>875</v>
      </c>
      <c r="C878" s="50" t="s">
        <v>2352</v>
      </c>
      <c r="D878" s="36"/>
      <c r="E878" s="36"/>
      <c r="F878" s="40"/>
      <c r="G878" s="40"/>
      <c r="H878" s="40"/>
      <c r="I878" s="40"/>
      <c r="J878" s="40"/>
      <c r="K878" s="40"/>
    </row>
    <row r="879" spans="2:11" x14ac:dyDescent="0.3">
      <c r="B879" s="48">
        <v>876</v>
      </c>
      <c r="C879" s="50" t="s">
        <v>2353</v>
      </c>
      <c r="D879" s="36"/>
      <c r="E879" s="36"/>
      <c r="F879" s="40"/>
      <c r="G879" s="40"/>
      <c r="H879" s="40"/>
      <c r="I879" s="40"/>
      <c r="J879" s="40"/>
      <c r="K879" s="40"/>
    </row>
    <row r="880" spans="2:11" x14ac:dyDescent="0.3">
      <c r="B880" s="48">
        <v>877</v>
      </c>
      <c r="C880" s="50" t="s">
        <v>2354</v>
      </c>
      <c r="D880" s="36"/>
      <c r="E880" s="36"/>
      <c r="F880" s="40"/>
      <c r="G880" s="40"/>
      <c r="H880" s="40"/>
      <c r="I880" s="40"/>
      <c r="J880" s="40"/>
      <c r="K880" s="40"/>
    </row>
    <row r="881" spans="2:11" x14ac:dyDescent="0.3">
      <c r="B881" s="48">
        <v>878</v>
      </c>
      <c r="C881" s="50" t="s">
        <v>2355</v>
      </c>
      <c r="D881" s="36"/>
      <c r="E881" s="36"/>
      <c r="F881" s="40"/>
      <c r="G881" s="40"/>
      <c r="H881" s="40"/>
      <c r="I881" s="40"/>
      <c r="J881" s="40"/>
      <c r="K881" s="40"/>
    </row>
    <row r="882" spans="2:11" x14ac:dyDescent="0.3">
      <c r="B882" s="48">
        <v>879</v>
      </c>
      <c r="C882" s="50" t="s">
        <v>2356</v>
      </c>
      <c r="D882" s="36"/>
      <c r="E882" s="36"/>
      <c r="F882" s="40"/>
      <c r="G882" s="40"/>
      <c r="H882" s="40"/>
      <c r="I882" s="40"/>
      <c r="J882" s="40"/>
      <c r="K882" s="40"/>
    </row>
    <row r="883" spans="2:11" x14ac:dyDescent="0.3">
      <c r="B883" s="48">
        <v>880</v>
      </c>
      <c r="C883" s="50" t="s">
        <v>2357</v>
      </c>
      <c r="D883" s="36"/>
      <c r="E883" s="36"/>
      <c r="F883" s="40"/>
      <c r="G883" s="40"/>
      <c r="H883" s="40"/>
      <c r="I883" s="40"/>
      <c r="J883" s="40"/>
      <c r="K883" s="40"/>
    </row>
    <row r="884" spans="2:11" x14ac:dyDescent="0.3">
      <c r="B884" s="48">
        <v>881</v>
      </c>
      <c r="C884" s="50" t="s">
        <v>2358</v>
      </c>
      <c r="D884" s="36"/>
      <c r="E884" s="36"/>
      <c r="F884" s="40"/>
      <c r="G884" s="40"/>
      <c r="H884" s="40"/>
      <c r="I884" s="40"/>
      <c r="J884" s="40"/>
      <c r="K884" s="40"/>
    </row>
    <row r="885" spans="2:11" x14ac:dyDescent="0.3">
      <c r="B885" s="48">
        <v>882</v>
      </c>
      <c r="C885" s="50" t="s">
        <v>2359</v>
      </c>
      <c r="D885" s="36"/>
      <c r="E885" s="36"/>
      <c r="F885" s="40"/>
      <c r="G885" s="40"/>
      <c r="H885" s="40"/>
      <c r="I885" s="40"/>
      <c r="J885" s="40"/>
      <c r="K885" s="40"/>
    </row>
    <row r="886" spans="2:11" x14ac:dyDescent="0.3">
      <c r="B886" s="48">
        <v>883</v>
      </c>
      <c r="C886" s="50" t="s">
        <v>2360</v>
      </c>
      <c r="D886" s="36"/>
      <c r="E886" s="36"/>
      <c r="F886" s="40"/>
      <c r="G886" s="40"/>
      <c r="H886" s="40"/>
      <c r="I886" s="40"/>
      <c r="J886" s="40"/>
      <c r="K886" s="40"/>
    </row>
    <row r="887" spans="2:11" x14ac:dyDescent="0.3">
      <c r="B887" s="48">
        <v>884</v>
      </c>
      <c r="C887" s="50" t="s">
        <v>2361</v>
      </c>
      <c r="D887" s="36"/>
      <c r="E887" s="36"/>
      <c r="F887" s="40"/>
      <c r="G887" s="40"/>
      <c r="H887" s="40"/>
      <c r="I887" s="40"/>
      <c r="J887" s="40"/>
      <c r="K887" s="40"/>
    </row>
    <row r="888" spans="2:11" x14ac:dyDescent="0.3">
      <c r="B888" s="48">
        <v>885</v>
      </c>
      <c r="C888" s="50" t="s">
        <v>2362</v>
      </c>
      <c r="D888" s="36"/>
      <c r="E888" s="36"/>
      <c r="F888" s="40"/>
      <c r="G888" s="40"/>
      <c r="H888" s="40"/>
      <c r="I888" s="40"/>
      <c r="J888" s="40"/>
      <c r="K888" s="40"/>
    </row>
    <row r="889" spans="2:11" x14ac:dyDescent="0.3">
      <c r="B889" s="48">
        <v>886</v>
      </c>
      <c r="C889" s="50" t="s">
        <v>2363</v>
      </c>
      <c r="D889" s="36"/>
      <c r="E889" s="36"/>
      <c r="F889" s="40"/>
      <c r="G889" s="40"/>
      <c r="H889" s="40"/>
      <c r="I889" s="40"/>
      <c r="J889" s="40"/>
      <c r="K889" s="40"/>
    </row>
    <row r="890" spans="2:11" x14ac:dyDescent="0.3">
      <c r="B890" s="48">
        <v>887</v>
      </c>
      <c r="C890" s="50" t="s">
        <v>2364</v>
      </c>
      <c r="D890" s="36"/>
      <c r="E890" s="36"/>
      <c r="F890" s="40"/>
      <c r="G890" s="40"/>
      <c r="H890" s="40"/>
      <c r="I890" s="40"/>
      <c r="J890" s="40"/>
      <c r="K890" s="40"/>
    </row>
    <row r="891" spans="2:11" x14ac:dyDescent="0.3">
      <c r="B891" s="48">
        <v>888</v>
      </c>
      <c r="C891" s="50" t="s">
        <v>2365</v>
      </c>
      <c r="D891" s="36"/>
      <c r="E891" s="36"/>
      <c r="F891" s="40"/>
      <c r="G891" s="40"/>
      <c r="H891" s="40"/>
      <c r="I891" s="40"/>
      <c r="J891" s="40"/>
      <c r="K891" s="40"/>
    </row>
    <row r="892" spans="2:11" x14ac:dyDescent="0.3">
      <c r="B892" s="48">
        <v>889</v>
      </c>
      <c r="C892" s="50" t="s">
        <v>2366</v>
      </c>
      <c r="D892" s="36"/>
      <c r="E892" s="36"/>
      <c r="F892" s="40"/>
      <c r="G892" s="40"/>
      <c r="H892" s="40"/>
      <c r="I892" s="40"/>
      <c r="J892" s="40"/>
      <c r="K892" s="40"/>
    </row>
    <row r="893" spans="2:11" x14ac:dyDescent="0.3">
      <c r="B893" s="48">
        <v>890</v>
      </c>
      <c r="C893" s="50" t="s">
        <v>2367</v>
      </c>
      <c r="D893" s="36"/>
      <c r="E893" s="36"/>
      <c r="F893" s="40"/>
      <c r="G893" s="40"/>
      <c r="H893" s="40"/>
      <c r="I893" s="40"/>
      <c r="J893" s="40"/>
      <c r="K893" s="40"/>
    </row>
    <row r="894" spans="2:11" x14ac:dyDescent="0.3">
      <c r="B894" s="48">
        <v>891</v>
      </c>
      <c r="C894" s="50" t="s">
        <v>2368</v>
      </c>
      <c r="D894" s="36"/>
      <c r="E894" s="36"/>
      <c r="F894" s="40"/>
      <c r="G894" s="40"/>
      <c r="H894" s="40"/>
      <c r="I894" s="40"/>
      <c r="J894" s="40"/>
      <c r="K894" s="40"/>
    </row>
    <row r="895" spans="2:11" x14ac:dyDescent="0.3">
      <c r="B895" s="48">
        <v>892</v>
      </c>
      <c r="C895" s="50" t="s">
        <v>2369</v>
      </c>
      <c r="D895" s="36"/>
      <c r="E895" s="36"/>
      <c r="F895" s="40"/>
      <c r="G895" s="40"/>
      <c r="H895" s="40"/>
      <c r="I895" s="40"/>
      <c r="J895" s="40"/>
      <c r="K895" s="40"/>
    </row>
    <row r="896" spans="2:11" x14ac:dyDescent="0.3">
      <c r="B896" s="48">
        <v>893</v>
      </c>
      <c r="C896" s="50" t="s">
        <v>2370</v>
      </c>
      <c r="D896" s="36"/>
      <c r="E896" s="36"/>
      <c r="F896" s="40"/>
      <c r="G896" s="40"/>
      <c r="H896" s="40"/>
      <c r="I896" s="40"/>
      <c r="J896" s="40"/>
      <c r="K896" s="40"/>
    </row>
    <row r="897" spans="2:11" x14ac:dyDescent="0.3">
      <c r="B897" s="48">
        <v>894</v>
      </c>
      <c r="C897" s="50" t="s">
        <v>2371</v>
      </c>
      <c r="D897" s="36"/>
      <c r="E897" s="36"/>
      <c r="F897" s="40"/>
      <c r="G897" s="40"/>
      <c r="H897" s="40"/>
      <c r="I897" s="40"/>
      <c r="J897" s="40"/>
      <c r="K897" s="40"/>
    </row>
    <row r="898" spans="2:11" x14ac:dyDescent="0.3">
      <c r="B898" s="48">
        <v>895</v>
      </c>
      <c r="C898" s="50" t="s">
        <v>2372</v>
      </c>
      <c r="D898" s="36"/>
      <c r="E898" s="36"/>
      <c r="F898" s="40"/>
      <c r="G898" s="40"/>
      <c r="H898" s="40"/>
      <c r="I898" s="40"/>
      <c r="J898" s="40"/>
      <c r="K898" s="40"/>
    </row>
    <row r="899" spans="2:11" x14ac:dyDescent="0.3">
      <c r="B899" s="48">
        <v>896</v>
      </c>
      <c r="C899" s="50" t="s">
        <v>2373</v>
      </c>
      <c r="D899" s="36"/>
      <c r="E899" s="36"/>
      <c r="F899" s="40"/>
      <c r="G899" s="40"/>
      <c r="H899" s="40"/>
      <c r="I899" s="40"/>
      <c r="J899" s="40"/>
      <c r="K899" s="40"/>
    </row>
    <row r="900" spans="2:11" x14ac:dyDescent="0.3">
      <c r="B900" s="48">
        <v>897</v>
      </c>
      <c r="C900" s="50" t="s">
        <v>2374</v>
      </c>
      <c r="D900" s="36"/>
      <c r="E900" s="36"/>
      <c r="F900" s="40"/>
      <c r="G900" s="40"/>
      <c r="H900" s="40"/>
      <c r="I900" s="40"/>
      <c r="J900" s="40"/>
      <c r="K900" s="40"/>
    </row>
    <row r="901" spans="2:11" x14ac:dyDescent="0.3">
      <c r="B901" s="48">
        <v>898</v>
      </c>
      <c r="C901" s="50" t="s">
        <v>2375</v>
      </c>
      <c r="D901" s="36"/>
      <c r="E901" s="36"/>
      <c r="F901" s="40"/>
      <c r="G901" s="40"/>
      <c r="H901" s="40"/>
      <c r="I901" s="40"/>
      <c r="J901" s="40"/>
      <c r="K901" s="40"/>
    </row>
    <row r="902" spans="2:11" x14ac:dyDescent="0.3">
      <c r="B902" s="48">
        <v>899</v>
      </c>
      <c r="C902" s="50" t="s">
        <v>555</v>
      </c>
      <c r="D902" s="36"/>
      <c r="E902" s="36"/>
      <c r="F902" s="40"/>
      <c r="G902" s="40"/>
      <c r="H902" s="40"/>
      <c r="I902" s="40"/>
      <c r="J902" s="40"/>
      <c r="K902" s="40"/>
    </row>
    <row r="903" spans="2:11" x14ac:dyDescent="0.3">
      <c r="B903" s="48">
        <v>900</v>
      </c>
      <c r="C903" s="50" t="s">
        <v>556</v>
      </c>
      <c r="D903" s="36"/>
      <c r="E903" s="36"/>
      <c r="F903" s="40"/>
      <c r="G903" s="40"/>
      <c r="H903" s="40"/>
      <c r="I903" s="40"/>
      <c r="J903" s="40"/>
      <c r="K903" s="40"/>
    </row>
    <row r="904" spans="2:11" x14ac:dyDescent="0.3">
      <c r="B904" s="48">
        <v>901</v>
      </c>
      <c r="C904" s="50" t="s">
        <v>876</v>
      </c>
      <c r="D904" s="36"/>
      <c r="E904" s="36"/>
      <c r="F904" s="40"/>
      <c r="G904" s="40"/>
      <c r="H904" s="40"/>
      <c r="I904" s="40"/>
      <c r="J904" s="40"/>
      <c r="K904" s="40"/>
    </row>
    <row r="905" spans="2:11" x14ac:dyDescent="0.3">
      <c r="B905" s="48">
        <v>902</v>
      </c>
      <c r="C905" s="50" t="s">
        <v>557</v>
      </c>
      <c r="D905" s="36"/>
      <c r="E905" s="36"/>
      <c r="F905" s="40"/>
      <c r="G905" s="40"/>
      <c r="H905" s="40"/>
      <c r="I905" s="40"/>
      <c r="J905" s="40"/>
      <c r="K905" s="40"/>
    </row>
    <row r="906" spans="2:11" x14ac:dyDescent="0.3">
      <c r="B906" s="48">
        <v>903</v>
      </c>
      <c r="C906" s="50" t="s">
        <v>877</v>
      </c>
      <c r="D906" s="36"/>
      <c r="E906" s="36"/>
      <c r="F906" s="40"/>
      <c r="G906" s="40"/>
      <c r="H906" s="40"/>
      <c r="I906" s="40"/>
      <c r="J906" s="40"/>
      <c r="K906" s="40"/>
    </row>
    <row r="907" spans="2:11" x14ac:dyDescent="0.3">
      <c r="B907" s="48">
        <v>904</v>
      </c>
      <c r="C907" s="50" t="s">
        <v>558</v>
      </c>
      <c r="D907" s="36"/>
      <c r="E907" s="36"/>
      <c r="F907" s="40"/>
      <c r="G907" s="40"/>
      <c r="H907" s="40"/>
      <c r="I907" s="40"/>
      <c r="J907" s="40"/>
      <c r="K907" s="40"/>
    </row>
    <row r="908" spans="2:11" x14ac:dyDescent="0.3">
      <c r="B908" s="48">
        <v>905</v>
      </c>
      <c r="C908" s="50" t="s">
        <v>878</v>
      </c>
      <c r="D908" s="36"/>
      <c r="E908" s="36"/>
      <c r="F908" s="40"/>
      <c r="G908" s="40"/>
      <c r="H908" s="40"/>
      <c r="I908" s="40"/>
      <c r="J908" s="40"/>
      <c r="K908" s="40"/>
    </row>
    <row r="909" spans="2:11" x14ac:dyDescent="0.3">
      <c r="B909" s="48">
        <v>906</v>
      </c>
      <c r="C909" s="50" t="s">
        <v>559</v>
      </c>
      <c r="D909" s="36"/>
      <c r="E909" s="36"/>
      <c r="F909" s="40"/>
      <c r="G909" s="40"/>
      <c r="H909" s="40"/>
      <c r="I909" s="40"/>
      <c r="J909" s="40"/>
      <c r="K909" s="40"/>
    </row>
    <row r="910" spans="2:11" x14ac:dyDescent="0.3">
      <c r="B910" s="48">
        <v>907</v>
      </c>
      <c r="C910" s="50" t="s">
        <v>560</v>
      </c>
      <c r="D910" s="36"/>
      <c r="E910" s="36"/>
      <c r="F910" s="40"/>
      <c r="G910" s="40"/>
      <c r="H910" s="40"/>
      <c r="I910" s="40"/>
      <c r="J910" s="40"/>
      <c r="K910" s="40"/>
    </row>
    <row r="911" spans="2:11" x14ac:dyDescent="0.3">
      <c r="B911" s="48">
        <v>908</v>
      </c>
      <c r="C911" s="50" t="s">
        <v>879</v>
      </c>
      <c r="D911" s="36"/>
      <c r="E911" s="36"/>
      <c r="F911" s="40"/>
      <c r="G911" s="40"/>
      <c r="H911" s="40"/>
      <c r="I911" s="40"/>
      <c r="J911" s="40"/>
      <c r="K911" s="40"/>
    </row>
    <row r="912" spans="2:11" x14ac:dyDescent="0.3">
      <c r="B912" s="48">
        <v>909</v>
      </c>
      <c r="C912" s="50" t="s">
        <v>561</v>
      </c>
      <c r="D912" s="36"/>
      <c r="E912" s="36"/>
      <c r="F912" s="40"/>
      <c r="G912" s="40"/>
      <c r="H912" s="40"/>
      <c r="I912" s="40"/>
      <c r="J912" s="40"/>
      <c r="K912" s="40"/>
    </row>
    <row r="913" spans="2:11" x14ac:dyDescent="0.3">
      <c r="B913" s="48">
        <v>910</v>
      </c>
      <c r="C913" s="50" t="s">
        <v>880</v>
      </c>
      <c r="D913" s="36"/>
      <c r="E913" s="36"/>
      <c r="F913" s="40"/>
      <c r="G913" s="40"/>
      <c r="H913" s="40"/>
      <c r="I913" s="40"/>
      <c r="J913" s="40"/>
      <c r="K913" s="40"/>
    </row>
    <row r="914" spans="2:11" x14ac:dyDescent="0.3">
      <c r="B914" s="48">
        <v>911</v>
      </c>
      <c r="C914" s="50" t="s">
        <v>562</v>
      </c>
      <c r="D914" s="36"/>
      <c r="E914" s="36"/>
      <c r="F914" s="40"/>
      <c r="G914" s="40"/>
      <c r="H914" s="40"/>
      <c r="I914" s="40"/>
      <c r="J914" s="40"/>
      <c r="K914" s="40"/>
    </row>
    <row r="915" spans="2:11" x14ac:dyDescent="0.3">
      <c r="B915" s="48">
        <v>912</v>
      </c>
      <c r="C915" s="50" t="s">
        <v>2376</v>
      </c>
      <c r="D915" s="36"/>
      <c r="E915" s="36"/>
      <c r="F915" s="40"/>
      <c r="G915" s="40"/>
      <c r="H915" s="40"/>
      <c r="I915" s="40"/>
      <c r="J915" s="40"/>
      <c r="K915" s="40"/>
    </row>
    <row r="916" spans="2:11" x14ac:dyDescent="0.3">
      <c r="B916" s="48">
        <v>913</v>
      </c>
      <c r="C916" s="50" t="s">
        <v>563</v>
      </c>
      <c r="D916" s="36"/>
      <c r="E916" s="36"/>
      <c r="F916" s="40"/>
      <c r="G916" s="40"/>
      <c r="H916" s="40"/>
      <c r="I916" s="40"/>
      <c r="J916" s="40"/>
      <c r="K916" s="40"/>
    </row>
    <row r="917" spans="2:11" x14ac:dyDescent="0.3">
      <c r="B917" s="48">
        <v>914</v>
      </c>
      <c r="C917" s="50" t="s">
        <v>881</v>
      </c>
      <c r="D917" s="36"/>
      <c r="E917" s="36"/>
      <c r="F917" s="40"/>
      <c r="G917" s="40"/>
      <c r="H917" s="40"/>
      <c r="I917" s="40"/>
      <c r="J917" s="40"/>
      <c r="K917" s="40"/>
    </row>
    <row r="918" spans="2:11" x14ac:dyDescent="0.3">
      <c r="B918" s="48">
        <v>915</v>
      </c>
      <c r="C918" s="50" t="s">
        <v>564</v>
      </c>
      <c r="D918" s="36"/>
      <c r="E918" s="36"/>
      <c r="F918" s="40"/>
      <c r="G918" s="40"/>
      <c r="H918" s="40"/>
      <c r="I918" s="40"/>
      <c r="J918" s="40"/>
      <c r="K918" s="40"/>
    </row>
    <row r="919" spans="2:11" x14ac:dyDescent="0.3">
      <c r="B919" s="48">
        <v>916</v>
      </c>
      <c r="C919" s="50" t="s">
        <v>565</v>
      </c>
      <c r="D919" s="36"/>
      <c r="E919" s="36"/>
      <c r="F919" s="40"/>
      <c r="G919" s="40"/>
      <c r="H919" s="40"/>
      <c r="I919" s="40"/>
      <c r="J919" s="40"/>
      <c r="K919" s="40"/>
    </row>
    <row r="920" spans="2:11" x14ac:dyDescent="0.3">
      <c r="B920" s="48">
        <v>917</v>
      </c>
      <c r="C920" s="50" t="s">
        <v>566</v>
      </c>
      <c r="D920" s="36"/>
      <c r="E920" s="36"/>
      <c r="F920" s="40"/>
      <c r="G920" s="40"/>
      <c r="H920" s="40"/>
      <c r="I920" s="40"/>
      <c r="J920" s="40"/>
      <c r="K920" s="40"/>
    </row>
    <row r="921" spans="2:11" x14ac:dyDescent="0.3">
      <c r="B921" s="48">
        <v>918</v>
      </c>
      <c r="C921" s="50" t="s">
        <v>2377</v>
      </c>
      <c r="D921" s="36"/>
      <c r="E921" s="36"/>
      <c r="F921" s="40"/>
      <c r="G921" s="40"/>
      <c r="H921" s="40"/>
      <c r="I921" s="40"/>
      <c r="J921" s="40"/>
      <c r="K921" s="40"/>
    </row>
    <row r="922" spans="2:11" x14ac:dyDescent="0.3">
      <c r="B922" s="48">
        <v>919</v>
      </c>
      <c r="C922" s="50" t="s">
        <v>2378</v>
      </c>
      <c r="D922" s="36"/>
      <c r="E922" s="36"/>
      <c r="F922" s="40"/>
      <c r="G922" s="40"/>
      <c r="H922" s="40"/>
      <c r="I922" s="40"/>
      <c r="J922" s="40"/>
      <c r="K922" s="40"/>
    </row>
    <row r="923" spans="2:11" x14ac:dyDescent="0.3">
      <c r="B923" s="48">
        <v>920</v>
      </c>
      <c r="C923" s="50" t="s">
        <v>2379</v>
      </c>
      <c r="D923" s="36"/>
      <c r="E923" s="36"/>
      <c r="F923" s="40"/>
      <c r="G923" s="40"/>
      <c r="H923" s="40"/>
      <c r="I923" s="40"/>
      <c r="J923" s="40"/>
      <c r="K923" s="40"/>
    </row>
    <row r="924" spans="2:11" x14ac:dyDescent="0.3">
      <c r="B924" s="48">
        <v>921</v>
      </c>
      <c r="C924" s="50" t="s">
        <v>2380</v>
      </c>
      <c r="D924" s="36"/>
      <c r="E924" s="36"/>
      <c r="F924" s="40"/>
      <c r="G924" s="40"/>
      <c r="H924" s="40"/>
      <c r="I924" s="40"/>
      <c r="J924" s="40"/>
      <c r="K924" s="40"/>
    </row>
    <row r="925" spans="2:11" x14ac:dyDescent="0.3">
      <c r="B925" s="48">
        <v>922</v>
      </c>
      <c r="C925" s="50" t="s">
        <v>2381</v>
      </c>
      <c r="D925" s="36"/>
      <c r="E925" s="36"/>
      <c r="F925" s="40"/>
      <c r="G925" s="40"/>
      <c r="H925" s="40"/>
      <c r="I925" s="40"/>
      <c r="J925" s="40"/>
      <c r="K925" s="40"/>
    </row>
    <row r="926" spans="2:11" x14ac:dyDescent="0.3">
      <c r="B926" s="48">
        <v>923</v>
      </c>
      <c r="C926" s="50" t="s">
        <v>2382</v>
      </c>
      <c r="D926" s="36"/>
      <c r="E926" s="36"/>
      <c r="F926" s="40"/>
      <c r="G926" s="40"/>
      <c r="H926" s="40"/>
      <c r="I926" s="40"/>
      <c r="J926" s="40"/>
      <c r="K926" s="40"/>
    </row>
    <row r="927" spans="2:11" x14ac:dyDescent="0.3">
      <c r="B927" s="48">
        <v>924</v>
      </c>
      <c r="C927" s="50" t="s">
        <v>2383</v>
      </c>
      <c r="D927" s="36"/>
      <c r="E927" s="36"/>
      <c r="F927" s="40"/>
      <c r="G927" s="40"/>
      <c r="H927" s="40"/>
      <c r="I927" s="40"/>
      <c r="J927" s="40"/>
      <c r="K927" s="40"/>
    </row>
    <row r="928" spans="2:11" x14ac:dyDescent="0.3">
      <c r="B928" s="48">
        <v>925</v>
      </c>
      <c r="C928" s="50" t="s">
        <v>2384</v>
      </c>
      <c r="D928" s="36"/>
      <c r="E928" s="36"/>
      <c r="F928" s="40"/>
      <c r="G928" s="40"/>
      <c r="H928" s="40"/>
      <c r="I928" s="40"/>
      <c r="J928" s="40"/>
      <c r="K928" s="40"/>
    </row>
    <row r="929" spans="2:11" x14ac:dyDescent="0.3">
      <c r="B929" s="48">
        <v>926</v>
      </c>
      <c r="C929" s="50" t="s">
        <v>2385</v>
      </c>
      <c r="D929" s="36"/>
      <c r="E929" s="36"/>
      <c r="F929" s="40"/>
      <c r="G929" s="40"/>
      <c r="H929" s="40"/>
      <c r="I929" s="40"/>
      <c r="J929" s="40"/>
      <c r="K929" s="40"/>
    </row>
    <row r="930" spans="2:11" x14ac:dyDescent="0.3">
      <c r="B930" s="48">
        <v>927</v>
      </c>
      <c r="C930" s="50" t="s">
        <v>2386</v>
      </c>
      <c r="D930" s="36"/>
      <c r="E930" s="36"/>
      <c r="F930" s="40"/>
      <c r="G930" s="40"/>
      <c r="H930" s="40"/>
      <c r="I930" s="40"/>
      <c r="J930" s="40"/>
      <c r="K930" s="40"/>
    </row>
    <row r="931" spans="2:11" x14ac:dyDescent="0.3">
      <c r="B931" s="48">
        <v>928</v>
      </c>
      <c r="C931" s="50" t="s">
        <v>2387</v>
      </c>
      <c r="D931" s="36"/>
      <c r="E931" s="36"/>
      <c r="F931" s="40"/>
      <c r="G931" s="40"/>
      <c r="H931" s="40"/>
      <c r="I931" s="40"/>
      <c r="J931" s="40"/>
      <c r="K931" s="40"/>
    </row>
    <row r="932" spans="2:11" x14ac:dyDescent="0.3">
      <c r="B932" s="48">
        <v>929</v>
      </c>
      <c r="C932" s="50" t="s">
        <v>2388</v>
      </c>
      <c r="D932" s="36"/>
      <c r="E932" s="36"/>
      <c r="F932" s="40"/>
      <c r="G932" s="40"/>
      <c r="H932" s="40"/>
      <c r="I932" s="40"/>
      <c r="J932" s="40"/>
      <c r="K932" s="40"/>
    </row>
    <row r="933" spans="2:11" x14ac:dyDescent="0.3">
      <c r="B933" s="48">
        <v>930</v>
      </c>
      <c r="C933" s="50" t="s">
        <v>2389</v>
      </c>
      <c r="D933" s="36"/>
      <c r="E933" s="36"/>
      <c r="F933" s="40"/>
      <c r="G933" s="40"/>
      <c r="H933" s="40"/>
      <c r="I933" s="40"/>
      <c r="J933" s="40"/>
      <c r="K933" s="40"/>
    </row>
    <row r="934" spans="2:11" x14ac:dyDescent="0.3">
      <c r="B934" s="48">
        <v>931</v>
      </c>
      <c r="C934" s="50" t="s">
        <v>2390</v>
      </c>
      <c r="D934" s="36"/>
      <c r="E934" s="36"/>
      <c r="F934" s="40"/>
      <c r="G934" s="40"/>
      <c r="H934" s="40"/>
      <c r="I934" s="40"/>
      <c r="J934" s="40"/>
      <c r="K934" s="40"/>
    </row>
    <row r="935" spans="2:11" x14ac:dyDescent="0.3">
      <c r="B935" s="48">
        <v>932</v>
      </c>
      <c r="C935" s="50" t="s">
        <v>2391</v>
      </c>
      <c r="D935" s="36"/>
      <c r="E935" s="36"/>
      <c r="F935" s="40"/>
      <c r="G935" s="40"/>
      <c r="H935" s="40"/>
      <c r="I935" s="40"/>
      <c r="J935" s="40"/>
      <c r="K935" s="40"/>
    </row>
    <row r="936" spans="2:11" x14ac:dyDescent="0.3">
      <c r="B936" s="48">
        <v>933</v>
      </c>
      <c r="C936" s="50" t="s">
        <v>2392</v>
      </c>
      <c r="D936" s="36"/>
      <c r="E936" s="36"/>
      <c r="F936" s="40"/>
      <c r="G936" s="40"/>
      <c r="H936" s="40"/>
      <c r="I936" s="40"/>
      <c r="J936" s="40"/>
      <c r="K936" s="40"/>
    </row>
    <row r="937" spans="2:11" x14ac:dyDescent="0.3">
      <c r="B937" s="48">
        <v>934</v>
      </c>
      <c r="C937" s="50" t="s">
        <v>2393</v>
      </c>
      <c r="D937" s="36"/>
      <c r="E937" s="36"/>
      <c r="F937" s="40"/>
      <c r="G937" s="40"/>
      <c r="H937" s="40"/>
      <c r="I937" s="40"/>
      <c r="J937" s="40"/>
      <c r="K937" s="40"/>
    </row>
    <row r="938" spans="2:11" x14ac:dyDescent="0.3">
      <c r="B938" s="48">
        <v>935</v>
      </c>
      <c r="C938" s="50" t="s">
        <v>2394</v>
      </c>
      <c r="D938" s="36"/>
      <c r="E938" s="36"/>
      <c r="F938" s="40"/>
      <c r="G938" s="40"/>
      <c r="H938" s="40"/>
      <c r="I938" s="40"/>
      <c r="J938" s="40"/>
      <c r="K938" s="40"/>
    </row>
    <row r="939" spans="2:11" x14ac:dyDescent="0.3">
      <c r="B939" s="48">
        <v>936</v>
      </c>
      <c r="C939" s="50" t="s">
        <v>2395</v>
      </c>
      <c r="D939" s="36"/>
      <c r="E939" s="36"/>
      <c r="F939" s="40"/>
      <c r="G939" s="40"/>
      <c r="H939" s="40"/>
      <c r="I939" s="40"/>
      <c r="J939" s="40"/>
      <c r="K939" s="40"/>
    </row>
    <row r="940" spans="2:11" x14ac:dyDescent="0.3">
      <c r="B940" s="48">
        <v>937</v>
      </c>
      <c r="C940" s="50" t="s">
        <v>2396</v>
      </c>
      <c r="D940" s="36"/>
      <c r="E940" s="36"/>
      <c r="F940" s="40"/>
      <c r="G940" s="40"/>
      <c r="H940" s="40"/>
      <c r="I940" s="40"/>
      <c r="J940" s="40"/>
      <c r="K940" s="40"/>
    </row>
    <row r="941" spans="2:11" x14ac:dyDescent="0.3">
      <c r="B941" s="48">
        <v>938</v>
      </c>
      <c r="C941" s="50" t="s">
        <v>2397</v>
      </c>
      <c r="D941" s="36"/>
      <c r="E941" s="36"/>
      <c r="F941" s="40"/>
      <c r="G941" s="40"/>
      <c r="H941" s="40"/>
      <c r="I941" s="40"/>
      <c r="J941" s="40"/>
      <c r="K941" s="40"/>
    </row>
    <row r="942" spans="2:11" x14ac:dyDescent="0.3">
      <c r="B942" s="48">
        <v>939</v>
      </c>
      <c r="C942" s="50" t="s">
        <v>2398</v>
      </c>
      <c r="D942" s="36"/>
      <c r="E942" s="36"/>
      <c r="F942" s="40"/>
      <c r="G942" s="40"/>
      <c r="H942" s="40"/>
      <c r="I942" s="40"/>
      <c r="J942" s="40"/>
      <c r="K942" s="40"/>
    </row>
    <row r="943" spans="2:11" x14ac:dyDescent="0.3">
      <c r="B943" s="48">
        <v>940</v>
      </c>
      <c r="C943" s="50" t="s">
        <v>2399</v>
      </c>
      <c r="D943" s="36"/>
      <c r="E943" s="36"/>
      <c r="F943" s="40"/>
      <c r="G943" s="40"/>
      <c r="H943" s="40"/>
      <c r="I943" s="40"/>
      <c r="J943" s="40"/>
      <c r="K943" s="40"/>
    </row>
    <row r="944" spans="2:11" x14ac:dyDescent="0.3">
      <c r="B944" s="48">
        <v>941</v>
      </c>
      <c r="C944" s="50" t="s">
        <v>2400</v>
      </c>
      <c r="D944" s="36"/>
      <c r="E944" s="36"/>
      <c r="F944" s="40"/>
      <c r="G944" s="40"/>
      <c r="H944" s="40"/>
      <c r="I944" s="40"/>
      <c r="J944" s="40"/>
      <c r="K944" s="40"/>
    </row>
    <row r="945" spans="2:11" x14ac:dyDescent="0.3">
      <c r="B945" s="48">
        <v>942</v>
      </c>
      <c r="C945" s="50" t="s">
        <v>2401</v>
      </c>
      <c r="D945" s="36"/>
      <c r="E945" s="36"/>
      <c r="F945" s="40"/>
      <c r="G945" s="40"/>
      <c r="H945" s="40"/>
      <c r="I945" s="40"/>
      <c r="J945" s="40"/>
      <c r="K945" s="40"/>
    </row>
    <row r="946" spans="2:11" x14ac:dyDescent="0.3">
      <c r="B946" s="48">
        <v>943</v>
      </c>
      <c r="C946" s="50" t="s">
        <v>2402</v>
      </c>
      <c r="D946" s="36"/>
      <c r="E946" s="36"/>
      <c r="F946" s="40"/>
      <c r="G946" s="40"/>
      <c r="H946" s="40"/>
      <c r="I946" s="40"/>
      <c r="J946" s="40"/>
      <c r="K946" s="40"/>
    </row>
    <row r="947" spans="2:11" x14ac:dyDescent="0.3">
      <c r="B947" s="48">
        <v>944</v>
      </c>
      <c r="C947" s="50" t="s">
        <v>2403</v>
      </c>
      <c r="D947" s="36"/>
      <c r="E947" s="36"/>
      <c r="F947" s="40"/>
      <c r="G947" s="40"/>
      <c r="H947" s="40"/>
      <c r="I947" s="40"/>
      <c r="J947" s="40"/>
      <c r="K947" s="40"/>
    </row>
    <row r="948" spans="2:11" x14ac:dyDescent="0.3">
      <c r="B948" s="48">
        <v>945</v>
      </c>
      <c r="C948" s="50" t="s">
        <v>2404</v>
      </c>
      <c r="D948" s="36"/>
      <c r="E948" s="36"/>
      <c r="F948" s="40"/>
      <c r="G948" s="40"/>
      <c r="H948" s="40"/>
      <c r="I948" s="40"/>
      <c r="J948" s="40"/>
      <c r="K948" s="40"/>
    </row>
    <row r="949" spans="2:11" x14ac:dyDescent="0.3">
      <c r="B949" s="48">
        <v>946</v>
      </c>
      <c r="C949" s="50" t="s">
        <v>2405</v>
      </c>
      <c r="D949" s="36"/>
      <c r="E949" s="36"/>
      <c r="F949" s="40"/>
      <c r="G949" s="40"/>
      <c r="H949" s="40"/>
      <c r="I949" s="40"/>
      <c r="J949" s="40"/>
      <c r="K949" s="40"/>
    </row>
    <row r="950" spans="2:11" x14ac:dyDescent="0.3">
      <c r="B950" s="48">
        <v>947</v>
      </c>
      <c r="C950" s="50" t="s">
        <v>2406</v>
      </c>
      <c r="D950" s="36"/>
      <c r="E950" s="36"/>
      <c r="F950" s="40"/>
      <c r="G950" s="40"/>
      <c r="H950" s="40"/>
      <c r="I950" s="40"/>
      <c r="J950" s="40"/>
      <c r="K950" s="40"/>
    </row>
    <row r="951" spans="2:11" x14ac:dyDescent="0.3">
      <c r="B951" s="48">
        <v>948</v>
      </c>
      <c r="C951" s="50" t="s">
        <v>2407</v>
      </c>
      <c r="D951" s="36"/>
      <c r="E951" s="36"/>
      <c r="F951" s="40"/>
      <c r="G951" s="40"/>
      <c r="H951" s="40"/>
      <c r="I951" s="40"/>
      <c r="J951" s="40"/>
      <c r="K951" s="40"/>
    </row>
    <row r="952" spans="2:11" x14ac:dyDescent="0.3">
      <c r="B952" s="48">
        <v>949</v>
      </c>
      <c r="C952" s="50" t="s">
        <v>2408</v>
      </c>
      <c r="D952" s="36"/>
      <c r="E952" s="36"/>
      <c r="F952" s="40"/>
      <c r="G952" s="40"/>
      <c r="H952" s="40"/>
      <c r="I952" s="40"/>
      <c r="J952" s="40"/>
      <c r="K952" s="40"/>
    </row>
    <row r="953" spans="2:11" x14ac:dyDescent="0.3">
      <c r="B953" s="48">
        <v>950</v>
      </c>
      <c r="C953" s="50" t="s">
        <v>2409</v>
      </c>
      <c r="D953" s="36"/>
      <c r="E953" s="36"/>
      <c r="F953" s="40"/>
      <c r="G953" s="40"/>
      <c r="H953" s="40"/>
      <c r="I953" s="40"/>
      <c r="J953" s="40"/>
      <c r="K953" s="40"/>
    </row>
    <row r="954" spans="2:11" x14ac:dyDescent="0.3">
      <c r="B954" s="48">
        <v>951</v>
      </c>
      <c r="C954" s="50" t="s">
        <v>2410</v>
      </c>
      <c r="D954" s="36"/>
      <c r="E954" s="36"/>
      <c r="F954" s="40"/>
      <c r="G954" s="40"/>
      <c r="H954" s="40"/>
      <c r="I954" s="40"/>
      <c r="J954" s="40"/>
      <c r="K954" s="40"/>
    </row>
    <row r="955" spans="2:11" x14ac:dyDescent="0.3">
      <c r="B955" s="48">
        <v>952</v>
      </c>
      <c r="C955" s="50" t="s">
        <v>2411</v>
      </c>
      <c r="D955" s="36"/>
      <c r="E955" s="36"/>
      <c r="F955" s="40"/>
      <c r="G955" s="40"/>
      <c r="H955" s="40"/>
      <c r="I955" s="40"/>
      <c r="J955" s="40"/>
      <c r="K955" s="40"/>
    </row>
    <row r="956" spans="2:11" x14ac:dyDescent="0.3">
      <c r="B956" s="48">
        <v>953</v>
      </c>
      <c r="C956" s="50" t="s">
        <v>2412</v>
      </c>
      <c r="D956" s="36"/>
      <c r="E956" s="36"/>
      <c r="F956" s="40"/>
      <c r="G956" s="40"/>
      <c r="H956" s="40"/>
      <c r="I956" s="40"/>
      <c r="J956" s="40"/>
      <c r="K956" s="40"/>
    </row>
    <row r="957" spans="2:11" x14ac:dyDescent="0.3">
      <c r="B957" s="48">
        <v>954</v>
      </c>
      <c r="C957" s="50" t="s">
        <v>882</v>
      </c>
      <c r="D957" s="36"/>
      <c r="E957" s="36"/>
      <c r="F957" s="40"/>
      <c r="G957" s="40"/>
      <c r="H957" s="40"/>
      <c r="I957" s="40"/>
      <c r="J957" s="40"/>
      <c r="K957" s="40"/>
    </row>
    <row r="958" spans="2:11" x14ac:dyDescent="0.3">
      <c r="B958" s="48">
        <v>955</v>
      </c>
      <c r="C958" s="50" t="s">
        <v>599</v>
      </c>
      <c r="D958" s="36"/>
      <c r="E958" s="36"/>
      <c r="F958" s="40"/>
      <c r="G958" s="40"/>
      <c r="H958" s="40"/>
      <c r="I958" s="40"/>
      <c r="J958" s="40"/>
      <c r="K958" s="40"/>
    </row>
    <row r="959" spans="2:11" x14ac:dyDescent="0.3">
      <c r="B959" s="48">
        <v>956</v>
      </c>
      <c r="C959" s="50" t="s">
        <v>600</v>
      </c>
      <c r="D959" s="36"/>
      <c r="E959" s="36"/>
      <c r="F959" s="40"/>
      <c r="G959" s="40"/>
      <c r="H959" s="40"/>
      <c r="I959" s="40"/>
      <c r="J959" s="40"/>
      <c r="K959" s="40"/>
    </row>
    <row r="960" spans="2:11" x14ac:dyDescent="0.3">
      <c r="B960" s="48">
        <v>957</v>
      </c>
      <c r="C960" s="50" t="s">
        <v>883</v>
      </c>
      <c r="D960" s="36"/>
      <c r="E960" s="36"/>
      <c r="F960" s="40"/>
      <c r="G960" s="40"/>
      <c r="H960" s="40"/>
      <c r="I960" s="40"/>
      <c r="J960" s="40"/>
      <c r="K960" s="40"/>
    </row>
    <row r="961" spans="2:11" x14ac:dyDescent="0.3">
      <c r="B961" s="48">
        <v>958</v>
      </c>
      <c r="C961" s="50" t="s">
        <v>601</v>
      </c>
      <c r="D961" s="36"/>
      <c r="E961" s="36"/>
      <c r="F961" s="40"/>
      <c r="G961" s="40"/>
      <c r="H961" s="40"/>
      <c r="I961" s="40"/>
      <c r="J961" s="40"/>
      <c r="K961" s="40"/>
    </row>
    <row r="962" spans="2:11" x14ac:dyDescent="0.3">
      <c r="B962" s="48">
        <v>959</v>
      </c>
      <c r="C962" s="50" t="s">
        <v>884</v>
      </c>
      <c r="D962" s="36"/>
      <c r="E962" s="36"/>
      <c r="F962" s="40"/>
      <c r="G962" s="40"/>
      <c r="H962" s="40"/>
      <c r="I962" s="40"/>
      <c r="J962" s="40"/>
      <c r="K962" s="40"/>
    </row>
    <row r="963" spans="2:11" x14ac:dyDescent="0.3">
      <c r="B963" s="48">
        <v>960</v>
      </c>
      <c r="C963" s="50" t="s">
        <v>602</v>
      </c>
      <c r="D963" s="36"/>
      <c r="E963" s="36"/>
      <c r="F963" s="40"/>
      <c r="G963" s="40"/>
      <c r="H963" s="40"/>
      <c r="I963" s="40"/>
      <c r="J963" s="40"/>
      <c r="K963" s="40"/>
    </row>
    <row r="964" spans="2:11" x14ac:dyDescent="0.3">
      <c r="B964" s="48">
        <v>961</v>
      </c>
      <c r="C964" s="50" t="s">
        <v>603</v>
      </c>
      <c r="D964" s="36"/>
      <c r="E964" s="36"/>
      <c r="F964" s="40"/>
      <c r="G964" s="40"/>
      <c r="H964" s="40"/>
      <c r="I964" s="40"/>
      <c r="J964" s="40"/>
      <c r="K964" s="40"/>
    </row>
    <row r="965" spans="2:11" x14ac:dyDescent="0.3">
      <c r="B965" s="48">
        <v>962</v>
      </c>
      <c r="C965" s="50" t="s">
        <v>885</v>
      </c>
      <c r="D965" s="36"/>
      <c r="E965" s="36"/>
      <c r="F965" s="40"/>
      <c r="G965" s="40"/>
      <c r="H965" s="40"/>
      <c r="I965" s="40"/>
      <c r="J965" s="40"/>
      <c r="K965" s="40"/>
    </row>
    <row r="966" spans="2:11" x14ac:dyDescent="0.3">
      <c r="B966" s="48">
        <v>963</v>
      </c>
      <c r="C966" s="50" t="s">
        <v>604</v>
      </c>
      <c r="D966" s="36"/>
      <c r="E966" s="36"/>
      <c r="F966" s="40"/>
      <c r="G966" s="40"/>
      <c r="H966" s="40"/>
      <c r="I966" s="40"/>
      <c r="J966" s="40"/>
      <c r="K966" s="40"/>
    </row>
    <row r="967" spans="2:11" x14ac:dyDescent="0.3">
      <c r="B967" s="48">
        <v>964</v>
      </c>
      <c r="C967" s="50" t="s">
        <v>886</v>
      </c>
      <c r="D967" s="36"/>
      <c r="E967" s="36"/>
      <c r="F967" s="40"/>
      <c r="G967" s="40"/>
      <c r="H967" s="40"/>
      <c r="I967" s="40"/>
      <c r="J967" s="40"/>
      <c r="K967" s="40"/>
    </row>
    <row r="968" spans="2:11" x14ac:dyDescent="0.3">
      <c r="B968" s="48">
        <v>965</v>
      </c>
      <c r="C968" s="50" t="s">
        <v>2413</v>
      </c>
      <c r="D968" s="36"/>
      <c r="E968" s="36"/>
      <c r="F968" s="40"/>
      <c r="G968" s="40"/>
      <c r="H968" s="40"/>
      <c r="I968" s="40"/>
      <c r="J968" s="40"/>
      <c r="K968" s="40"/>
    </row>
    <row r="969" spans="2:11" x14ac:dyDescent="0.3">
      <c r="B969" s="48">
        <v>966</v>
      </c>
      <c r="C969" s="50" t="s">
        <v>605</v>
      </c>
      <c r="D969" s="36"/>
      <c r="E969" s="36"/>
      <c r="F969" s="40"/>
      <c r="G969" s="40"/>
      <c r="H969" s="40"/>
      <c r="I969" s="40"/>
      <c r="J969" s="40"/>
      <c r="K969" s="40"/>
    </row>
    <row r="970" spans="2:11" x14ac:dyDescent="0.3">
      <c r="B970" s="48">
        <v>967</v>
      </c>
      <c r="C970" s="50" t="s">
        <v>606</v>
      </c>
      <c r="D970" s="36"/>
      <c r="E970" s="36"/>
      <c r="F970" s="40"/>
      <c r="G970" s="40"/>
      <c r="H970" s="40"/>
      <c r="I970" s="40"/>
      <c r="J970" s="40"/>
      <c r="K970" s="40"/>
    </row>
    <row r="971" spans="2:11" x14ac:dyDescent="0.3">
      <c r="B971" s="48">
        <v>968</v>
      </c>
      <c r="C971" s="50" t="s">
        <v>887</v>
      </c>
      <c r="D971" s="36"/>
      <c r="E971" s="36"/>
      <c r="F971" s="40"/>
      <c r="G971" s="40"/>
      <c r="H971" s="40"/>
      <c r="I971" s="40"/>
      <c r="J971" s="40"/>
      <c r="K971" s="40"/>
    </row>
    <row r="972" spans="2:11" x14ac:dyDescent="0.3">
      <c r="B972" s="48">
        <v>969</v>
      </c>
      <c r="C972" s="50" t="s">
        <v>607</v>
      </c>
      <c r="D972" s="36"/>
      <c r="E972" s="36"/>
      <c r="F972" s="40"/>
      <c r="G972" s="40"/>
      <c r="H972" s="40"/>
      <c r="I972" s="40"/>
      <c r="J972" s="40"/>
      <c r="K972" s="40"/>
    </row>
    <row r="973" spans="2:11" x14ac:dyDescent="0.3">
      <c r="B973" s="48">
        <v>970</v>
      </c>
      <c r="C973" s="50" t="s">
        <v>2414</v>
      </c>
      <c r="D973" s="36"/>
      <c r="E973" s="36"/>
      <c r="F973" s="40"/>
      <c r="G973" s="40"/>
      <c r="H973" s="40"/>
      <c r="I973" s="40"/>
      <c r="J973" s="40"/>
      <c r="K973" s="40"/>
    </row>
    <row r="974" spans="2:11" x14ac:dyDescent="0.3">
      <c r="B974" s="48">
        <v>971</v>
      </c>
      <c r="C974" s="50" t="s">
        <v>2415</v>
      </c>
      <c r="D974" s="36"/>
      <c r="E974" s="36"/>
      <c r="F974" s="40"/>
      <c r="G974" s="40"/>
      <c r="H974" s="40"/>
      <c r="I974" s="40"/>
      <c r="J974" s="40"/>
      <c r="K974" s="40"/>
    </row>
    <row r="975" spans="2:11" x14ac:dyDescent="0.3">
      <c r="B975" s="48">
        <v>972</v>
      </c>
      <c r="C975" s="50" t="s">
        <v>2416</v>
      </c>
      <c r="D975" s="36"/>
      <c r="E975" s="36"/>
      <c r="F975" s="40"/>
      <c r="G975" s="40"/>
      <c r="H975" s="40"/>
      <c r="I975" s="40"/>
      <c r="J975" s="40"/>
      <c r="K975" s="40"/>
    </row>
    <row r="976" spans="2:11" x14ac:dyDescent="0.3">
      <c r="B976" s="48">
        <v>973</v>
      </c>
      <c r="C976" s="50" t="s">
        <v>2417</v>
      </c>
      <c r="D976" s="36"/>
      <c r="E976" s="36"/>
      <c r="F976" s="40"/>
      <c r="G976" s="40"/>
      <c r="H976" s="40"/>
      <c r="I976" s="40"/>
      <c r="J976" s="40"/>
      <c r="K976" s="40"/>
    </row>
    <row r="977" spans="2:11" x14ac:dyDescent="0.3">
      <c r="B977" s="48">
        <v>974</v>
      </c>
      <c r="C977" s="50" t="s">
        <v>2418</v>
      </c>
      <c r="D977" s="36"/>
      <c r="E977" s="36"/>
      <c r="F977" s="40"/>
      <c r="G977" s="40"/>
      <c r="H977" s="40"/>
      <c r="I977" s="40"/>
      <c r="J977" s="40"/>
      <c r="K977" s="40"/>
    </row>
    <row r="978" spans="2:11" x14ac:dyDescent="0.3">
      <c r="B978" s="48">
        <v>975</v>
      </c>
      <c r="C978" s="50" t="s">
        <v>2419</v>
      </c>
      <c r="D978" s="36"/>
      <c r="E978" s="36"/>
      <c r="F978" s="40"/>
      <c r="G978" s="40"/>
      <c r="H978" s="40"/>
      <c r="I978" s="40"/>
      <c r="J978" s="40"/>
      <c r="K978" s="40"/>
    </row>
    <row r="979" spans="2:11" x14ac:dyDescent="0.3">
      <c r="B979" s="48">
        <v>976</v>
      </c>
      <c r="C979" s="50" t="s">
        <v>2420</v>
      </c>
      <c r="D979" s="36"/>
      <c r="E979" s="36"/>
      <c r="F979" s="40"/>
      <c r="G979" s="40"/>
      <c r="H979" s="40"/>
      <c r="I979" s="40"/>
      <c r="J979" s="40"/>
      <c r="K979" s="40"/>
    </row>
    <row r="980" spans="2:11" x14ac:dyDescent="0.3">
      <c r="B980" s="48">
        <v>977</v>
      </c>
      <c r="C980" s="50" t="s">
        <v>2421</v>
      </c>
      <c r="D980" s="36"/>
      <c r="E980" s="36"/>
      <c r="F980" s="40"/>
      <c r="G980" s="40"/>
      <c r="H980" s="40"/>
      <c r="I980" s="40"/>
      <c r="J980" s="40"/>
      <c r="K980" s="40"/>
    </row>
    <row r="981" spans="2:11" x14ac:dyDescent="0.3">
      <c r="B981" s="48">
        <v>978</v>
      </c>
      <c r="C981" s="50" t="s">
        <v>2422</v>
      </c>
      <c r="D981" s="36"/>
      <c r="E981" s="36"/>
      <c r="F981" s="40"/>
      <c r="G981" s="40"/>
      <c r="H981" s="40"/>
      <c r="I981" s="40"/>
      <c r="J981" s="40"/>
      <c r="K981" s="40"/>
    </row>
    <row r="982" spans="2:11" x14ac:dyDescent="0.3">
      <c r="B982" s="48">
        <v>979</v>
      </c>
      <c r="C982" s="50" t="s">
        <v>2423</v>
      </c>
      <c r="D982" s="36"/>
      <c r="E982" s="36"/>
      <c r="F982" s="40"/>
      <c r="G982" s="40"/>
      <c r="H982" s="40"/>
      <c r="I982" s="40"/>
      <c r="J982" s="40"/>
      <c r="K982" s="40"/>
    </row>
    <row r="983" spans="2:11" x14ac:dyDescent="0.3">
      <c r="B983" s="48">
        <v>980</v>
      </c>
      <c r="C983" s="50" t="s">
        <v>2424</v>
      </c>
      <c r="D983" s="36"/>
      <c r="E983" s="36"/>
      <c r="F983" s="40"/>
      <c r="G983" s="40"/>
      <c r="H983" s="40"/>
      <c r="I983" s="40"/>
      <c r="J983" s="40"/>
      <c r="K983" s="40"/>
    </row>
    <row r="984" spans="2:11" x14ac:dyDescent="0.3">
      <c r="B984" s="48">
        <v>981</v>
      </c>
      <c r="C984" s="50" t="s">
        <v>2425</v>
      </c>
      <c r="D984" s="36"/>
      <c r="E984" s="36"/>
      <c r="F984" s="40"/>
      <c r="G984" s="40"/>
      <c r="H984" s="40"/>
      <c r="I984" s="40"/>
      <c r="J984" s="40"/>
      <c r="K984" s="40"/>
    </row>
    <row r="985" spans="2:11" x14ac:dyDescent="0.3">
      <c r="B985" s="48">
        <v>982</v>
      </c>
      <c r="C985" s="50" t="s">
        <v>2426</v>
      </c>
      <c r="D985" s="36"/>
      <c r="E985" s="36"/>
      <c r="F985" s="40"/>
      <c r="G985" s="40"/>
      <c r="H985" s="40"/>
      <c r="I985" s="40"/>
      <c r="J985" s="40"/>
      <c r="K985" s="40"/>
    </row>
    <row r="986" spans="2:11" x14ac:dyDescent="0.3">
      <c r="B986" s="48">
        <v>983</v>
      </c>
      <c r="C986" s="50" t="s">
        <v>2427</v>
      </c>
      <c r="D986" s="36"/>
      <c r="E986" s="36"/>
      <c r="F986" s="40"/>
      <c r="G986" s="40"/>
      <c r="H986" s="40"/>
      <c r="I986" s="40"/>
      <c r="J986" s="40"/>
      <c r="K986" s="40"/>
    </row>
    <row r="987" spans="2:11" x14ac:dyDescent="0.3">
      <c r="B987" s="48">
        <v>984</v>
      </c>
      <c r="C987" s="50" t="s">
        <v>2428</v>
      </c>
      <c r="D987" s="36"/>
      <c r="E987" s="36"/>
      <c r="F987" s="40"/>
      <c r="G987" s="40"/>
      <c r="H987" s="40"/>
      <c r="I987" s="40"/>
      <c r="J987" s="40"/>
      <c r="K987" s="40"/>
    </row>
    <row r="988" spans="2:11" x14ac:dyDescent="0.3">
      <c r="B988" s="48">
        <v>985</v>
      </c>
      <c r="C988" s="50" t="s">
        <v>2429</v>
      </c>
      <c r="D988" s="36"/>
      <c r="E988" s="36"/>
      <c r="F988" s="40"/>
      <c r="G988" s="40"/>
      <c r="H988" s="40"/>
      <c r="I988" s="40"/>
      <c r="J988" s="40"/>
      <c r="K988" s="40"/>
    </row>
    <row r="989" spans="2:11" x14ac:dyDescent="0.3">
      <c r="B989" s="48">
        <v>986</v>
      </c>
      <c r="C989" s="50" t="s">
        <v>2430</v>
      </c>
      <c r="D989" s="36"/>
      <c r="E989" s="36"/>
      <c r="F989" s="40"/>
      <c r="G989" s="40"/>
      <c r="H989" s="40"/>
      <c r="I989" s="40"/>
      <c r="J989" s="40"/>
      <c r="K989" s="40"/>
    </row>
    <row r="990" spans="2:11" x14ac:dyDescent="0.3">
      <c r="B990" s="48">
        <v>987</v>
      </c>
      <c r="C990" s="50" t="s">
        <v>2431</v>
      </c>
      <c r="D990" s="36"/>
      <c r="E990" s="36"/>
      <c r="F990" s="40"/>
      <c r="G990" s="40"/>
      <c r="H990" s="40"/>
      <c r="I990" s="40"/>
      <c r="J990" s="40"/>
      <c r="K990" s="40"/>
    </row>
    <row r="991" spans="2:11" x14ac:dyDescent="0.3">
      <c r="B991" s="48">
        <v>988</v>
      </c>
      <c r="C991" s="50" t="s">
        <v>2432</v>
      </c>
      <c r="D991" s="36"/>
      <c r="E991" s="36"/>
      <c r="F991" s="40"/>
      <c r="G991" s="40"/>
      <c r="H991" s="40"/>
      <c r="I991" s="40"/>
      <c r="J991" s="40"/>
      <c r="K991" s="40"/>
    </row>
    <row r="992" spans="2:11" x14ac:dyDescent="0.3">
      <c r="B992" s="48">
        <v>989</v>
      </c>
      <c r="C992" s="50" t="s">
        <v>2433</v>
      </c>
      <c r="D992" s="36"/>
      <c r="E992" s="36"/>
      <c r="F992" s="40"/>
      <c r="G992" s="40"/>
      <c r="H992" s="40"/>
      <c r="I992" s="40"/>
      <c r="J992" s="40"/>
      <c r="K992" s="40"/>
    </row>
    <row r="993" spans="2:11" x14ac:dyDescent="0.3">
      <c r="B993" s="48">
        <v>990</v>
      </c>
      <c r="C993" s="50" t="s">
        <v>2434</v>
      </c>
      <c r="D993" s="36"/>
      <c r="E993" s="36"/>
      <c r="F993" s="40"/>
      <c r="G993" s="40"/>
      <c r="H993" s="40"/>
      <c r="I993" s="40"/>
      <c r="J993" s="40"/>
      <c r="K993" s="40"/>
    </row>
    <row r="994" spans="2:11" x14ac:dyDescent="0.3">
      <c r="B994" s="48">
        <v>991</v>
      </c>
      <c r="C994" s="50" t="s">
        <v>2435</v>
      </c>
      <c r="D994" s="36"/>
      <c r="E994" s="36"/>
      <c r="F994" s="40"/>
      <c r="G994" s="40"/>
      <c r="H994" s="40"/>
      <c r="I994" s="40"/>
      <c r="J994" s="40"/>
      <c r="K994" s="40"/>
    </row>
    <row r="995" spans="2:11" x14ac:dyDescent="0.3">
      <c r="B995" s="48">
        <v>992</v>
      </c>
      <c r="C995" s="50" t="s">
        <v>2436</v>
      </c>
      <c r="D995" s="36"/>
      <c r="E995" s="36"/>
      <c r="F995" s="40"/>
      <c r="G995" s="40"/>
      <c r="H995" s="40"/>
      <c r="I995" s="40"/>
      <c r="J995" s="40"/>
      <c r="K995" s="40"/>
    </row>
    <row r="996" spans="2:11" x14ac:dyDescent="0.3">
      <c r="B996" s="48">
        <v>993</v>
      </c>
      <c r="C996" s="50" t="s">
        <v>2437</v>
      </c>
      <c r="D996" s="36"/>
      <c r="E996" s="36"/>
      <c r="F996" s="40"/>
      <c r="G996" s="40"/>
      <c r="H996" s="40"/>
      <c r="I996" s="40"/>
      <c r="J996" s="40"/>
      <c r="K996" s="40"/>
    </row>
    <row r="997" spans="2:11" x14ac:dyDescent="0.3">
      <c r="B997" s="48">
        <v>994</v>
      </c>
      <c r="C997" s="50" t="s">
        <v>2438</v>
      </c>
      <c r="D997" s="36"/>
      <c r="E997" s="36"/>
      <c r="F997" s="40"/>
      <c r="G997" s="40"/>
      <c r="H997" s="40"/>
      <c r="I997" s="40"/>
      <c r="J997" s="40"/>
      <c r="K997" s="40"/>
    </row>
    <row r="998" spans="2:11" x14ac:dyDescent="0.3">
      <c r="B998" s="48">
        <v>995</v>
      </c>
      <c r="C998" s="50" t="s">
        <v>2439</v>
      </c>
      <c r="D998" s="36"/>
      <c r="E998" s="36"/>
      <c r="F998" s="40"/>
      <c r="G998" s="40"/>
      <c r="H998" s="40"/>
      <c r="I998" s="40"/>
      <c r="J998" s="40"/>
      <c r="K998" s="40"/>
    </row>
    <row r="999" spans="2:11" x14ac:dyDescent="0.3">
      <c r="B999" s="48">
        <v>996</v>
      </c>
      <c r="C999" s="50" t="s">
        <v>2440</v>
      </c>
      <c r="D999" s="36"/>
      <c r="E999" s="36"/>
      <c r="F999" s="40"/>
      <c r="G999" s="40"/>
      <c r="H999" s="40"/>
      <c r="I999" s="40"/>
      <c r="J999" s="40"/>
      <c r="K999" s="40"/>
    </row>
    <row r="1000" spans="2:11" x14ac:dyDescent="0.3">
      <c r="B1000" s="48">
        <v>997</v>
      </c>
      <c r="C1000" s="50" t="s">
        <v>2441</v>
      </c>
      <c r="D1000" s="36"/>
      <c r="E1000" s="36"/>
      <c r="F1000" s="40"/>
      <c r="G1000" s="40"/>
      <c r="H1000" s="40"/>
      <c r="I1000" s="40"/>
      <c r="J1000" s="40"/>
      <c r="K1000" s="40"/>
    </row>
    <row r="1001" spans="2:11" x14ac:dyDescent="0.3">
      <c r="B1001" s="48">
        <v>998</v>
      </c>
      <c r="C1001" s="50" t="s">
        <v>2442</v>
      </c>
      <c r="D1001" s="36"/>
      <c r="E1001" s="36"/>
      <c r="F1001" s="40"/>
      <c r="G1001" s="40"/>
      <c r="H1001" s="40"/>
      <c r="I1001" s="40"/>
      <c r="J1001" s="40"/>
      <c r="K1001" s="40"/>
    </row>
    <row r="1002" spans="2:11" x14ac:dyDescent="0.3">
      <c r="B1002" s="48">
        <v>999</v>
      </c>
      <c r="C1002" s="50" t="s">
        <v>888</v>
      </c>
      <c r="D1002" s="36"/>
      <c r="E1002" s="36"/>
      <c r="F1002" s="40"/>
      <c r="G1002" s="40"/>
      <c r="H1002" s="40"/>
      <c r="I1002" s="40"/>
      <c r="J1002" s="40"/>
      <c r="K1002" s="40"/>
    </row>
    <row r="1003" spans="2:11" x14ac:dyDescent="0.3">
      <c r="B1003" s="48">
        <v>1000</v>
      </c>
      <c r="C1003" s="50" t="s">
        <v>889</v>
      </c>
      <c r="D1003" s="36"/>
      <c r="E1003" s="36"/>
      <c r="F1003" s="40"/>
      <c r="G1003" s="40"/>
      <c r="H1003" s="40"/>
      <c r="I1003" s="40"/>
      <c r="J1003" s="40"/>
      <c r="K1003" s="40"/>
    </row>
    <row r="1004" spans="2:11" x14ac:dyDescent="0.3">
      <c r="B1004" s="48">
        <v>1001</v>
      </c>
      <c r="C1004" s="50" t="s">
        <v>890</v>
      </c>
      <c r="D1004" s="36"/>
      <c r="E1004" s="36"/>
      <c r="F1004" s="40"/>
      <c r="G1004" s="40"/>
      <c r="H1004" s="40"/>
      <c r="I1004" s="40"/>
      <c r="J1004" s="40"/>
      <c r="K1004" s="40"/>
    </row>
    <row r="1005" spans="2:11" x14ac:dyDescent="0.3">
      <c r="B1005" s="48">
        <v>1002</v>
      </c>
      <c r="C1005" s="50" t="s">
        <v>891</v>
      </c>
      <c r="D1005" s="36"/>
      <c r="E1005" s="36"/>
      <c r="F1005" s="40"/>
      <c r="G1005" s="40"/>
      <c r="H1005" s="40"/>
      <c r="I1005" s="40"/>
      <c r="J1005" s="40"/>
      <c r="K1005" s="40"/>
    </row>
    <row r="1006" spans="2:11" x14ac:dyDescent="0.3">
      <c r="B1006" s="48">
        <v>1003</v>
      </c>
      <c r="C1006" s="50" t="s">
        <v>892</v>
      </c>
      <c r="D1006" s="36"/>
      <c r="E1006" s="36"/>
      <c r="F1006" s="40"/>
      <c r="G1006" s="40"/>
      <c r="H1006" s="40"/>
      <c r="I1006" s="40"/>
      <c r="J1006" s="40"/>
      <c r="K1006" s="40"/>
    </row>
    <row r="1007" spans="2:11" x14ac:dyDescent="0.3">
      <c r="B1007" s="48">
        <v>1004</v>
      </c>
      <c r="C1007" s="50" t="s">
        <v>893</v>
      </c>
      <c r="D1007" s="36"/>
      <c r="E1007" s="36"/>
      <c r="F1007" s="40"/>
      <c r="G1007" s="40"/>
      <c r="H1007" s="40"/>
      <c r="I1007" s="40"/>
      <c r="J1007" s="40"/>
      <c r="K1007" s="40"/>
    </row>
    <row r="1008" spans="2:11" x14ac:dyDescent="0.3">
      <c r="B1008" s="48">
        <v>1005</v>
      </c>
      <c r="C1008" s="50" t="s">
        <v>894</v>
      </c>
      <c r="D1008" s="36"/>
      <c r="E1008" s="36"/>
      <c r="F1008" s="40"/>
      <c r="G1008" s="40"/>
      <c r="H1008" s="40"/>
      <c r="I1008" s="40"/>
      <c r="J1008" s="40"/>
      <c r="K1008" s="40"/>
    </row>
    <row r="1009" spans="2:11" x14ac:dyDescent="0.3">
      <c r="B1009" s="48">
        <v>1006</v>
      </c>
      <c r="C1009" s="50" t="s">
        <v>895</v>
      </c>
      <c r="D1009" s="36"/>
      <c r="E1009" s="36"/>
      <c r="F1009" s="40"/>
      <c r="G1009" s="40"/>
      <c r="H1009" s="40"/>
      <c r="I1009" s="40"/>
      <c r="J1009" s="40"/>
      <c r="K1009" s="40"/>
    </row>
    <row r="1010" spans="2:11" x14ac:dyDescent="0.3">
      <c r="B1010" s="48">
        <v>1007</v>
      </c>
      <c r="C1010" s="50" t="s">
        <v>896</v>
      </c>
      <c r="D1010" s="36"/>
      <c r="E1010" s="36"/>
      <c r="F1010" s="40"/>
      <c r="G1010" s="40"/>
      <c r="H1010" s="40"/>
      <c r="I1010" s="40"/>
      <c r="J1010" s="40"/>
      <c r="K1010" s="40"/>
    </row>
    <row r="1011" spans="2:11" x14ac:dyDescent="0.3">
      <c r="B1011" s="48">
        <v>1008</v>
      </c>
      <c r="C1011" s="50" t="s">
        <v>897</v>
      </c>
      <c r="D1011" s="36"/>
      <c r="E1011" s="36"/>
      <c r="F1011" s="40"/>
      <c r="G1011" s="40"/>
      <c r="H1011" s="40"/>
      <c r="I1011" s="40"/>
      <c r="J1011" s="40"/>
      <c r="K1011" s="40"/>
    </row>
    <row r="1012" spans="2:11" x14ac:dyDescent="0.3">
      <c r="B1012" s="48">
        <v>1009</v>
      </c>
      <c r="C1012" s="50" t="s">
        <v>898</v>
      </c>
      <c r="D1012" s="36"/>
      <c r="E1012" s="36"/>
      <c r="F1012" s="40"/>
      <c r="G1012" s="40"/>
      <c r="H1012" s="40"/>
      <c r="I1012" s="40"/>
      <c r="J1012" s="40"/>
      <c r="K1012" s="40"/>
    </row>
    <row r="1013" spans="2:11" x14ac:dyDescent="0.3">
      <c r="B1013" s="48">
        <v>1010</v>
      </c>
      <c r="C1013" s="50" t="s">
        <v>899</v>
      </c>
      <c r="D1013" s="36"/>
      <c r="E1013" s="36"/>
      <c r="F1013" s="40"/>
      <c r="G1013" s="40"/>
      <c r="H1013" s="40"/>
      <c r="I1013" s="40"/>
      <c r="J1013" s="40"/>
      <c r="K1013" s="40"/>
    </row>
    <row r="1014" spans="2:11" x14ac:dyDescent="0.3">
      <c r="B1014" s="48">
        <v>1011</v>
      </c>
      <c r="C1014" s="50" t="s">
        <v>900</v>
      </c>
      <c r="D1014" s="36"/>
      <c r="E1014" s="36"/>
      <c r="F1014" s="40"/>
      <c r="G1014" s="40"/>
      <c r="H1014" s="40"/>
      <c r="I1014" s="40"/>
      <c r="J1014" s="40"/>
      <c r="K1014" s="40"/>
    </row>
    <row r="1015" spans="2:11" x14ac:dyDescent="0.3">
      <c r="B1015" s="48">
        <v>1012</v>
      </c>
      <c r="C1015" s="50" t="s">
        <v>2443</v>
      </c>
      <c r="D1015" s="36"/>
      <c r="E1015" s="36"/>
      <c r="F1015" s="40"/>
      <c r="G1015" s="40"/>
      <c r="H1015" s="40"/>
      <c r="I1015" s="40"/>
      <c r="J1015" s="40"/>
      <c r="K1015" s="40"/>
    </row>
    <row r="1016" spans="2:11" x14ac:dyDescent="0.3">
      <c r="B1016" s="48">
        <v>1013</v>
      </c>
      <c r="C1016" s="50" t="s">
        <v>901</v>
      </c>
      <c r="D1016" s="36"/>
      <c r="E1016" s="36"/>
      <c r="F1016" s="40"/>
      <c r="G1016" s="40"/>
      <c r="H1016" s="40"/>
      <c r="I1016" s="40"/>
      <c r="J1016" s="40"/>
      <c r="K1016" s="40"/>
    </row>
    <row r="1017" spans="2:11" x14ac:dyDescent="0.3">
      <c r="B1017" s="48">
        <v>1014</v>
      </c>
      <c r="C1017" s="50" t="s">
        <v>902</v>
      </c>
      <c r="D1017" s="36"/>
      <c r="E1017" s="36"/>
      <c r="F1017" s="40"/>
      <c r="G1017" s="40"/>
      <c r="H1017" s="40"/>
      <c r="I1017" s="40"/>
      <c r="J1017" s="40"/>
      <c r="K1017" s="40"/>
    </row>
    <row r="1018" spans="2:11" x14ac:dyDescent="0.3">
      <c r="B1018" s="48">
        <v>1015</v>
      </c>
      <c r="C1018" s="50" t="s">
        <v>903</v>
      </c>
      <c r="D1018" s="36"/>
      <c r="E1018" s="36"/>
      <c r="F1018" s="40"/>
      <c r="G1018" s="40"/>
      <c r="H1018" s="40"/>
      <c r="I1018" s="40"/>
      <c r="J1018" s="40"/>
      <c r="K1018" s="40"/>
    </row>
    <row r="1019" spans="2:11" x14ac:dyDescent="0.3">
      <c r="B1019" s="48">
        <v>1016</v>
      </c>
      <c r="C1019" s="50" t="s">
        <v>904</v>
      </c>
      <c r="D1019" s="36"/>
      <c r="E1019" s="36"/>
      <c r="F1019" s="40"/>
      <c r="G1019" s="40"/>
      <c r="H1019" s="40"/>
      <c r="I1019" s="40"/>
      <c r="J1019" s="40"/>
      <c r="K1019" s="40"/>
    </row>
    <row r="1020" spans="2:11" x14ac:dyDescent="0.3">
      <c r="B1020" s="48">
        <v>1017</v>
      </c>
      <c r="C1020" s="50" t="s">
        <v>905</v>
      </c>
      <c r="D1020" s="36"/>
      <c r="E1020" s="36"/>
      <c r="F1020" s="40"/>
      <c r="G1020" s="40"/>
      <c r="H1020" s="40"/>
      <c r="I1020" s="40"/>
      <c r="J1020" s="40"/>
      <c r="K1020" s="40"/>
    </row>
    <row r="1021" spans="2:11" x14ac:dyDescent="0.3">
      <c r="B1021" s="48">
        <v>1018</v>
      </c>
      <c r="C1021" s="50" t="s">
        <v>2444</v>
      </c>
      <c r="D1021" s="36"/>
      <c r="E1021" s="36"/>
      <c r="F1021" s="40"/>
      <c r="G1021" s="40"/>
      <c r="H1021" s="40"/>
      <c r="I1021" s="40"/>
      <c r="J1021" s="40"/>
      <c r="K1021" s="40"/>
    </row>
    <row r="1022" spans="2:11" x14ac:dyDescent="0.3">
      <c r="B1022" s="48">
        <v>1019</v>
      </c>
      <c r="C1022" s="50" t="s">
        <v>2445</v>
      </c>
      <c r="D1022" s="36"/>
      <c r="E1022" s="36"/>
      <c r="F1022" s="40"/>
      <c r="G1022" s="40"/>
      <c r="H1022" s="40"/>
      <c r="I1022" s="40"/>
      <c r="J1022" s="40"/>
      <c r="K1022" s="40"/>
    </row>
    <row r="1023" spans="2:11" x14ac:dyDescent="0.3">
      <c r="B1023" s="48">
        <v>1020</v>
      </c>
      <c r="C1023" s="50" t="s">
        <v>2446</v>
      </c>
      <c r="D1023" s="36"/>
      <c r="E1023" s="36"/>
      <c r="F1023" s="40"/>
      <c r="G1023" s="40"/>
      <c r="H1023" s="40"/>
      <c r="I1023" s="40"/>
      <c r="J1023" s="40"/>
      <c r="K1023" s="40"/>
    </row>
    <row r="1024" spans="2:11" x14ac:dyDescent="0.3">
      <c r="B1024" s="48">
        <v>1021</v>
      </c>
      <c r="C1024" s="50" t="s">
        <v>2447</v>
      </c>
      <c r="D1024" s="36"/>
      <c r="E1024" s="36"/>
      <c r="F1024" s="40"/>
      <c r="G1024" s="40"/>
      <c r="H1024" s="40"/>
      <c r="I1024" s="40"/>
      <c r="J1024" s="40"/>
      <c r="K1024" s="40"/>
    </row>
    <row r="1025" spans="2:11" x14ac:dyDescent="0.3">
      <c r="B1025" s="48">
        <v>1022</v>
      </c>
      <c r="C1025" s="50" t="s">
        <v>2448</v>
      </c>
      <c r="D1025" s="36"/>
      <c r="E1025" s="36"/>
      <c r="F1025" s="40"/>
      <c r="G1025" s="40"/>
      <c r="H1025" s="40"/>
      <c r="I1025" s="40"/>
      <c r="J1025" s="40"/>
      <c r="K1025" s="40"/>
    </row>
    <row r="1026" spans="2:11" x14ac:dyDescent="0.3">
      <c r="B1026" s="48">
        <v>1023</v>
      </c>
      <c r="C1026" s="50" t="s">
        <v>2449</v>
      </c>
      <c r="D1026" s="36"/>
      <c r="E1026" s="36"/>
      <c r="F1026" s="40"/>
      <c r="G1026" s="40"/>
      <c r="H1026" s="40"/>
      <c r="I1026" s="40"/>
      <c r="J1026" s="40"/>
      <c r="K1026" s="40"/>
    </row>
    <row r="1027" spans="2:11" x14ac:dyDescent="0.3">
      <c r="B1027" s="48">
        <v>1024</v>
      </c>
      <c r="C1027" s="50" t="s">
        <v>2450</v>
      </c>
      <c r="D1027" s="36"/>
      <c r="E1027" s="36"/>
      <c r="F1027" s="40"/>
      <c r="G1027" s="40"/>
      <c r="H1027" s="40"/>
      <c r="I1027" s="40"/>
      <c r="J1027" s="40"/>
      <c r="K1027" s="40"/>
    </row>
    <row r="1028" spans="2:11" x14ac:dyDescent="0.3">
      <c r="B1028" s="48">
        <v>1025</v>
      </c>
      <c r="C1028" s="50" t="s">
        <v>2451</v>
      </c>
      <c r="D1028" s="36"/>
      <c r="E1028" s="36"/>
      <c r="F1028" s="40"/>
      <c r="G1028" s="40"/>
      <c r="H1028" s="40"/>
      <c r="I1028" s="40"/>
      <c r="J1028" s="40"/>
      <c r="K1028" s="40"/>
    </row>
    <row r="1029" spans="2:11" x14ac:dyDescent="0.3">
      <c r="B1029" s="48">
        <v>1026</v>
      </c>
      <c r="C1029" s="50" t="s">
        <v>2452</v>
      </c>
      <c r="D1029" s="36"/>
      <c r="E1029" s="36"/>
      <c r="F1029" s="40"/>
      <c r="G1029" s="40"/>
      <c r="H1029" s="40"/>
      <c r="I1029" s="40"/>
      <c r="J1029" s="40"/>
      <c r="K1029" s="40"/>
    </row>
    <row r="1030" spans="2:11" x14ac:dyDescent="0.3">
      <c r="B1030" s="48">
        <v>1027</v>
      </c>
      <c r="C1030" s="50" t="s">
        <v>2453</v>
      </c>
      <c r="D1030" s="36"/>
      <c r="E1030" s="36"/>
      <c r="F1030" s="40"/>
      <c r="G1030" s="40"/>
      <c r="H1030" s="40"/>
      <c r="I1030" s="40"/>
      <c r="J1030" s="40"/>
      <c r="K1030" s="40"/>
    </row>
    <row r="1031" spans="2:11" x14ac:dyDescent="0.3">
      <c r="B1031" s="48">
        <v>1028</v>
      </c>
      <c r="C1031" s="50" t="s">
        <v>2454</v>
      </c>
      <c r="D1031" s="36"/>
      <c r="E1031" s="36"/>
      <c r="F1031" s="40"/>
      <c r="G1031" s="40"/>
      <c r="H1031" s="40"/>
      <c r="I1031" s="40"/>
      <c r="J1031" s="40"/>
      <c r="K1031" s="40"/>
    </row>
    <row r="1032" spans="2:11" x14ac:dyDescent="0.3">
      <c r="B1032" s="48">
        <v>1029</v>
      </c>
      <c r="C1032" s="50" t="s">
        <v>2455</v>
      </c>
      <c r="D1032" s="36"/>
      <c r="E1032" s="36"/>
      <c r="F1032" s="40"/>
      <c r="G1032" s="40"/>
      <c r="H1032" s="40"/>
      <c r="I1032" s="40"/>
      <c r="J1032" s="40"/>
      <c r="K1032" s="40"/>
    </row>
    <row r="1033" spans="2:11" x14ac:dyDescent="0.3">
      <c r="B1033" s="48">
        <v>1030</v>
      </c>
      <c r="C1033" s="50" t="s">
        <v>2456</v>
      </c>
      <c r="D1033" s="36"/>
      <c r="E1033" s="36"/>
      <c r="F1033" s="40"/>
      <c r="G1033" s="40"/>
      <c r="H1033" s="40"/>
      <c r="I1033" s="40"/>
      <c r="J1033" s="40"/>
      <c r="K1033" s="40"/>
    </row>
    <row r="1034" spans="2:11" x14ac:dyDescent="0.3">
      <c r="B1034" s="48">
        <v>1031</v>
      </c>
      <c r="C1034" s="50" t="s">
        <v>2457</v>
      </c>
      <c r="D1034" s="36"/>
      <c r="E1034" s="36"/>
      <c r="F1034" s="40"/>
      <c r="G1034" s="40"/>
      <c r="H1034" s="40"/>
      <c r="I1034" s="40"/>
      <c r="J1034" s="40"/>
      <c r="K1034" s="40"/>
    </row>
    <row r="1035" spans="2:11" x14ac:dyDescent="0.3">
      <c r="B1035" s="48">
        <v>1032</v>
      </c>
      <c r="C1035" s="50" t="s">
        <v>2458</v>
      </c>
      <c r="D1035" s="36"/>
      <c r="E1035" s="36"/>
      <c r="F1035" s="40"/>
      <c r="G1035" s="40"/>
      <c r="H1035" s="40"/>
      <c r="I1035" s="40"/>
      <c r="J1035" s="40"/>
      <c r="K1035" s="40"/>
    </row>
    <row r="1036" spans="2:11" x14ac:dyDescent="0.3">
      <c r="B1036" s="48">
        <v>1033</v>
      </c>
      <c r="C1036" s="50" t="s">
        <v>2459</v>
      </c>
      <c r="D1036" s="36"/>
      <c r="E1036" s="36"/>
      <c r="F1036" s="40"/>
      <c r="G1036" s="40"/>
      <c r="H1036" s="40"/>
      <c r="I1036" s="40"/>
      <c r="J1036" s="40"/>
      <c r="K1036" s="40"/>
    </row>
    <row r="1037" spans="2:11" x14ac:dyDescent="0.3">
      <c r="B1037" s="48">
        <v>1034</v>
      </c>
      <c r="C1037" s="50" t="s">
        <v>2460</v>
      </c>
      <c r="D1037" s="36"/>
      <c r="E1037" s="36"/>
      <c r="F1037" s="40"/>
      <c r="G1037" s="40"/>
      <c r="H1037" s="40"/>
      <c r="I1037" s="40"/>
      <c r="J1037" s="40"/>
      <c r="K1037" s="40"/>
    </row>
    <row r="1038" spans="2:11" x14ac:dyDescent="0.3">
      <c r="B1038" s="48">
        <v>1035</v>
      </c>
      <c r="C1038" s="50" t="s">
        <v>2461</v>
      </c>
      <c r="D1038" s="36"/>
      <c r="E1038" s="36"/>
      <c r="F1038" s="40"/>
      <c r="G1038" s="40"/>
      <c r="H1038" s="40"/>
      <c r="I1038" s="40"/>
      <c r="J1038" s="40"/>
      <c r="K1038" s="40"/>
    </row>
    <row r="1039" spans="2:11" x14ac:dyDescent="0.3">
      <c r="B1039" s="48">
        <v>1036</v>
      </c>
      <c r="C1039" s="50" t="s">
        <v>2462</v>
      </c>
      <c r="D1039" s="36"/>
      <c r="E1039" s="36"/>
      <c r="F1039" s="40"/>
      <c r="G1039" s="40"/>
      <c r="H1039" s="40"/>
      <c r="I1039" s="40"/>
      <c r="J1039" s="40"/>
      <c r="K1039" s="40"/>
    </row>
    <row r="1040" spans="2:11" x14ac:dyDescent="0.3">
      <c r="B1040" s="48">
        <v>1037</v>
      </c>
      <c r="C1040" s="50" t="s">
        <v>2463</v>
      </c>
      <c r="D1040" s="36"/>
      <c r="E1040" s="36"/>
      <c r="F1040" s="40"/>
      <c r="G1040" s="40"/>
      <c r="H1040" s="40"/>
      <c r="I1040" s="40"/>
      <c r="J1040" s="40"/>
      <c r="K1040" s="40"/>
    </row>
    <row r="1041" spans="2:11" x14ac:dyDescent="0.3">
      <c r="B1041" s="48">
        <v>1038</v>
      </c>
      <c r="C1041" s="50" t="s">
        <v>2464</v>
      </c>
      <c r="D1041" s="36"/>
      <c r="E1041" s="36"/>
      <c r="F1041" s="40"/>
      <c r="G1041" s="40"/>
      <c r="H1041" s="40"/>
      <c r="I1041" s="40"/>
      <c r="J1041" s="40"/>
      <c r="K1041" s="40"/>
    </row>
    <row r="1042" spans="2:11" x14ac:dyDescent="0.3">
      <c r="B1042" s="48">
        <v>1039</v>
      </c>
      <c r="C1042" s="50" t="s">
        <v>2465</v>
      </c>
      <c r="D1042" s="36"/>
      <c r="E1042" s="36"/>
      <c r="F1042" s="40"/>
      <c r="G1042" s="40"/>
      <c r="H1042" s="40"/>
      <c r="I1042" s="40"/>
      <c r="J1042" s="40"/>
      <c r="K1042" s="40"/>
    </row>
    <row r="1043" spans="2:11" x14ac:dyDescent="0.3">
      <c r="B1043" s="48">
        <v>1040</v>
      </c>
      <c r="C1043" s="50" t="s">
        <v>2466</v>
      </c>
      <c r="D1043" s="36"/>
      <c r="E1043" s="36"/>
      <c r="F1043" s="40"/>
      <c r="G1043" s="40"/>
      <c r="H1043" s="40"/>
      <c r="I1043" s="40"/>
      <c r="J1043" s="40"/>
      <c r="K1043" s="40"/>
    </row>
    <row r="1044" spans="2:11" x14ac:dyDescent="0.3">
      <c r="B1044" s="48">
        <v>1041</v>
      </c>
      <c r="C1044" s="50" t="s">
        <v>2467</v>
      </c>
      <c r="D1044" s="36"/>
      <c r="E1044" s="36"/>
      <c r="F1044" s="40"/>
      <c r="G1044" s="40"/>
      <c r="H1044" s="40"/>
      <c r="I1044" s="40"/>
      <c r="J1044" s="40"/>
      <c r="K1044" s="40"/>
    </row>
    <row r="1045" spans="2:11" x14ac:dyDescent="0.3">
      <c r="B1045" s="48">
        <v>1042</v>
      </c>
      <c r="C1045" s="50" t="s">
        <v>2468</v>
      </c>
      <c r="D1045" s="36"/>
      <c r="E1045" s="36"/>
      <c r="F1045" s="40"/>
      <c r="G1045" s="40"/>
      <c r="H1045" s="40"/>
      <c r="I1045" s="40"/>
      <c r="J1045" s="40"/>
      <c r="K1045" s="40"/>
    </row>
    <row r="1046" spans="2:11" x14ac:dyDescent="0.3">
      <c r="B1046" s="48">
        <v>1043</v>
      </c>
      <c r="C1046" s="50" t="s">
        <v>2469</v>
      </c>
      <c r="D1046" s="36"/>
      <c r="E1046" s="36"/>
      <c r="F1046" s="40"/>
      <c r="G1046" s="40"/>
      <c r="H1046" s="40"/>
      <c r="I1046" s="40"/>
      <c r="J1046" s="40"/>
      <c r="K1046" s="40"/>
    </row>
    <row r="1047" spans="2:11" x14ac:dyDescent="0.3">
      <c r="B1047" s="48">
        <v>1044</v>
      </c>
      <c r="C1047" s="50" t="s">
        <v>2470</v>
      </c>
      <c r="D1047" s="36"/>
      <c r="E1047" s="36"/>
      <c r="F1047" s="40"/>
      <c r="G1047" s="40"/>
      <c r="H1047" s="40"/>
      <c r="I1047" s="40"/>
      <c r="J1047" s="40"/>
      <c r="K1047" s="40"/>
    </row>
    <row r="1048" spans="2:11" x14ac:dyDescent="0.3">
      <c r="B1048" s="48">
        <v>1045</v>
      </c>
      <c r="C1048" s="50" t="s">
        <v>2471</v>
      </c>
      <c r="D1048" s="36"/>
      <c r="E1048" s="36"/>
      <c r="F1048" s="40"/>
      <c r="G1048" s="40"/>
      <c r="H1048" s="40"/>
      <c r="I1048" s="40"/>
      <c r="J1048" s="40"/>
      <c r="K1048" s="40"/>
    </row>
    <row r="1049" spans="2:11" x14ac:dyDescent="0.3">
      <c r="B1049" s="48">
        <v>1046</v>
      </c>
      <c r="C1049" s="50" t="s">
        <v>2472</v>
      </c>
      <c r="D1049" s="36"/>
      <c r="E1049" s="36"/>
      <c r="F1049" s="40"/>
      <c r="G1049" s="40"/>
      <c r="H1049" s="40"/>
      <c r="I1049" s="40"/>
      <c r="J1049" s="40"/>
      <c r="K1049" s="40"/>
    </row>
    <row r="1050" spans="2:11" x14ac:dyDescent="0.3">
      <c r="B1050" s="48">
        <v>1047</v>
      </c>
      <c r="C1050" s="50" t="s">
        <v>2473</v>
      </c>
      <c r="D1050" s="36"/>
      <c r="E1050" s="36"/>
      <c r="F1050" s="40"/>
      <c r="G1050" s="40"/>
      <c r="H1050" s="40"/>
      <c r="I1050" s="40"/>
      <c r="J1050" s="40"/>
      <c r="K1050" s="40"/>
    </row>
    <row r="1051" spans="2:11" x14ac:dyDescent="0.3">
      <c r="B1051" s="48">
        <v>1048</v>
      </c>
      <c r="C1051" s="50" t="s">
        <v>2474</v>
      </c>
      <c r="D1051" s="36"/>
      <c r="E1051" s="36"/>
      <c r="F1051" s="40"/>
      <c r="G1051" s="40"/>
      <c r="H1051" s="40"/>
      <c r="I1051" s="40"/>
      <c r="J1051" s="40"/>
      <c r="K1051" s="40"/>
    </row>
    <row r="1052" spans="2:11" x14ac:dyDescent="0.3">
      <c r="B1052" s="48">
        <v>1049</v>
      </c>
      <c r="C1052" s="50" t="s">
        <v>2475</v>
      </c>
      <c r="D1052" s="36"/>
      <c r="E1052" s="36"/>
      <c r="F1052" s="40"/>
      <c r="G1052" s="40"/>
      <c r="H1052" s="40"/>
      <c r="I1052" s="40"/>
      <c r="J1052" s="40"/>
      <c r="K1052" s="40"/>
    </row>
    <row r="1053" spans="2:11" x14ac:dyDescent="0.3">
      <c r="B1053" s="48">
        <v>1050</v>
      </c>
      <c r="C1053" s="50" t="s">
        <v>2476</v>
      </c>
      <c r="D1053" s="36"/>
      <c r="E1053" s="36"/>
      <c r="F1053" s="40"/>
      <c r="G1053" s="40"/>
      <c r="H1053" s="40"/>
      <c r="I1053" s="40"/>
      <c r="J1053" s="40"/>
      <c r="K1053" s="40"/>
    </row>
    <row r="1054" spans="2:11" x14ac:dyDescent="0.3">
      <c r="B1054" s="48">
        <v>1051</v>
      </c>
      <c r="C1054" s="50" t="s">
        <v>2477</v>
      </c>
      <c r="D1054" s="36"/>
      <c r="E1054" s="36"/>
      <c r="F1054" s="40"/>
      <c r="G1054" s="40"/>
      <c r="H1054" s="40"/>
      <c r="I1054" s="40"/>
      <c r="J1054" s="40"/>
      <c r="K1054" s="40"/>
    </row>
    <row r="1055" spans="2:11" x14ac:dyDescent="0.3">
      <c r="B1055" s="48">
        <v>1052</v>
      </c>
      <c r="C1055" s="50" t="s">
        <v>2478</v>
      </c>
      <c r="D1055" s="36"/>
      <c r="E1055" s="36"/>
      <c r="F1055" s="40"/>
      <c r="G1055" s="40"/>
      <c r="H1055" s="40"/>
      <c r="I1055" s="40"/>
      <c r="J1055" s="40"/>
      <c r="K1055" s="40"/>
    </row>
    <row r="1056" spans="2:11" x14ac:dyDescent="0.3">
      <c r="B1056" s="48">
        <v>1053</v>
      </c>
      <c r="C1056" s="50" t="s">
        <v>2479</v>
      </c>
      <c r="D1056" s="36"/>
      <c r="E1056" s="36"/>
      <c r="F1056" s="40"/>
      <c r="G1056" s="40"/>
      <c r="H1056" s="40"/>
      <c r="I1056" s="40"/>
      <c r="J1056" s="40"/>
      <c r="K1056" s="40"/>
    </row>
    <row r="1057" spans="2:11" x14ac:dyDescent="0.3">
      <c r="B1057" s="48">
        <v>1054</v>
      </c>
      <c r="C1057" s="50" t="s">
        <v>2480</v>
      </c>
      <c r="D1057" s="36"/>
      <c r="E1057" s="36"/>
      <c r="F1057" s="40"/>
      <c r="G1057" s="40"/>
      <c r="H1057" s="40"/>
      <c r="I1057" s="40"/>
      <c r="J1057" s="40"/>
      <c r="K1057" s="40"/>
    </row>
    <row r="1058" spans="2:11" x14ac:dyDescent="0.3">
      <c r="B1058" s="48">
        <v>1055</v>
      </c>
      <c r="C1058" s="50" t="s">
        <v>1706</v>
      </c>
      <c r="D1058" s="36"/>
      <c r="E1058" s="36"/>
      <c r="F1058" s="40"/>
      <c r="G1058" s="40"/>
      <c r="H1058" s="40"/>
      <c r="I1058" s="40"/>
      <c r="J1058" s="40"/>
      <c r="K1058" s="40"/>
    </row>
    <row r="1059" spans="2:11" x14ac:dyDescent="0.3">
      <c r="B1059" s="48">
        <v>1056</v>
      </c>
      <c r="C1059" s="50" t="s">
        <v>1707</v>
      </c>
      <c r="D1059" s="36"/>
      <c r="E1059" s="36"/>
      <c r="F1059" s="40"/>
      <c r="G1059" s="40"/>
      <c r="H1059" s="40"/>
      <c r="I1059" s="40"/>
      <c r="J1059" s="40"/>
      <c r="K1059" s="40"/>
    </row>
    <row r="1060" spans="2:11" x14ac:dyDescent="0.3">
      <c r="B1060" s="48">
        <v>1057</v>
      </c>
      <c r="C1060" s="50" t="s">
        <v>1708</v>
      </c>
      <c r="D1060" s="36"/>
      <c r="E1060" s="36"/>
      <c r="F1060" s="40"/>
      <c r="G1060" s="40"/>
      <c r="H1060" s="40"/>
      <c r="I1060" s="40"/>
      <c r="J1060" s="40"/>
      <c r="K1060" s="40"/>
    </row>
    <row r="1061" spans="2:11" x14ac:dyDescent="0.3">
      <c r="B1061" s="48">
        <v>1058</v>
      </c>
      <c r="C1061" s="50" t="s">
        <v>2481</v>
      </c>
      <c r="D1061" s="36"/>
      <c r="E1061" s="36"/>
      <c r="F1061" s="40"/>
      <c r="G1061" s="40"/>
      <c r="H1061" s="40"/>
      <c r="I1061" s="40"/>
      <c r="J1061" s="40"/>
      <c r="K1061" s="40"/>
    </row>
    <row r="1062" spans="2:11" x14ac:dyDescent="0.3">
      <c r="B1062" s="48">
        <v>1059</v>
      </c>
      <c r="C1062" s="50" t="s">
        <v>2482</v>
      </c>
      <c r="D1062" s="36"/>
      <c r="E1062" s="36"/>
      <c r="F1062" s="40"/>
      <c r="G1062" s="40"/>
      <c r="H1062" s="40"/>
      <c r="I1062" s="40"/>
      <c r="J1062" s="40"/>
      <c r="K1062" s="40"/>
    </row>
    <row r="1063" spans="2:11" x14ac:dyDescent="0.3">
      <c r="B1063" s="48">
        <v>1060</v>
      </c>
      <c r="C1063" s="50" t="s">
        <v>1709</v>
      </c>
      <c r="D1063" s="36"/>
      <c r="E1063" s="36"/>
      <c r="F1063" s="40"/>
      <c r="G1063" s="40"/>
      <c r="H1063" s="40"/>
      <c r="I1063" s="40"/>
      <c r="J1063" s="40"/>
      <c r="K1063" s="40"/>
    </row>
    <row r="1064" spans="2:11" x14ac:dyDescent="0.3">
      <c r="B1064" s="48">
        <v>1061</v>
      </c>
      <c r="C1064" s="50" t="s">
        <v>1710</v>
      </c>
      <c r="D1064" s="36"/>
      <c r="E1064" s="36"/>
      <c r="F1064" s="40"/>
      <c r="G1064" s="40"/>
      <c r="H1064" s="40"/>
      <c r="I1064" s="40"/>
      <c r="J1064" s="40"/>
      <c r="K1064" s="40"/>
    </row>
    <row r="1065" spans="2:11" x14ac:dyDescent="0.3">
      <c r="B1065" s="48">
        <v>1062</v>
      </c>
      <c r="C1065" s="50" t="s">
        <v>1711</v>
      </c>
      <c r="D1065" s="36"/>
      <c r="E1065" s="36"/>
      <c r="F1065" s="40"/>
      <c r="G1065" s="40"/>
      <c r="H1065" s="40"/>
      <c r="I1065" s="40"/>
      <c r="J1065" s="40"/>
      <c r="K1065" s="40"/>
    </row>
    <row r="1066" spans="2:11" x14ac:dyDescent="0.3">
      <c r="B1066" s="48">
        <v>1063</v>
      </c>
      <c r="C1066" s="50" t="s">
        <v>1712</v>
      </c>
      <c r="D1066" s="36"/>
      <c r="E1066" s="36"/>
      <c r="F1066" s="40"/>
      <c r="G1066" s="40"/>
      <c r="H1066" s="40"/>
      <c r="I1066" s="40"/>
      <c r="J1066" s="40"/>
      <c r="K1066" s="40"/>
    </row>
    <row r="1067" spans="2:11" x14ac:dyDescent="0.3">
      <c r="B1067" s="48">
        <v>1064</v>
      </c>
      <c r="C1067" s="50" t="s">
        <v>1713</v>
      </c>
      <c r="D1067" s="36"/>
      <c r="E1067" s="36"/>
      <c r="F1067" s="40"/>
      <c r="G1067" s="40"/>
      <c r="H1067" s="40"/>
      <c r="I1067" s="40"/>
      <c r="J1067" s="40"/>
      <c r="K1067" s="40"/>
    </row>
    <row r="1068" spans="2:11" x14ac:dyDescent="0.3">
      <c r="B1068" s="48">
        <v>1065</v>
      </c>
      <c r="C1068" s="50" t="s">
        <v>2483</v>
      </c>
      <c r="D1068" s="36"/>
      <c r="E1068" s="36"/>
      <c r="F1068" s="40"/>
      <c r="G1068" s="40"/>
      <c r="H1068" s="40"/>
      <c r="I1068" s="40"/>
      <c r="J1068" s="40"/>
      <c r="K1068" s="40"/>
    </row>
    <row r="1069" spans="2:11" x14ac:dyDescent="0.3">
      <c r="B1069" s="48">
        <v>1066</v>
      </c>
      <c r="C1069" s="50" t="s">
        <v>1714</v>
      </c>
      <c r="D1069" s="36"/>
      <c r="E1069" s="36"/>
      <c r="F1069" s="40"/>
      <c r="G1069" s="40"/>
      <c r="H1069" s="40"/>
      <c r="I1069" s="40"/>
      <c r="J1069" s="40"/>
      <c r="K1069" s="40"/>
    </row>
    <row r="1070" spans="2:11" x14ac:dyDescent="0.3">
      <c r="B1070" s="48">
        <v>1067</v>
      </c>
      <c r="C1070" s="50" t="s">
        <v>1715</v>
      </c>
      <c r="D1070" s="36"/>
      <c r="E1070" s="36"/>
      <c r="F1070" s="40"/>
      <c r="G1070" s="40"/>
      <c r="H1070" s="40"/>
      <c r="I1070" s="40"/>
      <c r="J1070" s="40"/>
      <c r="K1070" s="40"/>
    </row>
    <row r="1071" spans="2:11" x14ac:dyDescent="0.3">
      <c r="B1071" s="48">
        <v>1068</v>
      </c>
      <c r="C1071" s="50" t="s">
        <v>2484</v>
      </c>
      <c r="D1071" s="36"/>
      <c r="E1071" s="36"/>
      <c r="F1071" s="40"/>
      <c r="G1071" s="40"/>
      <c r="H1071" s="40"/>
      <c r="I1071" s="40"/>
      <c r="J1071" s="40"/>
      <c r="K1071" s="40"/>
    </row>
    <row r="1072" spans="2:11" x14ac:dyDescent="0.3">
      <c r="B1072" s="48">
        <v>1069</v>
      </c>
      <c r="C1072" s="50" t="s">
        <v>1716</v>
      </c>
      <c r="D1072" s="36"/>
      <c r="E1072" s="36"/>
      <c r="F1072" s="40"/>
      <c r="G1072" s="40"/>
      <c r="H1072" s="40"/>
      <c r="I1072" s="40"/>
      <c r="J1072" s="40"/>
      <c r="K1072" s="40"/>
    </row>
    <row r="1073" spans="2:11" x14ac:dyDescent="0.3">
      <c r="B1073" s="48">
        <v>1070</v>
      </c>
      <c r="C1073" s="50" t="s">
        <v>1717</v>
      </c>
      <c r="D1073" s="36"/>
      <c r="E1073" s="36"/>
      <c r="F1073" s="40"/>
      <c r="G1073" s="40"/>
      <c r="H1073" s="40"/>
      <c r="I1073" s="40"/>
      <c r="J1073" s="40"/>
      <c r="K1073" s="40"/>
    </row>
    <row r="1074" spans="2:11" x14ac:dyDescent="0.3">
      <c r="B1074" s="48">
        <v>1071</v>
      </c>
      <c r="C1074" s="50" t="s">
        <v>1718</v>
      </c>
      <c r="D1074" s="36"/>
      <c r="E1074" s="36"/>
      <c r="F1074" s="40"/>
      <c r="G1074" s="40"/>
      <c r="H1074" s="40"/>
      <c r="I1074" s="40"/>
      <c r="J1074" s="40"/>
      <c r="K1074" s="40"/>
    </row>
    <row r="1075" spans="2:11" x14ac:dyDescent="0.3">
      <c r="B1075" s="48">
        <v>1072</v>
      </c>
      <c r="C1075" s="50" t="s">
        <v>1719</v>
      </c>
      <c r="D1075" s="36"/>
      <c r="E1075" s="36"/>
      <c r="F1075" s="40"/>
      <c r="G1075" s="40"/>
      <c r="H1075" s="40"/>
      <c r="I1075" s="40"/>
      <c r="J1075" s="40"/>
      <c r="K1075" s="40"/>
    </row>
    <row r="1076" spans="2:11" x14ac:dyDescent="0.3">
      <c r="B1076" s="48">
        <v>1073</v>
      </c>
      <c r="C1076" s="50" t="s">
        <v>1720</v>
      </c>
      <c r="D1076" s="36"/>
      <c r="E1076" s="36"/>
      <c r="F1076" s="40"/>
      <c r="G1076" s="40"/>
      <c r="H1076" s="40"/>
      <c r="I1076" s="40"/>
      <c r="J1076" s="40"/>
      <c r="K1076" s="40"/>
    </row>
    <row r="1077" spans="2:11" x14ac:dyDescent="0.3">
      <c r="B1077" s="48">
        <v>1074</v>
      </c>
      <c r="C1077" s="50" t="s">
        <v>1721</v>
      </c>
      <c r="D1077" s="36"/>
      <c r="E1077" s="36"/>
      <c r="F1077" s="40"/>
      <c r="G1077" s="40"/>
      <c r="H1077" s="40"/>
      <c r="I1077" s="40"/>
      <c r="J1077" s="40"/>
      <c r="K1077" s="40"/>
    </row>
    <row r="1078" spans="2:11" x14ac:dyDescent="0.3">
      <c r="B1078" s="48">
        <v>1075</v>
      </c>
      <c r="C1078" s="50" t="s">
        <v>2485</v>
      </c>
      <c r="D1078" s="36"/>
      <c r="E1078" s="36"/>
      <c r="F1078" s="40"/>
      <c r="G1078" s="40"/>
      <c r="H1078" s="40"/>
      <c r="I1078" s="40"/>
      <c r="J1078" s="40"/>
      <c r="K1078" s="40"/>
    </row>
    <row r="1079" spans="2:11" x14ac:dyDescent="0.3">
      <c r="B1079" s="48">
        <v>1076</v>
      </c>
      <c r="C1079" s="50" t="s">
        <v>1722</v>
      </c>
      <c r="D1079" s="36"/>
      <c r="E1079" s="36"/>
      <c r="F1079" s="40"/>
      <c r="G1079" s="40"/>
      <c r="H1079" s="40"/>
      <c r="I1079" s="40"/>
      <c r="J1079" s="40"/>
      <c r="K1079" s="40"/>
    </row>
    <row r="1080" spans="2:11" x14ac:dyDescent="0.3">
      <c r="B1080" s="48">
        <v>1077</v>
      </c>
      <c r="C1080" s="50" t="s">
        <v>1723</v>
      </c>
      <c r="D1080" s="36"/>
      <c r="E1080" s="36"/>
      <c r="F1080" s="40"/>
      <c r="G1080" s="40"/>
      <c r="H1080" s="40"/>
      <c r="I1080" s="40"/>
      <c r="J1080" s="40"/>
      <c r="K1080" s="40"/>
    </row>
    <row r="1081" spans="2:11" x14ac:dyDescent="0.3">
      <c r="B1081" s="48">
        <v>1078</v>
      </c>
      <c r="C1081" s="50" t="s">
        <v>1724</v>
      </c>
      <c r="D1081" s="36"/>
      <c r="E1081" s="36"/>
      <c r="F1081" s="40"/>
      <c r="G1081" s="40"/>
      <c r="H1081" s="40"/>
      <c r="I1081" s="40"/>
      <c r="J1081" s="40"/>
      <c r="K1081" s="40"/>
    </row>
    <row r="1082" spans="2:11" x14ac:dyDescent="0.3">
      <c r="B1082" s="48">
        <v>1079</v>
      </c>
      <c r="C1082" s="50" t="s">
        <v>1725</v>
      </c>
      <c r="D1082" s="36"/>
      <c r="E1082" s="36"/>
      <c r="F1082" s="40"/>
      <c r="G1082" s="40"/>
      <c r="H1082" s="40"/>
      <c r="I1082" s="40"/>
      <c r="J1082" s="40"/>
      <c r="K1082" s="40"/>
    </row>
    <row r="1083" spans="2:11" x14ac:dyDescent="0.3">
      <c r="B1083" s="48">
        <v>1080</v>
      </c>
      <c r="C1083" s="50" t="s">
        <v>1726</v>
      </c>
      <c r="D1083" s="36"/>
      <c r="E1083" s="36"/>
      <c r="F1083" s="40"/>
      <c r="G1083" s="40"/>
      <c r="H1083" s="40"/>
      <c r="I1083" s="40"/>
      <c r="J1083" s="40"/>
      <c r="K1083" s="40"/>
    </row>
    <row r="1084" spans="2:11" x14ac:dyDescent="0.3">
      <c r="B1084" s="48">
        <v>1081</v>
      </c>
      <c r="C1084" s="50" t="s">
        <v>1727</v>
      </c>
      <c r="D1084" s="36"/>
      <c r="E1084" s="36"/>
      <c r="F1084" s="40"/>
      <c r="G1084" s="40"/>
      <c r="H1084" s="40"/>
      <c r="I1084" s="40"/>
      <c r="J1084" s="40"/>
      <c r="K1084" s="40"/>
    </row>
    <row r="1085" spans="2:11" x14ac:dyDescent="0.3">
      <c r="B1085" s="48">
        <v>1082</v>
      </c>
      <c r="C1085" s="50" t="s">
        <v>1728</v>
      </c>
      <c r="D1085" s="36"/>
      <c r="E1085" s="36"/>
      <c r="F1085" s="40"/>
      <c r="G1085" s="40"/>
      <c r="H1085" s="40"/>
      <c r="I1085" s="40"/>
      <c r="J1085" s="40"/>
      <c r="K1085" s="40"/>
    </row>
    <row r="1086" spans="2:11" x14ac:dyDescent="0.3">
      <c r="B1086" s="48">
        <v>1083</v>
      </c>
      <c r="C1086" s="50" t="s">
        <v>1729</v>
      </c>
      <c r="D1086" s="36"/>
      <c r="E1086" s="36"/>
      <c r="F1086" s="40"/>
      <c r="G1086" s="40"/>
      <c r="H1086" s="40"/>
      <c r="I1086" s="40"/>
      <c r="J1086" s="40"/>
      <c r="K1086" s="40"/>
    </row>
    <row r="1087" spans="2:11" x14ac:dyDescent="0.3">
      <c r="B1087" s="48">
        <v>1084</v>
      </c>
      <c r="C1087" s="50" t="s">
        <v>1730</v>
      </c>
      <c r="D1087" s="36"/>
      <c r="E1087" s="36"/>
      <c r="F1087" s="40"/>
      <c r="G1087" s="40"/>
      <c r="H1087" s="40"/>
      <c r="I1087" s="40"/>
      <c r="J1087" s="40"/>
      <c r="K1087" s="40"/>
    </row>
    <row r="1088" spans="2:11" x14ac:dyDescent="0.3">
      <c r="B1088" s="48">
        <v>1085</v>
      </c>
      <c r="C1088" s="50" t="s">
        <v>1731</v>
      </c>
      <c r="D1088" s="36"/>
      <c r="E1088" s="36"/>
      <c r="F1088" s="40"/>
      <c r="G1088" s="40"/>
      <c r="H1088" s="40"/>
      <c r="I1088" s="40"/>
      <c r="J1088" s="40"/>
      <c r="K1088" s="40"/>
    </row>
    <row r="1089" spans="2:11" x14ac:dyDescent="0.3">
      <c r="B1089" s="48">
        <v>1086</v>
      </c>
      <c r="C1089" s="50" t="s">
        <v>1732</v>
      </c>
      <c r="D1089" s="36"/>
      <c r="E1089" s="36"/>
      <c r="F1089" s="40"/>
      <c r="G1089" s="40"/>
      <c r="H1089" s="40"/>
      <c r="I1089" s="40"/>
      <c r="J1089" s="40"/>
      <c r="K1089" s="40"/>
    </row>
    <row r="1090" spans="2:11" x14ac:dyDescent="0.3">
      <c r="B1090" s="48">
        <v>1087</v>
      </c>
      <c r="C1090" s="50" t="s">
        <v>2486</v>
      </c>
      <c r="D1090" s="36"/>
      <c r="E1090" s="36"/>
      <c r="F1090" s="40"/>
      <c r="G1090" s="40"/>
      <c r="H1090" s="40"/>
      <c r="I1090" s="40"/>
      <c r="J1090" s="40"/>
      <c r="K1090" s="40"/>
    </row>
    <row r="1091" spans="2:11" x14ac:dyDescent="0.3">
      <c r="B1091" s="48">
        <v>1088</v>
      </c>
      <c r="C1091" s="50" t="s">
        <v>2487</v>
      </c>
      <c r="D1091" s="36"/>
      <c r="E1091" s="36"/>
      <c r="F1091" s="40"/>
      <c r="G1091" s="40"/>
      <c r="H1091" s="40"/>
      <c r="I1091" s="40"/>
      <c r="J1091" s="40"/>
      <c r="K1091" s="40"/>
    </row>
    <row r="1092" spans="2:11" x14ac:dyDescent="0.3">
      <c r="B1092" s="48">
        <v>1089</v>
      </c>
      <c r="C1092" s="50" t="s">
        <v>1733</v>
      </c>
      <c r="D1092" s="36"/>
      <c r="E1092" s="36"/>
      <c r="F1092" s="40"/>
      <c r="G1092" s="40"/>
      <c r="H1092" s="40"/>
      <c r="I1092" s="40"/>
      <c r="J1092" s="40"/>
      <c r="K1092" s="40"/>
    </row>
    <row r="1093" spans="2:11" x14ac:dyDescent="0.3">
      <c r="B1093" s="48">
        <v>1090</v>
      </c>
      <c r="C1093" s="50" t="s">
        <v>1734</v>
      </c>
      <c r="D1093" s="36"/>
      <c r="E1093" s="36"/>
      <c r="F1093" s="40"/>
      <c r="G1093" s="40"/>
      <c r="H1093" s="40"/>
      <c r="I1093" s="40"/>
      <c r="J1093" s="40"/>
      <c r="K1093" s="40"/>
    </row>
    <row r="1094" spans="2:11" x14ac:dyDescent="0.3">
      <c r="B1094" s="48">
        <v>1091</v>
      </c>
      <c r="C1094" s="50" t="s">
        <v>1735</v>
      </c>
      <c r="D1094" s="36"/>
      <c r="E1094" s="36"/>
      <c r="F1094" s="40"/>
      <c r="G1094" s="40"/>
      <c r="H1094" s="40"/>
      <c r="I1094" s="40"/>
      <c r="J1094" s="40"/>
      <c r="K1094" s="40"/>
    </row>
    <row r="1095" spans="2:11" x14ac:dyDescent="0.3">
      <c r="B1095" s="48">
        <v>1092</v>
      </c>
      <c r="C1095" s="50" t="s">
        <v>1736</v>
      </c>
      <c r="D1095" s="36"/>
      <c r="E1095" s="36"/>
      <c r="F1095" s="40"/>
      <c r="G1095" s="40"/>
      <c r="H1095" s="40"/>
      <c r="I1095" s="40"/>
      <c r="J1095" s="40"/>
      <c r="K1095" s="40"/>
    </row>
    <row r="1096" spans="2:11" x14ac:dyDescent="0.3">
      <c r="B1096" s="48">
        <v>1093</v>
      </c>
      <c r="C1096" s="50" t="s">
        <v>1737</v>
      </c>
      <c r="D1096" s="36"/>
      <c r="E1096" s="36"/>
      <c r="F1096" s="40"/>
      <c r="G1096" s="40"/>
      <c r="H1096" s="40"/>
      <c r="I1096" s="40"/>
      <c r="J1096" s="40"/>
      <c r="K1096" s="40"/>
    </row>
    <row r="1097" spans="2:11" x14ac:dyDescent="0.3">
      <c r="B1097" s="48">
        <v>1094</v>
      </c>
      <c r="C1097" s="50" t="s">
        <v>1738</v>
      </c>
      <c r="D1097" s="36"/>
      <c r="E1097" s="36"/>
      <c r="F1097" s="40"/>
      <c r="G1097" s="40"/>
      <c r="H1097" s="40"/>
      <c r="I1097" s="40"/>
      <c r="J1097" s="40"/>
      <c r="K1097" s="40"/>
    </row>
    <row r="1098" spans="2:11" x14ac:dyDescent="0.3">
      <c r="B1098" s="48">
        <v>1095</v>
      </c>
      <c r="C1098" s="50" t="s">
        <v>2488</v>
      </c>
      <c r="D1098" s="36"/>
      <c r="E1098" s="36"/>
      <c r="F1098" s="40"/>
      <c r="G1098" s="40"/>
      <c r="H1098" s="40"/>
      <c r="I1098" s="40"/>
      <c r="J1098" s="40"/>
      <c r="K1098" s="40"/>
    </row>
    <row r="1099" spans="2:11" x14ac:dyDescent="0.3">
      <c r="B1099" s="48">
        <v>1096</v>
      </c>
      <c r="C1099" s="50" t="s">
        <v>2489</v>
      </c>
      <c r="D1099" s="36"/>
      <c r="E1099" s="36"/>
      <c r="F1099" s="40"/>
      <c r="G1099" s="40"/>
      <c r="H1099" s="40"/>
      <c r="I1099" s="40"/>
      <c r="J1099" s="40"/>
      <c r="K1099" s="40"/>
    </row>
    <row r="1100" spans="2:11" x14ac:dyDescent="0.3">
      <c r="B1100" s="48">
        <v>1097</v>
      </c>
      <c r="C1100" s="50" t="s">
        <v>2490</v>
      </c>
      <c r="D1100" s="36"/>
      <c r="E1100" s="36"/>
      <c r="F1100" s="40"/>
      <c r="G1100" s="40"/>
      <c r="H1100" s="40"/>
      <c r="I1100" s="40"/>
      <c r="J1100" s="40"/>
      <c r="K1100" s="40"/>
    </row>
    <row r="1101" spans="2:11" x14ac:dyDescent="0.3">
      <c r="B1101" s="48">
        <v>1098</v>
      </c>
      <c r="C1101" s="50" t="s">
        <v>2491</v>
      </c>
      <c r="D1101" s="36"/>
      <c r="E1101" s="36"/>
      <c r="F1101" s="40"/>
      <c r="G1101" s="40"/>
      <c r="H1101" s="40"/>
      <c r="I1101" s="40"/>
      <c r="J1101" s="40"/>
      <c r="K1101" s="40"/>
    </row>
    <row r="1102" spans="2:11" x14ac:dyDescent="0.3">
      <c r="B1102" s="48">
        <v>1099</v>
      </c>
      <c r="C1102" s="50" t="s">
        <v>2492</v>
      </c>
      <c r="D1102" s="36"/>
      <c r="E1102" s="36"/>
      <c r="F1102" s="40"/>
      <c r="G1102" s="40"/>
      <c r="H1102" s="40"/>
      <c r="I1102" s="40"/>
      <c r="J1102" s="40"/>
      <c r="K1102" s="40"/>
    </row>
    <row r="1103" spans="2:11" x14ac:dyDescent="0.3">
      <c r="B1103" s="48">
        <v>1100</v>
      </c>
      <c r="C1103" s="50" t="s">
        <v>2493</v>
      </c>
      <c r="D1103" s="36"/>
      <c r="E1103" s="36"/>
      <c r="F1103" s="40"/>
      <c r="G1103" s="40"/>
      <c r="H1103" s="40"/>
      <c r="I1103" s="40"/>
      <c r="J1103" s="40"/>
      <c r="K1103" s="40"/>
    </row>
    <row r="1104" spans="2:11" x14ac:dyDescent="0.3">
      <c r="B1104" s="48">
        <v>1101</v>
      </c>
      <c r="C1104" s="50" t="s">
        <v>2494</v>
      </c>
      <c r="D1104" s="36"/>
      <c r="E1104" s="36"/>
      <c r="F1104" s="40"/>
      <c r="G1104" s="40"/>
      <c r="H1104" s="40"/>
      <c r="I1104" s="40"/>
      <c r="J1104" s="40"/>
      <c r="K1104" s="40"/>
    </row>
    <row r="1105" spans="2:11" x14ac:dyDescent="0.3">
      <c r="B1105" s="48">
        <v>1102</v>
      </c>
      <c r="C1105" s="50" t="s">
        <v>2495</v>
      </c>
      <c r="D1105" s="36"/>
      <c r="E1105" s="36"/>
      <c r="F1105" s="40"/>
      <c r="G1105" s="40"/>
      <c r="H1105" s="40"/>
      <c r="I1105" s="40"/>
      <c r="J1105" s="40"/>
      <c r="K1105" s="40"/>
    </row>
    <row r="1106" spans="2:11" x14ac:dyDescent="0.3">
      <c r="B1106" s="48">
        <v>1103</v>
      </c>
      <c r="C1106" s="50" t="s">
        <v>2496</v>
      </c>
      <c r="D1106" s="36"/>
      <c r="E1106" s="36"/>
      <c r="F1106" s="40"/>
      <c r="G1106" s="40"/>
      <c r="H1106" s="40"/>
      <c r="I1106" s="40"/>
      <c r="J1106" s="40"/>
      <c r="K1106" s="40"/>
    </row>
    <row r="1107" spans="2:11" x14ac:dyDescent="0.3">
      <c r="B1107" s="48">
        <v>1104</v>
      </c>
      <c r="C1107" s="50" t="s">
        <v>2497</v>
      </c>
      <c r="D1107" s="36"/>
      <c r="E1107" s="36"/>
      <c r="F1107" s="40"/>
      <c r="G1107" s="40"/>
      <c r="H1107" s="40"/>
      <c r="I1107" s="40"/>
      <c r="J1107" s="40"/>
      <c r="K1107" s="40"/>
    </row>
    <row r="1108" spans="2:11" x14ac:dyDescent="0.3">
      <c r="B1108" s="48">
        <v>1105</v>
      </c>
      <c r="C1108" s="50" t="s">
        <v>2498</v>
      </c>
      <c r="D1108" s="36"/>
      <c r="E1108" s="36"/>
      <c r="F1108" s="40"/>
      <c r="G1108" s="40"/>
      <c r="H1108" s="40"/>
      <c r="I1108" s="40"/>
      <c r="J1108" s="40"/>
      <c r="K1108" s="40"/>
    </row>
    <row r="1109" spans="2:11" x14ac:dyDescent="0.3">
      <c r="B1109" s="48">
        <v>1106</v>
      </c>
      <c r="C1109" s="50" t="s">
        <v>2499</v>
      </c>
      <c r="D1109" s="36"/>
      <c r="E1109" s="36"/>
      <c r="F1109" s="40"/>
      <c r="G1109" s="40"/>
      <c r="H1109" s="40"/>
      <c r="I1109" s="40"/>
      <c r="J1109" s="40"/>
      <c r="K1109" s="40"/>
    </row>
    <row r="1110" spans="2:11" x14ac:dyDescent="0.3">
      <c r="B1110" s="48">
        <v>1107</v>
      </c>
      <c r="C1110" s="50" t="s">
        <v>2500</v>
      </c>
      <c r="D1110" s="36"/>
      <c r="E1110" s="36"/>
      <c r="F1110" s="40"/>
      <c r="G1110" s="40"/>
      <c r="H1110" s="40"/>
      <c r="I1110" s="40"/>
      <c r="J1110" s="40"/>
      <c r="K1110" s="40"/>
    </row>
    <row r="1111" spans="2:11" x14ac:dyDescent="0.3">
      <c r="B1111" s="48">
        <v>1108</v>
      </c>
      <c r="C1111" s="50" t="s">
        <v>2501</v>
      </c>
      <c r="D1111" s="36"/>
      <c r="E1111" s="36"/>
      <c r="F1111" s="40"/>
      <c r="G1111" s="40"/>
      <c r="H1111" s="40"/>
      <c r="I1111" s="40"/>
      <c r="J1111" s="40"/>
      <c r="K1111" s="40"/>
    </row>
    <row r="1112" spans="2:11" x14ac:dyDescent="0.3">
      <c r="B1112" s="48">
        <v>1109</v>
      </c>
      <c r="C1112" s="50" t="s">
        <v>2502</v>
      </c>
      <c r="D1112" s="36"/>
      <c r="E1112" s="36"/>
      <c r="F1112" s="40"/>
      <c r="G1112" s="40"/>
      <c r="H1112" s="40"/>
      <c r="I1112" s="40"/>
      <c r="J1112" s="40"/>
      <c r="K1112" s="40"/>
    </row>
    <row r="1113" spans="2:11" x14ac:dyDescent="0.3">
      <c r="B1113" s="48">
        <v>1110</v>
      </c>
      <c r="C1113" s="50" t="s">
        <v>2503</v>
      </c>
      <c r="D1113" s="36"/>
      <c r="E1113" s="36"/>
      <c r="F1113" s="40"/>
      <c r="G1113" s="40"/>
      <c r="H1113" s="40"/>
      <c r="I1113" s="40"/>
      <c r="J1113" s="40"/>
      <c r="K1113" s="40"/>
    </row>
    <row r="1114" spans="2:11" x14ac:dyDescent="0.3">
      <c r="B1114" s="48">
        <v>1111</v>
      </c>
      <c r="C1114" s="50" t="s">
        <v>2504</v>
      </c>
      <c r="D1114" s="36"/>
      <c r="E1114" s="36"/>
      <c r="F1114" s="40"/>
      <c r="G1114" s="40"/>
      <c r="H1114" s="40"/>
      <c r="I1114" s="40"/>
      <c r="J1114" s="40"/>
      <c r="K1114" s="40"/>
    </row>
    <row r="1115" spans="2:11" x14ac:dyDescent="0.3">
      <c r="B1115" s="48">
        <v>1112</v>
      </c>
      <c r="C1115" s="50" t="s">
        <v>2505</v>
      </c>
      <c r="D1115" s="36"/>
      <c r="E1115" s="36"/>
      <c r="F1115" s="40"/>
      <c r="G1115" s="40"/>
      <c r="H1115" s="40"/>
      <c r="I1115" s="40"/>
      <c r="J1115" s="40"/>
      <c r="K1115" s="40"/>
    </row>
    <row r="1116" spans="2:11" x14ac:dyDescent="0.3">
      <c r="B1116" s="48">
        <v>1113</v>
      </c>
      <c r="C1116" s="50" t="s">
        <v>2506</v>
      </c>
      <c r="D1116" s="36"/>
      <c r="E1116" s="36"/>
      <c r="F1116" s="40"/>
      <c r="G1116" s="40"/>
      <c r="H1116" s="40"/>
      <c r="I1116" s="40"/>
      <c r="J1116" s="40"/>
      <c r="K1116" s="40"/>
    </row>
    <row r="1117" spans="2:11" x14ac:dyDescent="0.3">
      <c r="B1117" s="48">
        <v>1114</v>
      </c>
      <c r="C1117" s="50" t="s">
        <v>2507</v>
      </c>
      <c r="D1117" s="36"/>
      <c r="E1117" s="36"/>
      <c r="F1117" s="40"/>
      <c r="G1117" s="40"/>
      <c r="H1117" s="40"/>
      <c r="I1117" s="40"/>
      <c r="J1117" s="40"/>
      <c r="K1117" s="40"/>
    </row>
    <row r="1118" spans="2:11" x14ac:dyDescent="0.3">
      <c r="B1118" s="48">
        <v>1115</v>
      </c>
      <c r="C1118" s="50" t="s">
        <v>2508</v>
      </c>
      <c r="D1118" s="36"/>
      <c r="E1118" s="36"/>
      <c r="F1118" s="40"/>
      <c r="G1118" s="40"/>
      <c r="H1118" s="40"/>
      <c r="I1118" s="40"/>
      <c r="J1118" s="40"/>
      <c r="K1118" s="40"/>
    </row>
    <row r="1119" spans="2:11" x14ac:dyDescent="0.3">
      <c r="B1119" s="48">
        <v>1116</v>
      </c>
      <c r="C1119" s="50" t="s">
        <v>2509</v>
      </c>
      <c r="D1119" s="36"/>
      <c r="E1119" s="36"/>
      <c r="F1119" s="40"/>
      <c r="G1119" s="40"/>
      <c r="H1119" s="40"/>
      <c r="I1119" s="40"/>
      <c r="J1119" s="40"/>
      <c r="K1119" s="40"/>
    </row>
    <row r="1120" spans="2:11" x14ac:dyDescent="0.3">
      <c r="B1120" s="48">
        <v>1117</v>
      </c>
      <c r="C1120" s="50" t="s">
        <v>2510</v>
      </c>
      <c r="D1120" s="36"/>
      <c r="E1120" s="36"/>
      <c r="F1120" s="40"/>
      <c r="G1120" s="40"/>
      <c r="H1120" s="40"/>
      <c r="I1120" s="40"/>
      <c r="J1120" s="40"/>
      <c r="K1120" s="40"/>
    </row>
    <row r="1121" spans="2:11" x14ac:dyDescent="0.3">
      <c r="B1121" s="48">
        <v>1118</v>
      </c>
      <c r="C1121" s="50" t="s">
        <v>2511</v>
      </c>
      <c r="D1121" s="36"/>
      <c r="E1121" s="36"/>
      <c r="F1121" s="40"/>
      <c r="G1121" s="40"/>
      <c r="H1121" s="40"/>
      <c r="I1121" s="40"/>
      <c r="J1121" s="40"/>
      <c r="K1121" s="40"/>
    </row>
    <row r="1122" spans="2:11" x14ac:dyDescent="0.3">
      <c r="B1122" s="48">
        <v>1119</v>
      </c>
      <c r="C1122" s="50" t="s">
        <v>2512</v>
      </c>
      <c r="D1122" s="36"/>
      <c r="E1122" s="36"/>
      <c r="F1122" s="40"/>
      <c r="G1122" s="40"/>
      <c r="H1122" s="40"/>
      <c r="I1122" s="40"/>
      <c r="J1122" s="40"/>
      <c r="K1122" s="40"/>
    </row>
    <row r="1123" spans="2:11" x14ac:dyDescent="0.3">
      <c r="B1123" s="48">
        <v>1120</v>
      </c>
      <c r="C1123" s="50" t="s">
        <v>2513</v>
      </c>
      <c r="D1123" s="36"/>
      <c r="E1123" s="36"/>
      <c r="F1123" s="40"/>
      <c r="G1123" s="40"/>
      <c r="H1123" s="40"/>
      <c r="I1123" s="40"/>
      <c r="J1123" s="40"/>
      <c r="K1123" s="40"/>
    </row>
    <row r="1124" spans="2:11" x14ac:dyDescent="0.3">
      <c r="B1124" s="48">
        <v>1121</v>
      </c>
      <c r="C1124" s="50" t="s">
        <v>2514</v>
      </c>
      <c r="D1124" s="36"/>
      <c r="E1124" s="36"/>
      <c r="F1124" s="40"/>
      <c r="G1124" s="40"/>
      <c r="H1124" s="40"/>
      <c r="I1124" s="40"/>
      <c r="J1124" s="40"/>
      <c r="K1124" s="40"/>
    </row>
    <row r="1125" spans="2:11" x14ac:dyDescent="0.3">
      <c r="B1125" s="48">
        <v>1122</v>
      </c>
      <c r="C1125" s="50" t="s">
        <v>2515</v>
      </c>
      <c r="D1125" s="36"/>
      <c r="E1125" s="36"/>
      <c r="F1125" s="40"/>
      <c r="G1125" s="40"/>
      <c r="H1125" s="40"/>
      <c r="I1125" s="40"/>
      <c r="J1125" s="40"/>
      <c r="K1125" s="40"/>
    </row>
    <row r="1126" spans="2:11" x14ac:dyDescent="0.3">
      <c r="B1126" s="48">
        <v>1123</v>
      </c>
      <c r="C1126" s="50" t="s">
        <v>2516</v>
      </c>
      <c r="D1126" s="36"/>
      <c r="E1126" s="36"/>
      <c r="F1126" s="40"/>
      <c r="G1126" s="40"/>
      <c r="H1126" s="40"/>
      <c r="I1126" s="40"/>
      <c r="J1126" s="40"/>
      <c r="K1126" s="40"/>
    </row>
    <row r="1127" spans="2:11" x14ac:dyDescent="0.3">
      <c r="B1127" s="48">
        <v>1124</v>
      </c>
      <c r="C1127" s="50" t="s">
        <v>2517</v>
      </c>
      <c r="D1127" s="36"/>
      <c r="E1127" s="36"/>
      <c r="F1127" s="40"/>
      <c r="G1127" s="40"/>
      <c r="H1127" s="40"/>
      <c r="I1127" s="40"/>
      <c r="J1127" s="40"/>
      <c r="K1127" s="40"/>
    </row>
    <row r="1128" spans="2:11" x14ac:dyDescent="0.3">
      <c r="B1128" s="48">
        <v>1125</v>
      </c>
      <c r="C1128" s="50" t="s">
        <v>2518</v>
      </c>
      <c r="D1128" s="36"/>
      <c r="E1128" s="36"/>
      <c r="F1128" s="40"/>
      <c r="G1128" s="40"/>
      <c r="H1128" s="40"/>
      <c r="I1128" s="40"/>
      <c r="J1128" s="40"/>
      <c r="K1128" s="40"/>
    </row>
    <row r="1129" spans="2:11" x14ac:dyDescent="0.3">
      <c r="B1129" s="48">
        <v>1126</v>
      </c>
      <c r="C1129" s="50" t="s">
        <v>2519</v>
      </c>
      <c r="D1129" s="36"/>
      <c r="E1129" s="36"/>
      <c r="F1129" s="40"/>
      <c r="G1129" s="40"/>
      <c r="H1129" s="40"/>
      <c r="I1129" s="40"/>
      <c r="J1129" s="40"/>
      <c r="K1129" s="40"/>
    </row>
    <row r="1130" spans="2:11" x14ac:dyDescent="0.3">
      <c r="B1130" s="48">
        <v>1127</v>
      </c>
      <c r="C1130" s="50" t="s">
        <v>2520</v>
      </c>
      <c r="D1130" s="36"/>
      <c r="E1130" s="36"/>
      <c r="F1130" s="40"/>
      <c r="G1130" s="40"/>
      <c r="H1130" s="40"/>
      <c r="I1130" s="40"/>
      <c r="J1130" s="40"/>
      <c r="K1130" s="40"/>
    </row>
    <row r="1131" spans="2:11" x14ac:dyDescent="0.3">
      <c r="B1131" s="48">
        <v>1128</v>
      </c>
      <c r="C1131" s="50" t="s">
        <v>2521</v>
      </c>
      <c r="D1131" s="36"/>
      <c r="E1131" s="36"/>
      <c r="F1131" s="40"/>
      <c r="G1131" s="40"/>
      <c r="H1131" s="40"/>
      <c r="I1131" s="40"/>
      <c r="J1131" s="40"/>
      <c r="K1131" s="40"/>
    </row>
    <row r="1132" spans="2:11" x14ac:dyDescent="0.3">
      <c r="B1132" s="48">
        <v>1129</v>
      </c>
      <c r="C1132" s="50" t="s">
        <v>2522</v>
      </c>
      <c r="D1132" s="36"/>
      <c r="E1132" s="36"/>
      <c r="F1132" s="40"/>
      <c r="G1132" s="40"/>
      <c r="H1132" s="40"/>
      <c r="I1132" s="40"/>
      <c r="J1132" s="40"/>
      <c r="K1132" s="40"/>
    </row>
    <row r="1133" spans="2:11" x14ac:dyDescent="0.3">
      <c r="B1133" s="48">
        <v>1130</v>
      </c>
      <c r="C1133" s="50" t="s">
        <v>2523</v>
      </c>
      <c r="D1133" s="36"/>
      <c r="E1133" s="36"/>
      <c r="F1133" s="40"/>
      <c r="G1133" s="40"/>
      <c r="H1133" s="40"/>
      <c r="I1133" s="40"/>
      <c r="J1133" s="40"/>
      <c r="K1133" s="40"/>
    </row>
    <row r="1134" spans="2:11" x14ac:dyDescent="0.3">
      <c r="B1134" s="48">
        <v>1131</v>
      </c>
      <c r="C1134" s="50" t="s">
        <v>2524</v>
      </c>
      <c r="D1134" s="36"/>
      <c r="E1134" s="36"/>
      <c r="F1134" s="40"/>
      <c r="G1134" s="40"/>
      <c r="H1134" s="40"/>
      <c r="I1134" s="40"/>
      <c r="J1134" s="40"/>
      <c r="K1134" s="40"/>
    </row>
    <row r="1135" spans="2:11" x14ac:dyDescent="0.3">
      <c r="B1135" s="48">
        <v>1132</v>
      </c>
      <c r="C1135" s="50" t="s">
        <v>2525</v>
      </c>
      <c r="D1135" s="36"/>
      <c r="E1135" s="36"/>
      <c r="F1135" s="40"/>
      <c r="G1135" s="40"/>
      <c r="H1135" s="40"/>
      <c r="I1135" s="40"/>
      <c r="J1135" s="40"/>
      <c r="K1135" s="40"/>
    </row>
    <row r="1136" spans="2:11" x14ac:dyDescent="0.3">
      <c r="B1136" s="48">
        <v>1133</v>
      </c>
      <c r="C1136" s="50" t="s">
        <v>2526</v>
      </c>
      <c r="D1136" s="36"/>
      <c r="E1136" s="36"/>
      <c r="F1136" s="40"/>
      <c r="G1136" s="40"/>
      <c r="H1136" s="40"/>
      <c r="I1136" s="40"/>
      <c r="J1136" s="40"/>
      <c r="K1136" s="40"/>
    </row>
    <row r="1137" spans="2:11" x14ac:dyDescent="0.3">
      <c r="B1137" s="48">
        <v>1134</v>
      </c>
      <c r="C1137" s="50" t="s">
        <v>2527</v>
      </c>
      <c r="D1137" s="36"/>
      <c r="E1137" s="36"/>
      <c r="F1137" s="40"/>
      <c r="G1137" s="40"/>
      <c r="H1137" s="40"/>
      <c r="I1137" s="40"/>
      <c r="J1137" s="40"/>
      <c r="K1137" s="40"/>
    </row>
    <row r="1138" spans="2:11" x14ac:dyDescent="0.3">
      <c r="B1138" s="48">
        <v>1135</v>
      </c>
      <c r="C1138" s="50" t="s">
        <v>2528</v>
      </c>
      <c r="D1138" s="36"/>
      <c r="E1138" s="36"/>
      <c r="F1138" s="40"/>
      <c r="G1138" s="40"/>
      <c r="H1138" s="40"/>
      <c r="I1138" s="40"/>
      <c r="J1138" s="40"/>
      <c r="K1138" s="40"/>
    </row>
    <row r="1139" spans="2:11" x14ac:dyDescent="0.3">
      <c r="B1139" s="48">
        <v>1136</v>
      </c>
      <c r="C1139" s="50" t="s">
        <v>2529</v>
      </c>
      <c r="D1139" s="36"/>
      <c r="E1139" s="36"/>
      <c r="F1139" s="40"/>
      <c r="G1139" s="40"/>
      <c r="H1139" s="40"/>
      <c r="I1139" s="40"/>
      <c r="J1139" s="40"/>
      <c r="K1139" s="40"/>
    </row>
    <row r="1140" spans="2:11" x14ac:dyDescent="0.3">
      <c r="B1140" s="48">
        <v>1137</v>
      </c>
      <c r="C1140" s="50" t="s">
        <v>2530</v>
      </c>
      <c r="D1140" s="36"/>
      <c r="E1140" s="36"/>
      <c r="F1140" s="40"/>
      <c r="G1140" s="40"/>
      <c r="H1140" s="40"/>
      <c r="I1140" s="40"/>
      <c r="J1140" s="40"/>
      <c r="K1140" s="40"/>
    </row>
    <row r="1141" spans="2:11" x14ac:dyDescent="0.3">
      <c r="B1141" s="48">
        <v>1138</v>
      </c>
      <c r="C1141" s="50" t="s">
        <v>2531</v>
      </c>
      <c r="D1141" s="36"/>
      <c r="E1141" s="36"/>
      <c r="F1141" s="40"/>
      <c r="G1141" s="40"/>
      <c r="H1141" s="40"/>
      <c r="I1141" s="40"/>
      <c r="J1141" s="40"/>
      <c r="K1141" s="40"/>
    </row>
    <row r="1142" spans="2:11" x14ac:dyDescent="0.3">
      <c r="B1142" s="48">
        <v>1139</v>
      </c>
      <c r="C1142" s="50" t="s">
        <v>2532</v>
      </c>
      <c r="D1142" s="36"/>
      <c r="E1142" s="36"/>
      <c r="F1142" s="40"/>
      <c r="G1142" s="40"/>
      <c r="H1142" s="40"/>
      <c r="I1142" s="40"/>
      <c r="J1142" s="40"/>
      <c r="K1142" s="40"/>
    </row>
    <row r="1143" spans="2:11" x14ac:dyDescent="0.3">
      <c r="B1143" s="48">
        <v>1140</v>
      </c>
      <c r="C1143" s="50" t="s">
        <v>2533</v>
      </c>
      <c r="D1143" s="36"/>
      <c r="E1143" s="36"/>
      <c r="F1143" s="40"/>
      <c r="G1143" s="40"/>
      <c r="H1143" s="40"/>
      <c r="I1143" s="40"/>
      <c r="J1143" s="40"/>
      <c r="K1143" s="40"/>
    </row>
    <row r="1144" spans="2:11" x14ac:dyDescent="0.3">
      <c r="B1144" s="48">
        <v>1141</v>
      </c>
      <c r="C1144" s="50" t="s">
        <v>2534</v>
      </c>
      <c r="D1144" s="36"/>
      <c r="E1144" s="36"/>
      <c r="F1144" s="40"/>
      <c r="G1144" s="40"/>
      <c r="H1144" s="40"/>
      <c r="I1144" s="40"/>
      <c r="J1144" s="40"/>
      <c r="K1144" s="40"/>
    </row>
    <row r="1145" spans="2:11" x14ac:dyDescent="0.3">
      <c r="B1145" s="48">
        <v>1142</v>
      </c>
      <c r="C1145" s="50" t="s">
        <v>2535</v>
      </c>
      <c r="D1145" s="36"/>
      <c r="E1145" s="36"/>
      <c r="F1145" s="40"/>
      <c r="G1145" s="40"/>
      <c r="H1145" s="40"/>
      <c r="I1145" s="40"/>
      <c r="J1145" s="40"/>
      <c r="K1145" s="40"/>
    </row>
    <row r="1146" spans="2:11" x14ac:dyDescent="0.3">
      <c r="B1146" s="48">
        <v>1143</v>
      </c>
      <c r="C1146" s="50" t="s">
        <v>2536</v>
      </c>
      <c r="D1146" s="36"/>
      <c r="E1146" s="36"/>
      <c r="F1146" s="40"/>
      <c r="G1146" s="40"/>
      <c r="H1146" s="40"/>
      <c r="I1146" s="40"/>
      <c r="J1146" s="40"/>
      <c r="K1146" s="40"/>
    </row>
    <row r="1147" spans="2:11" x14ac:dyDescent="0.3">
      <c r="B1147" s="48">
        <v>1144</v>
      </c>
      <c r="C1147" s="50" t="s">
        <v>2537</v>
      </c>
      <c r="D1147" s="36"/>
      <c r="E1147" s="36"/>
      <c r="F1147" s="40"/>
      <c r="G1147" s="40"/>
      <c r="H1147" s="40"/>
      <c r="I1147" s="40"/>
      <c r="J1147" s="40"/>
      <c r="K1147" s="40"/>
    </row>
    <row r="1148" spans="2:11" x14ac:dyDescent="0.3">
      <c r="B1148" s="48">
        <v>1145</v>
      </c>
      <c r="C1148" s="50" t="s">
        <v>2538</v>
      </c>
      <c r="D1148" s="36"/>
      <c r="E1148" s="36"/>
      <c r="F1148" s="40"/>
      <c r="G1148" s="40"/>
      <c r="H1148" s="40"/>
      <c r="I1148" s="40"/>
      <c r="J1148" s="40"/>
      <c r="K1148" s="40"/>
    </row>
    <row r="1149" spans="2:11" x14ac:dyDescent="0.3">
      <c r="B1149" s="48">
        <v>1146</v>
      </c>
      <c r="C1149" s="50" t="s">
        <v>2539</v>
      </c>
      <c r="D1149" s="36"/>
      <c r="E1149" s="36"/>
      <c r="F1149" s="40"/>
      <c r="G1149" s="40"/>
      <c r="H1149" s="40"/>
      <c r="I1149" s="40"/>
      <c r="J1149" s="40"/>
      <c r="K1149" s="40"/>
    </row>
    <row r="1150" spans="2:11" x14ac:dyDescent="0.3">
      <c r="B1150" s="48">
        <v>1147</v>
      </c>
      <c r="C1150" s="50" t="s">
        <v>2540</v>
      </c>
      <c r="D1150" s="36"/>
      <c r="E1150" s="36"/>
      <c r="F1150" s="40"/>
      <c r="G1150" s="40"/>
      <c r="H1150" s="40"/>
      <c r="I1150" s="40"/>
      <c r="J1150" s="40"/>
      <c r="K1150" s="40"/>
    </row>
    <row r="1151" spans="2:11" x14ac:dyDescent="0.3">
      <c r="B1151" s="48">
        <v>1148</v>
      </c>
      <c r="C1151" s="50" t="s">
        <v>2541</v>
      </c>
      <c r="D1151" s="36"/>
      <c r="E1151" s="36"/>
      <c r="F1151" s="40"/>
      <c r="G1151" s="40"/>
      <c r="H1151" s="40"/>
      <c r="I1151" s="40"/>
      <c r="J1151" s="40"/>
      <c r="K1151" s="40"/>
    </row>
    <row r="1152" spans="2:11" x14ac:dyDescent="0.3">
      <c r="B1152" s="48">
        <v>1149</v>
      </c>
      <c r="C1152" s="50" t="s">
        <v>2542</v>
      </c>
      <c r="D1152" s="36"/>
      <c r="E1152" s="36"/>
      <c r="F1152" s="40"/>
      <c r="G1152" s="40"/>
      <c r="H1152" s="40"/>
      <c r="I1152" s="40"/>
      <c r="J1152" s="40"/>
      <c r="K1152" s="40"/>
    </row>
    <row r="1153" spans="2:11" x14ac:dyDescent="0.3">
      <c r="B1153" s="48">
        <v>1150</v>
      </c>
      <c r="C1153" s="50" t="s">
        <v>2543</v>
      </c>
      <c r="D1153" s="36"/>
      <c r="E1153" s="36"/>
      <c r="F1153" s="40"/>
      <c r="G1153" s="40"/>
      <c r="H1153" s="40"/>
      <c r="I1153" s="40"/>
      <c r="J1153" s="40"/>
      <c r="K1153" s="40"/>
    </row>
    <row r="1154" spans="2:11" x14ac:dyDescent="0.3">
      <c r="B1154" s="48">
        <v>1151</v>
      </c>
      <c r="C1154" s="50" t="s">
        <v>2544</v>
      </c>
      <c r="D1154" s="36"/>
      <c r="E1154" s="36"/>
      <c r="F1154" s="40"/>
      <c r="G1154" s="40"/>
      <c r="H1154" s="40"/>
      <c r="I1154" s="40"/>
      <c r="J1154" s="40"/>
      <c r="K1154" s="40"/>
    </row>
    <row r="1155" spans="2:11" x14ac:dyDescent="0.3">
      <c r="B1155" s="48">
        <v>1152</v>
      </c>
      <c r="C1155" s="50" t="s">
        <v>2545</v>
      </c>
      <c r="D1155" s="36"/>
      <c r="E1155" s="36"/>
      <c r="F1155" s="40"/>
      <c r="G1155" s="40"/>
      <c r="H1155" s="40"/>
      <c r="I1155" s="40"/>
      <c r="J1155" s="40"/>
      <c r="K1155" s="40"/>
    </row>
    <row r="1156" spans="2:11" x14ac:dyDescent="0.3">
      <c r="B1156" s="48">
        <v>1153</v>
      </c>
      <c r="C1156" s="50" t="s">
        <v>2546</v>
      </c>
      <c r="D1156" s="36"/>
      <c r="E1156" s="36"/>
      <c r="F1156" s="40"/>
      <c r="G1156" s="40"/>
      <c r="H1156" s="40"/>
      <c r="I1156" s="40"/>
      <c r="J1156" s="40"/>
      <c r="K1156" s="40"/>
    </row>
    <row r="1157" spans="2:11" x14ac:dyDescent="0.3">
      <c r="B1157" s="48">
        <v>1154</v>
      </c>
      <c r="C1157" s="50" t="s">
        <v>2547</v>
      </c>
      <c r="D1157" s="36"/>
      <c r="E1157" s="36"/>
      <c r="F1157" s="40"/>
      <c r="G1157" s="40"/>
      <c r="H1157" s="40"/>
      <c r="I1157" s="40"/>
      <c r="J1157" s="40"/>
      <c r="K1157" s="40"/>
    </row>
    <row r="1158" spans="2:11" x14ac:dyDescent="0.3">
      <c r="B1158" s="48">
        <v>1155</v>
      </c>
      <c r="C1158" s="50" t="s">
        <v>2548</v>
      </c>
      <c r="D1158" s="36"/>
      <c r="E1158" s="36"/>
      <c r="F1158" s="40"/>
      <c r="G1158" s="40"/>
      <c r="H1158" s="40"/>
      <c r="I1158" s="40"/>
      <c r="J1158" s="40"/>
      <c r="K1158" s="40"/>
    </row>
    <row r="1159" spans="2:11" x14ac:dyDescent="0.3">
      <c r="B1159" s="48">
        <v>1156</v>
      </c>
      <c r="C1159" s="50" t="s">
        <v>2549</v>
      </c>
      <c r="D1159" s="36"/>
      <c r="E1159" s="36"/>
      <c r="F1159" s="40"/>
      <c r="G1159" s="40"/>
      <c r="H1159" s="40"/>
      <c r="I1159" s="40"/>
      <c r="J1159" s="40"/>
      <c r="K1159" s="40"/>
    </row>
    <row r="1160" spans="2:11" x14ac:dyDescent="0.3">
      <c r="B1160" s="48">
        <v>1157</v>
      </c>
      <c r="C1160" s="50" t="s">
        <v>2550</v>
      </c>
      <c r="D1160" s="36"/>
      <c r="E1160" s="36"/>
      <c r="F1160" s="40"/>
      <c r="G1160" s="40"/>
      <c r="H1160" s="40"/>
      <c r="I1160" s="40"/>
      <c r="J1160" s="40"/>
      <c r="K1160" s="40"/>
    </row>
    <row r="1161" spans="2:11" x14ac:dyDescent="0.3">
      <c r="B1161" s="48">
        <v>1158</v>
      </c>
      <c r="C1161" s="50" t="s">
        <v>2551</v>
      </c>
      <c r="D1161" s="36"/>
      <c r="E1161" s="36"/>
      <c r="F1161" s="40"/>
      <c r="G1161" s="40"/>
      <c r="H1161" s="40"/>
      <c r="I1161" s="40"/>
      <c r="J1161" s="40"/>
      <c r="K1161" s="40"/>
    </row>
    <row r="1162" spans="2:11" x14ac:dyDescent="0.3">
      <c r="B1162" s="48">
        <v>1159</v>
      </c>
      <c r="C1162" s="50" t="s">
        <v>2552</v>
      </c>
      <c r="D1162" s="36"/>
      <c r="E1162" s="36"/>
      <c r="F1162" s="40"/>
      <c r="G1162" s="40"/>
      <c r="H1162" s="40"/>
      <c r="I1162" s="40"/>
      <c r="J1162" s="40"/>
      <c r="K1162" s="40"/>
    </row>
    <row r="1163" spans="2:11" x14ac:dyDescent="0.3">
      <c r="B1163" s="48">
        <v>1160</v>
      </c>
      <c r="C1163" s="50" t="s">
        <v>2553</v>
      </c>
      <c r="D1163" s="36"/>
      <c r="E1163" s="36"/>
      <c r="F1163" s="40"/>
      <c r="G1163" s="40"/>
      <c r="H1163" s="40"/>
      <c r="I1163" s="40"/>
      <c r="J1163" s="40"/>
      <c r="K1163" s="40"/>
    </row>
    <row r="1164" spans="2:11" x14ac:dyDescent="0.3">
      <c r="B1164" s="48">
        <v>1161</v>
      </c>
      <c r="C1164" s="50" t="s">
        <v>2554</v>
      </c>
      <c r="D1164" s="36"/>
      <c r="E1164" s="36"/>
      <c r="F1164" s="40"/>
      <c r="G1164" s="40"/>
      <c r="H1164" s="40"/>
      <c r="I1164" s="40"/>
      <c r="J1164" s="40"/>
      <c r="K1164" s="40"/>
    </row>
    <row r="1165" spans="2:11" x14ac:dyDescent="0.3">
      <c r="B1165" s="48">
        <v>1162</v>
      </c>
      <c r="C1165" s="50" t="s">
        <v>2555</v>
      </c>
      <c r="D1165" s="36"/>
      <c r="E1165" s="36"/>
      <c r="F1165" s="40"/>
      <c r="G1165" s="40"/>
      <c r="H1165" s="40"/>
      <c r="I1165" s="40"/>
      <c r="J1165" s="40"/>
      <c r="K1165" s="40"/>
    </row>
    <row r="1166" spans="2:11" x14ac:dyDescent="0.3">
      <c r="B1166" s="48">
        <v>1163</v>
      </c>
      <c r="C1166" s="50" t="s">
        <v>2556</v>
      </c>
      <c r="D1166" s="36"/>
      <c r="E1166" s="36"/>
      <c r="F1166" s="40"/>
      <c r="G1166" s="40"/>
      <c r="H1166" s="40"/>
      <c r="I1166" s="40"/>
      <c r="J1166" s="40"/>
      <c r="K1166" s="40"/>
    </row>
    <row r="1167" spans="2:11" x14ac:dyDescent="0.3">
      <c r="B1167" s="48">
        <v>1164</v>
      </c>
      <c r="C1167" s="50" t="s">
        <v>2557</v>
      </c>
      <c r="D1167" s="36"/>
      <c r="E1167" s="36"/>
      <c r="F1167" s="40"/>
      <c r="G1167" s="40"/>
      <c r="H1167" s="40"/>
      <c r="I1167" s="40"/>
      <c r="J1167" s="40"/>
      <c r="K1167" s="40"/>
    </row>
    <row r="1168" spans="2:11" x14ac:dyDescent="0.3">
      <c r="B1168" s="48">
        <v>1165</v>
      </c>
      <c r="C1168" s="50" t="s">
        <v>2558</v>
      </c>
      <c r="D1168" s="36"/>
      <c r="E1168" s="36"/>
      <c r="F1168" s="40"/>
      <c r="G1168" s="40"/>
      <c r="H1168" s="40"/>
      <c r="I1168" s="40"/>
      <c r="J1168" s="40"/>
      <c r="K1168" s="40"/>
    </row>
    <row r="1169" spans="2:11" x14ac:dyDescent="0.3">
      <c r="B1169" s="48">
        <v>1166</v>
      </c>
      <c r="C1169" s="50" t="s">
        <v>2559</v>
      </c>
      <c r="D1169" s="36"/>
      <c r="E1169" s="36"/>
      <c r="F1169" s="40"/>
      <c r="G1169" s="40"/>
      <c r="H1169" s="40"/>
      <c r="I1169" s="40"/>
      <c r="J1169" s="40"/>
      <c r="K1169" s="40"/>
    </row>
    <row r="1170" spans="2:11" x14ac:dyDescent="0.3">
      <c r="B1170" s="48">
        <v>1167</v>
      </c>
      <c r="C1170" s="50" t="s">
        <v>2560</v>
      </c>
      <c r="D1170" s="36"/>
      <c r="E1170" s="36"/>
      <c r="F1170" s="40"/>
      <c r="G1170" s="40"/>
      <c r="H1170" s="40"/>
      <c r="I1170" s="40"/>
      <c r="J1170" s="40"/>
      <c r="K1170" s="40"/>
    </row>
    <row r="1171" spans="2:11" x14ac:dyDescent="0.3">
      <c r="B1171" s="48">
        <v>1168</v>
      </c>
      <c r="C1171" s="50" t="s">
        <v>2561</v>
      </c>
      <c r="D1171" s="36"/>
      <c r="E1171" s="36"/>
      <c r="F1171" s="40"/>
      <c r="G1171" s="40"/>
      <c r="H1171" s="40"/>
      <c r="I1171" s="40"/>
      <c r="J1171" s="40"/>
      <c r="K1171" s="40"/>
    </row>
    <row r="1172" spans="2:11" x14ac:dyDescent="0.3">
      <c r="B1172" s="48">
        <v>1169</v>
      </c>
      <c r="C1172" s="50" t="s">
        <v>2562</v>
      </c>
      <c r="D1172" s="36"/>
      <c r="E1172" s="36"/>
      <c r="F1172" s="40"/>
      <c r="G1172" s="40"/>
      <c r="H1172" s="40"/>
      <c r="I1172" s="40"/>
      <c r="J1172" s="40"/>
      <c r="K1172" s="40"/>
    </row>
    <row r="1173" spans="2:11" x14ac:dyDescent="0.3">
      <c r="B1173" s="48">
        <v>1170</v>
      </c>
      <c r="C1173" s="50" t="s">
        <v>2563</v>
      </c>
      <c r="D1173" s="36"/>
      <c r="E1173" s="36"/>
      <c r="F1173" s="40"/>
      <c r="G1173" s="40"/>
      <c r="H1173" s="40"/>
      <c r="I1173" s="40"/>
      <c r="J1173" s="40"/>
      <c r="K1173" s="40"/>
    </row>
    <row r="1174" spans="2:11" x14ac:dyDescent="0.3">
      <c r="B1174" s="48">
        <v>1171</v>
      </c>
      <c r="C1174" s="50" t="s">
        <v>2564</v>
      </c>
      <c r="D1174" s="36"/>
      <c r="E1174" s="36"/>
      <c r="F1174" s="40"/>
      <c r="G1174" s="40"/>
      <c r="H1174" s="40"/>
      <c r="I1174" s="40"/>
      <c r="J1174" s="40"/>
      <c r="K1174" s="40"/>
    </row>
    <row r="1175" spans="2:11" x14ac:dyDescent="0.3">
      <c r="B1175" s="48">
        <v>1172</v>
      </c>
      <c r="C1175" s="50" t="s">
        <v>2565</v>
      </c>
      <c r="D1175" s="36"/>
      <c r="E1175" s="36"/>
      <c r="F1175" s="40"/>
      <c r="G1175" s="40"/>
      <c r="H1175" s="40"/>
      <c r="I1175" s="40"/>
      <c r="J1175" s="40"/>
      <c r="K1175" s="40"/>
    </row>
    <row r="1176" spans="2:11" x14ac:dyDescent="0.3">
      <c r="B1176" s="48">
        <v>1173</v>
      </c>
      <c r="C1176" s="50" t="s">
        <v>2566</v>
      </c>
      <c r="D1176" s="36"/>
      <c r="E1176" s="36"/>
      <c r="F1176" s="40"/>
      <c r="G1176" s="40"/>
      <c r="H1176" s="40"/>
      <c r="I1176" s="40"/>
      <c r="J1176" s="40"/>
      <c r="K1176" s="40"/>
    </row>
    <row r="1177" spans="2:11" x14ac:dyDescent="0.3">
      <c r="B1177" s="48">
        <v>1174</v>
      </c>
      <c r="C1177" s="50" t="s">
        <v>2567</v>
      </c>
      <c r="D1177" s="36"/>
      <c r="E1177" s="36"/>
      <c r="F1177" s="40"/>
      <c r="G1177" s="40"/>
      <c r="H1177" s="40"/>
      <c r="I1177" s="40"/>
      <c r="J1177" s="40"/>
      <c r="K1177" s="40"/>
    </row>
    <row r="1178" spans="2:11" x14ac:dyDescent="0.3">
      <c r="B1178" s="48">
        <v>1175</v>
      </c>
      <c r="C1178" s="50" t="s">
        <v>2568</v>
      </c>
      <c r="D1178" s="36"/>
      <c r="E1178" s="36"/>
      <c r="F1178" s="40"/>
      <c r="G1178" s="40"/>
      <c r="H1178" s="40"/>
      <c r="I1178" s="40"/>
      <c r="J1178" s="40"/>
      <c r="K1178" s="40"/>
    </row>
    <row r="1179" spans="2:11" x14ac:dyDescent="0.3">
      <c r="B1179" s="48">
        <v>1176</v>
      </c>
      <c r="C1179" s="50" t="s">
        <v>2569</v>
      </c>
      <c r="D1179" s="36"/>
      <c r="E1179" s="36"/>
      <c r="F1179" s="40"/>
      <c r="G1179" s="40"/>
      <c r="H1179" s="40"/>
      <c r="I1179" s="40"/>
      <c r="J1179" s="40"/>
      <c r="K1179" s="40"/>
    </row>
    <row r="1180" spans="2:11" x14ac:dyDescent="0.3">
      <c r="B1180" s="48">
        <v>1177</v>
      </c>
      <c r="C1180" s="50" t="s">
        <v>2570</v>
      </c>
      <c r="D1180" s="36"/>
      <c r="E1180" s="36"/>
      <c r="F1180" s="40"/>
      <c r="G1180" s="40"/>
      <c r="H1180" s="40"/>
      <c r="I1180" s="40"/>
      <c r="J1180" s="40"/>
      <c r="K1180" s="40"/>
    </row>
    <row r="1181" spans="2:11" x14ac:dyDescent="0.3">
      <c r="B1181" s="48">
        <v>1178</v>
      </c>
      <c r="C1181" s="50" t="s">
        <v>2571</v>
      </c>
      <c r="D1181" s="36"/>
      <c r="E1181" s="36"/>
      <c r="F1181" s="40"/>
      <c r="G1181" s="40"/>
      <c r="H1181" s="40"/>
      <c r="I1181" s="40"/>
      <c r="J1181" s="40"/>
      <c r="K1181" s="40"/>
    </row>
    <row r="1182" spans="2:11" x14ac:dyDescent="0.3">
      <c r="B1182" s="48">
        <v>1179</v>
      </c>
      <c r="C1182" s="50" t="s">
        <v>2572</v>
      </c>
      <c r="D1182" s="36"/>
      <c r="E1182" s="36"/>
      <c r="F1182" s="40"/>
      <c r="G1182" s="40"/>
      <c r="H1182" s="40"/>
      <c r="I1182" s="40"/>
      <c r="J1182" s="40"/>
      <c r="K1182" s="40"/>
    </row>
    <row r="1183" spans="2:11" x14ac:dyDescent="0.3">
      <c r="B1183" s="48">
        <v>1180</v>
      </c>
      <c r="C1183" s="50" t="s">
        <v>2573</v>
      </c>
      <c r="D1183" s="36"/>
      <c r="E1183" s="36"/>
      <c r="F1183" s="40"/>
      <c r="G1183" s="40"/>
      <c r="H1183" s="40"/>
      <c r="I1183" s="40"/>
      <c r="J1183" s="40"/>
      <c r="K1183" s="40"/>
    </row>
    <row r="1184" spans="2:11" x14ac:dyDescent="0.3">
      <c r="B1184" s="48">
        <v>1181</v>
      </c>
      <c r="C1184" s="50" t="s">
        <v>2574</v>
      </c>
      <c r="D1184" s="36"/>
      <c r="E1184" s="36"/>
      <c r="F1184" s="40"/>
      <c r="G1184" s="40"/>
      <c r="H1184" s="40"/>
      <c r="I1184" s="40"/>
      <c r="J1184" s="40"/>
      <c r="K1184" s="40"/>
    </row>
    <row r="1185" spans="2:11" x14ac:dyDescent="0.3">
      <c r="B1185" s="48">
        <v>1182</v>
      </c>
      <c r="C1185" s="50" t="s">
        <v>2575</v>
      </c>
      <c r="D1185" s="36"/>
      <c r="E1185" s="36"/>
      <c r="F1185" s="40"/>
      <c r="G1185" s="40"/>
      <c r="H1185" s="40"/>
      <c r="I1185" s="40"/>
      <c r="J1185" s="40"/>
      <c r="K1185" s="40"/>
    </row>
    <row r="1186" spans="2:11" x14ac:dyDescent="0.3">
      <c r="B1186" s="48">
        <v>1183</v>
      </c>
      <c r="C1186" s="50" t="s">
        <v>2576</v>
      </c>
      <c r="D1186" s="36"/>
      <c r="E1186" s="36"/>
      <c r="F1186" s="40"/>
      <c r="G1186" s="40"/>
      <c r="H1186" s="40"/>
      <c r="I1186" s="40"/>
      <c r="J1186" s="40"/>
      <c r="K1186" s="40"/>
    </row>
    <row r="1187" spans="2:11" x14ac:dyDescent="0.3">
      <c r="B1187" s="48">
        <v>1184</v>
      </c>
      <c r="C1187" s="50" t="s">
        <v>2577</v>
      </c>
      <c r="D1187" s="36"/>
      <c r="E1187" s="36"/>
      <c r="F1187" s="40"/>
      <c r="G1187" s="40"/>
      <c r="H1187" s="40"/>
      <c r="I1187" s="40"/>
      <c r="J1187" s="40"/>
      <c r="K1187" s="40"/>
    </row>
    <row r="1188" spans="2:11" x14ac:dyDescent="0.3">
      <c r="B1188" s="48">
        <v>1185</v>
      </c>
      <c r="C1188" s="50" t="s">
        <v>532</v>
      </c>
      <c r="D1188" s="36"/>
      <c r="E1188" s="36"/>
      <c r="F1188" s="40"/>
      <c r="G1188" s="40"/>
      <c r="H1188" s="40"/>
      <c r="I1188" s="40"/>
      <c r="J1188" s="40"/>
      <c r="K1188" s="40"/>
    </row>
    <row r="1189" spans="2:11" x14ac:dyDescent="0.3">
      <c r="B1189" s="48">
        <v>1186</v>
      </c>
      <c r="C1189" s="50" t="s">
        <v>533</v>
      </c>
      <c r="D1189" s="36"/>
      <c r="E1189" s="36"/>
      <c r="F1189" s="40"/>
      <c r="G1189" s="40"/>
      <c r="H1189" s="40"/>
      <c r="I1189" s="40"/>
      <c r="J1189" s="40"/>
      <c r="K1189" s="40"/>
    </row>
    <row r="1190" spans="2:11" x14ac:dyDescent="0.3">
      <c r="B1190" s="48">
        <v>1187</v>
      </c>
      <c r="C1190" s="50" t="s">
        <v>847</v>
      </c>
      <c r="D1190" s="36"/>
      <c r="E1190" s="36"/>
      <c r="F1190" s="40"/>
      <c r="G1190" s="40"/>
      <c r="H1190" s="40"/>
      <c r="I1190" s="40"/>
      <c r="J1190" s="40"/>
      <c r="K1190" s="40"/>
    </row>
    <row r="1191" spans="2:11" x14ac:dyDescent="0.3">
      <c r="B1191" s="48">
        <v>1188</v>
      </c>
      <c r="C1191" s="50" t="s">
        <v>534</v>
      </c>
      <c r="D1191" s="36"/>
      <c r="E1191" s="36"/>
      <c r="F1191" s="40"/>
      <c r="G1191" s="40"/>
      <c r="H1191" s="40"/>
      <c r="I1191" s="40"/>
      <c r="J1191" s="40"/>
      <c r="K1191" s="40"/>
    </row>
    <row r="1192" spans="2:11" x14ac:dyDescent="0.3">
      <c r="B1192" s="48">
        <v>1189</v>
      </c>
      <c r="C1192" s="50" t="s">
        <v>2578</v>
      </c>
      <c r="D1192" s="36"/>
      <c r="E1192" s="36"/>
      <c r="F1192" s="40"/>
      <c r="G1192" s="40"/>
      <c r="H1192" s="40"/>
      <c r="I1192" s="40"/>
      <c r="J1192" s="40"/>
      <c r="K1192" s="40"/>
    </row>
    <row r="1193" spans="2:11" x14ac:dyDescent="0.3">
      <c r="B1193" s="48">
        <v>1190</v>
      </c>
      <c r="C1193" s="50" t="s">
        <v>2579</v>
      </c>
      <c r="D1193" s="36"/>
      <c r="E1193" s="36"/>
      <c r="F1193" s="40"/>
      <c r="G1193" s="40"/>
      <c r="H1193" s="40"/>
      <c r="I1193" s="40"/>
      <c r="J1193" s="40"/>
      <c r="K1193" s="40"/>
    </row>
    <row r="1194" spans="2:11" x14ac:dyDescent="0.3">
      <c r="B1194" s="48">
        <v>1191</v>
      </c>
      <c r="C1194" s="50" t="s">
        <v>2580</v>
      </c>
      <c r="D1194" s="36"/>
      <c r="E1194" s="36"/>
      <c r="F1194" s="40"/>
      <c r="G1194" s="40"/>
      <c r="H1194" s="40"/>
      <c r="I1194" s="40"/>
      <c r="J1194" s="40"/>
      <c r="K1194" s="40"/>
    </row>
    <row r="1195" spans="2:11" x14ac:dyDescent="0.3">
      <c r="B1195" s="48">
        <v>1192</v>
      </c>
      <c r="C1195" s="50" t="s">
        <v>2581</v>
      </c>
      <c r="D1195" s="36"/>
      <c r="E1195" s="36"/>
      <c r="F1195" s="40"/>
      <c r="G1195" s="40"/>
      <c r="H1195" s="40"/>
      <c r="I1195" s="40"/>
      <c r="J1195" s="40"/>
      <c r="K1195" s="40"/>
    </row>
    <row r="1196" spans="2:11" x14ac:dyDescent="0.3">
      <c r="B1196" s="48">
        <v>1193</v>
      </c>
      <c r="C1196" s="50" t="s">
        <v>2582</v>
      </c>
      <c r="D1196" s="36"/>
      <c r="E1196" s="36"/>
      <c r="F1196" s="40"/>
      <c r="G1196" s="40"/>
      <c r="H1196" s="40"/>
      <c r="I1196" s="40"/>
      <c r="J1196" s="40"/>
      <c r="K1196" s="40"/>
    </row>
    <row r="1197" spans="2:11" x14ac:dyDescent="0.3">
      <c r="B1197" s="48">
        <v>1194</v>
      </c>
      <c r="C1197" s="50" t="s">
        <v>1739</v>
      </c>
      <c r="D1197" s="36"/>
      <c r="E1197" s="36"/>
      <c r="F1197" s="40"/>
      <c r="G1197" s="40"/>
      <c r="H1197" s="40"/>
      <c r="I1197" s="40"/>
      <c r="J1197" s="40"/>
      <c r="K1197" s="40"/>
    </row>
    <row r="1198" spans="2:11" x14ac:dyDescent="0.3">
      <c r="B1198" s="48">
        <v>1195</v>
      </c>
      <c r="C1198" s="50" t="s">
        <v>841</v>
      </c>
      <c r="D1198" s="36"/>
      <c r="E1198" s="36"/>
      <c r="F1198" s="40"/>
      <c r="G1198" s="40"/>
      <c r="H1198" s="40"/>
      <c r="I1198" s="40"/>
      <c r="J1198" s="40"/>
      <c r="K1198" s="40"/>
    </row>
    <row r="1199" spans="2:11" x14ac:dyDescent="0.3">
      <c r="B1199" s="48">
        <v>1196</v>
      </c>
      <c r="C1199" s="50" t="s">
        <v>842</v>
      </c>
      <c r="D1199" s="36"/>
      <c r="E1199" s="36"/>
      <c r="F1199" s="40"/>
      <c r="G1199" s="40"/>
      <c r="H1199" s="40"/>
      <c r="I1199" s="40"/>
      <c r="J1199" s="40"/>
      <c r="K1199" s="40"/>
    </row>
    <row r="1200" spans="2:11" x14ac:dyDescent="0.3">
      <c r="B1200" s="48">
        <v>1197</v>
      </c>
      <c r="C1200" s="50" t="s">
        <v>2583</v>
      </c>
      <c r="D1200" s="36"/>
      <c r="E1200" s="36"/>
      <c r="F1200" s="40"/>
      <c r="G1200" s="40"/>
      <c r="H1200" s="40"/>
      <c r="I1200" s="40"/>
      <c r="J1200" s="40"/>
      <c r="K1200" s="40"/>
    </row>
    <row r="1201" spans="2:11" x14ac:dyDescent="0.3">
      <c r="B1201" s="48">
        <v>1198</v>
      </c>
      <c r="C1201" s="50" t="s">
        <v>2584</v>
      </c>
      <c r="D1201" s="36"/>
      <c r="E1201" s="36"/>
      <c r="F1201" s="40"/>
      <c r="G1201" s="40"/>
      <c r="H1201" s="40"/>
      <c r="I1201" s="40"/>
      <c r="J1201" s="40"/>
      <c r="K1201" s="40"/>
    </row>
    <row r="1202" spans="2:11" x14ac:dyDescent="0.3">
      <c r="B1202" s="48">
        <v>1199</v>
      </c>
      <c r="C1202" s="50" t="s">
        <v>843</v>
      </c>
      <c r="D1202" s="36"/>
      <c r="E1202" s="36"/>
      <c r="F1202" s="40"/>
      <c r="G1202" s="40"/>
      <c r="H1202" s="40"/>
      <c r="I1202" s="40"/>
      <c r="J1202" s="40"/>
      <c r="K1202" s="40"/>
    </row>
    <row r="1203" spans="2:11" x14ac:dyDescent="0.3">
      <c r="B1203" s="48">
        <v>1200</v>
      </c>
      <c r="C1203" s="50" t="s">
        <v>844</v>
      </c>
      <c r="D1203" s="36"/>
      <c r="E1203" s="36"/>
      <c r="F1203" s="40"/>
      <c r="G1203" s="40"/>
      <c r="H1203" s="40"/>
      <c r="I1203" s="40"/>
      <c r="J1203" s="40"/>
      <c r="K1203" s="40"/>
    </row>
    <row r="1204" spans="2:11" x14ac:dyDescent="0.3">
      <c r="B1204" s="48">
        <v>1201</v>
      </c>
      <c r="C1204" s="50" t="s">
        <v>845</v>
      </c>
      <c r="D1204" s="36"/>
      <c r="E1204" s="36"/>
      <c r="F1204" s="40"/>
      <c r="G1204" s="40"/>
      <c r="H1204" s="40"/>
      <c r="I1204" s="40"/>
      <c r="J1204" s="40"/>
      <c r="K1204" s="40"/>
    </row>
    <row r="1205" spans="2:11" x14ac:dyDescent="0.3">
      <c r="B1205" s="48">
        <v>1202</v>
      </c>
      <c r="C1205" s="50" t="s">
        <v>1740</v>
      </c>
      <c r="D1205" s="36"/>
      <c r="E1205" s="36"/>
      <c r="F1205" s="40"/>
      <c r="G1205" s="40"/>
      <c r="H1205" s="40"/>
      <c r="I1205" s="40"/>
      <c r="J1205" s="40"/>
      <c r="K1205" s="40"/>
    </row>
    <row r="1206" spans="2:11" x14ac:dyDescent="0.3">
      <c r="B1206" s="48">
        <v>1203</v>
      </c>
      <c r="C1206" s="50" t="s">
        <v>846</v>
      </c>
      <c r="D1206" s="36"/>
      <c r="E1206" s="36"/>
      <c r="F1206" s="40"/>
      <c r="G1206" s="40"/>
      <c r="H1206" s="40"/>
      <c r="I1206" s="40"/>
      <c r="J1206" s="40"/>
      <c r="K1206" s="40"/>
    </row>
    <row r="1207" spans="2:11" x14ac:dyDescent="0.3">
      <c r="B1207" s="48">
        <v>1204</v>
      </c>
      <c r="C1207" s="50" t="s">
        <v>2585</v>
      </c>
      <c r="D1207" s="36"/>
      <c r="E1207" s="36"/>
      <c r="F1207" s="40"/>
      <c r="G1207" s="40"/>
      <c r="H1207" s="40"/>
      <c r="I1207" s="40"/>
      <c r="J1207" s="40"/>
      <c r="K1207" s="40"/>
    </row>
    <row r="1208" spans="2:11" x14ac:dyDescent="0.3">
      <c r="B1208" s="48">
        <v>1205</v>
      </c>
      <c r="C1208" s="50" t="s">
        <v>1741</v>
      </c>
      <c r="D1208" s="36"/>
      <c r="E1208" s="36"/>
      <c r="F1208" s="40"/>
      <c r="G1208" s="40"/>
      <c r="H1208" s="40"/>
      <c r="I1208" s="40"/>
      <c r="J1208" s="40"/>
      <c r="K1208" s="40"/>
    </row>
    <row r="1209" spans="2:11" x14ac:dyDescent="0.3">
      <c r="B1209" s="48">
        <v>1206</v>
      </c>
      <c r="C1209" s="50" t="s">
        <v>1742</v>
      </c>
      <c r="D1209" s="36"/>
      <c r="E1209" s="36"/>
      <c r="F1209" s="40"/>
      <c r="G1209" s="40"/>
      <c r="H1209" s="40"/>
      <c r="I1209" s="40"/>
      <c r="J1209" s="40"/>
      <c r="K1209" s="40"/>
    </row>
    <row r="1210" spans="2:11" x14ac:dyDescent="0.3">
      <c r="B1210" s="48">
        <v>1207</v>
      </c>
      <c r="C1210" s="50" t="s">
        <v>2586</v>
      </c>
      <c r="D1210" s="36"/>
      <c r="E1210" s="36"/>
      <c r="F1210" s="40"/>
      <c r="G1210" s="40"/>
      <c r="H1210" s="40"/>
      <c r="I1210" s="40"/>
      <c r="J1210" s="40"/>
      <c r="K1210" s="40"/>
    </row>
    <row r="1211" spans="2:11" x14ac:dyDescent="0.3">
      <c r="B1211" s="48">
        <v>1208</v>
      </c>
      <c r="C1211" s="50" t="s">
        <v>1743</v>
      </c>
      <c r="D1211" s="36"/>
      <c r="E1211" s="36"/>
      <c r="F1211" s="40"/>
      <c r="G1211" s="40"/>
      <c r="H1211" s="40"/>
      <c r="I1211" s="40"/>
      <c r="J1211" s="40"/>
      <c r="K1211" s="40"/>
    </row>
    <row r="1212" spans="2:11" x14ac:dyDescent="0.3">
      <c r="B1212" s="48">
        <v>1209</v>
      </c>
      <c r="C1212" s="50" t="s">
        <v>1744</v>
      </c>
      <c r="D1212" s="36"/>
      <c r="E1212" s="36"/>
      <c r="F1212" s="40"/>
      <c r="G1212" s="40"/>
      <c r="H1212" s="40"/>
      <c r="I1212" s="40"/>
      <c r="J1212" s="40"/>
      <c r="K1212" s="40"/>
    </row>
    <row r="1213" spans="2:11" x14ac:dyDescent="0.3">
      <c r="B1213" s="48">
        <v>1210</v>
      </c>
      <c r="C1213" s="50" t="s">
        <v>1745</v>
      </c>
      <c r="D1213" s="36"/>
      <c r="E1213" s="36"/>
      <c r="F1213" s="40"/>
      <c r="G1213" s="40"/>
      <c r="H1213" s="40"/>
      <c r="I1213" s="40"/>
      <c r="J1213" s="40"/>
      <c r="K1213" s="40"/>
    </row>
    <row r="1214" spans="2:11" x14ac:dyDescent="0.3">
      <c r="B1214" s="48">
        <v>1211</v>
      </c>
      <c r="C1214" s="50" t="s">
        <v>1746</v>
      </c>
      <c r="D1214" s="36"/>
      <c r="E1214" s="36"/>
      <c r="F1214" s="40"/>
      <c r="G1214" s="40"/>
      <c r="H1214" s="40"/>
      <c r="I1214" s="40"/>
      <c r="J1214" s="40"/>
      <c r="K1214" s="40"/>
    </row>
    <row r="1215" spans="2:11" x14ac:dyDescent="0.3">
      <c r="B1215" s="48">
        <v>1212</v>
      </c>
      <c r="C1215" s="50" t="s">
        <v>1747</v>
      </c>
      <c r="D1215" s="36"/>
      <c r="E1215" s="36"/>
      <c r="F1215" s="40"/>
      <c r="G1215" s="40"/>
      <c r="H1215" s="40"/>
      <c r="I1215" s="40"/>
      <c r="J1215" s="40"/>
      <c r="K1215" s="40"/>
    </row>
    <row r="1216" spans="2:11" x14ac:dyDescent="0.3">
      <c r="B1216" s="48">
        <v>1213</v>
      </c>
      <c r="C1216" s="50" t="s">
        <v>1748</v>
      </c>
      <c r="D1216" s="36"/>
      <c r="E1216" s="36"/>
      <c r="F1216" s="40"/>
      <c r="G1216" s="40"/>
      <c r="H1216" s="40"/>
      <c r="I1216" s="40"/>
      <c r="J1216" s="40"/>
      <c r="K1216" s="40"/>
    </row>
    <row r="1217" spans="2:11" x14ac:dyDescent="0.3">
      <c r="B1217" s="48">
        <v>1214</v>
      </c>
      <c r="C1217" s="50" t="s">
        <v>2587</v>
      </c>
      <c r="D1217" s="36"/>
      <c r="E1217" s="36"/>
      <c r="F1217" s="40"/>
      <c r="G1217" s="40"/>
      <c r="H1217" s="40"/>
      <c r="I1217" s="40"/>
      <c r="J1217" s="40"/>
      <c r="K1217" s="40"/>
    </row>
    <row r="1218" spans="2:11" x14ac:dyDescent="0.3">
      <c r="B1218" s="48">
        <v>1215</v>
      </c>
      <c r="C1218" s="50" t="s">
        <v>1749</v>
      </c>
      <c r="D1218" s="36"/>
      <c r="E1218" s="36"/>
      <c r="F1218" s="40"/>
      <c r="G1218" s="40"/>
      <c r="H1218" s="40"/>
      <c r="I1218" s="40"/>
      <c r="J1218" s="40"/>
      <c r="K1218" s="40"/>
    </row>
    <row r="1219" spans="2:11" x14ac:dyDescent="0.3">
      <c r="B1219" s="48">
        <v>1216</v>
      </c>
      <c r="C1219" s="50" t="s">
        <v>1750</v>
      </c>
      <c r="D1219" s="36"/>
      <c r="E1219" s="36"/>
      <c r="F1219" s="40"/>
      <c r="G1219" s="40"/>
      <c r="H1219" s="40"/>
      <c r="I1219" s="40"/>
      <c r="J1219" s="40"/>
      <c r="K1219" s="40"/>
    </row>
    <row r="1220" spans="2:11" x14ac:dyDescent="0.3">
      <c r="B1220" s="48">
        <v>1217</v>
      </c>
      <c r="C1220" s="50" t="s">
        <v>1751</v>
      </c>
      <c r="D1220" s="36"/>
      <c r="E1220" s="36"/>
      <c r="F1220" s="40"/>
      <c r="G1220" s="40"/>
      <c r="H1220" s="40"/>
      <c r="I1220" s="40"/>
      <c r="J1220" s="40"/>
      <c r="K1220" s="40"/>
    </row>
    <row r="1221" spans="2:11" x14ac:dyDescent="0.3">
      <c r="B1221" s="48">
        <v>1218</v>
      </c>
      <c r="C1221" s="50" t="s">
        <v>1752</v>
      </c>
      <c r="D1221" s="36"/>
      <c r="E1221" s="36"/>
      <c r="F1221" s="40"/>
      <c r="G1221" s="40"/>
      <c r="H1221" s="40"/>
      <c r="I1221" s="40"/>
      <c r="J1221" s="40"/>
      <c r="K1221" s="40"/>
    </row>
    <row r="1222" spans="2:11" x14ac:dyDescent="0.3">
      <c r="B1222" s="48">
        <v>1219</v>
      </c>
      <c r="C1222" s="50" t="s">
        <v>1753</v>
      </c>
      <c r="D1222" s="36"/>
      <c r="E1222" s="36"/>
      <c r="F1222" s="40"/>
      <c r="G1222" s="40"/>
      <c r="H1222" s="40"/>
      <c r="I1222" s="40"/>
      <c r="J1222" s="40"/>
      <c r="K1222" s="40"/>
    </row>
    <row r="1223" spans="2:11" x14ac:dyDescent="0.3">
      <c r="B1223" s="48">
        <v>1220</v>
      </c>
      <c r="C1223" s="50" t="s">
        <v>1754</v>
      </c>
      <c r="D1223" s="36"/>
      <c r="E1223" s="36"/>
      <c r="F1223" s="40"/>
      <c r="G1223" s="40"/>
      <c r="H1223" s="40"/>
      <c r="I1223" s="40"/>
      <c r="J1223" s="40"/>
      <c r="K1223" s="40"/>
    </row>
    <row r="1224" spans="2:11" x14ac:dyDescent="0.3">
      <c r="B1224" s="48">
        <v>1221</v>
      </c>
      <c r="C1224" s="50" t="s">
        <v>1755</v>
      </c>
      <c r="D1224" s="36"/>
      <c r="E1224" s="36"/>
      <c r="F1224" s="40"/>
      <c r="G1224" s="40"/>
      <c r="H1224" s="40"/>
      <c r="I1224" s="40"/>
      <c r="J1224" s="40"/>
      <c r="K1224" s="40"/>
    </row>
    <row r="1225" spans="2:11" x14ac:dyDescent="0.3">
      <c r="B1225" s="48">
        <v>1222</v>
      </c>
      <c r="C1225" s="50" t="s">
        <v>1756</v>
      </c>
      <c r="D1225" s="36"/>
      <c r="E1225" s="36"/>
      <c r="F1225" s="40"/>
      <c r="G1225" s="40"/>
      <c r="H1225" s="40"/>
      <c r="I1225" s="40"/>
      <c r="J1225" s="40"/>
      <c r="K1225" s="40"/>
    </row>
    <row r="1226" spans="2:11" x14ac:dyDescent="0.3">
      <c r="B1226" s="48">
        <v>1223</v>
      </c>
      <c r="C1226" s="50" t="s">
        <v>1757</v>
      </c>
      <c r="D1226" s="36"/>
      <c r="E1226" s="36"/>
      <c r="F1226" s="40"/>
      <c r="G1226" s="40"/>
      <c r="H1226" s="40"/>
      <c r="I1226" s="40"/>
      <c r="J1226" s="40"/>
      <c r="K1226" s="40"/>
    </row>
    <row r="1227" spans="2:11" x14ac:dyDescent="0.3">
      <c r="B1227" s="48">
        <v>1224</v>
      </c>
      <c r="C1227" s="50" t="s">
        <v>1758</v>
      </c>
      <c r="D1227" s="36"/>
      <c r="E1227" s="36"/>
      <c r="F1227" s="40"/>
      <c r="G1227" s="40"/>
      <c r="H1227" s="40"/>
      <c r="I1227" s="40"/>
      <c r="J1227" s="40"/>
      <c r="K1227" s="40"/>
    </row>
    <row r="1228" spans="2:11" x14ac:dyDescent="0.3">
      <c r="B1228" s="48">
        <v>1225</v>
      </c>
      <c r="C1228" s="50" t="s">
        <v>1759</v>
      </c>
      <c r="D1228" s="36"/>
      <c r="E1228" s="36"/>
      <c r="F1228" s="40"/>
      <c r="G1228" s="40"/>
      <c r="H1228" s="40"/>
      <c r="I1228" s="40"/>
      <c r="J1228" s="40"/>
      <c r="K1228" s="40"/>
    </row>
    <row r="1229" spans="2:11" x14ac:dyDescent="0.3">
      <c r="B1229" s="48">
        <v>1226</v>
      </c>
      <c r="C1229" s="50" t="s">
        <v>2588</v>
      </c>
      <c r="D1229" s="36"/>
      <c r="E1229" s="36"/>
      <c r="F1229" s="40"/>
      <c r="G1229" s="40"/>
      <c r="H1229" s="40"/>
      <c r="I1229" s="40"/>
      <c r="J1229" s="40"/>
      <c r="K1229" s="40"/>
    </row>
    <row r="1230" spans="2:11" x14ac:dyDescent="0.3">
      <c r="B1230" s="48">
        <v>1227</v>
      </c>
      <c r="C1230" s="50" t="s">
        <v>2589</v>
      </c>
      <c r="D1230" s="36"/>
      <c r="E1230" s="36"/>
      <c r="F1230" s="40"/>
      <c r="G1230" s="40"/>
      <c r="H1230" s="40"/>
      <c r="I1230" s="40"/>
      <c r="J1230" s="40"/>
      <c r="K1230" s="40"/>
    </row>
    <row r="1231" spans="2:11" x14ac:dyDescent="0.3">
      <c r="B1231" s="48">
        <v>1228</v>
      </c>
      <c r="C1231" s="50" t="s">
        <v>1760</v>
      </c>
      <c r="D1231" s="36"/>
      <c r="E1231" s="36"/>
      <c r="F1231" s="40"/>
      <c r="G1231" s="40"/>
      <c r="H1231" s="40"/>
      <c r="I1231" s="40"/>
      <c r="J1231" s="40"/>
      <c r="K1231" s="40"/>
    </row>
    <row r="1232" spans="2:11" x14ac:dyDescent="0.3">
      <c r="B1232" s="48">
        <v>1229</v>
      </c>
      <c r="C1232" s="50" t="s">
        <v>1761</v>
      </c>
      <c r="D1232" s="36"/>
      <c r="E1232" s="36"/>
      <c r="F1232" s="40"/>
      <c r="G1232" s="40"/>
      <c r="H1232" s="40"/>
      <c r="I1232" s="40"/>
      <c r="J1232" s="40"/>
      <c r="K1232" s="40"/>
    </row>
    <row r="1233" spans="2:11" x14ac:dyDescent="0.3">
      <c r="B1233" s="48">
        <v>1230</v>
      </c>
      <c r="C1233" s="50" t="s">
        <v>1762</v>
      </c>
      <c r="D1233" s="36"/>
      <c r="E1233" s="36"/>
      <c r="F1233" s="40"/>
      <c r="G1233" s="40"/>
      <c r="H1233" s="40"/>
      <c r="I1233" s="40"/>
      <c r="J1233" s="40"/>
      <c r="K1233" s="40"/>
    </row>
    <row r="1234" spans="2:11" x14ac:dyDescent="0.3">
      <c r="B1234" s="48">
        <v>1231</v>
      </c>
      <c r="C1234" s="50" t="s">
        <v>1763</v>
      </c>
      <c r="D1234" s="36"/>
      <c r="E1234" s="36"/>
      <c r="F1234" s="40"/>
      <c r="G1234" s="40"/>
      <c r="H1234" s="40"/>
      <c r="I1234" s="40"/>
      <c r="J1234" s="40"/>
      <c r="K1234" s="40"/>
    </row>
    <row r="1235" spans="2:11" x14ac:dyDescent="0.3">
      <c r="B1235" s="48">
        <v>1232</v>
      </c>
      <c r="C1235" s="50" t="s">
        <v>1764</v>
      </c>
      <c r="D1235" s="36"/>
      <c r="E1235" s="36"/>
      <c r="F1235" s="40"/>
      <c r="G1235" s="40"/>
      <c r="H1235" s="40"/>
      <c r="I1235" s="40"/>
      <c r="J1235" s="40"/>
      <c r="K1235" s="40"/>
    </row>
    <row r="1236" spans="2:11" x14ac:dyDescent="0.3">
      <c r="B1236" s="48">
        <v>1233</v>
      </c>
      <c r="C1236" s="50" t="s">
        <v>1765</v>
      </c>
      <c r="D1236" s="36"/>
      <c r="E1236" s="36"/>
      <c r="F1236" s="40"/>
      <c r="G1236" s="40"/>
      <c r="H1236" s="40"/>
      <c r="I1236" s="40"/>
      <c r="J1236" s="40"/>
      <c r="K1236" s="40"/>
    </row>
    <row r="1237" spans="2:11" x14ac:dyDescent="0.3">
      <c r="B1237" s="48">
        <v>1234</v>
      </c>
      <c r="C1237" s="50" t="s">
        <v>2590</v>
      </c>
      <c r="D1237" s="36"/>
      <c r="E1237" s="36"/>
      <c r="F1237" s="40"/>
      <c r="G1237" s="40"/>
      <c r="H1237" s="40"/>
      <c r="I1237" s="40"/>
      <c r="J1237" s="40"/>
      <c r="K1237" s="40"/>
    </row>
    <row r="1238" spans="2:11" x14ac:dyDescent="0.3">
      <c r="B1238" s="48">
        <v>1235</v>
      </c>
      <c r="C1238" s="50" t="s">
        <v>2591</v>
      </c>
      <c r="D1238" s="36"/>
      <c r="E1238" s="36"/>
      <c r="F1238" s="40"/>
      <c r="G1238" s="40"/>
      <c r="H1238" s="40"/>
      <c r="I1238" s="40"/>
      <c r="J1238" s="40"/>
      <c r="K1238" s="40"/>
    </row>
    <row r="1239" spans="2:11" x14ac:dyDescent="0.3">
      <c r="B1239" s="48">
        <v>1236</v>
      </c>
      <c r="C1239" s="50" t="s">
        <v>2592</v>
      </c>
      <c r="D1239" s="36"/>
      <c r="E1239" s="36"/>
      <c r="F1239" s="40"/>
      <c r="G1239" s="40"/>
      <c r="H1239" s="40"/>
      <c r="I1239" s="40"/>
      <c r="J1239" s="40"/>
      <c r="K1239" s="40"/>
    </row>
    <row r="1240" spans="2:11" x14ac:dyDescent="0.3">
      <c r="B1240" s="48">
        <v>1237</v>
      </c>
      <c r="C1240" s="50" t="s">
        <v>2593</v>
      </c>
      <c r="D1240" s="36"/>
      <c r="E1240" s="36"/>
      <c r="F1240" s="40"/>
      <c r="G1240" s="40"/>
      <c r="H1240" s="40"/>
      <c r="I1240" s="40"/>
      <c r="J1240" s="40"/>
      <c r="K1240" s="40"/>
    </row>
    <row r="1241" spans="2:11" x14ac:dyDescent="0.3">
      <c r="B1241" s="48">
        <v>1238</v>
      </c>
      <c r="C1241" s="50" t="s">
        <v>2594</v>
      </c>
      <c r="D1241" s="36"/>
      <c r="E1241" s="36"/>
      <c r="F1241" s="40"/>
      <c r="G1241" s="40"/>
      <c r="H1241" s="40"/>
      <c r="I1241" s="40"/>
      <c r="J1241" s="40"/>
      <c r="K1241" s="40"/>
    </row>
    <row r="1242" spans="2:11" x14ac:dyDescent="0.3">
      <c r="B1242" s="48">
        <v>1239</v>
      </c>
      <c r="C1242" s="50" t="s">
        <v>2595</v>
      </c>
      <c r="D1242" s="36"/>
      <c r="E1242" s="36"/>
      <c r="F1242" s="40"/>
      <c r="G1242" s="40"/>
      <c r="H1242" s="40"/>
      <c r="I1242" s="40"/>
      <c r="J1242" s="40"/>
      <c r="K1242" s="40"/>
    </row>
    <row r="1243" spans="2:11" x14ac:dyDescent="0.3">
      <c r="B1243" s="48">
        <v>1240</v>
      </c>
      <c r="C1243" s="50" t="s">
        <v>2596</v>
      </c>
      <c r="D1243" s="36"/>
      <c r="E1243" s="36"/>
      <c r="F1243" s="40"/>
      <c r="G1243" s="40"/>
      <c r="H1243" s="40"/>
      <c r="I1243" s="40"/>
      <c r="J1243" s="40"/>
      <c r="K1243" s="40"/>
    </row>
    <row r="1244" spans="2:11" x14ac:dyDescent="0.3">
      <c r="B1244" s="48">
        <v>1241</v>
      </c>
      <c r="C1244" s="50" t="s">
        <v>2597</v>
      </c>
      <c r="D1244" s="36"/>
      <c r="E1244" s="36"/>
      <c r="F1244" s="40"/>
      <c r="G1244" s="40"/>
      <c r="H1244" s="40"/>
      <c r="I1244" s="40"/>
      <c r="J1244" s="40"/>
      <c r="K1244" s="40"/>
    </row>
    <row r="1245" spans="2:11" x14ac:dyDescent="0.3">
      <c r="B1245" s="48">
        <v>1242</v>
      </c>
      <c r="C1245" s="50" t="s">
        <v>2598</v>
      </c>
      <c r="D1245" s="36"/>
      <c r="E1245" s="36"/>
      <c r="F1245" s="40"/>
      <c r="G1245" s="40"/>
      <c r="H1245" s="40"/>
      <c r="I1245" s="40"/>
      <c r="J1245" s="40"/>
      <c r="K1245" s="40"/>
    </row>
    <row r="1246" spans="2:11" x14ac:dyDescent="0.3">
      <c r="B1246" s="48">
        <v>1243</v>
      </c>
      <c r="C1246" s="50" t="s">
        <v>2599</v>
      </c>
      <c r="D1246" s="36"/>
      <c r="E1246" s="36"/>
      <c r="F1246" s="40"/>
      <c r="G1246" s="40"/>
      <c r="H1246" s="40"/>
      <c r="I1246" s="40"/>
      <c r="J1246" s="40"/>
      <c r="K1246" s="40"/>
    </row>
    <row r="1247" spans="2:11" x14ac:dyDescent="0.3">
      <c r="B1247" s="48">
        <v>1244</v>
      </c>
      <c r="C1247" s="50" t="s">
        <v>2600</v>
      </c>
      <c r="D1247" s="36"/>
      <c r="E1247" s="36"/>
      <c r="F1247" s="40"/>
      <c r="G1247" s="40"/>
      <c r="H1247" s="40"/>
      <c r="I1247" s="40"/>
      <c r="J1247" s="40"/>
      <c r="K1247" s="40"/>
    </row>
    <row r="1248" spans="2:11" x14ac:dyDescent="0.3">
      <c r="B1248" s="48">
        <v>1245</v>
      </c>
      <c r="C1248" s="50" t="s">
        <v>2601</v>
      </c>
      <c r="D1248" s="36"/>
      <c r="E1248" s="36"/>
      <c r="F1248" s="40"/>
      <c r="G1248" s="40"/>
      <c r="H1248" s="40"/>
      <c r="I1248" s="40"/>
      <c r="J1248" s="40"/>
      <c r="K1248" s="40"/>
    </row>
    <row r="1249" spans="2:11" x14ac:dyDescent="0.3">
      <c r="B1249" s="48">
        <v>1246</v>
      </c>
      <c r="C1249" s="50" t="s">
        <v>2602</v>
      </c>
      <c r="D1249" s="36"/>
      <c r="E1249" s="36"/>
      <c r="F1249" s="40"/>
      <c r="G1249" s="40"/>
      <c r="H1249" s="40"/>
      <c r="I1249" s="40"/>
      <c r="J1249" s="40"/>
      <c r="K1249" s="40"/>
    </row>
    <row r="1250" spans="2:11" x14ac:dyDescent="0.3">
      <c r="B1250" s="48">
        <v>1247</v>
      </c>
      <c r="C1250" s="50" t="s">
        <v>2603</v>
      </c>
      <c r="D1250" s="36"/>
      <c r="E1250" s="36"/>
      <c r="F1250" s="40"/>
      <c r="G1250" s="40"/>
      <c r="H1250" s="40"/>
      <c r="I1250" s="40"/>
      <c r="J1250" s="40"/>
      <c r="K1250" s="40"/>
    </row>
    <row r="1251" spans="2:11" x14ac:dyDescent="0.3">
      <c r="B1251" s="48">
        <v>1248</v>
      </c>
      <c r="C1251" s="50" t="s">
        <v>2604</v>
      </c>
      <c r="D1251" s="36"/>
      <c r="E1251" s="36"/>
      <c r="F1251" s="40"/>
      <c r="G1251" s="40"/>
      <c r="H1251" s="40"/>
      <c r="I1251" s="40"/>
      <c r="J1251" s="40"/>
      <c r="K1251" s="40"/>
    </row>
    <row r="1252" spans="2:11" x14ac:dyDescent="0.3">
      <c r="B1252" s="48">
        <v>1249</v>
      </c>
      <c r="C1252" s="50" t="s">
        <v>2605</v>
      </c>
      <c r="D1252" s="36"/>
      <c r="E1252" s="36"/>
      <c r="F1252" s="40"/>
      <c r="G1252" s="40"/>
      <c r="H1252" s="40"/>
      <c r="I1252" s="40"/>
      <c r="J1252" s="40"/>
      <c r="K1252" s="40"/>
    </row>
    <row r="1253" spans="2:11" x14ac:dyDescent="0.3">
      <c r="B1253" s="48">
        <v>1250</v>
      </c>
      <c r="C1253" s="50" t="s">
        <v>2606</v>
      </c>
      <c r="D1253" s="36"/>
      <c r="E1253" s="36"/>
      <c r="F1253" s="40"/>
      <c r="G1253" s="40"/>
      <c r="H1253" s="40"/>
      <c r="I1253" s="40"/>
      <c r="J1253" s="40"/>
      <c r="K1253" s="40"/>
    </row>
    <row r="1254" spans="2:11" x14ac:dyDescent="0.3">
      <c r="B1254" s="48">
        <v>1251</v>
      </c>
      <c r="C1254" s="50" t="s">
        <v>2607</v>
      </c>
      <c r="D1254" s="36"/>
      <c r="E1254" s="36"/>
      <c r="F1254" s="40"/>
      <c r="G1254" s="40"/>
      <c r="H1254" s="40"/>
      <c r="I1254" s="40"/>
      <c r="J1254" s="40"/>
      <c r="K1254" s="40"/>
    </row>
    <row r="1255" spans="2:11" x14ac:dyDescent="0.3">
      <c r="B1255" s="48">
        <v>1252</v>
      </c>
      <c r="C1255" s="50" t="s">
        <v>2608</v>
      </c>
      <c r="D1255" s="36"/>
      <c r="E1255" s="36"/>
      <c r="F1255" s="40"/>
      <c r="G1255" s="40"/>
      <c r="H1255" s="40"/>
      <c r="I1255" s="40"/>
      <c r="J1255" s="40"/>
      <c r="K1255" s="40"/>
    </row>
    <row r="1256" spans="2:11" x14ac:dyDescent="0.3">
      <c r="B1256" s="48">
        <v>1253</v>
      </c>
      <c r="C1256" s="50" t="s">
        <v>2609</v>
      </c>
      <c r="D1256" s="36"/>
      <c r="E1256" s="36"/>
      <c r="F1256" s="40"/>
      <c r="G1256" s="40"/>
      <c r="H1256" s="40"/>
      <c r="I1256" s="40"/>
      <c r="J1256" s="40"/>
      <c r="K1256" s="40"/>
    </row>
    <row r="1257" spans="2:11" x14ac:dyDescent="0.3">
      <c r="B1257" s="48">
        <v>1254</v>
      </c>
      <c r="C1257" s="50" t="s">
        <v>2610</v>
      </c>
      <c r="D1257" s="36"/>
      <c r="E1257" s="36"/>
      <c r="F1257" s="40"/>
      <c r="G1257" s="40"/>
      <c r="H1257" s="40"/>
      <c r="I1257" s="40"/>
      <c r="J1257" s="40"/>
      <c r="K1257" s="40"/>
    </row>
    <row r="1258" spans="2:11" x14ac:dyDescent="0.3">
      <c r="B1258" s="48">
        <v>1255</v>
      </c>
      <c r="C1258" s="50" t="s">
        <v>2611</v>
      </c>
      <c r="D1258" s="36"/>
      <c r="E1258" s="36"/>
      <c r="F1258" s="40"/>
      <c r="G1258" s="40"/>
      <c r="H1258" s="40"/>
      <c r="I1258" s="40"/>
      <c r="J1258" s="40"/>
      <c r="K1258" s="40"/>
    </row>
    <row r="1259" spans="2:11" x14ac:dyDescent="0.3">
      <c r="B1259" s="48">
        <v>1256</v>
      </c>
      <c r="C1259" s="50" t="s">
        <v>2612</v>
      </c>
      <c r="D1259" s="36"/>
      <c r="E1259" s="36"/>
      <c r="F1259" s="40"/>
      <c r="G1259" s="40"/>
      <c r="H1259" s="40"/>
      <c r="I1259" s="40"/>
      <c r="J1259" s="40"/>
      <c r="K1259" s="40"/>
    </row>
    <row r="1260" spans="2:11" x14ac:dyDescent="0.3">
      <c r="B1260" s="48">
        <v>1257</v>
      </c>
      <c r="C1260" s="50" t="s">
        <v>2613</v>
      </c>
      <c r="D1260" s="36"/>
      <c r="E1260" s="36"/>
      <c r="F1260" s="40"/>
      <c r="G1260" s="40"/>
      <c r="H1260" s="40"/>
      <c r="I1260" s="40"/>
      <c r="J1260" s="40"/>
      <c r="K1260" s="40"/>
    </row>
    <row r="1261" spans="2:11" x14ac:dyDescent="0.3">
      <c r="B1261" s="48">
        <v>1258</v>
      </c>
      <c r="C1261" s="50" t="s">
        <v>2614</v>
      </c>
      <c r="D1261" s="36"/>
      <c r="E1261" s="36"/>
      <c r="F1261" s="40"/>
      <c r="G1261" s="40"/>
      <c r="H1261" s="40"/>
      <c r="I1261" s="40"/>
      <c r="J1261" s="40"/>
      <c r="K1261" s="40"/>
    </row>
    <row r="1262" spans="2:11" x14ac:dyDescent="0.3">
      <c r="B1262" s="48">
        <v>1259</v>
      </c>
      <c r="C1262" s="50" t="s">
        <v>2615</v>
      </c>
      <c r="D1262" s="36"/>
      <c r="E1262" s="36"/>
      <c r="F1262" s="40"/>
      <c r="G1262" s="40"/>
      <c r="H1262" s="40"/>
      <c r="I1262" s="40"/>
      <c r="J1262" s="40"/>
      <c r="K1262" s="40"/>
    </row>
    <row r="1263" spans="2:11" x14ac:dyDescent="0.3">
      <c r="B1263" s="48">
        <v>1260</v>
      </c>
      <c r="C1263" s="50" t="s">
        <v>2616</v>
      </c>
      <c r="D1263" s="36"/>
      <c r="E1263" s="36"/>
      <c r="F1263" s="40"/>
      <c r="G1263" s="40"/>
      <c r="H1263" s="40"/>
      <c r="I1263" s="40"/>
      <c r="J1263" s="40"/>
      <c r="K1263" s="40"/>
    </row>
    <row r="1264" spans="2:11" x14ac:dyDescent="0.3">
      <c r="B1264" s="48">
        <v>1261</v>
      </c>
      <c r="C1264" s="50" t="s">
        <v>2617</v>
      </c>
      <c r="D1264" s="36"/>
      <c r="E1264" s="36"/>
      <c r="F1264" s="40"/>
      <c r="G1264" s="40"/>
      <c r="H1264" s="40"/>
      <c r="I1264" s="40"/>
      <c r="J1264" s="40"/>
      <c r="K1264" s="40"/>
    </row>
    <row r="1265" spans="2:11" x14ac:dyDescent="0.3">
      <c r="B1265" s="48">
        <v>1262</v>
      </c>
      <c r="C1265" s="50" t="s">
        <v>2618</v>
      </c>
      <c r="D1265" s="36"/>
      <c r="E1265" s="36"/>
      <c r="F1265" s="40"/>
      <c r="G1265" s="40"/>
      <c r="H1265" s="40"/>
      <c r="I1265" s="40"/>
      <c r="J1265" s="40"/>
      <c r="K1265" s="40"/>
    </row>
    <row r="1266" spans="2:11" x14ac:dyDescent="0.3">
      <c r="B1266" s="48">
        <v>1263</v>
      </c>
      <c r="C1266" s="50" t="s">
        <v>2619</v>
      </c>
      <c r="D1266" s="36"/>
      <c r="E1266" s="36"/>
      <c r="F1266" s="40"/>
      <c r="G1266" s="40"/>
      <c r="H1266" s="40"/>
      <c r="I1266" s="40"/>
      <c r="J1266" s="40"/>
      <c r="K1266" s="40"/>
    </row>
    <row r="1267" spans="2:11" x14ac:dyDescent="0.3">
      <c r="B1267" s="48">
        <v>1264</v>
      </c>
      <c r="C1267" s="50" t="s">
        <v>2620</v>
      </c>
      <c r="D1267" s="36"/>
      <c r="E1267" s="36"/>
      <c r="F1267" s="40"/>
      <c r="G1267" s="40"/>
      <c r="H1267" s="40"/>
      <c r="I1267" s="40"/>
      <c r="J1267" s="40"/>
      <c r="K1267" s="40"/>
    </row>
    <row r="1268" spans="2:11" x14ac:dyDescent="0.3">
      <c r="B1268" s="48">
        <v>1265</v>
      </c>
      <c r="C1268" s="50" t="s">
        <v>2621</v>
      </c>
      <c r="D1268" s="36"/>
      <c r="E1268" s="36"/>
      <c r="F1268" s="40"/>
      <c r="G1268" s="40"/>
      <c r="H1268" s="40"/>
      <c r="I1268" s="40"/>
      <c r="J1268" s="40"/>
      <c r="K1268" s="40"/>
    </row>
    <row r="1269" spans="2:11" x14ac:dyDescent="0.3">
      <c r="B1269" s="48">
        <v>1266</v>
      </c>
      <c r="C1269" s="50" t="s">
        <v>2622</v>
      </c>
      <c r="D1269" s="36"/>
      <c r="E1269" s="36"/>
      <c r="F1269" s="40"/>
      <c r="G1269" s="40"/>
      <c r="H1269" s="40"/>
      <c r="I1269" s="40"/>
      <c r="J1269" s="40"/>
      <c r="K1269" s="40"/>
    </row>
    <row r="1270" spans="2:11" x14ac:dyDescent="0.3">
      <c r="B1270" s="48">
        <v>1267</v>
      </c>
      <c r="C1270" s="50" t="s">
        <v>2623</v>
      </c>
      <c r="D1270" s="36"/>
      <c r="E1270" s="36"/>
      <c r="F1270" s="40"/>
      <c r="G1270" s="40"/>
      <c r="H1270" s="40"/>
      <c r="I1270" s="40"/>
      <c r="J1270" s="40"/>
      <c r="K1270" s="40"/>
    </row>
    <row r="1271" spans="2:11" x14ac:dyDescent="0.3">
      <c r="B1271" s="48">
        <v>1268</v>
      </c>
      <c r="C1271" s="50" t="s">
        <v>2624</v>
      </c>
      <c r="D1271" s="36"/>
      <c r="E1271" s="36"/>
      <c r="F1271" s="40"/>
      <c r="G1271" s="40"/>
      <c r="H1271" s="40"/>
      <c r="I1271" s="40"/>
      <c r="J1271" s="40"/>
      <c r="K1271" s="40"/>
    </row>
    <row r="1272" spans="2:11" x14ac:dyDescent="0.3">
      <c r="B1272" s="48">
        <v>1269</v>
      </c>
      <c r="C1272" s="50" t="s">
        <v>2625</v>
      </c>
      <c r="D1272" s="36"/>
      <c r="E1272" s="36"/>
      <c r="F1272" s="40"/>
      <c r="G1272" s="40"/>
      <c r="H1272" s="40"/>
      <c r="I1272" s="40"/>
      <c r="J1272" s="40"/>
      <c r="K1272" s="40"/>
    </row>
    <row r="1273" spans="2:11" x14ac:dyDescent="0.3">
      <c r="B1273" s="48">
        <v>1270</v>
      </c>
      <c r="C1273" s="50" t="s">
        <v>2626</v>
      </c>
      <c r="D1273" s="36"/>
      <c r="E1273" s="36"/>
      <c r="F1273" s="40"/>
      <c r="G1273" s="40"/>
      <c r="H1273" s="40"/>
      <c r="I1273" s="40"/>
      <c r="J1273" s="40"/>
      <c r="K1273" s="40"/>
    </row>
    <row r="1274" spans="2:11" x14ac:dyDescent="0.3">
      <c r="B1274" s="48">
        <v>1271</v>
      </c>
      <c r="C1274" s="50" t="s">
        <v>906</v>
      </c>
      <c r="D1274" s="36"/>
      <c r="E1274" s="36"/>
      <c r="F1274" s="40"/>
      <c r="G1274" s="40"/>
      <c r="H1274" s="40"/>
      <c r="I1274" s="40"/>
      <c r="J1274" s="40"/>
      <c r="K1274" s="40"/>
    </row>
    <row r="1275" spans="2:11" x14ac:dyDescent="0.3">
      <c r="B1275" s="48">
        <v>1272</v>
      </c>
      <c r="C1275" s="50" t="s">
        <v>907</v>
      </c>
      <c r="D1275" s="36"/>
      <c r="E1275" s="36"/>
      <c r="F1275" s="40"/>
      <c r="G1275" s="40"/>
      <c r="H1275" s="40"/>
      <c r="I1275" s="40"/>
      <c r="J1275" s="40"/>
      <c r="K1275" s="40"/>
    </row>
    <row r="1276" spans="2:11" x14ac:dyDescent="0.3">
      <c r="B1276" s="48">
        <v>1273</v>
      </c>
      <c r="C1276" s="50" t="s">
        <v>908</v>
      </c>
      <c r="D1276" s="36"/>
      <c r="E1276" s="36"/>
      <c r="F1276" s="40"/>
      <c r="G1276" s="40"/>
      <c r="H1276" s="40"/>
      <c r="I1276" s="40"/>
      <c r="J1276" s="40"/>
      <c r="K1276" s="40"/>
    </row>
    <row r="1277" spans="2:11" x14ac:dyDescent="0.3">
      <c r="B1277" s="48">
        <v>1274</v>
      </c>
      <c r="C1277" s="50" t="s">
        <v>909</v>
      </c>
      <c r="D1277" s="36"/>
      <c r="E1277" s="36"/>
      <c r="F1277" s="40"/>
      <c r="G1277" s="40"/>
      <c r="H1277" s="40"/>
      <c r="I1277" s="40"/>
      <c r="J1277" s="40"/>
      <c r="K1277" s="40"/>
    </row>
    <row r="1278" spans="2:11" x14ac:dyDescent="0.3">
      <c r="B1278" s="48">
        <v>1275</v>
      </c>
      <c r="C1278" s="50" t="s">
        <v>910</v>
      </c>
      <c r="D1278" s="36"/>
      <c r="E1278" s="36"/>
      <c r="F1278" s="40"/>
      <c r="G1278" s="40"/>
      <c r="H1278" s="40"/>
      <c r="I1278" s="40"/>
      <c r="J1278" s="40"/>
      <c r="K1278" s="40"/>
    </row>
    <row r="1279" spans="2:11" x14ac:dyDescent="0.3">
      <c r="B1279" s="48">
        <v>1276</v>
      </c>
      <c r="C1279" s="50" t="s">
        <v>911</v>
      </c>
      <c r="D1279" s="36"/>
      <c r="E1279" s="36"/>
      <c r="F1279" s="40"/>
      <c r="G1279" s="40"/>
      <c r="H1279" s="40"/>
      <c r="I1279" s="40"/>
      <c r="J1279" s="40"/>
      <c r="K1279" s="40"/>
    </row>
    <row r="1280" spans="2:11" x14ac:dyDescent="0.3">
      <c r="B1280" s="48">
        <v>1277</v>
      </c>
      <c r="C1280" s="50" t="s">
        <v>912</v>
      </c>
      <c r="D1280" s="36"/>
      <c r="E1280" s="36"/>
      <c r="F1280" s="40"/>
      <c r="G1280" s="40"/>
      <c r="H1280" s="40"/>
      <c r="I1280" s="40"/>
      <c r="J1280" s="40"/>
      <c r="K1280" s="40"/>
    </row>
    <row r="1281" spans="2:11" x14ac:dyDescent="0.3">
      <c r="B1281" s="48">
        <v>1278</v>
      </c>
      <c r="C1281" s="50" t="s">
        <v>913</v>
      </c>
      <c r="D1281" s="36"/>
      <c r="E1281" s="36"/>
      <c r="F1281" s="40"/>
      <c r="G1281" s="40"/>
      <c r="H1281" s="40"/>
      <c r="I1281" s="40"/>
      <c r="J1281" s="40"/>
      <c r="K1281" s="40"/>
    </row>
    <row r="1282" spans="2:11" x14ac:dyDescent="0.3">
      <c r="B1282" s="48">
        <v>1279</v>
      </c>
      <c r="C1282" s="50" t="s">
        <v>914</v>
      </c>
      <c r="D1282" s="36"/>
      <c r="E1282" s="36"/>
      <c r="F1282" s="40"/>
      <c r="G1282" s="40"/>
      <c r="H1282" s="40"/>
      <c r="I1282" s="40"/>
      <c r="J1282" s="40"/>
      <c r="K1282" s="40"/>
    </row>
    <row r="1283" spans="2:11" x14ac:dyDescent="0.3">
      <c r="B1283" s="48">
        <v>1280</v>
      </c>
      <c r="C1283" s="50" t="s">
        <v>915</v>
      </c>
      <c r="D1283" s="36"/>
      <c r="E1283" s="36"/>
      <c r="F1283" s="40"/>
      <c r="G1283" s="40"/>
      <c r="H1283" s="40"/>
      <c r="I1283" s="40"/>
      <c r="J1283" s="40"/>
      <c r="K1283" s="40"/>
    </row>
    <row r="1284" spans="2:11" x14ac:dyDescent="0.3">
      <c r="B1284" s="48">
        <v>1281</v>
      </c>
      <c r="C1284" s="50" t="s">
        <v>916</v>
      </c>
      <c r="D1284" s="36"/>
      <c r="E1284" s="36"/>
      <c r="F1284" s="40"/>
      <c r="G1284" s="40"/>
      <c r="H1284" s="40"/>
      <c r="I1284" s="40"/>
      <c r="J1284" s="40"/>
      <c r="K1284" s="40"/>
    </row>
    <row r="1285" spans="2:11" x14ac:dyDescent="0.3">
      <c r="B1285" s="48">
        <v>1282</v>
      </c>
      <c r="C1285" s="50" t="s">
        <v>917</v>
      </c>
      <c r="D1285" s="36"/>
      <c r="E1285" s="36"/>
      <c r="F1285" s="40"/>
      <c r="G1285" s="40"/>
      <c r="H1285" s="40"/>
      <c r="I1285" s="40"/>
      <c r="J1285" s="40"/>
      <c r="K1285" s="40"/>
    </row>
    <row r="1286" spans="2:11" x14ac:dyDescent="0.3">
      <c r="B1286" s="48">
        <v>1283</v>
      </c>
      <c r="C1286" s="50" t="s">
        <v>918</v>
      </c>
      <c r="D1286" s="36"/>
      <c r="E1286" s="36"/>
      <c r="F1286" s="40"/>
      <c r="G1286" s="40"/>
      <c r="H1286" s="40"/>
      <c r="I1286" s="40"/>
      <c r="J1286" s="40"/>
      <c r="K1286" s="40"/>
    </row>
    <row r="1287" spans="2:11" x14ac:dyDescent="0.3">
      <c r="B1287" s="48">
        <v>1284</v>
      </c>
      <c r="C1287" s="50" t="s">
        <v>2627</v>
      </c>
      <c r="D1287" s="36"/>
      <c r="E1287" s="36"/>
      <c r="F1287" s="40"/>
      <c r="G1287" s="40"/>
      <c r="H1287" s="40"/>
      <c r="I1287" s="40"/>
      <c r="J1287" s="40"/>
      <c r="K1287" s="40"/>
    </row>
    <row r="1288" spans="2:11" x14ac:dyDescent="0.3">
      <c r="B1288" s="48">
        <v>1285</v>
      </c>
      <c r="C1288" s="50" t="s">
        <v>919</v>
      </c>
      <c r="D1288" s="36"/>
      <c r="E1288" s="36"/>
      <c r="F1288" s="40"/>
      <c r="G1288" s="40"/>
      <c r="H1288" s="40"/>
      <c r="I1288" s="40"/>
      <c r="J1288" s="40"/>
      <c r="K1288" s="40"/>
    </row>
    <row r="1289" spans="2:11" x14ac:dyDescent="0.3">
      <c r="B1289" s="48">
        <v>1286</v>
      </c>
      <c r="C1289" s="50" t="s">
        <v>920</v>
      </c>
      <c r="D1289" s="36"/>
      <c r="E1289" s="36"/>
      <c r="F1289" s="40"/>
      <c r="G1289" s="40"/>
      <c r="H1289" s="40"/>
      <c r="I1289" s="40"/>
      <c r="J1289" s="40"/>
      <c r="K1289" s="40"/>
    </row>
    <row r="1290" spans="2:11" x14ac:dyDescent="0.3">
      <c r="B1290" s="48">
        <v>1287</v>
      </c>
      <c r="C1290" s="50" t="s">
        <v>921</v>
      </c>
      <c r="D1290" s="36"/>
      <c r="E1290" s="36"/>
      <c r="F1290" s="40"/>
      <c r="G1290" s="40"/>
      <c r="H1290" s="40"/>
      <c r="I1290" s="40"/>
      <c r="J1290" s="40"/>
      <c r="K1290" s="40"/>
    </row>
    <row r="1291" spans="2:11" x14ac:dyDescent="0.3">
      <c r="B1291" s="48">
        <v>1288</v>
      </c>
      <c r="C1291" s="50" t="s">
        <v>922</v>
      </c>
      <c r="D1291" s="36"/>
      <c r="E1291" s="36"/>
      <c r="F1291" s="40"/>
      <c r="G1291" s="40"/>
      <c r="H1291" s="40"/>
      <c r="I1291" s="40"/>
      <c r="J1291" s="40"/>
      <c r="K1291" s="40"/>
    </row>
    <row r="1292" spans="2:11" x14ac:dyDescent="0.3">
      <c r="B1292" s="48">
        <v>1289</v>
      </c>
      <c r="C1292" s="50" t="s">
        <v>923</v>
      </c>
      <c r="D1292" s="36"/>
      <c r="E1292" s="36"/>
      <c r="F1292" s="40"/>
      <c r="G1292" s="40"/>
      <c r="H1292" s="40"/>
      <c r="I1292" s="40"/>
      <c r="J1292" s="40"/>
      <c r="K1292" s="40"/>
    </row>
    <row r="1293" spans="2:11" x14ac:dyDescent="0.3">
      <c r="B1293" s="48">
        <v>1290</v>
      </c>
      <c r="C1293" s="50" t="s">
        <v>2628</v>
      </c>
      <c r="D1293" s="36"/>
      <c r="E1293" s="36"/>
      <c r="F1293" s="40"/>
      <c r="G1293" s="40"/>
      <c r="H1293" s="40"/>
      <c r="I1293" s="40"/>
      <c r="J1293" s="40"/>
      <c r="K1293" s="40"/>
    </row>
    <row r="1294" spans="2:11" x14ac:dyDescent="0.3">
      <c r="B1294" s="48">
        <v>1291</v>
      </c>
      <c r="C1294" s="50" t="s">
        <v>2629</v>
      </c>
      <c r="D1294" s="36"/>
      <c r="E1294" s="36"/>
      <c r="F1294" s="40"/>
      <c r="G1294" s="40"/>
      <c r="H1294" s="40"/>
      <c r="I1294" s="40"/>
      <c r="J1294" s="40"/>
      <c r="K1294" s="40"/>
    </row>
    <row r="1295" spans="2:11" x14ac:dyDescent="0.3">
      <c r="B1295" s="48">
        <v>1292</v>
      </c>
      <c r="C1295" s="50" t="s">
        <v>2630</v>
      </c>
      <c r="D1295" s="36"/>
      <c r="E1295" s="36"/>
      <c r="F1295" s="40"/>
      <c r="G1295" s="40"/>
      <c r="H1295" s="40"/>
      <c r="I1295" s="40"/>
      <c r="J1295" s="40"/>
      <c r="K1295" s="40"/>
    </row>
    <row r="1296" spans="2:11" x14ac:dyDescent="0.3">
      <c r="B1296" s="48">
        <v>1293</v>
      </c>
      <c r="C1296" s="50" t="s">
        <v>2631</v>
      </c>
      <c r="D1296" s="36"/>
      <c r="E1296" s="36"/>
      <c r="F1296" s="40"/>
      <c r="G1296" s="40"/>
      <c r="H1296" s="40"/>
      <c r="I1296" s="40"/>
      <c r="J1296" s="40"/>
      <c r="K1296" s="40"/>
    </row>
    <row r="1297" spans="2:11" x14ac:dyDescent="0.3">
      <c r="B1297" s="48">
        <v>1294</v>
      </c>
      <c r="C1297" s="50" t="s">
        <v>2632</v>
      </c>
      <c r="D1297" s="36"/>
      <c r="E1297" s="36"/>
      <c r="F1297" s="40"/>
      <c r="G1297" s="40"/>
      <c r="H1297" s="40"/>
      <c r="I1297" s="40"/>
      <c r="J1297" s="40"/>
      <c r="K1297" s="40"/>
    </row>
    <row r="1298" spans="2:11" x14ac:dyDescent="0.3">
      <c r="B1298" s="48">
        <v>1295</v>
      </c>
      <c r="C1298" s="50" t="s">
        <v>2633</v>
      </c>
      <c r="D1298" s="36"/>
      <c r="E1298" s="36"/>
      <c r="F1298" s="40"/>
      <c r="G1298" s="40"/>
      <c r="H1298" s="40"/>
      <c r="I1298" s="40"/>
      <c r="J1298" s="40"/>
      <c r="K1298" s="40"/>
    </row>
    <row r="1299" spans="2:11" x14ac:dyDescent="0.3">
      <c r="B1299" s="48">
        <v>1296</v>
      </c>
      <c r="C1299" s="50" t="s">
        <v>2634</v>
      </c>
      <c r="D1299" s="36"/>
      <c r="E1299" s="36"/>
      <c r="F1299" s="40"/>
      <c r="G1299" s="40"/>
      <c r="H1299" s="40"/>
      <c r="I1299" s="40"/>
      <c r="J1299" s="40"/>
      <c r="K1299" s="40"/>
    </row>
    <row r="1300" spans="2:11" x14ac:dyDescent="0.3">
      <c r="B1300" s="48">
        <v>1297</v>
      </c>
      <c r="C1300" s="50" t="s">
        <v>2635</v>
      </c>
      <c r="D1300" s="36"/>
      <c r="E1300" s="36"/>
      <c r="F1300" s="40"/>
      <c r="G1300" s="40"/>
      <c r="H1300" s="40"/>
      <c r="I1300" s="40"/>
      <c r="J1300" s="40"/>
      <c r="K1300" s="40"/>
    </row>
    <row r="1301" spans="2:11" x14ac:dyDescent="0.3">
      <c r="B1301" s="48">
        <v>1298</v>
      </c>
      <c r="C1301" s="50" t="s">
        <v>2636</v>
      </c>
      <c r="D1301" s="36"/>
      <c r="E1301" s="36"/>
      <c r="F1301" s="40"/>
      <c r="G1301" s="40"/>
      <c r="H1301" s="40"/>
      <c r="I1301" s="40"/>
      <c r="J1301" s="40"/>
      <c r="K1301" s="40"/>
    </row>
    <row r="1302" spans="2:11" x14ac:dyDescent="0.3">
      <c r="B1302" s="48">
        <v>1299</v>
      </c>
      <c r="C1302" s="50" t="s">
        <v>2637</v>
      </c>
      <c r="D1302" s="36"/>
      <c r="E1302" s="36"/>
      <c r="F1302" s="40"/>
      <c r="G1302" s="40"/>
      <c r="H1302" s="40"/>
      <c r="I1302" s="40"/>
      <c r="J1302" s="40"/>
      <c r="K1302" s="40"/>
    </row>
    <row r="1303" spans="2:11" x14ac:dyDescent="0.3">
      <c r="B1303" s="48">
        <v>1300</v>
      </c>
      <c r="C1303" s="50" t="s">
        <v>2638</v>
      </c>
      <c r="D1303" s="36"/>
      <c r="E1303" s="36"/>
      <c r="F1303" s="40"/>
      <c r="G1303" s="40"/>
      <c r="H1303" s="40"/>
      <c r="I1303" s="40"/>
      <c r="J1303" s="40"/>
      <c r="K1303" s="40"/>
    </row>
    <row r="1304" spans="2:11" x14ac:dyDescent="0.3">
      <c r="B1304" s="48">
        <v>1301</v>
      </c>
      <c r="C1304" s="50" t="s">
        <v>2639</v>
      </c>
      <c r="D1304" s="36"/>
      <c r="E1304" s="36"/>
      <c r="F1304" s="40"/>
      <c r="G1304" s="40"/>
      <c r="H1304" s="40"/>
      <c r="I1304" s="40"/>
      <c r="J1304" s="40"/>
      <c r="K1304" s="40"/>
    </row>
    <row r="1305" spans="2:11" x14ac:dyDescent="0.3">
      <c r="B1305" s="48">
        <v>1302</v>
      </c>
      <c r="C1305" s="50" t="s">
        <v>2640</v>
      </c>
      <c r="D1305" s="36"/>
      <c r="E1305" s="36"/>
      <c r="F1305" s="40"/>
      <c r="G1305" s="40"/>
      <c r="H1305" s="40"/>
      <c r="I1305" s="40"/>
      <c r="J1305" s="40"/>
      <c r="K1305" s="40"/>
    </row>
    <row r="1306" spans="2:11" x14ac:dyDescent="0.3">
      <c r="B1306" s="48">
        <v>1303</v>
      </c>
      <c r="C1306" s="50" t="s">
        <v>2641</v>
      </c>
      <c r="D1306" s="36"/>
      <c r="E1306" s="36"/>
      <c r="F1306" s="40"/>
      <c r="G1306" s="40"/>
      <c r="H1306" s="40"/>
      <c r="I1306" s="40"/>
      <c r="J1306" s="40"/>
      <c r="K1306" s="40"/>
    </row>
    <row r="1307" spans="2:11" x14ac:dyDescent="0.3">
      <c r="B1307" s="48">
        <v>1304</v>
      </c>
      <c r="C1307" s="50" t="s">
        <v>2642</v>
      </c>
      <c r="D1307" s="36"/>
      <c r="E1307" s="36"/>
      <c r="F1307" s="40"/>
      <c r="G1307" s="40"/>
      <c r="H1307" s="40"/>
      <c r="I1307" s="40"/>
      <c r="J1307" s="40"/>
      <c r="K1307" s="40"/>
    </row>
    <row r="1308" spans="2:11" x14ac:dyDescent="0.3">
      <c r="B1308" s="48">
        <v>1305</v>
      </c>
      <c r="C1308" s="50" t="s">
        <v>2643</v>
      </c>
      <c r="D1308" s="36"/>
      <c r="E1308" s="36"/>
      <c r="F1308" s="40"/>
      <c r="G1308" s="40"/>
      <c r="H1308" s="40"/>
      <c r="I1308" s="40"/>
      <c r="J1308" s="40"/>
      <c r="K1308" s="40"/>
    </row>
    <row r="1309" spans="2:11" x14ac:dyDescent="0.3">
      <c r="B1309" s="48">
        <v>1306</v>
      </c>
      <c r="C1309" s="50" t="s">
        <v>2644</v>
      </c>
      <c r="D1309" s="36"/>
      <c r="E1309" s="36"/>
      <c r="F1309" s="40"/>
      <c r="G1309" s="40"/>
      <c r="H1309" s="40"/>
      <c r="I1309" s="40"/>
      <c r="J1309" s="40"/>
      <c r="K1309" s="40"/>
    </row>
    <row r="1310" spans="2:11" x14ac:dyDescent="0.3">
      <c r="B1310" s="48">
        <v>1307</v>
      </c>
      <c r="C1310" s="50" t="s">
        <v>2645</v>
      </c>
      <c r="D1310" s="36"/>
      <c r="E1310" s="36"/>
      <c r="F1310" s="40"/>
      <c r="G1310" s="40"/>
      <c r="H1310" s="40"/>
      <c r="I1310" s="40"/>
      <c r="J1310" s="40"/>
      <c r="K1310" s="40"/>
    </row>
    <row r="1311" spans="2:11" x14ac:dyDescent="0.3">
      <c r="B1311" s="48">
        <v>1308</v>
      </c>
      <c r="C1311" s="50" t="s">
        <v>2646</v>
      </c>
      <c r="D1311" s="36"/>
      <c r="E1311" s="36"/>
      <c r="F1311" s="40"/>
      <c r="G1311" s="40"/>
      <c r="H1311" s="40"/>
      <c r="I1311" s="40"/>
      <c r="J1311" s="40"/>
      <c r="K1311" s="40"/>
    </row>
    <row r="1312" spans="2:11" x14ac:dyDescent="0.3">
      <c r="B1312" s="48">
        <v>1309</v>
      </c>
      <c r="C1312" s="50" t="s">
        <v>2647</v>
      </c>
      <c r="D1312" s="36"/>
      <c r="E1312" s="36"/>
      <c r="F1312" s="40"/>
      <c r="G1312" s="40"/>
      <c r="H1312" s="40"/>
      <c r="I1312" s="40"/>
      <c r="J1312" s="40"/>
      <c r="K1312" s="40"/>
    </row>
    <row r="1313" spans="2:11" x14ac:dyDescent="0.3">
      <c r="B1313" s="48">
        <v>1310</v>
      </c>
      <c r="C1313" s="50" t="s">
        <v>2648</v>
      </c>
      <c r="D1313" s="36"/>
      <c r="E1313" s="36"/>
      <c r="F1313" s="40"/>
      <c r="G1313" s="40"/>
      <c r="H1313" s="40"/>
      <c r="I1313" s="40"/>
      <c r="J1313" s="40"/>
      <c r="K1313" s="40"/>
    </row>
    <row r="1314" spans="2:11" x14ac:dyDescent="0.3">
      <c r="B1314" s="48">
        <v>1311</v>
      </c>
      <c r="C1314" s="50" t="s">
        <v>2649</v>
      </c>
      <c r="D1314" s="36"/>
      <c r="E1314" s="36"/>
      <c r="F1314" s="40"/>
      <c r="G1314" s="40"/>
      <c r="H1314" s="40"/>
      <c r="I1314" s="40"/>
      <c r="J1314" s="40"/>
      <c r="K1314" s="40"/>
    </row>
    <row r="1315" spans="2:11" x14ac:dyDescent="0.3">
      <c r="B1315" s="48">
        <v>1312</v>
      </c>
      <c r="C1315" s="50" t="s">
        <v>2650</v>
      </c>
      <c r="D1315" s="36"/>
      <c r="E1315" s="36"/>
      <c r="F1315" s="40"/>
      <c r="G1315" s="40"/>
      <c r="H1315" s="40"/>
      <c r="I1315" s="40"/>
      <c r="J1315" s="40"/>
      <c r="K1315" s="40"/>
    </row>
    <row r="1316" spans="2:11" x14ac:dyDescent="0.3">
      <c r="B1316" s="48">
        <v>1313</v>
      </c>
      <c r="C1316" s="50" t="s">
        <v>2651</v>
      </c>
      <c r="D1316" s="36"/>
      <c r="E1316" s="36"/>
      <c r="F1316" s="40"/>
      <c r="G1316" s="40"/>
      <c r="H1316" s="40"/>
      <c r="I1316" s="40"/>
      <c r="J1316" s="40"/>
      <c r="K1316" s="40"/>
    </row>
    <row r="1317" spans="2:11" x14ac:dyDescent="0.3">
      <c r="B1317" s="48">
        <v>1314</v>
      </c>
      <c r="C1317" s="50" t="s">
        <v>2652</v>
      </c>
      <c r="D1317" s="36"/>
      <c r="E1317" s="36"/>
      <c r="F1317" s="40"/>
      <c r="G1317" s="40"/>
      <c r="H1317" s="40"/>
      <c r="I1317" s="40"/>
      <c r="J1317" s="40"/>
      <c r="K1317" s="40"/>
    </row>
    <row r="1318" spans="2:11" x14ac:dyDescent="0.3">
      <c r="B1318" s="48">
        <v>1315</v>
      </c>
      <c r="C1318" s="50" t="s">
        <v>2653</v>
      </c>
      <c r="D1318" s="36"/>
      <c r="E1318" s="36"/>
      <c r="F1318" s="40"/>
      <c r="G1318" s="40"/>
      <c r="H1318" s="40"/>
      <c r="I1318" s="40"/>
      <c r="J1318" s="40"/>
      <c r="K1318" s="40"/>
    </row>
    <row r="1319" spans="2:11" x14ac:dyDescent="0.3">
      <c r="B1319" s="48">
        <v>1316</v>
      </c>
      <c r="C1319" s="50" t="s">
        <v>2654</v>
      </c>
      <c r="D1319" s="36"/>
      <c r="E1319" s="36"/>
      <c r="F1319" s="40"/>
      <c r="G1319" s="40"/>
      <c r="H1319" s="40"/>
      <c r="I1319" s="40"/>
      <c r="J1319" s="40"/>
      <c r="K1319" s="40"/>
    </row>
    <row r="1320" spans="2:11" x14ac:dyDescent="0.3">
      <c r="B1320" s="48">
        <v>1317</v>
      </c>
      <c r="C1320" s="50" t="s">
        <v>2655</v>
      </c>
      <c r="D1320" s="36"/>
      <c r="E1320" s="36"/>
      <c r="F1320" s="40"/>
      <c r="G1320" s="40"/>
      <c r="H1320" s="40"/>
      <c r="I1320" s="40"/>
      <c r="J1320" s="40"/>
      <c r="K1320" s="40"/>
    </row>
    <row r="1321" spans="2:11" x14ac:dyDescent="0.3">
      <c r="B1321" s="48">
        <v>1318</v>
      </c>
      <c r="C1321" s="50" t="s">
        <v>2656</v>
      </c>
      <c r="D1321" s="36"/>
      <c r="E1321" s="36"/>
      <c r="F1321" s="40"/>
      <c r="G1321" s="40"/>
      <c r="H1321" s="40"/>
      <c r="I1321" s="40"/>
      <c r="J1321" s="40"/>
      <c r="K1321" s="40"/>
    </row>
    <row r="1322" spans="2:11" x14ac:dyDescent="0.3">
      <c r="B1322" s="48">
        <v>1319</v>
      </c>
      <c r="C1322" s="50" t="s">
        <v>2657</v>
      </c>
      <c r="D1322" s="36"/>
      <c r="E1322" s="36"/>
      <c r="F1322" s="40"/>
      <c r="G1322" s="40"/>
      <c r="H1322" s="40"/>
      <c r="I1322" s="40"/>
      <c r="J1322" s="40"/>
      <c r="K1322" s="40"/>
    </row>
    <row r="1323" spans="2:11" x14ac:dyDescent="0.3">
      <c r="B1323" s="48">
        <v>1320</v>
      </c>
      <c r="C1323" s="50" t="s">
        <v>535</v>
      </c>
      <c r="D1323" s="36"/>
      <c r="E1323" s="36"/>
      <c r="F1323" s="40"/>
      <c r="G1323" s="40"/>
      <c r="H1323" s="40"/>
      <c r="I1323" s="40"/>
      <c r="J1323" s="40"/>
      <c r="K1323" s="40"/>
    </row>
    <row r="1324" spans="2:11" x14ac:dyDescent="0.3">
      <c r="B1324" s="48">
        <v>1321</v>
      </c>
      <c r="C1324" s="50" t="s">
        <v>536</v>
      </c>
      <c r="D1324" s="36"/>
      <c r="E1324" s="36"/>
      <c r="F1324" s="40"/>
      <c r="G1324" s="40"/>
      <c r="H1324" s="40"/>
      <c r="I1324" s="40"/>
      <c r="J1324" s="40"/>
      <c r="K1324" s="40"/>
    </row>
    <row r="1325" spans="2:11" x14ac:dyDescent="0.3">
      <c r="B1325" s="48">
        <v>1322</v>
      </c>
      <c r="C1325" s="50" t="s">
        <v>924</v>
      </c>
      <c r="D1325" s="36"/>
      <c r="E1325" s="36"/>
      <c r="F1325" s="40"/>
      <c r="G1325" s="40"/>
      <c r="H1325" s="40"/>
      <c r="I1325" s="40"/>
      <c r="J1325" s="40"/>
      <c r="K1325" s="40"/>
    </row>
    <row r="1326" spans="2:11" x14ac:dyDescent="0.3">
      <c r="B1326" s="48">
        <v>1323</v>
      </c>
      <c r="C1326" s="50" t="s">
        <v>537</v>
      </c>
      <c r="D1326" s="36"/>
      <c r="E1326" s="36"/>
      <c r="F1326" s="40"/>
      <c r="G1326" s="40"/>
      <c r="H1326" s="40"/>
      <c r="I1326" s="40"/>
      <c r="J1326" s="40"/>
      <c r="K1326" s="40"/>
    </row>
    <row r="1327" spans="2:11" x14ac:dyDescent="0.3">
      <c r="B1327" s="48">
        <v>1324</v>
      </c>
      <c r="C1327" s="50" t="s">
        <v>538</v>
      </c>
      <c r="D1327" s="36"/>
      <c r="E1327" s="36"/>
      <c r="F1327" s="40"/>
      <c r="G1327" s="40"/>
      <c r="H1327" s="40"/>
      <c r="I1327" s="40"/>
      <c r="J1327" s="40"/>
      <c r="K1327" s="40"/>
    </row>
    <row r="1328" spans="2:11" x14ac:dyDescent="0.3">
      <c r="B1328" s="48">
        <v>1325</v>
      </c>
      <c r="C1328" s="50" t="s">
        <v>539</v>
      </c>
      <c r="D1328" s="36"/>
      <c r="E1328" s="36"/>
      <c r="F1328" s="40"/>
      <c r="G1328" s="40"/>
      <c r="H1328" s="40"/>
      <c r="I1328" s="40"/>
      <c r="J1328" s="40"/>
      <c r="K1328" s="40"/>
    </row>
    <row r="1329" spans="2:11" x14ac:dyDescent="0.3">
      <c r="B1329" s="48">
        <v>1326</v>
      </c>
      <c r="C1329" s="50" t="s">
        <v>540</v>
      </c>
      <c r="D1329" s="36"/>
      <c r="E1329" s="36"/>
      <c r="F1329" s="40"/>
      <c r="G1329" s="40"/>
      <c r="H1329" s="40"/>
      <c r="I1329" s="40"/>
      <c r="J1329" s="40"/>
      <c r="K1329" s="40"/>
    </row>
    <row r="1330" spans="2:11" x14ac:dyDescent="0.3">
      <c r="B1330" s="48">
        <v>1327</v>
      </c>
      <c r="C1330" s="50" t="s">
        <v>541</v>
      </c>
      <c r="D1330" s="36"/>
      <c r="E1330" s="36"/>
      <c r="F1330" s="40"/>
      <c r="G1330" s="40"/>
      <c r="H1330" s="40"/>
      <c r="I1330" s="40"/>
      <c r="J1330" s="40"/>
      <c r="K1330" s="40"/>
    </row>
    <row r="1331" spans="2:11" x14ac:dyDescent="0.3">
      <c r="B1331" s="48">
        <v>1328</v>
      </c>
      <c r="C1331" s="50" t="s">
        <v>542</v>
      </c>
      <c r="D1331" s="36"/>
      <c r="E1331" s="36"/>
      <c r="F1331" s="40"/>
      <c r="G1331" s="40"/>
      <c r="H1331" s="40"/>
      <c r="I1331" s="40"/>
      <c r="J1331" s="40"/>
      <c r="K1331" s="40"/>
    </row>
    <row r="1332" spans="2:11" x14ac:dyDescent="0.3">
      <c r="B1332" s="48">
        <v>1329</v>
      </c>
      <c r="C1332" s="50" t="s">
        <v>543</v>
      </c>
      <c r="D1332" s="36"/>
      <c r="E1332" s="36"/>
      <c r="F1332" s="40"/>
      <c r="G1332" s="40"/>
      <c r="H1332" s="40"/>
      <c r="I1332" s="40"/>
      <c r="J1332" s="40"/>
      <c r="K1332" s="40"/>
    </row>
    <row r="1333" spans="2:11" x14ac:dyDescent="0.3">
      <c r="B1333" s="48">
        <v>1330</v>
      </c>
      <c r="C1333" s="50" t="s">
        <v>544</v>
      </c>
      <c r="D1333" s="36"/>
      <c r="E1333" s="36"/>
      <c r="F1333" s="40"/>
      <c r="G1333" s="40"/>
      <c r="H1333" s="40"/>
      <c r="I1333" s="40"/>
      <c r="J1333" s="40"/>
      <c r="K1333" s="40"/>
    </row>
    <row r="1334" spans="2:11" x14ac:dyDescent="0.3">
      <c r="B1334" s="48">
        <v>1331</v>
      </c>
      <c r="C1334" s="50" t="s">
        <v>545</v>
      </c>
      <c r="D1334" s="36"/>
      <c r="E1334" s="36"/>
      <c r="F1334" s="40"/>
      <c r="G1334" s="40"/>
      <c r="H1334" s="40"/>
      <c r="I1334" s="40"/>
      <c r="J1334" s="40"/>
      <c r="K1334" s="40"/>
    </row>
    <row r="1335" spans="2:11" x14ac:dyDescent="0.3">
      <c r="B1335" s="48">
        <v>1332</v>
      </c>
      <c r="C1335" s="50" t="s">
        <v>546</v>
      </c>
      <c r="D1335" s="36"/>
      <c r="E1335" s="36"/>
      <c r="F1335" s="40"/>
      <c r="G1335" s="40"/>
      <c r="H1335" s="40"/>
      <c r="I1335" s="40"/>
      <c r="J1335" s="40"/>
      <c r="K1335" s="40"/>
    </row>
    <row r="1336" spans="2:11" x14ac:dyDescent="0.3">
      <c r="B1336" s="48">
        <v>1333</v>
      </c>
      <c r="C1336" s="50" t="s">
        <v>2658</v>
      </c>
      <c r="D1336" s="36"/>
      <c r="E1336" s="36"/>
      <c r="F1336" s="40"/>
      <c r="G1336" s="40"/>
      <c r="H1336" s="40"/>
      <c r="I1336" s="40"/>
      <c r="J1336" s="40"/>
      <c r="K1336" s="40"/>
    </row>
    <row r="1337" spans="2:11" x14ac:dyDescent="0.3">
      <c r="B1337" s="48">
        <v>1334</v>
      </c>
      <c r="C1337" s="50" t="s">
        <v>547</v>
      </c>
      <c r="D1337" s="36"/>
      <c r="E1337" s="36"/>
      <c r="F1337" s="40"/>
      <c r="G1337" s="40"/>
      <c r="H1337" s="40"/>
      <c r="I1337" s="40"/>
      <c r="J1337" s="40"/>
      <c r="K1337" s="40"/>
    </row>
    <row r="1338" spans="2:11" x14ac:dyDescent="0.3">
      <c r="B1338" s="48">
        <v>1335</v>
      </c>
      <c r="C1338" s="50" t="s">
        <v>548</v>
      </c>
      <c r="D1338" s="36"/>
      <c r="E1338" s="36"/>
      <c r="F1338" s="40"/>
      <c r="G1338" s="40"/>
      <c r="H1338" s="40"/>
      <c r="I1338" s="40"/>
      <c r="J1338" s="40"/>
      <c r="K1338" s="40"/>
    </row>
    <row r="1339" spans="2:11" x14ac:dyDescent="0.3">
      <c r="B1339" s="48">
        <v>1336</v>
      </c>
      <c r="C1339" s="50" t="s">
        <v>549</v>
      </c>
      <c r="D1339" s="36"/>
      <c r="E1339" s="36"/>
      <c r="F1339" s="40"/>
      <c r="G1339" s="40"/>
      <c r="H1339" s="40"/>
      <c r="I1339" s="40"/>
      <c r="J1339" s="40"/>
      <c r="K1339" s="40"/>
    </row>
    <row r="1340" spans="2:11" x14ac:dyDescent="0.3">
      <c r="B1340" s="48">
        <v>1337</v>
      </c>
      <c r="C1340" s="50" t="s">
        <v>550</v>
      </c>
      <c r="D1340" s="36"/>
      <c r="E1340" s="36"/>
      <c r="F1340" s="40"/>
      <c r="G1340" s="40"/>
      <c r="H1340" s="40"/>
      <c r="I1340" s="40"/>
      <c r="J1340" s="40"/>
      <c r="K1340" s="40"/>
    </row>
    <row r="1341" spans="2:11" x14ac:dyDescent="0.3">
      <c r="B1341" s="48">
        <v>1338</v>
      </c>
      <c r="C1341" s="50" t="s">
        <v>551</v>
      </c>
      <c r="D1341" s="36"/>
      <c r="E1341" s="36"/>
      <c r="F1341" s="40"/>
      <c r="G1341" s="40"/>
      <c r="H1341" s="40"/>
      <c r="I1341" s="40"/>
      <c r="J1341" s="40"/>
      <c r="K1341" s="40"/>
    </row>
    <row r="1342" spans="2:11" x14ac:dyDescent="0.3">
      <c r="B1342" s="48">
        <v>1339</v>
      </c>
      <c r="C1342" s="50" t="s">
        <v>2659</v>
      </c>
      <c r="D1342" s="36"/>
      <c r="E1342" s="36"/>
      <c r="F1342" s="40"/>
      <c r="G1342" s="40"/>
      <c r="H1342" s="40"/>
      <c r="I1342" s="40"/>
      <c r="J1342" s="40"/>
      <c r="K1342" s="40"/>
    </row>
    <row r="1343" spans="2:11" x14ac:dyDescent="0.3">
      <c r="B1343" s="48">
        <v>1340</v>
      </c>
      <c r="C1343" s="50" t="s">
        <v>2660</v>
      </c>
      <c r="D1343" s="36"/>
      <c r="E1343" s="36"/>
      <c r="F1343" s="40"/>
      <c r="G1343" s="40"/>
      <c r="H1343" s="40"/>
      <c r="I1343" s="40"/>
      <c r="J1343" s="40"/>
      <c r="K1343" s="40"/>
    </row>
    <row r="1344" spans="2:11" x14ac:dyDescent="0.3">
      <c r="B1344" s="48">
        <v>1341</v>
      </c>
      <c r="C1344" s="50" t="s">
        <v>2661</v>
      </c>
      <c r="D1344" s="36"/>
      <c r="E1344" s="36"/>
      <c r="F1344" s="40"/>
      <c r="G1344" s="40"/>
      <c r="H1344" s="40"/>
      <c r="I1344" s="40"/>
      <c r="J1344" s="40"/>
      <c r="K1344" s="40"/>
    </row>
    <row r="1345" spans="2:11" x14ac:dyDescent="0.3">
      <c r="B1345" s="48">
        <v>1342</v>
      </c>
      <c r="C1345" s="50" t="s">
        <v>2662</v>
      </c>
      <c r="D1345" s="36"/>
      <c r="E1345" s="36"/>
      <c r="F1345" s="40"/>
      <c r="G1345" s="40"/>
      <c r="H1345" s="40"/>
      <c r="I1345" s="40"/>
      <c r="J1345" s="40"/>
      <c r="K1345" s="40"/>
    </row>
    <row r="1346" spans="2:11" x14ac:dyDescent="0.3">
      <c r="B1346" s="48">
        <v>1343</v>
      </c>
      <c r="C1346" s="50" t="s">
        <v>2663</v>
      </c>
      <c r="D1346" s="36"/>
      <c r="E1346" s="36"/>
      <c r="F1346" s="40"/>
      <c r="G1346" s="40"/>
      <c r="H1346" s="40"/>
      <c r="I1346" s="40"/>
      <c r="J1346" s="40"/>
      <c r="K1346" s="40"/>
    </row>
    <row r="1347" spans="2:11" x14ac:dyDescent="0.3">
      <c r="B1347" s="48">
        <v>1344</v>
      </c>
      <c r="C1347" s="50" t="s">
        <v>2664</v>
      </c>
      <c r="D1347" s="36"/>
      <c r="E1347" s="36"/>
      <c r="F1347" s="40"/>
      <c r="G1347" s="40"/>
      <c r="H1347" s="40"/>
      <c r="I1347" s="40"/>
      <c r="J1347" s="40"/>
      <c r="K1347" s="40"/>
    </row>
    <row r="1348" spans="2:11" x14ac:dyDescent="0.3">
      <c r="B1348" s="48">
        <v>1345</v>
      </c>
      <c r="C1348" s="50" t="s">
        <v>2665</v>
      </c>
      <c r="D1348" s="36"/>
      <c r="E1348" s="36"/>
      <c r="F1348" s="40"/>
      <c r="G1348" s="40"/>
      <c r="H1348" s="40"/>
      <c r="I1348" s="40"/>
      <c r="J1348" s="40"/>
      <c r="K1348" s="40"/>
    </row>
    <row r="1349" spans="2:11" x14ac:dyDescent="0.3">
      <c r="B1349" s="48">
        <v>1346</v>
      </c>
      <c r="C1349" s="50" t="s">
        <v>2666</v>
      </c>
      <c r="D1349" s="36"/>
      <c r="E1349" s="36"/>
      <c r="F1349" s="40"/>
      <c r="G1349" s="40"/>
      <c r="H1349" s="40"/>
      <c r="I1349" s="40"/>
      <c r="J1349" s="40"/>
      <c r="K1349" s="40"/>
    </row>
    <row r="1350" spans="2:11" x14ac:dyDescent="0.3">
      <c r="B1350" s="48">
        <v>1347</v>
      </c>
      <c r="C1350" s="50" t="s">
        <v>2667</v>
      </c>
      <c r="D1350" s="36"/>
      <c r="E1350" s="36"/>
      <c r="F1350" s="40"/>
      <c r="G1350" s="40"/>
      <c r="H1350" s="40"/>
      <c r="I1350" s="40"/>
      <c r="J1350" s="40"/>
      <c r="K1350" s="40"/>
    </row>
    <row r="1351" spans="2:11" x14ac:dyDescent="0.3">
      <c r="B1351" s="48">
        <v>1348</v>
      </c>
      <c r="C1351" s="50" t="s">
        <v>2668</v>
      </c>
      <c r="D1351" s="36"/>
      <c r="E1351" s="36"/>
      <c r="F1351" s="40"/>
      <c r="G1351" s="40"/>
      <c r="H1351" s="40"/>
      <c r="I1351" s="40"/>
      <c r="J1351" s="40"/>
      <c r="K1351" s="40"/>
    </row>
    <row r="1352" spans="2:11" x14ac:dyDescent="0.3">
      <c r="B1352" s="48">
        <v>1349</v>
      </c>
      <c r="C1352" s="50" t="s">
        <v>2669</v>
      </c>
      <c r="D1352" s="36"/>
      <c r="E1352" s="36"/>
      <c r="F1352" s="40"/>
      <c r="G1352" s="40"/>
      <c r="H1352" s="40"/>
      <c r="I1352" s="40"/>
      <c r="J1352" s="40"/>
      <c r="K1352" s="40"/>
    </row>
    <row r="1353" spans="2:11" x14ac:dyDescent="0.3">
      <c r="B1353" s="48">
        <v>1350</v>
      </c>
      <c r="C1353" s="50" t="s">
        <v>2670</v>
      </c>
      <c r="D1353" s="36"/>
      <c r="E1353" s="36"/>
      <c r="F1353" s="40"/>
      <c r="G1353" s="40"/>
      <c r="H1353" s="40"/>
      <c r="I1353" s="40"/>
      <c r="J1353" s="40"/>
      <c r="K1353" s="40"/>
    </row>
    <row r="1354" spans="2:11" x14ac:dyDescent="0.3">
      <c r="B1354" s="48">
        <v>1351</v>
      </c>
      <c r="C1354" s="50" t="s">
        <v>2671</v>
      </c>
      <c r="D1354" s="36"/>
      <c r="E1354" s="36"/>
      <c r="F1354" s="40"/>
      <c r="G1354" s="40"/>
      <c r="H1354" s="40"/>
      <c r="I1354" s="40"/>
      <c r="J1354" s="40"/>
      <c r="K1354" s="40"/>
    </row>
    <row r="1355" spans="2:11" x14ac:dyDescent="0.3">
      <c r="B1355" s="48">
        <v>1352</v>
      </c>
      <c r="C1355" s="50" t="s">
        <v>2672</v>
      </c>
      <c r="D1355" s="36"/>
      <c r="E1355" s="36"/>
      <c r="F1355" s="40"/>
      <c r="G1355" s="40"/>
      <c r="H1355" s="40"/>
      <c r="I1355" s="40"/>
      <c r="J1355" s="40"/>
      <c r="K1355" s="40"/>
    </row>
    <row r="1356" spans="2:11" x14ac:dyDescent="0.3">
      <c r="B1356" s="48">
        <v>1353</v>
      </c>
      <c r="C1356" s="50" t="s">
        <v>2673</v>
      </c>
      <c r="D1356" s="36"/>
      <c r="E1356" s="36"/>
      <c r="F1356" s="40"/>
      <c r="G1356" s="40"/>
      <c r="H1356" s="40"/>
      <c r="I1356" s="40"/>
      <c r="J1356" s="40"/>
      <c r="K1356" s="40"/>
    </row>
    <row r="1357" spans="2:11" x14ac:dyDescent="0.3">
      <c r="B1357" s="48">
        <v>1354</v>
      </c>
      <c r="C1357" s="50" t="s">
        <v>2674</v>
      </c>
      <c r="D1357" s="36"/>
      <c r="E1357" s="36"/>
      <c r="F1357" s="40"/>
      <c r="G1357" s="40"/>
      <c r="H1357" s="40"/>
      <c r="I1357" s="40"/>
      <c r="J1357" s="40"/>
      <c r="K1357" s="40"/>
    </row>
    <row r="1358" spans="2:11" x14ac:dyDescent="0.3">
      <c r="B1358" s="48">
        <v>1355</v>
      </c>
      <c r="C1358" s="50" t="s">
        <v>2675</v>
      </c>
      <c r="D1358" s="36"/>
      <c r="E1358" s="36"/>
      <c r="F1358" s="40"/>
      <c r="G1358" s="40"/>
      <c r="H1358" s="40"/>
      <c r="I1358" s="40"/>
      <c r="J1358" s="40"/>
      <c r="K1358" s="40"/>
    </row>
    <row r="1359" spans="2:11" x14ac:dyDescent="0.3">
      <c r="B1359" s="48">
        <v>1356</v>
      </c>
      <c r="C1359" s="50" t="s">
        <v>2676</v>
      </c>
      <c r="D1359" s="36"/>
      <c r="E1359" s="36"/>
      <c r="F1359" s="40"/>
      <c r="G1359" s="40"/>
      <c r="H1359" s="40"/>
      <c r="I1359" s="40"/>
      <c r="J1359" s="40"/>
      <c r="K1359" s="40"/>
    </row>
    <row r="1360" spans="2:11" x14ac:dyDescent="0.3">
      <c r="B1360" s="48">
        <v>1357</v>
      </c>
      <c r="C1360" s="50" t="s">
        <v>2677</v>
      </c>
      <c r="D1360" s="36"/>
      <c r="E1360" s="36"/>
      <c r="F1360" s="40"/>
      <c r="G1360" s="40"/>
      <c r="H1360" s="40"/>
      <c r="I1360" s="40"/>
      <c r="J1360" s="40"/>
      <c r="K1360" s="40"/>
    </row>
    <row r="1361" spans="2:11" x14ac:dyDescent="0.3">
      <c r="B1361" s="48">
        <v>1358</v>
      </c>
      <c r="C1361" s="50" t="s">
        <v>2678</v>
      </c>
      <c r="D1361" s="36"/>
      <c r="E1361" s="36"/>
      <c r="F1361" s="40"/>
      <c r="G1361" s="40"/>
      <c r="H1361" s="40"/>
      <c r="I1361" s="40"/>
      <c r="J1361" s="40"/>
      <c r="K1361" s="40"/>
    </row>
    <row r="1362" spans="2:11" x14ac:dyDescent="0.3">
      <c r="B1362" s="48">
        <v>1359</v>
      </c>
      <c r="C1362" s="50" t="s">
        <v>2679</v>
      </c>
      <c r="D1362" s="36"/>
      <c r="E1362" s="36"/>
      <c r="F1362" s="40"/>
      <c r="G1362" s="40"/>
      <c r="H1362" s="40"/>
      <c r="I1362" s="40"/>
      <c r="J1362" s="40"/>
      <c r="K1362" s="40"/>
    </row>
    <row r="1363" spans="2:11" x14ac:dyDescent="0.3">
      <c r="B1363" s="48">
        <v>1360</v>
      </c>
      <c r="C1363" s="50" t="s">
        <v>2680</v>
      </c>
      <c r="D1363" s="36"/>
      <c r="E1363" s="36"/>
      <c r="F1363" s="40"/>
      <c r="G1363" s="40"/>
      <c r="H1363" s="40"/>
      <c r="I1363" s="40"/>
      <c r="J1363" s="40"/>
      <c r="K1363" s="40"/>
    </row>
    <row r="1364" spans="2:11" x14ac:dyDescent="0.3">
      <c r="B1364" s="48">
        <v>1361</v>
      </c>
      <c r="C1364" s="50" t="s">
        <v>2681</v>
      </c>
      <c r="D1364" s="36"/>
      <c r="E1364" s="36"/>
      <c r="F1364" s="40"/>
      <c r="G1364" s="40"/>
      <c r="H1364" s="40"/>
      <c r="I1364" s="40"/>
      <c r="J1364" s="40"/>
      <c r="K1364" s="40"/>
    </row>
    <row r="1365" spans="2:11" x14ac:dyDescent="0.3">
      <c r="B1365" s="48">
        <v>1362</v>
      </c>
      <c r="C1365" s="50" t="s">
        <v>2682</v>
      </c>
      <c r="D1365" s="36"/>
      <c r="E1365" s="36"/>
      <c r="F1365" s="40"/>
      <c r="G1365" s="40"/>
      <c r="H1365" s="40"/>
      <c r="I1365" s="40"/>
      <c r="J1365" s="40"/>
      <c r="K1365" s="40"/>
    </row>
    <row r="1366" spans="2:11" x14ac:dyDescent="0.3">
      <c r="B1366" s="48">
        <v>1363</v>
      </c>
      <c r="C1366" s="50" t="s">
        <v>2683</v>
      </c>
      <c r="D1366" s="36"/>
      <c r="E1366" s="36"/>
      <c r="F1366" s="40"/>
      <c r="G1366" s="40"/>
      <c r="H1366" s="40"/>
      <c r="I1366" s="40"/>
      <c r="J1366" s="40"/>
      <c r="K1366" s="40"/>
    </row>
    <row r="1367" spans="2:11" x14ac:dyDescent="0.3">
      <c r="B1367" s="48">
        <v>1364</v>
      </c>
      <c r="C1367" s="50" t="s">
        <v>2684</v>
      </c>
      <c r="D1367" s="36"/>
      <c r="E1367" s="36"/>
      <c r="F1367" s="40"/>
      <c r="G1367" s="40"/>
      <c r="H1367" s="40"/>
      <c r="I1367" s="40"/>
      <c r="J1367" s="40"/>
      <c r="K1367" s="40"/>
    </row>
    <row r="1368" spans="2:11" x14ac:dyDescent="0.3">
      <c r="B1368" s="48">
        <v>1365</v>
      </c>
      <c r="C1368" s="50" t="s">
        <v>2685</v>
      </c>
      <c r="D1368" s="36"/>
      <c r="E1368" s="36"/>
      <c r="F1368" s="40"/>
      <c r="G1368" s="40"/>
      <c r="H1368" s="40"/>
      <c r="I1368" s="40"/>
      <c r="J1368" s="40"/>
      <c r="K1368" s="40"/>
    </row>
    <row r="1369" spans="2:11" x14ac:dyDescent="0.3">
      <c r="B1369" s="48">
        <v>1366</v>
      </c>
      <c r="C1369" s="50" t="s">
        <v>2686</v>
      </c>
      <c r="D1369" s="36"/>
      <c r="E1369" s="36"/>
      <c r="F1369" s="40"/>
      <c r="G1369" s="40"/>
      <c r="H1369" s="40"/>
      <c r="I1369" s="40"/>
      <c r="J1369" s="40"/>
      <c r="K1369" s="40"/>
    </row>
    <row r="1370" spans="2:11" x14ac:dyDescent="0.3">
      <c r="B1370" s="48">
        <v>1367</v>
      </c>
      <c r="C1370" s="50" t="s">
        <v>2687</v>
      </c>
      <c r="D1370" s="36"/>
      <c r="E1370" s="36"/>
      <c r="F1370" s="40"/>
      <c r="G1370" s="40"/>
      <c r="H1370" s="40"/>
      <c r="I1370" s="40"/>
      <c r="J1370" s="40"/>
      <c r="K1370" s="40"/>
    </row>
    <row r="1371" spans="2:11" x14ac:dyDescent="0.3">
      <c r="B1371" s="48">
        <v>1368</v>
      </c>
      <c r="C1371" s="50" t="s">
        <v>2688</v>
      </c>
      <c r="D1371" s="36"/>
      <c r="E1371" s="36"/>
      <c r="F1371" s="40"/>
      <c r="G1371" s="40"/>
      <c r="H1371" s="40"/>
      <c r="I1371" s="40"/>
      <c r="J1371" s="40"/>
      <c r="K1371" s="40"/>
    </row>
    <row r="1372" spans="2:11" x14ac:dyDescent="0.3">
      <c r="B1372" s="48">
        <v>1369</v>
      </c>
      <c r="C1372" s="50" t="s">
        <v>2689</v>
      </c>
      <c r="D1372" s="36"/>
      <c r="E1372" s="36"/>
      <c r="F1372" s="40"/>
      <c r="G1372" s="40"/>
      <c r="H1372" s="40"/>
      <c r="I1372" s="40"/>
      <c r="J1372" s="40"/>
      <c r="K1372" s="40"/>
    </row>
    <row r="1373" spans="2:11" x14ac:dyDescent="0.3">
      <c r="B1373" s="48">
        <v>1370</v>
      </c>
      <c r="C1373" s="50" t="s">
        <v>2690</v>
      </c>
      <c r="D1373" s="36"/>
      <c r="E1373" s="36"/>
      <c r="F1373" s="40"/>
      <c r="G1373" s="40"/>
      <c r="H1373" s="40"/>
      <c r="I1373" s="40"/>
      <c r="J1373" s="40"/>
      <c r="K1373" s="40"/>
    </row>
    <row r="1374" spans="2:11" x14ac:dyDescent="0.3">
      <c r="B1374" s="48">
        <v>1371</v>
      </c>
      <c r="C1374" s="50" t="s">
        <v>2691</v>
      </c>
      <c r="D1374" s="36"/>
      <c r="E1374" s="36"/>
      <c r="F1374" s="40"/>
      <c r="G1374" s="40"/>
      <c r="H1374" s="40"/>
      <c r="I1374" s="40"/>
      <c r="J1374" s="40"/>
      <c r="K1374" s="40"/>
    </row>
    <row r="1375" spans="2:11" x14ac:dyDescent="0.3">
      <c r="B1375" s="48">
        <v>1372</v>
      </c>
      <c r="C1375" s="50" t="s">
        <v>2692</v>
      </c>
      <c r="D1375" s="36"/>
      <c r="E1375" s="36"/>
      <c r="F1375" s="40"/>
      <c r="G1375" s="40"/>
      <c r="H1375" s="40"/>
      <c r="I1375" s="40"/>
      <c r="J1375" s="40"/>
      <c r="K1375" s="40"/>
    </row>
    <row r="1376" spans="2:11" x14ac:dyDescent="0.3">
      <c r="B1376" s="48">
        <v>1373</v>
      </c>
      <c r="C1376" s="50" t="s">
        <v>2693</v>
      </c>
      <c r="D1376" s="36"/>
      <c r="E1376" s="36"/>
      <c r="F1376" s="40"/>
      <c r="G1376" s="40"/>
      <c r="H1376" s="40"/>
      <c r="I1376" s="40"/>
      <c r="J1376" s="40"/>
      <c r="K1376" s="40"/>
    </row>
    <row r="1377" spans="2:11" x14ac:dyDescent="0.3">
      <c r="B1377" s="48">
        <v>1374</v>
      </c>
      <c r="C1377" s="50" t="s">
        <v>2694</v>
      </c>
      <c r="D1377" s="36"/>
      <c r="E1377" s="36"/>
      <c r="F1377" s="40"/>
      <c r="G1377" s="40"/>
      <c r="H1377" s="40"/>
      <c r="I1377" s="40"/>
      <c r="J1377" s="40"/>
      <c r="K1377" s="40"/>
    </row>
    <row r="1378" spans="2:11" x14ac:dyDescent="0.3">
      <c r="B1378" s="48">
        <v>1375</v>
      </c>
      <c r="C1378" s="50" t="s">
        <v>2695</v>
      </c>
      <c r="D1378" s="36"/>
      <c r="E1378" s="36"/>
      <c r="F1378" s="40"/>
      <c r="G1378" s="40"/>
      <c r="H1378" s="40"/>
      <c r="I1378" s="40"/>
      <c r="J1378" s="40"/>
      <c r="K1378" s="40"/>
    </row>
    <row r="1379" spans="2:11" x14ac:dyDescent="0.3">
      <c r="B1379" s="48">
        <v>1376</v>
      </c>
      <c r="C1379" s="50" t="s">
        <v>2696</v>
      </c>
      <c r="D1379" s="36"/>
      <c r="E1379" s="36"/>
      <c r="F1379" s="40"/>
      <c r="G1379" s="40"/>
      <c r="H1379" s="40"/>
      <c r="I1379" s="40"/>
      <c r="J1379" s="40"/>
      <c r="K1379" s="40"/>
    </row>
    <row r="1380" spans="2:11" x14ac:dyDescent="0.3">
      <c r="B1380" s="48">
        <v>1377</v>
      </c>
      <c r="C1380" s="50" t="s">
        <v>2697</v>
      </c>
      <c r="D1380" s="36"/>
      <c r="E1380" s="36"/>
      <c r="F1380" s="40"/>
      <c r="G1380" s="40"/>
      <c r="H1380" s="40"/>
      <c r="I1380" s="40"/>
      <c r="J1380" s="40"/>
      <c r="K1380" s="40"/>
    </row>
    <row r="1381" spans="2:11" x14ac:dyDescent="0.3">
      <c r="B1381" s="48">
        <v>1378</v>
      </c>
      <c r="C1381" s="50" t="s">
        <v>2698</v>
      </c>
      <c r="D1381" s="36"/>
      <c r="E1381" s="36"/>
      <c r="F1381" s="40"/>
      <c r="G1381" s="40"/>
      <c r="H1381" s="40"/>
      <c r="I1381" s="40"/>
      <c r="J1381" s="40"/>
      <c r="K1381" s="40"/>
    </row>
    <row r="1382" spans="2:11" x14ac:dyDescent="0.3">
      <c r="B1382" s="48">
        <v>1379</v>
      </c>
      <c r="C1382" s="50" t="s">
        <v>2699</v>
      </c>
      <c r="D1382" s="36"/>
      <c r="E1382" s="36"/>
      <c r="F1382" s="40"/>
      <c r="G1382" s="40"/>
      <c r="H1382" s="40"/>
      <c r="I1382" s="40"/>
      <c r="J1382" s="40"/>
      <c r="K1382" s="40"/>
    </row>
    <row r="1383" spans="2:11" x14ac:dyDescent="0.3">
      <c r="B1383" s="48">
        <v>1380</v>
      </c>
      <c r="C1383" s="50" t="s">
        <v>2700</v>
      </c>
      <c r="D1383" s="36"/>
      <c r="E1383" s="36"/>
      <c r="F1383" s="40"/>
      <c r="G1383" s="40"/>
      <c r="H1383" s="40"/>
      <c r="I1383" s="40"/>
      <c r="J1383" s="40"/>
      <c r="K1383" s="40"/>
    </row>
    <row r="1384" spans="2:11" x14ac:dyDescent="0.3">
      <c r="B1384" s="48">
        <v>1381</v>
      </c>
      <c r="C1384" s="50" t="s">
        <v>2701</v>
      </c>
      <c r="D1384" s="36"/>
      <c r="E1384" s="36"/>
      <c r="F1384" s="40"/>
      <c r="G1384" s="40"/>
      <c r="H1384" s="40"/>
      <c r="I1384" s="40"/>
      <c r="J1384" s="40"/>
      <c r="K1384" s="40"/>
    </row>
    <row r="1385" spans="2:11" x14ac:dyDescent="0.3">
      <c r="B1385" s="48">
        <v>1382</v>
      </c>
      <c r="C1385" s="50" t="s">
        <v>2702</v>
      </c>
      <c r="D1385" s="36"/>
      <c r="E1385" s="36"/>
      <c r="F1385" s="40"/>
      <c r="G1385" s="40"/>
      <c r="H1385" s="40"/>
      <c r="I1385" s="40"/>
      <c r="J1385" s="40"/>
      <c r="K1385" s="40"/>
    </row>
    <row r="1386" spans="2:11" x14ac:dyDescent="0.3">
      <c r="B1386" s="48">
        <v>1383</v>
      </c>
      <c r="C1386" s="50" t="s">
        <v>2703</v>
      </c>
      <c r="D1386" s="36"/>
      <c r="E1386" s="36"/>
      <c r="F1386" s="40"/>
      <c r="G1386" s="40"/>
      <c r="H1386" s="40"/>
      <c r="I1386" s="40"/>
      <c r="J1386" s="40"/>
      <c r="K1386" s="40"/>
    </row>
    <row r="1387" spans="2:11" x14ac:dyDescent="0.3">
      <c r="B1387" s="48">
        <v>1384</v>
      </c>
      <c r="C1387" s="50" t="s">
        <v>2704</v>
      </c>
      <c r="D1387" s="36"/>
      <c r="E1387" s="36"/>
      <c r="F1387" s="40"/>
      <c r="G1387" s="40"/>
      <c r="H1387" s="40"/>
      <c r="I1387" s="40"/>
      <c r="J1387" s="40"/>
      <c r="K1387" s="40"/>
    </row>
    <row r="1388" spans="2:11" x14ac:dyDescent="0.3">
      <c r="B1388" s="48">
        <v>1385</v>
      </c>
      <c r="C1388" s="50" t="s">
        <v>2705</v>
      </c>
      <c r="D1388" s="36"/>
      <c r="E1388" s="36"/>
      <c r="F1388" s="40"/>
      <c r="G1388" s="40"/>
      <c r="H1388" s="40"/>
      <c r="I1388" s="40"/>
      <c r="J1388" s="40"/>
      <c r="K1388" s="40"/>
    </row>
    <row r="1389" spans="2:11" x14ac:dyDescent="0.3">
      <c r="B1389" s="48">
        <v>1386</v>
      </c>
      <c r="C1389" s="50" t="s">
        <v>2706</v>
      </c>
      <c r="D1389" s="36"/>
      <c r="E1389" s="36"/>
      <c r="F1389" s="40"/>
      <c r="G1389" s="40"/>
      <c r="H1389" s="40"/>
      <c r="I1389" s="40"/>
      <c r="J1389" s="40"/>
      <c r="K1389" s="40"/>
    </row>
    <row r="1390" spans="2:11" x14ac:dyDescent="0.3">
      <c r="B1390" s="48">
        <v>1387</v>
      </c>
      <c r="C1390" s="50" t="s">
        <v>2707</v>
      </c>
      <c r="D1390" s="36"/>
      <c r="E1390" s="36"/>
      <c r="F1390" s="40"/>
      <c r="G1390" s="40"/>
      <c r="H1390" s="40"/>
      <c r="I1390" s="40"/>
      <c r="J1390" s="40"/>
      <c r="K1390" s="40"/>
    </row>
    <row r="1391" spans="2:11" x14ac:dyDescent="0.3">
      <c r="B1391" s="48">
        <v>1388</v>
      </c>
      <c r="C1391" s="50" t="s">
        <v>2708</v>
      </c>
      <c r="D1391" s="36"/>
      <c r="E1391" s="36"/>
      <c r="F1391" s="40"/>
      <c r="G1391" s="40"/>
      <c r="H1391" s="40"/>
      <c r="I1391" s="40"/>
      <c r="J1391" s="40"/>
      <c r="K1391" s="40"/>
    </row>
    <row r="1392" spans="2:11" x14ac:dyDescent="0.3">
      <c r="B1392" s="48">
        <v>1389</v>
      </c>
      <c r="C1392" s="50" t="s">
        <v>2709</v>
      </c>
      <c r="D1392" s="36"/>
      <c r="E1392" s="36"/>
      <c r="F1392" s="40"/>
      <c r="G1392" s="40"/>
      <c r="H1392" s="40"/>
      <c r="I1392" s="40"/>
      <c r="J1392" s="40"/>
      <c r="K1392" s="40"/>
    </row>
    <row r="1393" spans="2:11" x14ac:dyDescent="0.3">
      <c r="B1393" s="48">
        <v>1390</v>
      </c>
      <c r="C1393" s="50" t="s">
        <v>2710</v>
      </c>
      <c r="D1393" s="36"/>
      <c r="E1393" s="36"/>
      <c r="F1393" s="40"/>
      <c r="G1393" s="40"/>
      <c r="H1393" s="40"/>
      <c r="I1393" s="40"/>
      <c r="J1393" s="40"/>
      <c r="K1393" s="40"/>
    </row>
    <row r="1394" spans="2:11" x14ac:dyDescent="0.3">
      <c r="B1394" s="48">
        <v>1391</v>
      </c>
      <c r="C1394" s="50" t="s">
        <v>2711</v>
      </c>
      <c r="D1394" s="36"/>
      <c r="E1394" s="36"/>
      <c r="F1394" s="40"/>
      <c r="G1394" s="40"/>
      <c r="H1394" s="40"/>
      <c r="I1394" s="40"/>
      <c r="J1394" s="40"/>
      <c r="K1394" s="40"/>
    </row>
    <row r="1395" spans="2:11" x14ac:dyDescent="0.3">
      <c r="B1395" s="48">
        <v>1392</v>
      </c>
      <c r="C1395" s="50" t="s">
        <v>2712</v>
      </c>
      <c r="D1395" s="36"/>
      <c r="E1395" s="36"/>
      <c r="F1395" s="40"/>
      <c r="G1395" s="40"/>
      <c r="H1395" s="40"/>
      <c r="I1395" s="40"/>
      <c r="J1395" s="40"/>
      <c r="K1395" s="40"/>
    </row>
    <row r="1396" spans="2:11" x14ac:dyDescent="0.3">
      <c r="B1396" s="48">
        <v>1393</v>
      </c>
      <c r="C1396" s="50" t="s">
        <v>2713</v>
      </c>
      <c r="D1396" s="36"/>
      <c r="E1396" s="36"/>
      <c r="F1396" s="40"/>
      <c r="G1396" s="40"/>
      <c r="H1396" s="40"/>
      <c r="I1396" s="40"/>
      <c r="J1396" s="40"/>
      <c r="K1396" s="40"/>
    </row>
    <row r="1397" spans="2:11" x14ac:dyDescent="0.3">
      <c r="B1397" s="48">
        <v>1394</v>
      </c>
      <c r="C1397" s="50" t="s">
        <v>2714</v>
      </c>
      <c r="D1397" s="36"/>
      <c r="E1397" s="36"/>
      <c r="F1397" s="40"/>
      <c r="G1397" s="40"/>
      <c r="H1397" s="40"/>
      <c r="I1397" s="40"/>
      <c r="J1397" s="40"/>
      <c r="K1397" s="40"/>
    </row>
    <row r="1398" spans="2:11" x14ac:dyDescent="0.3">
      <c r="B1398" s="48">
        <v>1395</v>
      </c>
      <c r="C1398" s="50" t="s">
        <v>2715</v>
      </c>
      <c r="D1398" s="36"/>
      <c r="E1398" s="36"/>
      <c r="F1398" s="40"/>
      <c r="G1398" s="40"/>
      <c r="H1398" s="40"/>
      <c r="I1398" s="40"/>
      <c r="J1398" s="40"/>
      <c r="K1398" s="40"/>
    </row>
    <row r="1399" spans="2:11" x14ac:dyDescent="0.3">
      <c r="B1399" s="48">
        <v>1396</v>
      </c>
      <c r="C1399" s="50" t="s">
        <v>2716</v>
      </c>
      <c r="D1399" s="36"/>
      <c r="E1399" s="36"/>
      <c r="F1399" s="40"/>
      <c r="G1399" s="40"/>
      <c r="H1399" s="40"/>
      <c r="I1399" s="40"/>
      <c r="J1399" s="40"/>
      <c r="K1399" s="40"/>
    </row>
    <row r="1400" spans="2:11" x14ac:dyDescent="0.3">
      <c r="B1400" s="48">
        <v>1397</v>
      </c>
      <c r="C1400" s="50" t="s">
        <v>2717</v>
      </c>
      <c r="D1400" s="36"/>
      <c r="E1400" s="36"/>
      <c r="F1400" s="40"/>
      <c r="G1400" s="40"/>
      <c r="H1400" s="40"/>
      <c r="I1400" s="40"/>
      <c r="J1400" s="40"/>
      <c r="K1400" s="40"/>
    </row>
    <row r="1401" spans="2:11" x14ac:dyDescent="0.3">
      <c r="B1401" s="48">
        <v>1398</v>
      </c>
      <c r="C1401" s="50" t="s">
        <v>2718</v>
      </c>
      <c r="D1401" s="36"/>
      <c r="E1401" s="36"/>
      <c r="F1401" s="40"/>
      <c r="G1401" s="40"/>
      <c r="H1401" s="40"/>
      <c r="I1401" s="40"/>
      <c r="J1401" s="40"/>
      <c r="K1401" s="40"/>
    </row>
    <row r="1402" spans="2:11" x14ac:dyDescent="0.3">
      <c r="B1402" s="48">
        <v>1399</v>
      </c>
      <c r="C1402" s="50" t="s">
        <v>2719</v>
      </c>
      <c r="D1402" s="36"/>
      <c r="E1402" s="36"/>
      <c r="F1402" s="40"/>
      <c r="G1402" s="40"/>
      <c r="H1402" s="40"/>
      <c r="I1402" s="40"/>
      <c r="J1402" s="40"/>
      <c r="K1402" s="40"/>
    </row>
    <row r="1403" spans="2:11" x14ac:dyDescent="0.3">
      <c r="B1403" s="48">
        <v>1400</v>
      </c>
      <c r="C1403" s="50" t="s">
        <v>2720</v>
      </c>
      <c r="D1403" s="36"/>
      <c r="E1403" s="36"/>
      <c r="F1403" s="40"/>
      <c r="G1403" s="40"/>
      <c r="H1403" s="40"/>
      <c r="I1403" s="40"/>
      <c r="J1403" s="40"/>
      <c r="K1403" s="40"/>
    </row>
    <row r="1404" spans="2:11" x14ac:dyDescent="0.3">
      <c r="B1404" s="48">
        <v>1401</v>
      </c>
      <c r="C1404" s="50" t="s">
        <v>2721</v>
      </c>
      <c r="D1404" s="36"/>
      <c r="E1404" s="36"/>
      <c r="F1404" s="40"/>
      <c r="G1404" s="40"/>
      <c r="H1404" s="40"/>
      <c r="I1404" s="40"/>
      <c r="J1404" s="40"/>
      <c r="K1404" s="40"/>
    </row>
    <row r="1405" spans="2:11" x14ac:dyDescent="0.3">
      <c r="B1405" s="48">
        <v>1402</v>
      </c>
      <c r="C1405" s="50" t="s">
        <v>2722</v>
      </c>
      <c r="D1405" s="36"/>
      <c r="E1405" s="36"/>
      <c r="F1405" s="40"/>
      <c r="G1405" s="40"/>
      <c r="H1405" s="40"/>
      <c r="I1405" s="40"/>
      <c r="J1405" s="40"/>
      <c r="K1405" s="40"/>
    </row>
    <row r="1406" spans="2:11" x14ac:dyDescent="0.3">
      <c r="B1406" s="48">
        <v>1403</v>
      </c>
      <c r="C1406" s="50" t="s">
        <v>2723</v>
      </c>
      <c r="D1406" s="36"/>
      <c r="E1406" s="36"/>
      <c r="F1406" s="40"/>
      <c r="G1406" s="40"/>
      <c r="H1406" s="40"/>
      <c r="I1406" s="40"/>
      <c r="J1406" s="40"/>
      <c r="K1406" s="40"/>
    </row>
    <row r="1407" spans="2:11" x14ac:dyDescent="0.3">
      <c r="B1407" s="48">
        <v>1404</v>
      </c>
      <c r="C1407" s="50" t="s">
        <v>2724</v>
      </c>
      <c r="D1407" s="36"/>
      <c r="E1407" s="36"/>
      <c r="F1407" s="40"/>
      <c r="G1407" s="40"/>
      <c r="H1407" s="40"/>
      <c r="I1407" s="40"/>
      <c r="J1407" s="40"/>
      <c r="K1407" s="40"/>
    </row>
    <row r="1408" spans="2:11" x14ac:dyDescent="0.3">
      <c r="B1408" s="48">
        <v>1405</v>
      </c>
      <c r="C1408" s="50" t="s">
        <v>2725</v>
      </c>
      <c r="D1408" s="36"/>
      <c r="E1408" s="36"/>
      <c r="F1408" s="40"/>
      <c r="G1408" s="40"/>
      <c r="H1408" s="40"/>
      <c r="I1408" s="40"/>
      <c r="J1408" s="40"/>
      <c r="K1408" s="40"/>
    </row>
    <row r="1409" spans="2:11" x14ac:dyDescent="0.3">
      <c r="B1409" s="48">
        <v>1406</v>
      </c>
      <c r="C1409" s="50" t="s">
        <v>2726</v>
      </c>
      <c r="D1409" s="36"/>
      <c r="E1409" s="36"/>
      <c r="F1409" s="40"/>
      <c r="G1409" s="40"/>
      <c r="H1409" s="40"/>
      <c r="I1409" s="40"/>
      <c r="J1409" s="40"/>
      <c r="K1409" s="40"/>
    </row>
    <row r="1410" spans="2:11" x14ac:dyDescent="0.3">
      <c r="B1410" s="48">
        <v>1407</v>
      </c>
      <c r="C1410" s="50" t="s">
        <v>2727</v>
      </c>
      <c r="D1410" s="36"/>
      <c r="E1410" s="36"/>
      <c r="F1410" s="40"/>
      <c r="G1410" s="40"/>
      <c r="H1410" s="40"/>
      <c r="I1410" s="40"/>
      <c r="J1410" s="40"/>
      <c r="K1410" s="40"/>
    </row>
    <row r="1411" spans="2:11" x14ac:dyDescent="0.3">
      <c r="B1411" s="48">
        <v>1408</v>
      </c>
      <c r="C1411" s="50" t="s">
        <v>2728</v>
      </c>
      <c r="D1411" s="36"/>
      <c r="E1411" s="36"/>
      <c r="F1411" s="40"/>
      <c r="G1411" s="40"/>
      <c r="H1411" s="40"/>
      <c r="I1411" s="40"/>
      <c r="J1411" s="40"/>
      <c r="K1411" s="40"/>
    </row>
    <row r="1412" spans="2:11" x14ac:dyDescent="0.3">
      <c r="B1412" s="48">
        <v>1409</v>
      </c>
      <c r="C1412" s="50" t="s">
        <v>2729</v>
      </c>
      <c r="D1412" s="36"/>
      <c r="E1412" s="36"/>
      <c r="F1412" s="40"/>
      <c r="G1412" s="40"/>
      <c r="H1412" s="40"/>
      <c r="I1412" s="40"/>
      <c r="J1412" s="40"/>
      <c r="K1412" s="40"/>
    </row>
    <row r="1413" spans="2:11" x14ac:dyDescent="0.3">
      <c r="B1413" s="48">
        <v>1410</v>
      </c>
      <c r="C1413" s="50" t="s">
        <v>2730</v>
      </c>
      <c r="D1413" s="36"/>
      <c r="E1413" s="36"/>
      <c r="F1413" s="40"/>
      <c r="G1413" s="40"/>
      <c r="H1413" s="40"/>
      <c r="I1413" s="40"/>
      <c r="J1413" s="40"/>
      <c r="K1413" s="40"/>
    </row>
    <row r="1414" spans="2:11" x14ac:dyDescent="0.3">
      <c r="B1414" s="48">
        <v>1411</v>
      </c>
      <c r="C1414" s="50" t="s">
        <v>2731</v>
      </c>
      <c r="D1414" s="36"/>
      <c r="E1414" s="36"/>
      <c r="F1414" s="40"/>
      <c r="G1414" s="40"/>
      <c r="H1414" s="40"/>
      <c r="I1414" s="40"/>
      <c r="J1414" s="40"/>
      <c r="K1414" s="40"/>
    </row>
    <row r="1415" spans="2:11" x14ac:dyDescent="0.3">
      <c r="B1415" s="48">
        <v>1412</v>
      </c>
      <c r="C1415" s="50" t="s">
        <v>2732</v>
      </c>
      <c r="D1415" s="36"/>
      <c r="E1415" s="36"/>
      <c r="F1415" s="40"/>
      <c r="G1415" s="40"/>
      <c r="H1415" s="40"/>
      <c r="I1415" s="40"/>
      <c r="J1415" s="40"/>
      <c r="K1415" s="40"/>
    </row>
    <row r="1416" spans="2:11" x14ac:dyDescent="0.3">
      <c r="B1416" s="48">
        <v>1413</v>
      </c>
      <c r="C1416" s="50" t="s">
        <v>2733</v>
      </c>
      <c r="D1416" s="36"/>
      <c r="E1416" s="36"/>
      <c r="F1416" s="40"/>
      <c r="G1416" s="40"/>
      <c r="H1416" s="40"/>
      <c r="I1416" s="40"/>
      <c r="J1416" s="40"/>
      <c r="K1416" s="40"/>
    </row>
    <row r="1417" spans="2:11" x14ac:dyDescent="0.3">
      <c r="B1417" s="48">
        <v>1414</v>
      </c>
      <c r="C1417" s="50" t="s">
        <v>2734</v>
      </c>
      <c r="D1417" s="36"/>
      <c r="E1417" s="36"/>
      <c r="F1417" s="40"/>
      <c r="G1417" s="40"/>
      <c r="H1417" s="40"/>
      <c r="I1417" s="40"/>
      <c r="J1417" s="40"/>
      <c r="K1417" s="40"/>
    </row>
    <row r="1418" spans="2:11" x14ac:dyDescent="0.3">
      <c r="B1418" s="48">
        <v>1415</v>
      </c>
      <c r="C1418" s="50" t="s">
        <v>2735</v>
      </c>
      <c r="D1418" s="36"/>
      <c r="E1418" s="36"/>
      <c r="F1418" s="40"/>
      <c r="G1418" s="40"/>
      <c r="H1418" s="40"/>
      <c r="I1418" s="40"/>
      <c r="J1418" s="40"/>
      <c r="K1418" s="40"/>
    </row>
    <row r="1419" spans="2:11" x14ac:dyDescent="0.3">
      <c r="B1419" s="48">
        <v>1416</v>
      </c>
      <c r="C1419" s="50" t="s">
        <v>2736</v>
      </c>
      <c r="D1419" s="36"/>
      <c r="E1419" s="36"/>
      <c r="F1419" s="40"/>
      <c r="G1419" s="40"/>
      <c r="H1419" s="40"/>
      <c r="I1419" s="40"/>
      <c r="J1419" s="40"/>
      <c r="K1419" s="40"/>
    </row>
    <row r="1420" spans="2:11" x14ac:dyDescent="0.3">
      <c r="B1420" s="48">
        <v>1417</v>
      </c>
      <c r="C1420" s="50" t="s">
        <v>2737</v>
      </c>
      <c r="D1420" s="36"/>
      <c r="E1420" s="36"/>
      <c r="F1420" s="40"/>
      <c r="G1420" s="40"/>
      <c r="H1420" s="40"/>
      <c r="I1420" s="40"/>
      <c r="J1420" s="40"/>
      <c r="K1420" s="40"/>
    </row>
    <row r="1421" spans="2:11" x14ac:dyDescent="0.3">
      <c r="B1421" s="48">
        <v>1418</v>
      </c>
      <c r="C1421" s="50" t="s">
        <v>2738</v>
      </c>
      <c r="D1421" s="36"/>
      <c r="E1421" s="36"/>
      <c r="F1421" s="40"/>
      <c r="G1421" s="40"/>
      <c r="H1421" s="40"/>
      <c r="I1421" s="40"/>
      <c r="J1421" s="40"/>
      <c r="K1421" s="40"/>
    </row>
    <row r="1422" spans="2:11" x14ac:dyDescent="0.3">
      <c r="B1422" s="48">
        <v>1419</v>
      </c>
      <c r="C1422" s="50" t="s">
        <v>2739</v>
      </c>
      <c r="D1422" s="36"/>
      <c r="E1422" s="36"/>
      <c r="F1422" s="40"/>
      <c r="G1422" s="40"/>
      <c r="H1422" s="40"/>
      <c r="I1422" s="40"/>
      <c r="J1422" s="40"/>
      <c r="K1422" s="40"/>
    </row>
    <row r="1423" spans="2:11" x14ac:dyDescent="0.3">
      <c r="B1423" s="48">
        <v>1420</v>
      </c>
      <c r="C1423" s="50" t="s">
        <v>2740</v>
      </c>
      <c r="D1423" s="36"/>
      <c r="E1423" s="36"/>
      <c r="F1423" s="40"/>
      <c r="G1423" s="40"/>
      <c r="H1423" s="40"/>
      <c r="I1423" s="40"/>
      <c r="J1423" s="40"/>
      <c r="K1423" s="40"/>
    </row>
    <row r="1424" spans="2:11" x14ac:dyDescent="0.3">
      <c r="B1424" s="48">
        <v>1421</v>
      </c>
      <c r="C1424" s="50" t="s">
        <v>2741</v>
      </c>
      <c r="D1424" s="36"/>
      <c r="E1424" s="36"/>
      <c r="F1424" s="40"/>
      <c r="G1424" s="40"/>
      <c r="H1424" s="40"/>
      <c r="I1424" s="40"/>
      <c r="J1424" s="40"/>
      <c r="K1424" s="40"/>
    </row>
    <row r="1425" spans="2:11" x14ac:dyDescent="0.3">
      <c r="B1425" s="48">
        <v>1422</v>
      </c>
      <c r="C1425" s="50" t="s">
        <v>2742</v>
      </c>
      <c r="D1425" s="36"/>
      <c r="E1425" s="36"/>
      <c r="F1425" s="40"/>
      <c r="G1425" s="40"/>
      <c r="H1425" s="40"/>
      <c r="I1425" s="40"/>
      <c r="J1425" s="40"/>
      <c r="K1425" s="40"/>
    </row>
    <row r="1426" spans="2:11" x14ac:dyDescent="0.3">
      <c r="B1426" s="48">
        <v>1423</v>
      </c>
      <c r="C1426" s="50" t="s">
        <v>2743</v>
      </c>
      <c r="D1426" s="36"/>
      <c r="E1426" s="36"/>
      <c r="F1426" s="40"/>
      <c r="G1426" s="40"/>
      <c r="H1426" s="40"/>
      <c r="I1426" s="40"/>
      <c r="J1426" s="40"/>
      <c r="K1426" s="40"/>
    </row>
    <row r="1427" spans="2:11" x14ac:dyDescent="0.3">
      <c r="B1427" s="48">
        <v>1424</v>
      </c>
      <c r="C1427" s="50" t="s">
        <v>2744</v>
      </c>
      <c r="D1427" s="36"/>
      <c r="E1427" s="36"/>
      <c r="F1427" s="40"/>
      <c r="G1427" s="40"/>
      <c r="H1427" s="40"/>
      <c r="I1427" s="40"/>
      <c r="J1427" s="40"/>
      <c r="K1427" s="40"/>
    </row>
    <row r="1428" spans="2:11" x14ac:dyDescent="0.3">
      <c r="B1428" s="48">
        <v>1425</v>
      </c>
      <c r="C1428" s="50" t="s">
        <v>2745</v>
      </c>
      <c r="D1428" s="36"/>
      <c r="E1428" s="36"/>
      <c r="F1428" s="40"/>
      <c r="G1428" s="40"/>
      <c r="H1428" s="40"/>
      <c r="I1428" s="40"/>
      <c r="J1428" s="40"/>
      <c r="K1428" s="40"/>
    </row>
    <row r="1429" spans="2:11" x14ac:dyDescent="0.3">
      <c r="B1429" s="48">
        <v>1426</v>
      </c>
      <c r="C1429" s="50" t="s">
        <v>2746</v>
      </c>
      <c r="D1429" s="36"/>
      <c r="E1429" s="36"/>
      <c r="F1429" s="40"/>
      <c r="G1429" s="40"/>
      <c r="H1429" s="40"/>
      <c r="I1429" s="40"/>
      <c r="J1429" s="40"/>
      <c r="K1429" s="40"/>
    </row>
    <row r="1430" spans="2:11" x14ac:dyDescent="0.3">
      <c r="B1430" s="48">
        <v>1427</v>
      </c>
      <c r="C1430" s="50" t="s">
        <v>2747</v>
      </c>
      <c r="D1430" s="36"/>
      <c r="E1430" s="36"/>
      <c r="F1430" s="40"/>
      <c r="G1430" s="40"/>
      <c r="H1430" s="40"/>
      <c r="I1430" s="40"/>
      <c r="J1430" s="40"/>
      <c r="K1430" s="40"/>
    </row>
    <row r="1431" spans="2:11" x14ac:dyDescent="0.3">
      <c r="B1431" s="48">
        <v>1428</v>
      </c>
      <c r="C1431" s="50" t="s">
        <v>2748</v>
      </c>
      <c r="D1431" s="36"/>
      <c r="E1431" s="36"/>
      <c r="F1431" s="40"/>
      <c r="G1431" s="40"/>
      <c r="H1431" s="40"/>
      <c r="I1431" s="40"/>
      <c r="J1431" s="40"/>
      <c r="K1431" s="40"/>
    </row>
    <row r="1432" spans="2:11" x14ac:dyDescent="0.3">
      <c r="B1432" s="48">
        <v>1429</v>
      </c>
      <c r="C1432" s="50" t="s">
        <v>2749</v>
      </c>
      <c r="D1432" s="36"/>
      <c r="E1432" s="36"/>
      <c r="F1432" s="40"/>
      <c r="G1432" s="40"/>
      <c r="H1432" s="40"/>
      <c r="I1432" s="40"/>
      <c r="J1432" s="40"/>
      <c r="K1432" s="40"/>
    </row>
    <row r="1433" spans="2:11" x14ac:dyDescent="0.3">
      <c r="B1433" s="48">
        <v>1430</v>
      </c>
      <c r="C1433" s="50" t="s">
        <v>2750</v>
      </c>
      <c r="D1433" s="36"/>
      <c r="E1433" s="36"/>
      <c r="F1433" s="40"/>
      <c r="G1433" s="40"/>
      <c r="H1433" s="40"/>
      <c r="I1433" s="40"/>
      <c r="J1433" s="40"/>
      <c r="K1433" s="40"/>
    </row>
    <row r="1434" spans="2:11" x14ac:dyDescent="0.3">
      <c r="B1434" s="48">
        <v>1431</v>
      </c>
      <c r="C1434" s="50" t="s">
        <v>2751</v>
      </c>
      <c r="D1434" s="36"/>
      <c r="E1434" s="36"/>
      <c r="F1434" s="40"/>
      <c r="G1434" s="40"/>
      <c r="H1434" s="40"/>
      <c r="I1434" s="40"/>
      <c r="J1434" s="40"/>
      <c r="K1434" s="40"/>
    </row>
    <row r="1435" spans="2:11" x14ac:dyDescent="0.3">
      <c r="B1435" s="48">
        <v>1432</v>
      </c>
      <c r="C1435" s="50" t="s">
        <v>2752</v>
      </c>
      <c r="D1435" s="36"/>
      <c r="E1435" s="36"/>
      <c r="F1435" s="40"/>
      <c r="G1435" s="40"/>
      <c r="H1435" s="40"/>
      <c r="I1435" s="40"/>
      <c r="J1435" s="40"/>
      <c r="K1435" s="40"/>
    </row>
    <row r="1436" spans="2:11" x14ac:dyDescent="0.3">
      <c r="B1436" s="48">
        <v>1433</v>
      </c>
      <c r="C1436" s="50" t="s">
        <v>2753</v>
      </c>
      <c r="D1436" s="36"/>
      <c r="E1436" s="36"/>
      <c r="F1436" s="40"/>
      <c r="G1436" s="40"/>
      <c r="H1436" s="40"/>
      <c r="I1436" s="40"/>
      <c r="J1436" s="40"/>
      <c r="K1436" s="40"/>
    </row>
    <row r="1437" spans="2:11" x14ac:dyDescent="0.3">
      <c r="B1437" s="48">
        <v>1434</v>
      </c>
      <c r="C1437" s="50" t="s">
        <v>2754</v>
      </c>
      <c r="D1437" s="36"/>
      <c r="E1437" s="36"/>
      <c r="F1437" s="40"/>
      <c r="G1437" s="40"/>
      <c r="H1437" s="40"/>
      <c r="I1437" s="40"/>
      <c r="J1437" s="40"/>
      <c r="K1437" s="40"/>
    </row>
    <row r="1438" spans="2:11" x14ac:dyDescent="0.3">
      <c r="B1438" s="48">
        <v>1435</v>
      </c>
      <c r="C1438" s="50" t="s">
        <v>1774</v>
      </c>
      <c r="D1438" s="36"/>
      <c r="E1438" s="36"/>
      <c r="F1438" s="40"/>
      <c r="G1438" s="40"/>
      <c r="H1438" s="40"/>
      <c r="I1438" s="40"/>
      <c r="J1438" s="40"/>
      <c r="K1438" s="40"/>
    </row>
    <row r="1439" spans="2:11" x14ac:dyDescent="0.3">
      <c r="B1439" s="48">
        <v>1436</v>
      </c>
      <c r="C1439" s="50" t="s">
        <v>2755</v>
      </c>
      <c r="D1439" s="36"/>
      <c r="E1439" s="36"/>
      <c r="F1439" s="40"/>
      <c r="G1439" s="40"/>
      <c r="H1439" s="40"/>
      <c r="I1439" s="40"/>
      <c r="J1439" s="40"/>
      <c r="K1439" s="40"/>
    </row>
    <row r="1440" spans="2:11" x14ac:dyDescent="0.3">
      <c r="B1440" s="48">
        <v>1437</v>
      </c>
      <c r="C1440" s="50" t="s">
        <v>1775</v>
      </c>
      <c r="D1440" s="36"/>
      <c r="E1440" s="36"/>
      <c r="F1440" s="40"/>
      <c r="G1440" s="40"/>
      <c r="H1440" s="40"/>
      <c r="I1440" s="40"/>
      <c r="J1440" s="40"/>
      <c r="K1440" s="40"/>
    </row>
    <row r="1441" spans="2:11" x14ac:dyDescent="0.3">
      <c r="B1441" s="48">
        <v>1438</v>
      </c>
      <c r="C1441" s="50" t="s">
        <v>2756</v>
      </c>
      <c r="D1441" s="36"/>
      <c r="E1441" s="36"/>
      <c r="F1441" s="40"/>
      <c r="G1441" s="40"/>
      <c r="H1441" s="40"/>
      <c r="I1441" s="40"/>
      <c r="J1441" s="40"/>
      <c r="K1441" s="40"/>
    </row>
    <row r="1442" spans="2:11" x14ac:dyDescent="0.3">
      <c r="B1442" s="48">
        <v>1439</v>
      </c>
      <c r="C1442" s="50" t="s">
        <v>1776</v>
      </c>
      <c r="D1442" s="36"/>
      <c r="E1442" s="36"/>
      <c r="F1442" s="40"/>
      <c r="G1442" s="40"/>
      <c r="H1442" s="40"/>
      <c r="I1442" s="40"/>
      <c r="J1442" s="40"/>
      <c r="K1442" s="40"/>
    </row>
    <row r="1443" spans="2:11" x14ac:dyDescent="0.3">
      <c r="B1443" s="48">
        <v>1440</v>
      </c>
      <c r="C1443" s="50" t="s">
        <v>2757</v>
      </c>
      <c r="D1443" s="36"/>
      <c r="E1443" s="36"/>
      <c r="F1443" s="40"/>
      <c r="G1443" s="40"/>
      <c r="H1443" s="40"/>
      <c r="I1443" s="40"/>
      <c r="J1443" s="40"/>
      <c r="K1443" s="40"/>
    </row>
    <row r="1444" spans="2:11" x14ac:dyDescent="0.3">
      <c r="B1444" s="48">
        <v>1441</v>
      </c>
      <c r="C1444" s="50" t="s">
        <v>1777</v>
      </c>
      <c r="D1444" s="36"/>
      <c r="E1444" s="36"/>
      <c r="F1444" s="40"/>
      <c r="G1444" s="40"/>
      <c r="H1444" s="40"/>
      <c r="I1444" s="40"/>
      <c r="J1444" s="40"/>
      <c r="K1444" s="40"/>
    </row>
    <row r="1445" spans="2:11" x14ac:dyDescent="0.3">
      <c r="B1445" s="48">
        <v>1442</v>
      </c>
      <c r="C1445" s="50" t="s">
        <v>2758</v>
      </c>
      <c r="D1445" s="36"/>
      <c r="E1445" s="36"/>
      <c r="F1445" s="40"/>
      <c r="G1445" s="40"/>
      <c r="H1445" s="40"/>
      <c r="I1445" s="40"/>
      <c r="J1445" s="40"/>
      <c r="K1445" s="40"/>
    </row>
    <row r="1446" spans="2:11" x14ac:dyDescent="0.3">
      <c r="B1446" s="48">
        <v>1443</v>
      </c>
      <c r="C1446" s="50" t="s">
        <v>1778</v>
      </c>
      <c r="D1446" s="36"/>
      <c r="E1446" s="36"/>
      <c r="F1446" s="40"/>
      <c r="G1446" s="40"/>
      <c r="H1446" s="40"/>
      <c r="I1446" s="40"/>
      <c r="J1446" s="40"/>
      <c r="K1446" s="40"/>
    </row>
    <row r="1447" spans="2:11" x14ac:dyDescent="0.3">
      <c r="B1447" s="48">
        <v>1444</v>
      </c>
      <c r="C1447" s="50" t="s">
        <v>2759</v>
      </c>
      <c r="D1447" s="36"/>
      <c r="E1447" s="36"/>
      <c r="F1447" s="40"/>
      <c r="G1447" s="40"/>
      <c r="H1447" s="40"/>
      <c r="I1447" s="40"/>
      <c r="J1447" s="40"/>
      <c r="K1447" s="40"/>
    </row>
    <row r="1448" spans="2:11" x14ac:dyDescent="0.3">
      <c r="B1448" s="48">
        <v>1445</v>
      </c>
      <c r="C1448" s="50" t="s">
        <v>2760</v>
      </c>
      <c r="D1448" s="36"/>
      <c r="E1448" s="36"/>
      <c r="F1448" s="40"/>
      <c r="G1448" s="40"/>
      <c r="H1448" s="40"/>
      <c r="I1448" s="40"/>
      <c r="J1448" s="40"/>
      <c r="K1448" s="40"/>
    </row>
    <row r="1449" spans="2:11" x14ac:dyDescent="0.3">
      <c r="B1449" s="48">
        <v>1446</v>
      </c>
      <c r="C1449" s="50" t="s">
        <v>1779</v>
      </c>
      <c r="D1449" s="36"/>
      <c r="E1449" s="36"/>
      <c r="F1449" s="40"/>
      <c r="G1449" s="40"/>
      <c r="H1449" s="40"/>
      <c r="I1449" s="40"/>
      <c r="J1449" s="40"/>
      <c r="K1449" s="40"/>
    </row>
    <row r="1450" spans="2:11" x14ac:dyDescent="0.3">
      <c r="B1450" s="48">
        <v>1447</v>
      </c>
      <c r="C1450" s="50" t="s">
        <v>2761</v>
      </c>
      <c r="D1450" s="36"/>
      <c r="E1450" s="36"/>
      <c r="F1450" s="40"/>
      <c r="G1450" s="40"/>
      <c r="H1450" s="40"/>
      <c r="I1450" s="40"/>
      <c r="J1450" s="40"/>
      <c r="K1450" s="40"/>
    </row>
    <row r="1451" spans="2:11" x14ac:dyDescent="0.3">
      <c r="B1451" s="48">
        <v>1448</v>
      </c>
      <c r="C1451" s="50" t="s">
        <v>2762</v>
      </c>
      <c r="D1451" s="36"/>
      <c r="E1451" s="36"/>
      <c r="F1451" s="40"/>
      <c r="G1451" s="40"/>
      <c r="H1451" s="40"/>
      <c r="I1451" s="40"/>
      <c r="J1451" s="40"/>
      <c r="K1451" s="40"/>
    </row>
    <row r="1452" spans="2:11" x14ac:dyDescent="0.3">
      <c r="B1452" s="48">
        <v>1449</v>
      </c>
      <c r="C1452" s="50" t="s">
        <v>1780</v>
      </c>
      <c r="D1452" s="36"/>
      <c r="E1452" s="36"/>
      <c r="F1452" s="40"/>
      <c r="G1452" s="40"/>
      <c r="H1452" s="40"/>
      <c r="I1452" s="40"/>
      <c r="J1452" s="40"/>
      <c r="K1452" s="40"/>
    </row>
    <row r="1453" spans="2:11" x14ac:dyDescent="0.3">
      <c r="B1453" s="48">
        <v>1450</v>
      </c>
      <c r="C1453" s="50" t="s">
        <v>2763</v>
      </c>
      <c r="D1453" s="36"/>
      <c r="E1453" s="36"/>
      <c r="F1453" s="40"/>
      <c r="G1453" s="40"/>
      <c r="H1453" s="40"/>
      <c r="I1453" s="40"/>
      <c r="J1453" s="40"/>
      <c r="K1453" s="40"/>
    </row>
    <row r="1454" spans="2:11" x14ac:dyDescent="0.3">
      <c r="B1454" s="48">
        <v>1451</v>
      </c>
      <c r="C1454" s="50" t="s">
        <v>1781</v>
      </c>
      <c r="D1454" s="36"/>
      <c r="E1454" s="36"/>
      <c r="F1454" s="40"/>
      <c r="G1454" s="40"/>
      <c r="H1454" s="40"/>
      <c r="I1454" s="40"/>
      <c r="J1454" s="40"/>
      <c r="K1454" s="40"/>
    </row>
    <row r="1455" spans="2:11" x14ac:dyDescent="0.3">
      <c r="B1455" s="48">
        <v>1452</v>
      </c>
      <c r="C1455" s="50" t="s">
        <v>1782</v>
      </c>
      <c r="D1455" s="36"/>
      <c r="E1455" s="36"/>
      <c r="F1455" s="40"/>
      <c r="G1455" s="40"/>
      <c r="H1455" s="40"/>
      <c r="I1455" s="40"/>
      <c r="J1455" s="40"/>
      <c r="K1455" s="40"/>
    </row>
    <row r="1456" spans="2:11" x14ac:dyDescent="0.3">
      <c r="B1456" s="48">
        <v>1453</v>
      </c>
      <c r="C1456" s="50" t="s">
        <v>2764</v>
      </c>
      <c r="D1456" s="36"/>
      <c r="E1456" s="36"/>
      <c r="F1456" s="40"/>
      <c r="G1456" s="40"/>
      <c r="H1456" s="40"/>
      <c r="I1456" s="40"/>
      <c r="J1456" s="40"/>
      <c r="K1456" s="40"/>
    </row>
    <row r="1457" spans="2:11" x14ac:dyDescent="0.3">
      <c r="B1457" s="48">
        <v>1454</v>
      </c>
      <c r="C1457" s="50" t="s">
        <v>1783</v>
      </c>
      <c r="D1457" s="36"/>
      <c r="E1457" s="36"/>
      <c r="F1457" s="40"/>
      <c r="G1457" s="40"/>
      <c r="H1457" s="40"/>
      <c r="I1457" s="40"/>
      <c r="J1457" s="40"/>
      <c r="K1457" s="40"/>
    </row>
    <row r="1458" spans="2:11" x14ac:dyDescent="0.3">
      <c r="B1458" s="48">
        <v>1455</v>
      </c>
      <c r="C1458" s="50" t="s">
        <v>2765</v>
      </c>
      <c r="D1458" s="36"/>
      <c r="E1458" s="36"/>
      <c r="F1458" s="40"/>
      <c r="G1458" s="40"/>
      <c r="H1458" s="40"/>
      <c r="I1458" s="40"/>
      <c r="J1458" s="40"/>
      <c r="K1458" s="40"/>
    </row>
    <row r="1459" spans="2:11" x14ac:dyDescent="0.3">
      <c r="B1459" s="48">
        <v>1456</v>
      </c>
      <c r="C1459" s="50" t="s">
        <v>1784</v>
      </c>
      <c r="D1459" s="36"/>
      <c r="E1459" s="36"/>
      <c r="F1459" s="40"/>
      <c r="G1459" s="40"/>
      <c r="H1459" s="40"/>
      <c r="I1459" s="40"/>
      <c r="J1459" s="40"/>
      <c r="K1459" s="40"/>
    </row>
    <row r="1460" spans="2:11" x14ac:dyDescent="0.3">
      <c r="B1460" s="48">
        <v>1457</v>
      </c>
      <c r="C1460" s="50" t="s">
        <v>1785</v>
      </c>
      <c r="D1460" s="36"/>
      <c r="E1460" s="36"/>
      <c r="F1460" s="40"/>
      <c r="G1460" s="40"/>
      <c r="H1460" s="40"/>
      <c r="I1460" s="40"/>
      <c r="J1460" s="40"/>
      <c r="K1460" s="40"/>
    </row>
    <row r="1461" spans="2:11" x14ac:dyDescent="0.3">
      <c r="B1461" s="48">
        <v>1458</v>
      </c>
      <c r="C1461" s="50" t="s">
        <v>2766</v>
      </c>
      <c r="D1461" s="36"/>
      <c r="E1461" s="36"/>
      <c r="F1461" s="40"/>
      <c r="G1461" s="40"/>
      <c r="H1461" s="40"/>
      <c r="I1461" s="40"/>
      <c r="J1461" s="40"/>
      <c r="K1461" s="40"/>
    </row>
    <row r="1462" spans="2:11" x14ac:dyDescent="0.3">
      <c r="B1462" s="48">
        <v>1459</v>
      </c>
      <c r="C1462" s="50" t="s">
        <v>2767</v>
      </c>
      <c r="D1462" s="36"/>
      <c r="E1462" s="36"/>
      <c r="F1462" s="40"/>
      <c r="G1462" s="40"/>
      <c r="H1462" s="40"/>
      <c r="I1462" s="40"/>
      <c r="J1462" s="40"/>
      <c r="K1462" s="40"/>
    </row>
    <row r="1463" spans="2:11" x14ac:dyDescent="0.3">
      <c r="B1463" s="48">
        <v>1460</v>
      </c>
      <c r="C1463" s="50" t="s">
        <v>2768</v>
      </c>
      <c r="D1463" s="36"/>
      <c r="E1463" s="36"/>
      <c r="F1463" s="40"/>
      <c r="G1463" s="40"/>
      <c r="H1463" s="40"/>
      <c r="I1463" s="40"/>
      <c r="J1463" s="40"/>
      <c r="K1463" s="40"/>
    </row>
    <row r="1464" spans="2:11" x14ac:dyDescent="0.3">
      <c r="B1464" s="48">
        <v>1461</v>
      </c>
      <c r="C1464" s="50" t="s">
        <v>2769</v>
      </c>
      <c r="D1464" s="36"/>
      <c r="E1464" s="36"/>
      <c r="F1464" s="40"/>
      <c r="G1464" s="40"/>
      <c r="H1464" s="40"/>
      <c r="I1464" s="40"/>
      <c r="J1464" s="40"/>
      <c r="K1464" s="40"/>
    </row>
    <row r="1465" spans="2:11" x14ac:dyDescent="0.3">
      <c r="B1465" s="48">
        <v>1462</v>
      </c>
      <c r="C1465" s="50" t="s">
        <v>1786</v>
      </c>
      <c r="D1465" s="36"/>
      <c r="E1465" s="36"/>
      <c r="F1465" s="40"/>
      <c r="G1465" s="40"/>
      <c r="H1465" s="40"/>
      <c r="I1465" s="40"/>
      <c r="J1465" s="40"/>
      <c r="K1465" s="40"/>
    </row>
    <row r="1466" spans="2:11" x14ac:dyDescent="0.3">
      <c r="B1466" s="48">
        <v>1463</v>
      </c>
      <c r="C1466" s="50" t="s">
        <v>1787</v>
      </c>
      <c r="D1466" s="36"/>
      <c r="E1466" s="36"/>
      <c r="F1466" s="40"/>
      <c r="G1466" s="40"/>
      <c r="H1466" s="40"/>
      <c r="I1466" s="40"/>
      <c r="J1466" s="40"/>
      <c r="K1466" s="40"/>
    </row>
    <row r="1467" spans="2:11" x14ac:dyDescent="0.3">
      <c r="B1467" s="48">
        <v>1464</v>
      </c>
      <c r="C1467" s="50" t="s">
        <v>1788</v>
      </c>
      <c r="D1467" s="36"/>
      <c r="E1467" s="36"/>
      <c r="F1467" s="40"/>
      <c r="G1467" s="40"/>
      <c r="H1467" s="40"/>
      <c r="I1467" s="40"/>
      <c r="J1467" s="40"/>
      <c r="K1467" s="40"/>
    </row>
    <row r="1468" spans="2:11" x14ac:dyDescent="0.3">
      <c r="B1468" s="48">
        <v>1465</v>
      </c>
      <c r="C1468" s="50" t="s">
        <v>1789</v>
      </c>
      <c r="D1468" s="36"/>
      <c r="E1468" s="36"/>
      <c r="F1468" s="40"/>
      <c r="G1468" s="40"/>
      <c r="H1468" s="40"/>
      <c r="I1468" s="40"/>
      <c r="J1468" s="40"/>
      <c r="K1468" s="40"/>
    </row>
    <row r="1469" spans="2:11" x14ac:dyDescent="0.3">
      <c r="B1469" s="48">
        <v>1466</v>
      </c>
      <c r="C1469" s="50" t="s">
        <v>2770</v>
      </c>
      <c r="D1469" s="36"/>
      <c r="E1469" s="36"/>
      <c r="F1469" s="40"/>
      <c r="G1469" s="40"/>
      <c r="H1469" s="40"/>
      <c r="I1469" s="40"/>
      <c r="J1469" s="40"/>
      <c r="K1469" s="40"/>
    </row>
    <row r="1470" spans="2:11" x14ac:dyDescent="0.3">
      <c r="B1470" s="48">
        <v>1467</v>
      </c>
      <c r="C1470" s="50" t="s">
        <v>1790</v>
      </c>
      <c r="D1470" s="36"/>
      <c r="E1470" s="36"/>
      <c r="F1470" s="40"/>
      <c r="G1470" s="40"/>
      <c r="H1470" s="40"/>
      <c r="I1470" s="40"/>
      <c r="J1470" s="40"/>
      <c r="K1470" s="40"/>
    </row>
    <row r="1471" spans="2:11" x14ac:dyDescent="0.3">
      <c r="B1471" s="48">
        <v>1468</v>
      </c>
      <c r="C1471" s="50" t="s">
        <v>1791</v>
      </c>
      <c r="D1471" s="36"/>
      <c r="E1471" s="36"/>
      <c r="F1471" s="40"/>
      <c r="G1471" s="40"/>
      <c r="H1471" s="40"/>
      <c r="I1471" s="40"/>
    </row>
    <row r="1472" spans="2:11" x14ac:dyDescent="0.3">
      <c r="B1472" s="48">
        <v>1469</v>
      </c>
      <c r="C1472" s="50" t="s">
        <v>2771</v>
      </c>
      <c r="D1472" s="36"/>
      <c r="E1472" s="36"/>
      <c r="F1472" s="40"/>
      <c r="G1472" s="40"/>
      <c r="H1472" s="40"/>
      <c r="I1472" s="40"/>
    </row>
    <row r="1473" spans="2:9" x14ac:dyDescent="0.3">
      <c r="B1473" s="48">
        <v>1470</v>
      </c>
      <c r="C1473" s="50" t="s">
        <v>2772</v>
      </c>
      <c r="D1473" s="36"/>
      <c r="E1473" s="36"/>
      <c r="F1473" s="40"/>
      <c r="G1473" s="40"/>
      <c r="H1473" s="40"/>
      <c r="I1473" s="40"/>
    </row>
    <row r="1474" spans="2:9" x14ac:dyDescent="0.3">
      <c r="B1474" s="48">
        <v>1471</v>
      </c>
      <c r="C1474" s="50" t="s">
        <v>1792</v>
      </c>
      <c r="D1474" s="36"/>
      <c r="E1474" s="36"/>
      <c r="F1474" s="40"/>
      <c r="G1474" s="40"/>
      <c r="H1474" s="40"/>
      <c r="I1474" s="40"/>
    </row>
    <row r="1475" spans="2:9" x14ac:dyDescent="0.3">
      <c r="B1475" s="48">
        <v>1472</v>
      </c>
      <c r="C1475" s="50" t="s">
        <v>1766</v>
      </c>
      <c r="D1475" s="36"/>
      <c r="E1475" s="36"/>
      <c r="F1475" s="40"/>
      <c r="G1475" s="40"/>
      <c r="H1475" s="40"/>
      <c r="I1475" s="40"/>
    </row>
    <row r="1476" spans="2:9" x14ac:dyDescent="0.3">
      <c r="B1476" s="48">
        <v>1473</v>
      </c>
      <c r="C1476" s="50" t="s">
        <v>2773</v>
      </c>
      <c r="D1476" s="36"/>
      <c r="E1476" s="36"/>
      <c r="F1476" s="40"/>
      <c r="G1476" s="40"/>
      <c r="H1476" s="40"/>
      <c r="I1476" s="40"/>
    </row>
    <row r="1477" spans="2:9" x14ac:dyDescent="0.3">
      <c r="B1477" s="48">
        <v>1474</v>
      </c>
      <c r="C1477" s="50" t="s">
        <v>2774</v>
      </c>
      <c r="D1477" s="36"/>
      <c r="E1477" s="36"/>
      <c r="F1477" s="40"/>
      <c r="G1477" s="40"/>
      <c r="H1477" s="40"/>
      <c r="I1477" s="40"/>
    </row>
    <row r="1478" spans="2:9" x14ac:dyDescent="0.3">
      <c r="B1478" s="48">
        <v>1475</v>
      </c>
      <c r="C1478" s="50" t="s">
        <v>2775</v>
      </c>
      <c r="D1478" s="36"/>
      <c r="E1478" s="36"/>
      <c r="F1478" s="40"/>
      <c r="G1478" s="40"/>
      <c r="H1478" s="40"/>
      <c r="I1478" s="40"/>
    </row>
    <row r="1479" spans="2:9" x14ac:dyDescent="0.3">
      <c r="B1479" s="48">
        <v>1476</v>
      </c>
      <c r="C1479" s="50" t="s">
        <v>1767</v>
      </c>
      <c r="D1479" s="36"/>
      <c r="E1479" s="36"/>
      <c r="F1479" s="40"/>
      <c r="G1479" s="40"/>
      <c r="H1479" s="40"/>
      <c r="I1479" s="40"/>
    </row>
    <row r="1480" spans="2:9" x14ac:dyDescent="0.3">
      <c r="B1480" s="48">
        <v>1477</v>
      </c>
      <c r="C1480" s="50" t="s">
        <v>2776</v>
      </c>
      <c r="D1480" s="36"/>
      <c r="E1480" s="36"/>
      <c r="F1480" s="40"/>
      <c r="G1480" s="40"/>
      <c r="H1480" s="40"/>
      <c r="I1480" s="40"/>
    </row>
    <row r="1481" spans="2:9" x14ac:dyDescent="0.3">
      <c r="B1481" s="48">
        <v>1478</v>
      </c>
      <c r="C1481" s="50" t="s">
        <v>1768</v>
      </c>
      <c r="D1481" s="36"/>
      <c r="E1481" s="36"/>
      <c r="F1481" s="40"/>
      <c r="G1481" s="40"/>
      <c r="H1481" s="40"/>
      <c r="I1481" s="40"/>
    </row>
    <row r="1482" spans="2:9" x14ac:dyDescent="0.3">
      <c r="B1482" s="48">
        <v>1479</v>
      </c>
      <c r="C1482" s="50" t="s">
        <v>2777</v>
      </c>
      <c r="D1482" s="36"/>
      <c r="E1482" s="36"/>
      <c r="F1482" s="40"/>
      <c r="G1482" s="40"/>
      <c r="H1482" s="40"/>
      <c r="I1482" s="40"/>
    </row>
    <row r="1483" spans="2:9" x14ac:dyDescent="0.3">
      <c r="B1483" s="48">
        <v>1480</v>
      </c>
      <c r="C1483" s="50" t="s">
        <v>2778</v>
      </c>
      <c r="D1483" s="36"/>
      <c r="E1483" s="36"/>
      <c r="F1483" s="40"/>
      <c r="G1483" s="40"/>
      <c r="H1483" s="40"/>
      <c r="I1483" s="40"/>
    </row>
    <row r="1484" spans="2:9" x14ac:dyDescent="0.3">
      <c r="B1484" s="48">
        <v>1481</v>
      </c>
      <c r="C1484" s="50" t="s">
        <v>1769</v>
      </c>
      <c r="D1484" s="36"/>
      <c r="E1484" s="36"/>
      <c r="F1484" s="40"/>
      <c r="G1484" s="40"/>
      <c r="H1484" s="40"/>
      <c r="I1484" s="40"/>
    </row>
    <row r="1485" spans="2:9" x14ac:dyDescent="0.3">
      <c r="B1485" s="48">
        <v>1482</v>
      </c>
      <c r="C1485" s="50" t="s">
        <v>2779</v>
      </c>
      <c r="D1485" s="36"/>
      <c r="E1485" s="36"/>
      <c r="F1485" s="40"/>
      <c r="G1485" s="40"/>
      <c r="H1485" s="40"/>
      <c r="I1485" s="40"/>
    </row>
    <row r="1486" spans="2:9" x14ac:dyDescent="0.3">
      <c r="B1486" s="48">
        <v>1483</v>
      </c>
      <c r="C1486" s="50" t="s">
        <v>1770</v>
      </c>
      <c r="D1486" s="36"/>
      <c r="E1486" s="36"/>
      <c r="F1486" s="40"/>
      <c r="G1486" s="40"/>
      <c r="H1486" s="40"/>
      <c r="I1486" s="40"/>
    </row>
    <row r="1487" spans="2:9" x14ac:dyDescent="0.3">
      <c r="B1487" s="48">
        <v>1484</v>
      </c>
      <c r="C1487" s="50" t="s">
        <v>2780</v>
      </c>
      <c r="D1487" s="36"/>
      <c r="E1487" s="36"/>
      <c r="F1487" s="40"/>
      <c r="G1487" s="40"/>
      <c r="H1487" s="40"/>
      <c r="I1487" s="40"/>
    </row>
    <row r="1488" spans="2:9" x14ac:dyDescent="0.3">
      <c r="B1488" s="48">
        <v>1485</v>
      </c>
      <c r="C1488" s="50" t="s">
        <v>2781</v>
      </c>
      <c r="D1488" s="36"/>
      <c r="E1488" s="36"/>
      <c r="F1488" s="40"/>
      <c r="G1488" s="40"/>
      <c r="H1488" s="40"/>
      <c r="I1488" s="40"/>
    </row>
    <row r="1489" spans="2:9" x14ac:dyDescent="0.3">
      <c r="B1489" s="48">
        <v>1486</v>
      </c>
      <c r="C1489" s="50" t="s">
        <v>2782</v>
      </c>
      <c r="D1489" s="36"/>
      <c r="E1489" s="36"/>
      <c r="F1489" s="40"/>
      <c r="G1489" s="40"/>
      <c r="H1489" s="40"/>
      <c r="I1489" s="40"/>
    </row>
    <row r="1490" spans="2:9" x14ac:dyDescent="0.3">
      <c r="B1490" s="48">
        <v>1487</v>
      </c>
      <c r="C1490" s="50" t="s">
        <v>2783</v>
      </c>
      <c r="D1490" s="36"/>
      <c r="E1490" s="36"/>
      <c r="F1490" s="40"/>
      <c r="G1490" s="40"/>
      <c r="H1490" s="40"/>
      <c r="I1490" s="40"/>
    </row>
    <row r="1491" spans="2:9" x14ac:dyDescent="0.3">
      <c r="B1491" s="48">
        <v>1488</v>
      </c>
      <c r="C1491" s="50" t="s">
        <v>2784</v>
      </c>
      <c r="D1491" s="36"/>
      <c r="E1491" s="36"/>
      <c r="F1491" s="40"/>
      <c r="G1491" s="40"/>
      <c r="H1491" s="40"/>
      <c r="I1491" s="40"/>
    </row>
    <row r="1492" spans="2:9" x14ac:dyDescent="0.3">
      <c r="B1492" s="48">
        <v>1489</v>
      </c>
      <c r="C1492" s="50" t="s">
        <v>1771</v>
      </c>
      <c r="D1492" s="36"/>
      <c r="E1492" s="36"/>
      <c r="F1492" s="40"/>
      <c r="G1492" s="40"/>
      <c r="H1492" s="40"/>
      <c r="I1492" s="40"/>
    </row>
    <row r="1493" spans="2:9" x14ac:dyDescent="0.3">
      <c r="B1493" s="48">
        <v>1490</v>
      </c>
      <c r="C1493" s="50" t="s">
        <v>1772</v>
      </c>
      <c r="D1493" s="36"/>
      <c r="E1493" s="36"/>
      <c r="F1493" s="40"/>
      <c r="G1493" s="40"/>
      <c r="H1493" s="40"/>
      <c r="I1493" s="40"/>
    </row>
    <row r="1494" spans="2:9" x14ac:dyDescent="0.3">
      <c r="B1494" s="48">
        <v>1491</v>
      </c>
      <c r="C1494" s="50" t="s">
        <v>2785</v>
      </c>
      <c r="D1494" s="36"/>
      <c r="E1494" s="36"/>
      <c r="F1494" s="40"/>
      <c r="G1494" s="40"/>
      <c r="H1494" s="40"/>
      <c r="I1494" s="40"/>
    </row>
    <row r="1495" spans="2:9" x14ac:dyDescent="0.3">
      <c r="B1495" s="48">
        <v>1492</v>
      </c>
      <c r="C1495" s="50" t="s">
        <v>2786</v>
      </c>
      <c r="D1495" s="36"/>
      <c r="E1495" s="36"/>
      <c r="F1495" s="40"/>
      <c r="G1495" s="40"/>
      <c r="H1495" s="40"/>
      <c r="I1495" s="40"/>
    </row>
    <row r="1496" spans="2:9" x14ac:dyDescent="0.3">
      <c r="B1496" s="48">
        <v>1493</v>
      </c>
      <c r="C1496" s="50" t="s">
        <v>2787</v>
      </c>
      <c r="D1496" s="36"/>
      <c r="E1496" s="36"/>
      <c r="F1496" s="40"/>
      <c r="G1496" s="40"/>
      <c r="H1496" s="40"/>
      <c r="I1496" s="40"/>
    </row>
    <row r="1497" spans="2:9" x14ac:dyDescent="0.3">
      <c r="B1497" s="48">
        <v>1494</v>
      </c>
      <c r="C1497" s="50" t="s">
        <v>2788</v>
      </c>
      <c r="D1497" s="36"/>
      <c r="E1497" s="36"/>
      <c r="F1497" s="40"/>
      <c r="G1497" s="40"/>
      <c r="H1497" s="40"/>
      <c r="I1497" s="40"/>
    </row>
    <row r="1498" spans="2:9" x14ac:dyDescent="0.3">
      <c r="B1498" s="48">
        <v>1495</v>
      </c>
      <c r="C1498" s="50" t="s">
        <v>2789</v>
      </c>
      <c r="D1498" s="36"/>
      <c r="E1498" s="36"/>
      <c r="F1498" s="40"/>
      <c r="G1498" s="40"/>
      <c r="H1498" s="40"/>
      <c r="I1498" s="40"/>
    </row>
    <row r="1499" spans="2:9" x14ac:dyDescent="0.3">
      <c r="B1499" s="48">
        <v>1496</v>
      </c>
      <c r="C1499" s="50" t="s">
        <v>2790</v>
      </c>
      <c r="D1499" s="36"/>
      <c r="E1499" s="36"/>
      <c r="F1499" s="40"/>
      <c r="G1499" s="40"/>
      <c r="H1499" s="40"/>
      <c r="I1499" s="40"/>
    </row>
    <row r="1500" spans="2:9" x14ac:dyDescent="0.3">
      <c r="B1500" s="48">
        <v>1497</v>
      </c>
      <c r="C1500" s="50" t="s">
        <v>2791</v>
      </c>
      <c r="D1500" s="36"/>
      <c r="E1500" s="36"/>
      <c r="F1500" s="40"/>
      <c r="G1500" s="40"/>
      <c r="H1500" s="40"/>
      <c r="I1500" s="40"/>
    </row>
    <row r="1501" spans="2:9" x14ac:dyDescent="0.3">
      <c r="B1501" s="48">
        <v>1498</v>
      </c>
      <c r="C1501" s="50" t="s">
        <v>1773</v>
      </c>
      <c r="D1501" s="36"/>
      <c r="E1501" s="36"/>
      <c r="F1501" s="40"/>
      <c r="G1501" s="40"/>
      <c r="H1501" s="40"/>
      <c r="I1501" s="40"/>
    </row>
    <row r="1502" spans="2:9" x14ac:dyDescent="0.3">
      <c r="B1502" s="48">
        <v>1499</v>
      </c>
      <c r="C1502" s="50" t="s">
        <v>2792</v>
      </c>
      <c r="D1502" s="36"/>
      <c r="E1502" s="36"/>
      <c r="F1502" s="40"/>
      <c r="G1502" s="40"/>
      <c r="H1502" s="40"/>
      <c r="I1502" s="40"/>
    </row>
    <row r="1503" spans="2:9" x14ac:dyDescent="0.3">
      <c r="B1503" s="48">
        <v>1500</v>
      </c>
      <c r="C1503" s="50" t="s">
        <v>2793</v>
      </c>
      <c r="D1503" s="36"/>
      <c r="E1503" s="36"/>
      <c r="F1503" s="40"/>
      <c r="G1503" s="40"/>
      <c r="H1503" s="40"/>
      <c r="I1503" s="40"/>
    </row>
    <row r="1504" spans="2:9" x14ac:dyDescent="0.3">
      <c r="B1504" s="48">
        <v>1501</v>
      </c>
      <c r="C1504" s="50" t="s">
        <v>2794</v>
      </c>
      <c r="D1504" s="36"/>
      <c r="E1504" s="36"/>
      <c r="F1504" s="40"/>
      <c r="G1504" s="40"/>
      <c r="H1504" s="40"/>
      <c r="I1504" s="40"/>
    </row>
    <row r="1505" spans="2:9" x14ac:dyDescent="0.3">
      <c r="B1505" s="48">
        <v>1502</v>
      </c>
      <c r="C1505" s="50" t="s">
        <v>1793</v>
      </c>
      <c r="D1505" s="36"/>
      <c r="E1505" s="36"/>
      <c r="F1505" s="40"/>
      <c r="G1505" s="40"/>
      <c r="H1505" s="40"/>
      <c r="I1505" s="40"/>
    </row>
    <row r="1506" spans="2:9" x14ac:dyDescent="0.3">
      <c r="B1506" s="48">
        <v>1503</v>
      </c>
      <c r="C1506" s="50" t="s">
        <v>1794</v>
      </c>
      <c r="D1506" s="36"/>
      <c r="E1506" s="36"/>
      <c r="F1506" s="40"/>
      <c r="G1506" s="40"/>
      <c r="H1506" s="40"/>
      <c r="I1506" s="40"/>
    </row>
    <row r="1507" spans="2:9" x14ac:dyDescent="0.3">
      <c r="B1507" s="48">
        <v>1504</v>
      </c>
      <c r="C1507" s="50" t="s">
        <v>2795</v>
      </c>
      <c r="D1507" s="36"/>
      <c r="E1507" s="36"/>
      <c r="F1507" s="40"/>
      <c r="G1507" s="40"/>
      <c r="H1507" s="40"/>
      <c r="I1507" s="40"/>
    </row>
    <row r="1508" spans="2:9" x14ac:dyDescent="0.3">
      <c r="B1508" s="48">
        <v>1505</v>
      </c>
      <c r="C1508" s="50" t="s">
        <v>1795</v>
      </c>
      <c r="D1508" s="36"/>
      <c r="E1508" s="36"/>
      <c r="F1508" s="40"/>
      <c r="G1508" s="40"/>
      <c r="H1508" s="40"/>
      <c r="I1508" s="40"/>
    </row>
    <row r="1509" spans="2:9" x14ac:dyDescent="0.3">
      <c r="B1509" s="48">
        <v>1506</v>
      </c>
      <c r="C1509" s="50" t="s">
        <v>1796</v>
      </c>
      <c r="D1509" s="36"/>
      <c r="E1509" s="36"/>
      <c r="F1509" s="40"/>
      <c r="G1509" s="40"/>
      <c r="H1509" s="40"/>
      <c r="I1509" s="40"/>
    </row>
    <row r="1510" spans="2:9" x14ac:dyDescent="0.3">
      <c r="B1510" s="48">
        <v>1507</v>
      </c>
      <c r="C1510" s="50" t="s">
        <v>1797</v>
      </c>
      <c r="D1510" s="36"/>
      <c r="E1510" s="36"/>
      <c r="F1510" s="40"/>
      <c r="G1510" s="40"/>
      <c r="H1510" s="40"/>
      <c r="I1510" s="40"/>
    </row>
    <row r="1511" spans="2:9" x14ac:dyDescent="0.3">
      <c r="B1511" s="48">
        <v>1508</v>
      </c>
      <c r="C1511" s="50" t="s">
        <v>1798</v>
      </c>
      <c r="D1511" s="36"/>
      <c r="E1511" s="36"/>
      <c r="F1511" s="40"/>
      <c r="G1511" s="40"/>
      <c r="H1511" s="40"/>
      <c r="I1511" s="40"/>
    </row>
    <row r="1512" spans="2:9" x14ac:dyDescent="0.3">
      <c r="B1512" s="48">
        <v>1509</v>
      </c>
      <c r="C1512" s="50" t="s">
        <v>1799</v>
      </c>
      <c r="D1512" s="36"/>
      <c r="E1512" s="36"/>
      <c r="F1512" s="40"/>
      <c r="G1512" s="40"/>
      <c r="H1512" s="40"/>
      <c r="I1512" s="40"/>
    </row>
    <row r="1513" spans="2:9" x14ac:dyDescent="0.3">
      <c r="B1513" s="48">
        <v>1510</v>
      </c>
      <c r="C1513" s="50" t="s">
        <v>2796</v>
      </c>
      <c r="D1513" s="36"/>
      <c r="E1513" s="36"/>
      <c r="F1513" s="40"/>
      <c r="G1513" s="40"/>
      <c r="H1513" s="40"/>
      <c r="I1513" s="40"/>
    </row>
    <row r="1514" spans="2:9" x14ac:dyDescent="0.3">
      <c r="B1514" s="48">
        <v>1511</v>
      </c>
      <c r="C1514" s="50" t="s">
        <v>1800</v>
      </c>
      <c r="D1514" s="36"/>
      <c r="E1514" s="36"/>
      <c r="F1514" s="40"/>
      <c r="G1514" s="40"/>
      <c r="H1514" s="40"/>
      <c r="I1514" s="40"/>
    </row>
    <row r="1515" spans="2:9" x14ac:dyDescent="0.3">
      <c r="B1515" s="48">
        <v>1512</v>
      </c>
      <c r="C1515" s="50" t="s">
        <v>1801</v>
      </c>
      <c r="D1515" s="36"/>
      <c r="E1515" s="36"/>
      <c r="F1515" s="40"/>
      <c r="G1515" s="40"/>
      <c r="H1515" s="40"/>
      <c r="I1515" s="40"/>
    </row>
    <row r="1516" spans="2:9" x14ac:dyDescent="0.3">
      <c r="B1516" s="48">
        <v>1513</v>
      </c>
      <c r="C1516" s="50" t="s">
        <v>2797</v>
      </c>
      <c r="D1516" s="36"/>
      <c r="E1516" s="36"/>
      <c r="F1516" s="40"/>
      <c r="G1516" s="40"/>
      <c r="H1516" s="40"/>
      <c r="I1516" s="40"/>
    </row>
    <row r="1517" spans="2:9" x14ac:dyDescent="0.3">
      <c r="B1517" s="48">
        <v>1514</v>
      </c>
      <c r="C1517" s="50" t="s">
        <v>1802</v>
      </c>
      <c r="D1517" s="36"/>
      <c r="E1517" s="36"/>
      <c r="F1517" s="40"/>
      <c r="G1517" s="40"/>
      <c r="H1517" s="40"/>
      <c r="I1517" s="40"/>
    </row>
    <row r="1518" spans="2:9" x14ac:dyDescent="0.3">
      <c r="B1518" s="48">
        <v>1515</v>
      </c>
      <c r="C1518" s="50" t="s">
        <v>1803</v>
      </c>
      <c r="D1518" s="36"/>
      <c r="E1518" s="36"/>
      <c r="F1518" s="40"/>
      <c r="G1518" s="40"/>
      <c r="H1518" s="40"/>
      <c r="I1518" s="40"/>
    </row>
    <row r="1519" spans="2:9" x14ac:dyDescent="0.3">
      <c r="B1519" s="48">
        <v>1516</v>
      </c>
      <c r="C1519" s="50" t="s">
        <v>1804</v>
      </c>
      <c r="D1519" s="36"/>
      <c r="E1519" s="36"/>
      <c r="F1519" s="40"/>
      <c r="G1519" s="40"/>
      <c r="H1519" s="40"/>
      <c r="I1519" s="40"/>
    </row>
    <row r="1520" spans="2:9" x14ac:dyDescent="0.3">
      <c r="B1520" s="48">
        <v>1517</v>
      </c>
      <c r="C1520" s="50" t="s">
        <v>1805</v>
      </c>
      <c r="D1520" s="36"/>
      <c r="E1520" s="36"/>
      <c r="F1520" s="40"/>
      <c r="G1520" s="40"/>
      <c r="H1520" s="40"/>
      <c r="I1520" s="40"/>
    </row>
    <row r="1521" spans="2:9" x14ac:dyDescent="0.3">
      <c r="B1521" s="48">
        <v>1518</v>
      </c>
      <c r="C1521" s="50" t="s">
        <v>1806</v>
      </c>
      <c r="D1521" s="36"/>
      <c r="E1521" s="36"/>
      <c r="F1521" s="40"/>
      <c r="G1521" s="40"/>
      <c r="H1521" s="40"/>
      <c r="I1521" s="40"/>
    </row>
    <row r="1522" spans="2:9" x14ac:dyDescent="0.3">
      <c r="B1522" s="48">
        <v>1519</v>
      </c>
      <c r="C1522" s="50" t="s">
        <v>2798</v>
      </c>
      <c r="D1522" s="36"/>
      <c r="E1522" s="36"/>
      <c r="F1522" s="40"/>
      <c r="G1522" s="40"/>
      <c r="H1522" s="40"/>
      <c r="I1522" s="40"/>
    </row>
    <row r="1523" spans="2:9" x14ac:dyDescent="0.3">
      <c r="B1523" s="48">
        <v>1520</v>
      </c>
      <c r="C1523" s="50" t="s">
        <v>1807</v>
      </c>
      <c r="D1523" s="36"/>
      <c r="E1523" s="36"/>
      <c r="F1523" s="40"/>
      <c r="G1523" s="40"/>
      <c r="H1523" s="40"/>
      <c r="I1523" s="40"/>
    </row>
    <row r="1524" spans="2:9" x14ac:dyDescent="0.3">
      <c r="B1524" s="48">
        <v>1521</v>
      </c>
      <c r="C1524" s="50" t="s">
        <v>1808</v>
      </c>
      <c r="D1524" s="36"/>
      <c r="E1524" s="36"/>
      <c r="F1524" s="40"/>
      <c r="G1524" s="40"/>
      <c r="H1524" s="40"/>
      <c r="I1524" s="40"/>
    </row>
    <row r="1525" spans="2:9" x14ac:dyDescent="0.3">
      <c r="B1525" s="48">
        <v>1522</v>
      </c>
      <c r="C1525" s="50" t="s">
        <v>1809</v>
      </c>
      <c r="D1525" s="36"/>
      <c r="E1525" s="36"/>
      <c r="F1525" s="40"/>
      <c r="G1525" s="40"/>
      <c r="H1525" s="40"/>
      <c r="I1525" s="40"/>
    </row>
    <row r="1526" spans="2:9" x14ac:dyDescent="0.3">
      <c r="B1526" s="48">
        <v>1523</v>
      </c>
      <c r="C1526" s="50" t="s">
        <v>1810</v>
      </c>
      <c r="D1526" s="36"/>
      <c r="E1526" s="36"/>
      <c r="F1526" s="40"/>
      <c r="G1526" s="40"/>
      <c r="H1526" s="40"/>
      <c r="I1526" s="40"/>
    </row>
    <row r="1527" spans="2:9" x14ac:dyDescent="0.3">
      <c r="B1527" s="48">
        <v>1524</v>
      </c>
      <c r="C1527" s="50" t="s">
        <v>1811</v>
      </c>
      <c r="D1527" s="36"/>
      <c r="E1527" s="36"/>
      <c r="F1527" s="40"/>
      <c r="G1527" s="40"/>
      <c r="H1527" s="40"/>
      <c r="I1527" s="40"/>
    </row>
    <row r="1528" spans="2:9" x14ac:dyDescent="0.3">
      <c r="B1528" s="48">
        <v>1525</v>
      </c>
      <c r="C1528" s="50" t="s">
        <v>1812</v>
      </c>
      <c r="D1528" s="36"/>
      <c r="E1528" s="36"/>
      <c r="F1528" s="40"/>
      <c r="G1528" s="40"/>
      <c r="H1528" s="40"/>
      <c r="I1528" s="40"/>
    </row>
    <row r="1529" spans="2:9" x14ac:dyDescent="0.3">
      <c r="B1529" s="48">
        <v>1526</v>
      </c>
      <c r="C1529" s="50" t="s">
        <v>1813</v>
      </c>
      <c r="D1529" s="36"/>
      <c r="E1529" s="36"/>
      <c r="F1529" s="40"/>
      <c r="G1529" s="40"/>
      <c r="H1529" s="40"/>
      <c r="I1529" s="40"/>
    </row>
    <row r="1530" spans="2:9" x14ac:dyDescent="0.3">
      <c r="B1530" s="48">
        <v>1527</v>
      </c>
      <c r="C1530" s="50" t="s">
        <v>1814</v>
      </c>
      <c r="D1530" s="36"/>
      <c r="E1530" s="36"/>
      <c r="F1530" s="40"/>
      <c r="G1530" s="40"/>
      <c r="H1530" s="40"/>
      <c r="I1530" s="40"/>
    </row>
    <row r="1531" spans="2:9" x14ac:dyDescent="0.3">
      <c r="B1531" s="48">
        <v>1528</v>
      </c>
      <c r="C1531" s="50" t="s">
        <v>1815</v>
      </c>
      <c r="D1531" s="36"/>
      <c r="E1531" s="36"/>
      <c r="F1531" s="40"/>
      <c r="G1531" s="40"/>
      <c r="H1531" s="40"/>
      <c r="I1531" s="40"/>
    </row>
    <row r="1532" spans="2:9" x14ac:dyDescent="0.3">
      <c r="B1532" s="48">
        <v>1529</v>
      </c>
      <c r="C1532" s="50" t="s">
        <v>1816</v>
      </c>
      <c r="D1532" s="36"/>
      <c r="E1532" s="36"/>
      <c r="F1532" s="40"/>
      <c r="G1532" s="40"/>
      <c r="H1532" s="40"/>
      <c r="I1532" s="40"/>
    </row>
    <row r="1533" spans="2:9" x14ac:dyDescent="0.3">
      <c r="B1533" s="48">
        <v>1530</v>
      </c>
      <c r="C1533" s="50" t="s">
        <v>1817</v>
      </c>
      <c r="D1533" s="36"/>
      <c r="E1533" s="36"/>
      <c r="F1533" s="40"/>
      <c r="G1533" s="40"/>
      <c r="H1533" s="40"/>
      <c r="I1533" s="40"/>
    </row>
    <row r="1534" spans="2:9" x14ac:dyDescent="0.3">
      <c r="B1534" s="48">
        <v>1531</v>
      </c>
      <c r="C1534" s="50" t="s">
        <v>2799</v>
      </c>
      <c r="D1534" s="36"/>
      <c r="E1534" s="36"/>
      <c r="F1534" s="40"/>
      <c r="G1534" s="40"/>
      <c r="H1534" s="40"/>
      <c r="I1534" s="40"/>
    </row>
    <row r="1535" spans="2:9" x14ac:dyDescent="0.3">
      <c r="B1535" s="48">
        <v>1532</v>
      </c>
      <c r="C1535" s="50" t="s">
        <v>1818</v>
      </c>
      <c r="D1535" s="36"/>
      <c r="E1535" s="36"/>
      <c r="F1535" s="40"/>
      <c r="G1535" s="40"/>
      <c r="H1535" s="40"/>
      <c r="I1535" s="40"/>
    </row>
    <row r="1536" spans="2:9" x14ac:dyDescent="0.3">
      <c r="B1536" s="48">
        <v>1533</v>
      </c>
      <c r="C1536" s="50" t="s">
        <v>1819</v>
      </c>
      <c r="D1536" s="36"/>
      <c r="E1536" s="36"/>
      <c r="F1536" s="40"/>
      <c r="G1536" s="40"/>
      <c r="H1536" s="40"/>
      <c r="I1536" s="40"/>
    </row>
    <row r="1537" spans="2:9" x14ac:dyDescent="0.3">
      <c r="B1537" s="48">
        <v>1534</v>
      </c>
      <c r="C1537" s="50" t="s">
        <v>1820</v>
      </c>
      <c r="D1537" s="36"/>
      <c r="E1537" s="36"/>
      <c r="F1537" s="40"/>
      <c r="G1537" s="40"/>
      <c r="H1537" s="40"/>
      <c r="I1537" s="40"/>
    </row>
    <row r="1538" spans="2:9" x14ac:dyDescent="0.3">
      <c r="B1538" s="48">
        <v>1535</v>
      </c>
      <c r="C1538" s="50" t="s">
        <v>1821</v>
      </c>
      <c r="D1538" s="36"/>
      <c r="E1538" s="36"/>
      <c r="F1538" s="40"/>
      <c r="G1538" s="40"/>
      <c r="H1538" s="40"/>
      <c r="I1538" s="40"/>
    </row>
    <row r="1539" spans="2:9" x14ac:dyDescent="0.3">
      <c r="B1539" s="48">
        <v>1536</v>
      </c>
      <c r="C1539" s="50" t="s">
        <v>2800</v>
      </c>
      <c r="D1539" s="36"/>
      <c r="E1539" s="36"/>
      <c r="F1539" s="40"/>
      <c r="G1539" s="40"/>
      <c r="H1539" s="40"/>
      <c r="I1539" s="40"/>
    </row>
    <row r="1540" spans="2:9" x14ac:dyDescent="0.3">
      <c r="B1540" s="48">
        <v>1537</v>
      </c>
      <c r="C1540" s="50" t="s">
        <v>2801</v>
      </c>
      <c r="D1540" s="36"/>
      <c r="E1540" s="36"/>
      <c r="F1540" s="40"/>
      <c r="G1540" s="40"/>
      <c r="H1540" s="40"/>
      <c r="I1540" s="40"/>
    </row>
    <row r="1541" spans="2:9" x14ac:dyDescent="0.3">
      <c r="B1541" s="48">
        <v>1538</v>
      </c>
      <c r="C1541" s="50" t="s">
        <v>2802</v>
      </c>
      <c r="D1541" s="36"/>
      <c r="E1541" s="36"/>
      <c r="F1541" s="40"/>
      <c r="G1541" s="40"/>
      <c r="H1541" s="40"/>
      <c r="I1541" s="40"/>
    </row>
    <row r="1542" spans="2:9" x14ac:dyDescent="0.3">
      <c r="B1542" s="48">
        <v>1539</v>
      </c>
      <c r="C1542" s="50" t="s">
        <v>2803</v>
      </c>
      <c r="D1542" s="36"/>
      <c r="E1542" s="36"/>
      <c r="F1542" s="40"/>
      <c r="G1542" s="40"/>
      <c r="H1542" s="40"/>
      <c r="I1542" s="40"/>
    </row>
    <row r="1543" spans="2:9" x14ac:dyDescent="0.3">
      <c r="B1543" s="48">
        <v>1540</v>
      </c>
      <c r="C1543" s="50" t="s">
        <v>2804</v>
      </c>
      <c r="D1543" s="36"/>
      <c r="E1543" s="36"/>
      <c r="F1543" s="40"/>
      <c r="G1543" s="40"/>
      <c r="H1543" s="40"/>
      <c r="I1543" s="40"/>
    </row>
    <row r="1544" spans="2:9" x14ac:dyDescent="0.3">
      <c r="B1544" s="48">
        <v>1541</v>
      </c>
      <c r="C1544" s="50" t="s">
        <v>2805</v>
      </c>
      <c r="D1544" s="36"/>
      <c r="E1544" s="36"/>
      <c r="F1544" s="40"/>
      <c r="G1544" s="40"/>
      <c r="H1544" s="40"/>
      <c r="I1544" s="40"/>
    </row>
    <row r="1545" spans="2:9" x14ac:dyDescent="0.3">
      <c r="B1545" s="48">
        <v>1542</v>
      </c>
      <c r="C1545" s="50" t="s">
        <v>2806</v>
      </c>
      <c r="D1545" s="36"/>
      <c r="E1545" s="36"/>
      <c r="F1545" s="40"/>
      <c r="G1545" s="40"/>
      <c r="H1545" s="40"/>
      <c r="I1545" s="40"/>
    </row>
    <row r="1546" spans="2:9" x14ac:dyDescent="0.3">
      <c r="B1546" s="48">
        <v>1543</v>
      </c>
      <c r="C1546" s="50" t="s">
        <v>2807</v>
      </c>
      <c r="D1546" s="36"/>
      <c r="E1546" s="36"/>
      <c r="F1546" s="40"/>
      <c r="G1546" s="40"/>
      <c r="H1546" s="40"/>
      <c r="I1546" s="40"/>
    </row>
    <row r="1547" spans="2:9" x14ac:dyDescent="0.3">
      <c r="B1547" s="48">
        <v>1544</v>
      </c>
      <c r="C1547" s="50" t="s">
        <v>2808</v>
      </c>
      <c r="D1547" s="36"/>
      <c r="E1547" s="36"/>
      <c r="F1547" s="40"/>
      <c r="G1547" s="40"/>
      <c r="H1547" s="40"/>
      <c r="I1547" s="40"/>
    </row>
    <row r="1548" spans="2:9" x14ac:dyDescent="0.3">
      <c r="B1548" s="48">
        <v>1545</v>
      </c>
      <c r="C1548" s="50" t="s">
        <v>2809</v>
      </c>
      <c r="D1548" s="36"/>
      <c r="E1548" s="36"/>
      <c r="F1548" s="40"/>
      <c r="G1548" s="40"/>
      <c r="H1548" s="40"/>
      <c r="I1548" s="40"/>
    </row>
    <row r="1549" spans="2:9" x14ac:dyDescent="0.3">
      <c r="B1549" s="48">
        <v>1546</v>
      </c>
      <c r="C1549" s="50" t="s">
        <v>2810</v>
      </c>
      <c r="D1549" s="36"/>
      <c r="E1549" s="36"/>
      <c r="F1549" s="40"/>
      <c r="G1549" s="40"/>
      <c r="H1549" s="40"/>
      <c r="I1549" s="40"/>
    </row>
    <row r="1550" spans="2:9" x14ac:dyDescent="0.3">
      <c r="B1550" s="48">
        <v>1547</v>
      </c>
      <c r="C1550" s="50" t="s">
        <v>2811</v>
      </c>
      <c r="D1550" s="36"/>
      <c r="E1550" s="36"/>
      <c r="F1550" s="40"/>
      <c r="G1550" s="40"/>
      <c r="H1550" s="40"/>
      <c r="I1550" s="40"/>
    </row>
    <row r="1551" spans="2:9" x14ac:dyDescent="0.3">
      <c r="B1551" s="48">
        <v>1548</v>
      </c>
      <c r="C1551" s="50" t="s">
        <v>2812</v>
      </c>
      <c r="D1551" s="36"/>
      <c r="E1551" s="36"/>
      <c r="F1551" s="40"/>
      <c r="G1551" s="40"/>
      <c r="H1551" s="40"/>
      <c r="I1551" s="40"/>
    </row>
    <row r="1552" spans="2:9" x14ac:dyDescent="0.3">
      <c r="B1552" s="48">
        <v>1549</v>
      </c>
      <c r="C1552" s="50" t="s">
        <v>2813</v>
      </c>
      <c r="D1552" s="36"/>
      <c r="E1552" s="36"/>
      <c r="F1552" s="40"/>
      <c r="G1552" s="40"/>
      <c r="H1552" s="40"/>
      <c r="I1552" s="40"/>
    </row>
    <row r="1553" spans="2:9" x14ac:dyDescent="0.3">
      <c r="B1553" s="48">
        <v>1550</v>
      </c>
      <c r="C1553" s="50" t="s">
        <v>2814</v>
      </c>
      <c r="D1553" s="36"/>
      <c r="E1553" s="36"/>
      <c r="F1553" s="40"/>
      <c r="G1553" s="40"/>
      <c r="H1553" s="40"/>
      <c r="I1553" s="40"/>
    </row>
    <row r="1554" spans="2:9" x14ac:dyDescent="0.3">
      <c r="B1554" s="48">
        <v>1551</v>
      </c>
      <c r="C1554" s="50" t="s">
        <v>2815</v>
      </c>
      <c r="D1554" s="36"/>
      <c r="E1554" s="36"/>
      <c r="F1554" s="40"/>
      <c r="G1554" s="40"/>
      <c r="H1554" s="40"/>
      <c r="I1554" s="40"/>
    </row>
    <row r="1555" spans="2:9" x14ac:dyDescent="0.3">
      <c r="B1555" s="48">
        <v>1552</v>
      </c>
      <c r="C1555" s="50" t="s">
        <v>2816</v>
      </c>
      <c r="D1555" s="36"/>
      <c r="E1555" s="36"/>
      <c r="F1555" s="40"/>
      <c r="G1555" s="40"/>
      <c r="H1555" s="40"/>
      <c r="I1555" s="40"/>
    </row>
    <row r="1556" spans="2:9" x14ac:dyDescent="0.3">
      <c r="B1556" s="48">
        <v>1553</v>
      </c>
      <c r="C1556" s="50" t="s">
        <v>2817</v>
      </c>
      <c r="D1556" s="36"/>
      <c r="E1556" s="36"/>
      <c r="F1556" s="40"/>
      <c r="G1556" s="40"/>
      <c r="H1556" s="40"/>
      <c r="I1556" s="40"/>
    </row>
    <row r="1557" spans="2:9" x14ac:dyDescent="0.3">
      <c r="B1557" s="48">
        <v>1554</v>
      </c>
      <c r="C1557" s="50" t="s">
        <v>2818</v>
      </c>
      <c r="D1557" s="36"/>
      <c r="E1557" s="36"/>
      <c r="F1557" s="40"/>
      <c r="G1557" s="40"/>
      <c r="H1557" s="40"/>
      <c r="I1557" s="40"/>
    </row>
    <row r="1558" spans="2:9" x14ac:dyDescent="0.3">
      <c r="B1558" s="48">
        <v>1555</v>
      </c>
      <c r="C1558" s="50" t="s">
        <v>2819</v>
      </c>
      <c r="D1558" s="36"/>
      <c r="E1558" s="36"/>
      <c r="F1558" s="40"/>
      <c r="G1558" s="40"/>
      <c r="H1558" s="40"/>
      <c r="I1558" s="40"/>
    </row>
    <row r="1559" spans="2:9" x14ac:dyDescent="0.3">
      <c r="B1559" s="48">
        <v>1556</v>
      </c>
      <c r="C1559" s="50" t="s">
        <v>2820</v>
      </c>
      <c r="D1559" s="36"/>
      <c r="E1559" s="36"/>
      <c r="F1559" s="40"/>
      <c r="G1559" s="40"/>
      <c r="H1559" s="40"/>
      <c r="I1559" s="40"/>
    </row>
    <row r="1560" spans="2:9" x14ac:dyDescent="0.3">
      <c r="B1560" s="48">
        <v>1557</v>
      </c>
      <c r="C1560" s="50" t="s">
        <v>2821</v>
      </c>
      <c r="D1560" s="36"/>
      <c r="E1560" s="36"/>
      <c r="F1560" s="40"/>
      <c r="G1560" s="40"/>
      <c r="H1560" s="40"/>
      <c r="I1560" s="40"/>
    </row>
    <row r="1561" spans="2:9" x14ac:dyDescent="0.3">
      <c r="B1561" s="48">
        <v>1558</v>
      </c>
      <c r="C1561" s="50" t="s">
        <v>2822</v>
      </c>
      <c r="D1561" s="36"/>
      <c r="E1561" s="36"/>
      <c r="F1561" s="40"/>
      <c r="G1561" s="40"/>
      <c r="H1561" s="40"/>
      <c r="I1561" s="40"/>
    </row>
    <row r="1562" spans="2:9" x14ac:dyDescent="0.3">
      <c r="B1562" s="48">
        <v>1559</v>
      </c>
      <c r="C1562" s="50" t="s">
        <v>2823</v>
      </c>
      <c r="D1562" s="36"/>
      <c r="E1562" s="36"/>
      <c r="F1562" s="40"/>
      <c r="G1562" s="40"/>
      <c r="H1562" s="40"/>
      <c r="I1562" s="40"/>
    </row>
    <row r="1563" spans="2:9" x14ac:dyDescent="0.3">
      <c r="B1563" s="48">
        <v>1560</v>
      </c>
      <c r="C1563" s="50" t="s">
        <v>2824</v>
      </c>
      <c r="D1563" s="36"/>
      <c r="E1563" s="36"/>
      <c r="F1563" s="40"/>
      <c r="G1563" s="40"/>
      <c r="H1563" s="40"/>
      <c r="I1563" s="40"/>
    </row>
    <row r="1564" spans="2:9" x14ac:dyDescent="0.3">
      <c r="B1564" s="48">
        <v>1561</v>
      </c>
      <c r="C1564" s="50" t="s">
        <v>2825</v>
      </c>
      <c r="D1564" s="36"/>
      <c r="E1564" s="36"/>
      <c r="F1564" s="40"/>
      <c r="G1564" s="40"/>
      <c r="H1564" s="40"/>
      <c r="I1564" s="40"/>
    </row>
    <row r="1565" spans="2:9" x14ac:dyDescent="0.3">
      <c r="B1565" s="48">
        <v>1562</v>
      </c>
      <c r="C1565" s="50" t="s">
        <v>2826</v>
      </c>
      <c r="D1565" s="36"/>
      <c r="E1565" s="36"/>
      <c r="F1565" s="40"/>
      <c r="G1565" s="40"/>
      <c r="H1565" s="40"/>
      <c r="I1565" s="40"/>
    </row>
    <row r="1566" spans="2:9" x14ac:dyDescent="0.3">
      <c r="B1566" s="48">
        <v>1563</v>
      </c>
      <c r="C1566" s="50" t="s">
        <v>2827</v>
      </c>
      <c r="D1566" s="36"/>
      <c r="E1566" s="36"/>
      <c r="F1566" s="40"/>
      <c r="G1566" s="40"/>
      <c r="H1566" s="40"/>
      <c r="I1566" s="40"/>
    </row>
    <row r="1567" spans="2:9" x14ac:dyDescent="0.3">
      <c r="B1567" s="48">
        <v>1564</v>
      </c>
      <c r="C1567" s="50" t="s">
        <v>2828</v>
      </c>
      <c r="D1567" s="36"/>
      <c r="E1567" s="36"/>
      <c r="F1567" s="40"/>
      <c r="G1567" s="40"/>
      <c r="H1567" s="40"/>
      <c r="I1567" s="40"/>
    </row>
    <row r="1568" spans="2:9" x14ac:dyDescent="0.3">
      <c r="B1568" s="48">
        <v>1565</v>
      </c>
      <c r="C1568" s="50" t="s">
        <v>2829</v>
      </c>
      <c r="D1568" s="36"/>
      <c r="E1568" s="36"/>
      <c r="F1568" s="40"/>
      <c r="G1568" s="40"/>
      <c r="H1568" s="40"/>
      <c r="I1568" s="40"/>
    </row>
    <row r="1569" spans="2:9" x14ac:dyDescent="0.3">
      <c r="B1569" s="48">
        <v>1566</v>
      </c>
      <c r="C1569" s="50" t="s">
        <v>2830</v>
      </c>
      <c r="D1569" s="36"/>
      <c r="E1569" s="36"/>
      <c r="F1569" s="40"/>
      <c r="G1569" s="40"/>
      <c r="H1569" s="40"/>
      <c r="I1569" s="40"/>
    </row>
    <row r="1570" spans="2:9" x14ac:dyDescent="0.3">
      <c r="B1570" s="48">
        <v>1567</v>
      </c>
      <c r="C1570" s="50" t="s">
        <v>2831</v>
      </c>
      <c r="D1570" s="36"/>
      <c r="E1570" s="36"/>
      <c r="F1570" s="40"/>
      <c r="G1570" s="40"/>
      <c r="H1570" s="40"/>
      <c r="I1570" s="40"/>
    </row>
    <row r="1571" spans="2:9" x14ac:dyDescent="0.3">
      <c r="B1571" s="48">
        <v>1568</v>
      </c>
      <c r="C1571" s="50" t="s">
        <v>2832</v>
      </c>
      <c r="D1571" s="36"/>
      <c r="E1571" s="36"/>
      <c r="F1571" s="40"/>
      <c r="G1571" s="40"/>
      <c r="H1571" s="40"/>
      <c r="I1571" s="40"/>
    </row>
    <row r="1572" spans="2:9" x14ac:dyDescent="0.3">
      <c r="B1572" s="48">
        <v>1569</v>
      </c>
      <c r="C1572" s="50" t="s">
        <v>2833</v>
      </c>
      <c r="D1572" s="36"/>
      <c r="E1572" s="36"/>
      <c r="F1572" s="40"/>
      <c r="G1572" s="40"/>
      <c r="H1572" s="40"/>
      <c r="I1572" s="40"/>
    </row>
    <row r="1573" spans="2:9" x14ac:dyDescent="0.3">
      <c r="B1573" s="48">
        <v>1570</v>
      </c>
      <c r="C1573" s="50" t="s">
        <v>2834</v>
      </c>
      <c r="D1573" s="36"/>
      <c r="E1573" s="36"/>
      <c r="F1573" s="40"/>
      <c r="G1573" s="40"/>
      <c r="H1573" s="40"/>
      <c r="I1573" s="40"/>
    </row>
    <row r="1574" spans="2:9" x14ac:dyDescent="0.3">
      <c r="B1574" s="48">
        <v>1571</v>
      </c>
      <c r="C1574" s="50" t="s">
        <v>2835</v>
      </c>
      <c r="D1574" s="36"/>
      <c r="E1574" s="36"/>
      <c r="F1574" s="40"/>
      <c r="G1574" s="40"/>
      <c r="H1574" s="40"/>
      <c r="I1574" s="40"/>
    </row>
    <row r="1575" spans="2:9" x14ac:dyDescent="0.3">
      <c r="B1575" s="48">
        <v>1572</v>
      </c>
      <c r="C1575" s="50" t="s">
        <v>2836</v>
      </c>
      <c r="D1575" s="36"/>
      <c r="E1575" s="36"/>
      <c r="F1575" s="40"/>
      <c r="G1575" s="40"/>
      <c r="H1575" s="40"/>
      <c r="I1575" s="40"/>
    </row>
    <row r="1576" spans="2:9" x14ac:dyDescent="0.3">
      <c r="B1576" s="48">
        <v>1573</v>
      </c>
      <c r="C1576" s="50" t="s">
        <v>2837</v>
      </c>
      <c r="D1576" s="36"/>
      <c r="E1576" s="36"/>
      <c r="F1576" s="40"/>
      <c r="G1576" s="40"/>
      <c r="H1576" s="40"/>
      <c r="I1576" s="40"/>
    </row>
    <row r="1577" spans="2:9" x14ac:dyDescent="0.3">
      <c r="B1577" s="48">
        <v>1574</v>
      </c>
      <c r="C1577" s="50" t="s">
        <v>2838</v>
      </c>
      <c r="D1577" s="36"/>
      <c r="E1577" s="36"/>
      <c r="F1577" s="40"/>
      <c r="G1577" s="40"/>
      <c r="H1577" s="40"/>
      <c r="I1577" s="40"/>
    </row>
    <row r="1578" spans="2:9" x14ac:dyDescent="0.3">
      <c r="B1578" s="48">
        <v>1575</v>
      </c>
      <c r="C1578" s="50" t="s">
        <v>2839</v>
      </c>
      <c r="D1578" s="36"/>
      <c r="E1578" s="36"/>
      <c r="F1578" s="40"/>
      <c r="G1578" s="40"/>
      <c r="H1578" s="40"/>
      <c r="I1578" s="40"/>
    </row>
    <row r="1579" spans="2:9" x14ac:dyDescent="0.3">
      <c r="B1579" s="48">
        <v>1576</v>
      </c>
      <c r="C1579" s="50" t="s">
        <v>2840</v>
      </c>
      <c r="D1579" s="36"/>
      <c r="E1579" s="36"/>
      <c r="F1579" s="40"/>
      <c r="G1579" s="40"/>
      <c r="H1579" s="40"/>
      <c r="I1579" s="40"/>
    </row>
    <row r="1580" spans="2:9" x14ac:dyDescent="0.3">
      <c r="B1580" s="48">
        <v>1577</v>
      </c>
      <c r="C1580" s="50" t="s">
        <v>2841</v>
      </c>
      <c r="D1580" s="36"/>
      <c r="E1580" s="36"/>
      <c r="F1580" s="40"/>
      <c r="G1580" s="40"/>
      <c r="H1580" s="40"/>
      <c r="I1580" s="40"/>
    </row>
    <row r="1581" spans="2:9" x14ac:dyDescent="0.3">
      <c r="B1581" s="48">
        <v>1578</v>
      </c>
      <c r="C1581" s="50" t="s">
        <v>2842</v>
      </c>
      <c r="D1581" s="36"/>
      <c r="E1581" s="36"/>
      <c r="F1581" s="40"/>
      <c r="G1581" s="40"/>
      <c r="H1581" s="40"/>
      <c r="I1581" s="40"/>
    </row>
    <row r="1582" spans="2:9" x14ac:dyDescent="0.3">
      <c r="B1582" s="48">
        <v>1579</v>
      </c>
      <c r="C1582" s="50" t="s">
        <v>2843</v>
      </c>
      <c r="D1582" s="36"/>
      <c r="E1582" s="36"/>
      <c r="F1582" s="40"/>
      <c r="G1582" s="40"/>
      <c r="H1582" s="40"/>
      <c r="I1582" s="40"/>
    </row>
    <row r="1583" spans="2:9" x14ac:dyDescent="0.3">
      <c r="B1583" s="48">
        <v>1580</v>
      </c>
      <c r="C1583" s="50" t="s">
        <v>2844</v>
      </c>
      <c r="D1583" s="36"/>
      <c r="E1583" s="36"/>
      <c r="F1583" s="40"/>
      <c r="G1583" s="40"/>
      <c r="H1583" s="40"/>
      <c r="I1583" s="40"/>
    </row>
    <row r="1584" spans="2:9" x14ac:dyDescent="0.3">
      <c r="B1584" s="48">
        <v>1581</v>
      </c>
      <c r="C1584" s="50" t="s">
        <v>2845</v>
      </c>
      <c r="D1584" s="36"/>
      <c r="E1584" s="36"/>
      <c r="F1584" s="40"/>
      <c r="G1584" s="40"/>
      <c r="H1584" s="40"/>
      <c r="I1584" s="40"/>
    </row>
    <row r="1585" spans="2:9" x14ac:dyDescent="0.3">
      <c r="B1585" s="48">
        <v>1582</v>
      </c>
      <c r="C1585" s="50" t="s">
        <v>2846</v>
      </c>
      <c r="D1585" s="36"/>
      <c r="E1585" s="36"/>
      <c r="F1585" s="40"/>
      <c r="G1585" s="40"/>
      <c r="H1585" s="40"/>
      <c r="I1585" s="40"/>
    </row>
    <row r="1586" spans="2:9" x14ac:dyDescent="0.3">
      <c r="B1586" s="48">
        <v>1583</v>
      </c>
      <c r="C1586" s="50" t="s">
        <v>2847</v>
      </c>
      <c r="D1586" s="36"/>
      <c r="E1586" s="36"/>
      <c r="F1586" s="40"/>
      <c r="G1586" s="40"/>
      <c r="H1586" s="40"/>
      <c r="I1586" s="40"/>
    </row>
    <row r="1587" spans="2:9" x14ac:dyDescent="0.3">
      <c r="B1587" s="48">
        <v>1584</v>
      </c>
      <c r="C1587" s="50" t="s">
        <v>2848</v>
      </c>
      <c r="D1587" s="36"/>
      <c r="E1587" s="36"/>
      <c r="F1587" s="40"/>
      <c r="G1587" s="40"/>
      <c r="H1587" s="40"/>
      <c r="I1587" s="40"/>
    </row>
    <row r="1588" spans="2:9" x14ac:dyDescent="0.3">
      <c r="B1588" s="48">
        <v>1585</v>
      </c>
      <c r="C1588" s="50" t="s">
        <v>2849</v>
      </c>
      <c r="D1588" s="36"/>
      <c r="E1588" s="36"/>
      <c r="F1588" s="40"/>
      <c r="G1588" s="40"/>
      <c r="H1588" s="40"/>
      <c r="I1588" s="40"/>
    </row>
    <row r="1589" spans="2:9" x14ac:dyDescent="0.3">
      <c r="B1589" s="48">
        <v>1586</v>
      </c>
      <c r="C1589" s="50" t="s">
        <v>2850</v>
      </c>
      <c r="D1589" s="36"/>
      <c r="E1589" s="36"/>
      <c r="F1589" s="40"/>
      <c r="G1589" s="40"/>
      <c r="H1589" s="40"/>
      <c r="I1589" s="40"/>
    </row>
    <row r="1590" spans="2:9" x14ac:dyDescent="0.3">
      <c r="B1590" s="48">
        <v>1587</v>
      </c>
      <c r="C1590" s="50" t="s">
        <v>2851</v>
      </c>
      <c r="D1590" s="36"/>
      <c r="E1590" s="36"/>
      <c r="F1590" s="40"/>
      <c r="G1590" s="40"/>
      <c r="H1590" s="40"/>
      <c r="I1590" s="40"/>
    </row>
    <row r="1591" spans="2:9" x14ac:dyDescent="0.3">
      <c r="B1591" s="48">
        <v>1588</v>
      </c>
      <c r="C1591" s="50" t="s">
        <v>2852</v>
      </c>
      <c r="D1591" s="36"/>
      <c r="E1591" s="36"/>
      <c r="F1591" s="40"/>
      <c r="G1591" s="40"/>
      <c r="H1591" s="40"/>
      <c r="I1591" s="40"/>
    </row>
    <row r="1592" spans="2:9" x14ac:dyDescent="0.3">
      <c r="B1592" s="48">
        <v>1589</v>
      </c>
      <c r="C1592" s="50" t="s">
        <v>2853</v>
      </c>
      <c r="D1592" s="36"/>
      <c r="E1592" s="36"/>
      <c r="F1592" s="40"/>
      <c r="G1592" s="40"/>
      <c r="H1592" s="40"/>
      <c r="I1592" s="40"/>
    </row>
    <row r="1593" spans="2:9" x14ac:dyDescent="0.3">
      <c r="B1593" s="48">
        <v>1590</v>
      </c>
      <c r="C1593" s="50" t="s">
        <v>2854</v>
      </c>
      <c r="D1593" s="36"/>
      <c r="E1593" s="36"/>
      <c r="F1593" s="40"/>
      <c r="G1593" s="40"/>
      <c r="H1593" s="40"/>
      <c r="I1593" s="40"/>
    </row>
    <row r="1594" spans="2:9" x14ac:dyDescent="0.3">
      <c r="B1594" s="48">
        <v>1591</v>
      </c>
      <c r="C1594" s="50" t="s">
        <v>2855</v>
      </c>
      <c r="D1594" s="36"/>
      <c r="E1594" s="36"/>
      <c r="F1594" s="40"/>
      <c r="G1594" s="40"/>
      <c r="H1594" s="40"/>
      <c r="I1594" s="40"/>
    </row>
    <row r="1595" spans="2:9" x14ac:dyDescent="0.3">
      <c r="B1595" s="48">
        <v>1592</v>
      </c>
      <c r="C1595" s="50" t="s">
        <v>2856</v>
      </c>
      <c r="D1595" s="36"/>
      <c r="E1595" s="36"/>
      <c r="F1595" s="40"/>
      <c r="G1595" s="40"/>
      <c r="H1595" s="40"/>
      <c r="I1595" s="40"/>
    </row>
    <row r="1596" spans="2:9" x14ac:dyDescent="0.3">
      <c r="B1596" s="48">
        <v>1593</v>
      </c>
      <c r="C1596" s="50" t="s">
        <v>2857</v>
      </c>
      <c r="D1596" s="36"/>
      <c r="E1596" s="36"/>
      <c r="F1596" s="40"/>
      <c r="G1596" s="40"/>
      <c r="H1596" s="40"/>
      <c r="I1596" s="40"/>
    </row>
    <row r="1597" spans="2:9" x14ac:dyDescent="0.3">
      <c r="B1597" s="48">
        <v>1594</v>
      </c>
      <c r="C1597" s="50" t="s">
        <v>2858</v>
      </c>
      <c r="D1597" s="36"/>
      <c r="E1597" s="36"/>
      <c r="F1597" s="40"/>
      <c r="G1597" s="40"/>
      <c r="H1597" s="40"/>
      <c r="I1597" s="40"/>
    </row>
    <row r="1598" spans="2:9" x14ac:dyDescent="0.3">
      <c r="B1598" s="48">
        <v>1595</v>
      </c>
      <c r="C1598" s="50" t="s">
        <v>2859</v>
      </c>
      <c r="D1598" s="36"/>
      <c r="E1598" s="36"/>
      <c r="F1598" s="40"/>
      <c r="G1598" s="40"/>
      <c r="H1598" s="40"/>
      <c r="I1598" s="40"/>
    </row>
    <row r="1599" spans="2:9" x14ac:dyDescent="0.3">
      <c r="B1599" s="48">
        <v>1596</v>
      </c>
      <c r="C1599" s="50" t="s">
        <v>2860</v>
      </c>
      <c r="D1599" s="36"/>
      <c r="E1599" s="36"/>
      <c r="F1599" s="40"/>
      <c r="G1599" s="40"/>
      <c r="H1599" s="40"/>
      <c r="I1599" s="40"/>
    </row>
    <row r="1600" spans="2:9" x14ac:dyDescent="0.3">
      <c r="B1600" s="48">
        <v>1597</v>
      </c>
      <c r="C1600" s="50" t="s">
        <v>2861</v>
      </c>
      <c r="D1600" s="36"/>
      <c r="E1600" s="36"/>
      <c r="F1600" s="40"/>
      <c r="G1600" s="40"/>
      <c r="H1600" s="40"/>
      <c r="I1600" s="40"/>
    </row>
    <row r="1601" spans="2:9" x14ac:dyDescent="0.3">
      <c r="B1601" s="48">
        <v>1598</v>
      </c>
      <c r="C1601" s="50" t="s">
        <v>2862</v>
      </c>
      <c r="D1601" s="36"/>
      <c r="E1601" s="36"/>
      <c r="F1601" s="40"/>
      <c r="G1601" s="40"/>
      <c r="H1601" s="40"/>
      <c r="I1601" s="40"/>
    </row>
    <row r="1602" spans="2:9" x14ac:dyDescent="0.3">
      <c r="B1602" s="48">
        <v>1599</v>
      </c>
      <c r="C1602" s="50" t="s">
        <v>2863</v>
      </c>
      <c r="D1602" s="36"/>
      <c r="E1602" s="36"/>
      <c r="F1602" s="40"/>
      <c r="G1602" s="40"/>
      <c r="H1602" s="40"/>
      <c r="I1602" s="40"/>
    </row>
    <row r="1603" spans="2:9" x14ac:dyDescent="0.3">
      <c r="B1603" s="48">
        <v>1600</v>
      </c>
      <c r="C1603" s="50" t="s">
        <v>2864</v>
      </c>
      <c r="D1603" s="36"/>
      <c r="E1603" s="36"/>
      <c r="F1603" s="40"/>
      <c r="G1603" s="40"/>
      <c r="H1603" s="40"/>
      <c r="I1603" s="40"/>
    </row>
    <row r="1604" spans="2:9" x14ac:dyDescent="0.3">
      <c r="B1604" s="48">
        <v>1601</v>
      </c>
      <c r="C1604" s="50" t="s">
        <v>2865</v>
      </c>
      <c r="D1604" s="36"/>
      <c r="E1604" s="36"/>
      <c r="F1604" s="40"/>
      <c r="G1604" s="40"/>
      <c r="H1604" s="40"/>
      <c r="I1604" s="40"/>
    </row>
    <row r="1605" spans="2:9" x14ac:dyDescent="0.3">
      <c r="B1605" s="48">
        <v>1602</v>
      </c>
      <c r="C1605" s="50" t="s">
        <v>2866</v>
      </c>
      <c r="D1605" s="36"/>
      <c r="E1605" s="36"/>
      <c r="F1605" s="40"/>
      <c r="G1605" s="40"/>
      <c r="H1605" s="40"/>
      <c r="I1605" s="40"/>
    </row>
    <row r="1606" spans="2:9" x14ac:dyDescent="0.3">
      <c r="B1606" s="48">
        <v>1603</v>
      </c>
      <c r="C1606" s="50" t="s">
        <v>2867</v>
      </c>
      <c r="D1606" s="36"/>
      <c r="E1606" s="36"/>
      <c r="F1606" s="40"/>
      <c r="G1606" s="40"/>
      <c r="H1606" s="40"/>
      <c r="I1606" s="40"/>
    </row>
    <row r="1607" spans="2:9" x14ac:dyDescent="0.3">
      <c r="B1607" s="48">
        <v>1604</v>
      </c>
      <c r="C1607" s="50" t="s">
        <v>2868</v>
      </c>
      <c r="D1607" s="36"/>
      <c r="E1607" s="36"/>
      <c r="F1607" s="40"/>
      <c r="G1607" s="40"/>
      <c r="H1607" s="40"/>
      <c r="I1607" s="40"/>
    </row>
    <row r="1608" spans="2:9" x14ac:dyDescent="0.3">
      <c r="B1608" s="48">
        <v>1605</v>
      </c>
      <c r="C1608" s="50" t="s">
        <v>2869</v>
      </c>
      <c r="D1608" s="36"/>
      <c r="E1608" s="36"/>
      <c r="F1608" s="40"/>
      <c r="G1608" s="40"/>
      <c r="H1608" s="40"/>
      <c r="I1608" s="40"/>
    </row>
    <row r="1609" spans="2:9" x14ac:dyDescent="0.3">
      <c r="B1609" s="48">
        <v>1606</v>
      </c>
      <c r="C1609" s="50" t="s">
        <v>2870</v>
      </c>
      <c r="D1609" s="36"/>
      <c r="E1609" s="36"/>
      <c r="F1609" s="40"/>
      <c r="G1609" s="40"/>
      <c r="H1609" s="40"/>
      <c r="I1609" s="40"/>
    </row>
    <row r="1610" spans="2:9" x14ac:dyDescent="0.3">
      <c r="B1610" s="48">
        <v>1607</v>
      </c>
      <c r="C1610" s="50" t="s">
        <v>2871</v>
      </c>
      <c r="D1610" s="36"/>
      <c r="E1610" s="36"/>
      <c r="F1610" s="40"/>
      <c r="G1610" s="40"/>
      <c r="H1610" s="40"/>
      <c r="I1610" s="40"/>
    </row>
    <row r="1611" spans="2:9" x14ac:dyDescent="0.3">
      <c r="B1611" s="48">
        <v>1608</v>
      </c>
      <c r="C1611" s="50" t="s">
        <v>2872</v>
      </c>
      <c r="D1611" s="36"/>
      <c r="E1611" s="36"/>
      <c r="F1611" s="40"/>
      <c r="G1611" s="40"/>
      <c r="H1611" s="40"/>
      <c r="I1611" s="40"/>
    </row>
    <row r="1612" spans="2:9" x14ac:dyDescent="0.3">
      <c r="B1612" s="48">
        <v>1609</v>
      </c>
      <c r="C1612" s="50" t="s">
        <v>2873</v>
      </c>
      <c r="D1612" s="36"/>
      <c r="E1612" s="36"/>
      <c r="F1612" s="40"/>
      <c r="G1612" s="40"/>
      <c r="H1612" s="40"/>
      <c r="I1612" s="40"/>
    </row>
    <row r="1613" spans="2:9" x14ac:dyDescent="0.3">
      <c r="B1613" s="48">
        <v>1610</v>
      </c>
      <c r="C1613" s="50" t="s">
        <v>2874</v>
      </c>
      <c r="D1613" s="36"/>
      <c r="E1613" s="36"/>
      <c r="F1613" s="40"/>
      <c r="G1613" s="40"/>
      <c r="H1613" s="40"/>
      <c r="I1613" s="40"/>
    </row>
    <row r="1614" spans="2:9" x14ac:dyDescent="0.3">
      <c r="B1614" s="48">
        <v>1611</v>
      </c>
      <c r="C1614" s="50" t="s">
        <v>2875</v>
      </c>
      <c r="D1614" s="36"/>
      <c r="E1614" s="36"/>
      <c r="F1614" s="40"/>
      <c r="G1614" s="40"/>
      <c r="H1614" s="40"/>
      <c r="I1614" s="40"/>
    </row>
    <row r="1615" spans="2:9" x14ac:dyDescent="0.3">
      <c r="B1615" s="48">
        <v>1612</v>
      </c>
      <c r="C1615" s="50" t="s">
        <v>2876</v>
      </c>
      <c r="D1615" s="36"/>
      <c r="E1615" s="36"/>
      <c r="F1615" s="40"/>
      <c r="G1615" s="40"/>
      <c r="H1615" s="40"/>
      <c r="I1615" s="40"/>
    </row>
    <row r="1616" spans="2:9" x14ac:dyDescent="0.3">
      <c r="B1616" s="48">
        <v>1613</v>
      </c>
      <c r="C1616" s="50" t="s">
        <v>2877</v>
      </c>
      <c r="D1616" s="36"/>
      <c r="E1616" s="36"/>
      <c r="F1616" s="40"/>
      <c r="G1616" s="40"/>
      <c r="H1616" s="40"/>
      <c r="I1616" s="40"/>
    </row>
    <row r="1617" spans="2:9" x14ac:dyDescent="0.3">
      <c r="B1617" s="48">
        <v>1614</v>
      </c>
      <c r="C1617" s="50" t="s">
        <v>2878</v>
      </c>
      <c r="D1617" s="36"/>
      <c r="E1617" s="36"/>
      <c r="F1617" s="40"/>
      <c r="G1617" s="40"/>
      <c r="H1617" s="40"/>
      <c r="I1617" s="40"/>
    </row>
    <row r="1618" spans="2:9" x14ac:dyDescent="0.3">
      <c r="B1618" s="48">
        <v>1615</v>
      </c>
      <c r="C1618" s="50" t="s">
        <v>2879</v>
      </c>
      <c r="D1618" s="36"/>
      <c r="E1618" s="36"/>
      <c r="F1618" s="40"/>
      <c r="G1618" s="40"/>
      <c r="H1618" s="40"/>
      <c r="I1618" s="40"/>
    </row>
    <row r="1619" spans="2:9" x14ac:dyDescent="0.3">
      <c r="B1619" s="48">
        <v>1616</v>
      </c>
      <c r="C1619" s="50" t="s">
        <v>2880</v>
      </c>
      <c r="D1619" s="36"/>
      <c r="E1619" s="36"/>
      <c r="F1619" s="40"/>
      <c r="G1619" s="40"/>
      <c r="H1619" s="40"/>
      <c r="I1619" s="40"/>
    </row>
    <row r="1620" spans="2:9" x14ac:dyDescent="0.3">
      <c r="B1620" s="48">
        <v>1617</v>
      </c>
      <c r="C1620" s="50" t="s">
        <v>2881</v>
      </c>
      <c r="D1620" s="36"/>
      <c r="E1620" s="36"/>
      <c r="F1620" s="40"/>
      <c r="G1620" s="40"/>
      <c r="H1620" s="40"/>
      <c r="I1620" s="40"/>
    </row>
    <row r="1621" spans="2:9" x14ac:dyDescent="0.3">
      <c r="B1621" s="48">
        <v>1618</v>
      </c>
      <c r="C1621" s="50" t="s">
        <v>2882</v>
      </c>
      <c r="D1621" s="36"/>
      <c r="E1621" s="36"/>
      <c r="F1621" s="40"/>
      <c r="G1621" s="40"/>
      <c r="H1621" s="40"/>
      <c r="I1621" s="40"/>
    </row>
    <row r="1622" spans="2:9" x14ac:dyDescent="0.3">
      <c r="B1622" s="48">
        <v>1619</v>
      </c>
      <c r="C1622" s="50" t="s">
        <v>2883</v>
      </c>
      <c r="D1622" s="36"/>
      <c r="E1622" s="36"/>
      <c r="F1622" s="40"/>
      <c r="G1622" s="40"/>
      <c r="H1622" s="40"/>
      <c r="I1622" s="40"/>
    </row>
    <row r="1623" spans="2:9" x14ac:dyDescent="0.3">
      <c r="B1623" s="48">
        <v>1620</v>
      </c>
      <c r="C1623" s="50" t="s">
        <v>2884</v>
      </c>
      <c r="D1623" s="36"/>
      <c r="E1623" s="36"/>
      <c r="F1623" s="40"/>
      <c r="G1623" s="40"/>
      <c r="H1623" s="40"/>
      <c r="I1623" s="40"/>
    </row>
    <row r="1624" spans="2:9" x14ac:dyDescent="0.3">
      <c r="B1624" s="48">
        <v>1621</v>
      </c>
      <c r="C1624" s="50" t="s">
        <v>2885</v>
      </c>
      <c r="D1624" s="36"/>
      <c r="E1624" s="36"/>
      <c r="F1624" s="40"/>
      <c r="G1624" s="40"/>
      <c r="H1624" s="40"/>
      <c r="I1624" s="40"/>
    </row>
    <row r="1625" spans="2:9" x14ac:dyDescent="0.3">
      <c r="B1625" s="48">
        <v>1622</v>
      </c>
      <c r="C1625" s="50" t="s">
        <v>2886</v>
      </c>
      <c r="D1625" s="36"/>
      <c r="E1625" s="36"/>
      <c r="F1625" s="40"/>
      <c r="G1625" s="40"/>
      <c r="H1625" s="40"/>
      <c r="I1625" s="40"/>
    </row>
    <row r="1626" spans="2:9" x14ac:dyDescent="0.3">
      <c r="B1626" s="48">
        <v>1623</v>
      </c>
      <c r="C1626" s="50" t="s">
        <v>2887</v>
      </c>
      <c r="D1626" s="36"/>
      <c r="E1626" s="36"/>
      <c r="F1626" s="40"/>
      <c r="G1626" s="40"/>
      <c r="H1626" s="40"/>
      <c r="I1626" s="40"/>
    </row>
    <row r="1627" spans="2:9" x14ac:dyDescent="0.3">
      <c r="B1627" s="48">
        <v>1624</v>
      </c>
      <c r="C1627" s="50" t="s">
        <v>2888</v>
      </c>
      <c r="D1627" s="36"/>
      <c r="E1627" s="36"/>
      <c r="F1627" s="40"/>
      <c r="G1627" s="40"/>
      <c r="H1627" s="40"/>
      <c r="I1627" s="40"/>
    </row>
    <row r="1628" spans="2:9" x14ac:dyDescent="0.3">
      <c r="B1628" s="48">
        <v>1625</v>
      </c>
      <c r="C1628" s="50" t="s">
        <v>2889</v>
      </c>
      <c r="D1628" s="36"/>
      <c r="E1628" s="36"/>
      <c r="F1628" s="40"/>
      <c r="G1628" s="40"/>
      <c r="H1628" s="40"/>
      <c r="I1628" s="40"/>
    </row>
    <row r="1629" spans="2:9" x14ac:dyDescent="0.3">
      <c r="B1629" s="48">
        <v>1626</v>
      </c>
      <c r="C1629" s="50" t="s">
        <v>2890</v>
      </c>
      <c r="D1629" s="36"/>
      <c r="E1629" s="36"/>
      <c r="F1629" s="40"/>
      <c r="G1629" s="40"/>
      <c r="H1629" s="40"/>
      <c r="I1629" s="40"/>
    </row>
    <row r="1630" spans="2:9" x14ac:dyDescent="0.3">
      <c r="B1630" s="48">
        <v>1627</v>
      </c>
      <c r="C1630" s="50" t="s">
        <v>2891</v>
      </c>
      <c r="D1630" s="36"/>
      <c r="E1630" s="36"/>
      <c r="F1630" s="40"/>
      <c r="G1630" s="40"/>
      <c r="H1630" s="40"/>
      <c r="I1630" s="40"/>
    </row>
    <row r="1631" spans="2:9" x14ac:dyDescent="0.3">
      <c r="B1631" s="48">
        <v>1628</v>
      </c>
      <c r="C1631" s="50" t="s">
        <v>2892</v>
      </c>
      <c r="D1631" s="36"/>
      <c r="E1631" s="36"/>
      <c r="F1631" s="40"/>
      <c r="G1631" s="40"/>
      <c r="H1631" s="40"/>
      <c r="I1631" s="40"/>
    </row>
    <row r="1632" spans="2:9" x14ac:dyDescent="0.3">
      <c r="B1632" s="48">
        <v>1629</v>
      </c>
      <c r="C1632" s="50" t="s">
        <v>2893</v>
      </c>
      <c r="D1632" s="36"/>
      <c r="E1632" s="36"/>
      <c r="F1632" s="40"/>
      <c r="G1632" s="40"/>
      <c r="H1632" s="40"/>
      <c r="I1632" s="40"/>
    </row>
    <row r="1633" spans="2:9" x14ac:dyDescent="0.3">
      <c r="B1633" s="48">
        <v>1630</v>
      </c>
      <c r="C1633" s="50" t="s">
        <v>2894</v>
      </c>
      <c r="D1633" s="36"/>
      <c r="E1633" s="36"/>
      <c r="F1633" s="40"/>
      <c r="G1633" s="40"/>
      <c r="H1633" s="40"/>
      <c r="I1633" s="40"/>
    </row>
    <row r="1634" spans="2:9" x14ac:dyDescent="0.3">
      <c r="B1634" s="48">
        <v>1631</v>
      </c>
      <c r="C1634" s="50" t="s">
        <v>2895</v>
      </c>
      <c r="D1634" s="36"/>
      <c r="E1634" s="36"/>
      <c r="F1634" s="40"/>
      <c r="G1634" s="40"/>
      <c r="H1634" s="40"/>
      <c r="I1634" s="40"/>
    </row>
    <row r="1635" spans="2:9" x14ac:dyDescent="0.3">
      <c r="B1635" s="48">
        <v>1632</v>
      </c>
      <c r="C1635" s="50" t="s">
        <v>2896</v>
      </c>
      <c r="D1635" s="36"/>
      <c r="E1635" s="36"/>
      <c r="F1635" s="40"/>
      <c r="G1635" s="40"/>
      <c r="H1635" s="40"/>
      <c r="I1635" s="40"/>
    </row>
    <row r="1636" spans="2:9" x14ac:dyDescent="0.3">
      <c r="B1636" s="48">
        <v>1633</v>
      </c>
      <c r="C1636" s="50" t="s">
        <v>2897</v>
      </c>
      <c r="D1636" s="36"/>
      <c r="E1636" s="36"/>
      <c r="F1636" s="40"/>
      <c r="G1636" s="40"/>
      <c r="H1636" s="40"/>
      <c r="I1636" s="40"/>
    </row>
    <row r="1637" spans="2:9" x14ac:dyDescent="0.3">
      <c r="B1637" s="48">
        <v>1634</v>
      </c>
      <c r="C1637" s="50" t="s">
        <v>2898</v>
      </c>
      <c r="D1637" s="36"/>
      <c r="E1637" s="36"/>
      <c r="F1637" s="40"/>
      <c r="G1637" s="40"/>
      <c r="H1637" s="40"/>
      <c r="I1637" s="40"/>
    </row>
    <row r="1638" spans="2:9" x14ac:dyDescent="0.3">
      <c r="B1638" s="48">
        <v>1635</v>
      </c>
      <c r="C1638" s="50" t="s">
        <v>2899</v>
      </c>
      <c r="D1638" s="36"/>
      <c r="E1638" s="36"/>
      <c r="F1638" s="40"/>
      <c r="G1638" s="40"/>
      <c r="H1638" s="40"/>
      <c r="I1638" s="40"/>
    </row>
    <row r="1639" spans="2:9" x14ac:dyDescent="0.3">
      <c r="B1639" s="48">
        <v>1636</v>
      </c>
      <c r="C1639" s="50" t="s">
        <v>2900</v>
      </c>
      <c r="D1639" s="36"/>
      <c r="E1639" s="36"/>
      <c r="F1639" s="40"/>
      <c r="G1639" s="40"/>
      <c r="H1639" s="40"/>
      <c r="I1639" s="40"/>
    </row>
    <row r="1640" spans="2:9" x14ac:dyDescent="0.3">
      <c r="B1640" s="48">
        <v>1637</v>
      </c>
      <c r="C1640" s="50" t="s">
        <v>2901</v>
      </c>
      <c r="D1640" s="36"/>
      <c r="E1640" s="36"/>
      <c r="F1640" s="40"/>
      <c r="G1640" s="40"/>
      <c r="H1640" s="40"/>
      <c r="I1640" s="40"/>
    </row>
    <row r="1641" spans="2:9" x14ac:dyDescent="0.3">
      <c r="B1641" s="48">
        <v>1638</v>
      </c>
      <c r="C1641" s="50" t="s">
        <v>2902</v>
      </c>
      <c r="D1641" s="36"/>
      <c r="E1641" s="36"/>
      <c r="F1641" s="40"/>
      <c r="G1641" s="40"/>
      <c r="H1641" s="40"/>
      <c r="I1641" s="40"/>
    </row>
    <row r="1642" spans="2:9" x14ac:dyDescent="0.3">
      <c r="B1642" s="48">
        <v>1639</v>
      </c>
      <c r="C1642" s="50" t="s">
        <v>2903</v>
      </c>
      <c r="D1642" s="36"/>
      <c r="E1642" s="36"/>
      <c r="F1642" s="40"/>
      <c r="G1642" s="40"/>
      <c r="H1642" s="40"/>
      <c r="I1642" s="40"/>
    </row>
    <row r="1643" spans="2:9" x14ac:dyDescent="0.3">
      <c r="B1643" s="48">
        <v>1640</v>
      </c>
      <c r="C1643" s="50" t="s">
        <v>2904</v>
      </c>
      <c r="D1643" s="36"/>
      <c r="E1643" s="36"/>
      <c r="F1643" s="40"/>
      <c r="G1643" s="40"/>
      <c r="H1643" s="40"/>
      <c r="I1643" s="40"/>
    </row>
    <row r="1644" spans="2:9" x14ac:dyDescent="0.3">
      <c r="B1644" s="48">
        <v>1641</v>
      </c>
      <c r="C1644" s="50" t="s">
        <v>2905</v>
      </c>
      <c r="D1644" s="36"/>
      <c r="E1644" s="36"/>
      <c r="F1644" s="40"/>
      <c r="G1644" s="40"/>
      <c r="H1644" s="40"/>
      <c r="I1644" s="40"/>
    </row>
    <row r="1645" spans="2:9" x14ac:dyDescent="0.3">
      <c r="B1645" s="48">
        <v>1642</v>
      </c>
      <c r="C1645" s="50" t="s">
        <v>2906</v>
      </c>
      <c r="D1645" s="36"/>
      <c r="E1645" s="36"/>
      <c r="F1645" s="40"/>
      <c r="G1645" s="40"/>
      <c r="H1645" s="40"/>
      <c r="I1645" s="40"/>
    </row>
    <row r="1646" spans="2:9" x14ac:dyDescent="0.3">
      <c r="B1646" s="48">
        <v>1643</v>
      </c>
      <c r="C1646" s="50" t="s">
        <v>2907</v>
      </c>
      <c r="D1646" s="36"/>
      <c r="E1646" s="36"/>
      <c r="F1646" s="40"/>
      <c r="G1646" s="40"/>
      <c r="H1646" s="40"/>
      <c r="I1646" s="40"/>
    </row>
    <row r="1647" spans="2:9" x14ac:dyDescent="0.3">
      <c r="B1647" s="48">
        <v>1644</v>
      </c>
      <c r="C1647" s="50" t="s">
        <v>2908</v>
      </c>
      <c r="D1647" s="36"/>
      <c r="E1647" s="36"/>
      <c r="F1647" s="40"/>
      <c r="G1647" s="40"/>
      <c r="H1647" s="40"/>
      <c r="I1647" s="40"/>
    </row>
    <row r="1648" spans="2:9" x14ac:dyDescent="0.3">
      <c r="B1648" s="48">
        <v>1645</v>
      </c>
      <c r="C1648" s="50" t="s">
        <v>2909</v>
      </c>
      <c r="D1648" s="36"/>
      <c r="E1648" s="36"/>
      <c r="F1648" s="40"/>
      <c r="G1648" s="40"/>
      <c r="H1648" s="40"/>
      <c r="I1648" s="40"/>
    </row>
    <row r="1649" spans="2:9" x14ac:dyDescent="0.3">
      <c r="B1649" s="48">
        <v>1646</v>
      </c>
      <c r="C1649" s="50" t="s">
        <v>2910</v>
      </c>
      <c r="D1649" s="36"/>
      <c r="E1649" s="36"/>
      <c r="F1649" s="40"/>
      <c r="G1649" s="40"/>
      <c r="H1649" s="40"/>
      <c r="I1649" s="40"/>
    </row>
    <row r="1650" spans="2:9" x14ac:dyDescent="0.3">
      <c r="B1650" s="48">
        <v>1647</v>
      </c>
      <c r="C1650" s="50" t="s">
        <v>2911</v>
      </c>
      <c r="D1650" s="36"/>
      <c r="E1650" s="36"/>
      <c r="F1650" s="40"/>
      <c r="G1650" s="40"/>
      <c r="H1650" s="40"/>
      <c r="I1650" s="40"/>
    </row>
    <row r="1651" spans="2:9" x14ac:dyDescent="0.3">
      <c r="B1651" s="48">
        <v>1648</v>
      </c>
      <c r="C1651" s="50" t="s">
        <v>2912</v>
      </c>
      <c r="D1651" s="36"/>
      <c r="E1651" s="36"/>
      <c r="F1651" s="40"/>
      <c r="G1651" s="40"/>
      <c r="H1651" s="40"/>
      <c r="I1651" s="40"/>
    </row>
    <row r="1652" spans="2:9" x14ac:dyDescent="0.3">
      <c r="B1652" s="48">
        <v>1649</v>
      </c>
      <c r="C1652" s="50" t="s">
        <v>2913</v>
      </c>
      <c r="D1652" s="36"/>
      <c r="E1652" s="36"/>
      <c r="F1652" s="40"/>
      <c r="G1652" s="40"/>
      <c r="H1652" s="40"/>
      <c r="I1652" s="40"/>
    </row>
    <row r="1653" spans="2:9" x14ac:dyDescent="0.3">
      <c r="B1653" s="48">
        <v>1650</v>
      </c>
      <c r="C1653" s="50" t="s">
        <v>2914</v>
      </c>
      <c r="D1653" s="36"/>
      <c r="E1653" s="36"/>
      <c r="F1653" s="40"/>
      <c r="G1653" s="40"/>
      <c r="H1653" s="40"/>
      <c r="I1653" s="40"/>
    </row>
    <row r="1654" spans="2:9" x14ac:dyDescent="0.3">
      <c r="B1654" s="48">
        <v>1651</v>
      </c>
      <c r="C1654" s="50" t="s">
        <v>2915</v>
      </c>
      <c r="D1654" s="36"/>
      <c r="E1654" s="36"/>
      <c r="F1654" s="40"/>
      <c r="G1654" s="40"/>
      <c r="H1654" s="40"/>
      <c r="I1654" s="40"/>
    </row>
    <row r="1655" spans="2:9" x14ac:dyDescent="0.3">
      <c r="B1655" s="48">
        <v>1652</v>
      </c>
      <c r="C1655" s="50" t="s">
        <v>2916</v>
      </c>
      <c r="D1655" s="36"/>
      <c r="E1655" s="36"/>
      <c r="F1655" s="40"/>
      <c r="G1655" s="40"/>
      <c r="H1655" s="40"/>
      <c r="I1655" s="40"/>
    </row>
    <row r="1656" spans="2:9" x14ac:dyDescent="0.3">
      <c r="B1656" s="48">
        <v>1653</v>
      </c>
      <c r="C1656" s="50" t="s">
        <v>2917</v>
      </c>
      <c r="D1656" s="36"/>
      <c r="E1656" s="36"/>
      <c r="F1656" s="40"/>
      <c r="G1656" s="40"/>
      <c r="H1656" s="40"/>
      <c r="I1656" s="40"/>
    </row>
    <row r="1657" spans="2:9" x14ac:dyDescent="0.3">
      <c r="B1657" s="48">
        <v>1654</v>
      </c>
      <c r="C1657" s="50" t="s">
        <v>2918</v>
      </c>
      <c r="D1657" s="36"/>
      <c r="E1657" s="36"/>
      <c r="F1657" s="40"/>
      <c r="G1657" s="40"/>
      <c r="H1657" s="40"/>
      <c r="I1657" s="40"/>
    </row>
    <row r="1658" spans="2:9" x14ac:dyDescent="0.3">
      <c r="B1658" s="48">
        <v>1655</v>
      </c>
      <c r="C1658" s="50" t="s">
        <v>2919</v>
      </c>
      <c r="D1658" s="36"/>
      <c r="E1658" s="36"/>
      <c r="F1658" s="40"/>
      <c r="G1658" s="40"/>
      <c r="H1658" s="40"/>
      <c r="I1658" s="40"/>
    </row>
    <row r="1659" spans="2:9" x14ac:dyDescent="0.3">
      <c r="B1659" s="48">
        <v>1656</v>
      </c>
      <c r="C1659" s="50" t="s">
        <v>2920</v>
      </c>
      <c r="D1659" s="36"/>
      <c r="E1659" s="36"/>
      <c r="F1659" s="40"/>
      <c r="G1659" s="40"/>
      <c r="H1659" s="40"/>
      <c r="I1659" s="40"/>
    </row>
    <row r="1660" spans="2:9" x14ac:dyDescent="0.3">
      <c r="B1660" s="48">
        <v>1657</v>
      </c>
      <c r="C1660" s="50" t="s">
        <v>2921</v>
      </c>
      <c r="D1660" s="36"/>
      <c r="E1660" s="36"/>
      <c r="F1660" s="40"/>
      <c r="G1660" s="40"/>
      <c r="H1660" s="40"/>
      <c r="I1660" s="40"/>
    </row>
    <row r="1661" spans="2:9" x14ac:dyDescent="0.3">
      <c r="B1661" s="48">
        <v>1658</v>
      </c>
      <c r="C1661" s="50" t="s">
        <v>2922</v>
      </c>
      <c r="D1661" s="36"/>
      <c r="E1661" s="36"/>
      <c r="F1661" s="40"/>
      <c r="G1661" s="40"/>
      <c r="H1661" s="40"/>
      <c r="I1661" s="40"/>
    </row>
    <row r="1662" spans="2:9" x14ac:dyDescent="0.3">
      <c r="B1662" s="48">
        <v>1659</v>
      </c>
      <c r="C1662" s="50" t="s">
        <v>2923</v>
      </c>
      <c r="D1662" s="36"/>
      <c r="E1662" s="36"/>
      <c r="F1662" s="40"/>
      <c r="G1662" s="40"/>
      <c r="H1662" s="40"/>
      <c r="I1662" s="40"/>
    </row>
    <row r="1663" spans="2:9" x14ac:dyDescent="0.3">
      <c r="B1663" s="48">
        <v>1660</v>
      </c>
      <c r="C1663" s="50" t="s">
        <v>2924</v>
      </c>
      <c r="D1663" s="36"/>
      <c r="E1663" s="36"/>
      <c r="F1663" s="40"/>
      <c r="G1663" s="40"/>
      <c r="H1663" s="40"/>
      <c r="I1663" s="40"/>
    </row>
    <row r="1664" spans="2:9" x14ac:dyDescent="0.3">
      <c r="B1664" s="48">
        <v>1661</v>
      </c>
      <c r="C1664" s="50" t="s">
        <v>2925</v>
      </c>
      <c r="D1664" s="36"/>
      <c r="E1664" s="36"/>
      <c r="F1664" s="40"/>
      <c r="G1664" s="40"/>
      <c r="H1664" s="40"/>
      <c r="I1664" s="40"/>
    </row>
    <row r="1665" spans="2:9" x14ac:dyDescent="0.3">
      <c r="B1665" s="48">
        <v>1662</v>
      </c>
      <c r="C1665" s="50" t="s">
        <v>2926</v>
      </c>
      <c r="D1665" s="36"/>
      <c r="E1665" s="36"/>
      <c r="F1665" s="40"/>
      <c r="G1665" s="40"/>
      <c r="H1665" s="40"/>
      <c r="I1665" s="40"/>
    </row>
    <row r="1666" spans="2:9" x14ac:dyDescent="0.3">
      <c r="B1666" s="48">
        <v>1663</v>
      </c>
      <c r="C1666" s="50" t="s">
        <v>2927</v>
      </c>
      <c r="D1666" s="36"/>
      <c r="E1666" s="36"/>
      <c r="F1666" s="40"/>
      <c r="G1666" s="40"/>
      <c r="H1666" s="40"/>
      <c r="I1666" s="40"/>
    </row>
    <row r="1667" spans="2:9" x14ac:dyDescent="0.3">
      <c r="B1667" s="48">
        <v>1664</v>
      </c>
      <c r="C1667" s="50" t="s">
        <v>2928</v>
      </c>
      <c r="D1667" s="36"/>
      <c r="E1667" s="36"/>
      <c r="F1667" s="40"/>
      <c r="G1667" s="40"/>
      <c r="H1667" s="40"/>
      <c r="I1667" s="40"/>
    </row>
    <row r="1668" spans="2:9" x14ac:dyDescent="0.3">
      <c r="B1668" s="48">
        <v>1665</v>
      </c>
      <c r="C1668" s="50" t="s">
        <v>2929</v>
      </c>
      <c r="D1668" s="36"/>
      <c r="E1668" s="36"/>
      <c r="F1668" s="40"/>
      <c r="G1668" s="40"/>
      <c r="H1668" s="40"/>
      <c r="I1668" s="40"/>
    </row>
    <row r="1669" spans="2:9" x14ac:dyDescent="0.3">
      <c r="B1669" s="48">
        <v>1666</v>
      </c>
      <c r="C1669" s="50" t="s">
        <v>2930</v>
      </c>
      <c r="D1669" s="36"/>
      <c r="E1669" s="36"/>
      <c r="F1669" s="40"/>
      <c r="G1669" s="40"/>
      <c r="H1669" s="40"/>
      <c r="I1669" s="40"/>
    </row>
    <row r="1670" spans="2:9" x14ac:dyDescent="0.3">
      <c r="B1670" s="48">
        <v>1667</v>
      </c>
      <c r="C1670" s="50" t="s">
        <v>2931</v>
      </c>
      <c r="D1670" s="36"/>
      <c r="E1670" s="36"/>
      <c r="F1670" s="40"/>
      <c r="G1670" s="40"/>
      <c r="H1670" s="40"/>
      <c r="I1670" s="40"/>
    </row>
    <row r="1671" spans="2:9" x14ac:dyDescent="0.3">
      <c r="B1671" s="48">
        <v>1668</v>
      </c>
      <c r="C1671" s="50" t="s">
        <v>2932</v>
      </c>
      <c r="D1671" s="36"/>
      <c r="E1671" s="36"/>
      <c r="F1671" s="40"/>
      <c r="G1671" s="40"/>
      <c r="H1671" s="40"/>
      <c r="I1671" s="40"/>
    </row>
    <row r="1672" spans="2:9" x14ac:dyDescent="0.3">
      <c r="B1672" s="48">
        <v>1669</v>
      </c>
      <c r="C1672" s="50" t="s">
        <v>2933</v>
      </c>
      <c r="D1672" s="36"/>
      <c r="E1672" s="36"/>
      <c r="F1672" s="40"/>
      <c r="G1672" s="40"/>
      <c r="H1672" s="40"/>
      <c r="I1672" s="40"/>
    </row>
    <row r="1673" spans="2:9" x14ac:dyDescent="0.3">
      <c r="B1673" s="48">
        <v>1670</v>
      </c>
      <c r="C1673" s="50" t="s">
        <v>2934</v>
      </c>
      <c r="D1673" s="36"/>
      <c r="E1673" s="36"/>
      <c r="F1673" s="40"/>
      <c r="G1673" s="40"/>
      <c r="H1673" s="40"/>
      <c r="I1673" s="40"/>
    </row>
    <row r="1674" spans="2:9" x14ac:dyDescent="0.3">
      <c r="B1674" s="48">
        <v>1671</v>
      </c>
      <c r="C1674" s="50" t="s">
        <v>2935</v>
      </c>
      <c r="D1674" s="36"/>
      <c r="E1674" s="36"/>
      <c r="F1674" s="40"/>
      <c r="G1674" s="40"/>
      <c r="H1674" s="40"/>
      <c r="I1674" s="40"/>
    </row>
    <row r="1675" spans="2:9" x14ac:dyDescent="0.3">
      <c r="B1675" s="48">
        <v>1672</v>
      </c>
      <c r="C1675" s="50" t="s">
        <v>2936</v>
      </c>
      <c r="D1675" s="36"/>
      <c r="E1675" s="36"/>
      <c r="F1675" s="40"/>
      <c r="G1675" s="40"/>
      <c r="H1675" s="40"/>
      <c r="I1675" s="40"/>
    </row>
    <row r="1676" spans="2:9" x14ac:dyDescent="0.3">
      <c r="B1676" s="48">
        <v>1673</v>
      </c>
      <c r="C1676" s="50" t="s">
        <v>2937</v>
      </c>
      <c r="D1676" s="36"/>
      <c r="E1676" s="36"/>
      <c r="F1676" s="40"/>
      <c r="G1676" s="40"/>
      <c r="H1676" s="40"/>
      <c r="I1676" s="40"/>
    </row>
    <row r="1677" spans="2:9" x14ac:dyDescent="0.3">
      <c r="B1677" s="48">
        <v>1674</v>
      </c>
      <c r="C1677" s="50" t="s">
        <v>2938</v>
      </c>
      <c r="D1677" s="36"/>
      <c r="E1677" s="36"/>
      <c r="F1677" s="40"/>
      <c r="G1677" s="40"/>
      <c r="H1677" s="40"/>
      <c r="I1677" s="40"/>
    </row>
    <row r="1678" spans="2:9" x14ac:dyDescent="0.3">
      <c r="B1678" s="48">
        <v>1675</v>
      </c>
      <c r="C1678" s="50" t="s">
        <v>2939</v>
      </c>
      <c r="D1678" s="36"/>
      <c r="E1678" s="36"/>
      <c r="F1678" s="40"/>
      <c r="G1678" s="40"/>
      <c r="H1678" s="40"/>
      <c r="I1678" s="40"/>
    </row>
    <row r="1679" spans="2:9" x14ac:dyDescent="0.3">
      <c r="B1679" s="48">
        <v>1676</v>
      </c>
      <c r="C1679" s="50" t="s">
        <v>2940</v>
      </c>
      <c r="D1679" s="36"/>
      <c r="E1679" s="36"/>
      <c r="F1679" s="40"/>
      <c r="G1679" s="40"/>
      <c r="H1679" s="40"/>
      <c r="I1679" s="40"/>
    </row>
    <row r="1680" spans="2:9" x14ac:dyDescent="0.3">
      <c r="B1680" s="48">
        <v>1677</v>
      </c>
      <c r="C1680" s="50" t="s">
        <v>2941</v>
      </c>
      <c r="D1680" s="36"/>
      <c r="E1680" s="36"/>
      <c r="F1680" s="40"/>
      <c r="G1680" s="40"/>
      <c r="H1680" s="40"/>
      <c r="I1680" s="40"/>
    </row>
    <row r="1681" spans="2:9" x14ac:dyDescent="0.3">
      <c r="B1681" s="48">
        <v>1678</v>
      </c>
      <c r="C1681" s="50" t="s">
        <v>2942</v>
      </c>
      <c r="D1681" s="36"/>
      <c r="E1681" s="36"/>
      <c r="F1681" s="40"/>
      <c r="G1681" s="40"/>
      <c r="H1681" s="40"/>
      <c r="I1681" s="40"/>
    </row>
    <row r="1682" spans="2:9" x14ac:dyDescent="0.3">
      <c r="B1682" s="48">
        <v>1679</v>
      </c>
      <c r="C1682" s="50" t="s">
        <v>2943</v>
      </c>
      <c r="D1682" s="36"/>
      <c r="E1682" s="36"/>
      <c r="F1682" s="40"/>
      <c r="G1682" s="40"/>
      <c r="H1682" s="40"/>
      <c r="I1682" s="40"/>
    </row>
    <row r="1683" spans="2:9" x14ac:dyDescent="0.3">
      <c r="B1683" s="48">
        <v>1680</v>
      </c>
      <c r="C1683" s="50" t="s">
        <v>2944</v>
      </c>
      <c r="D1683" s="36"/>
      <c r="E1683" s="36"/>
      <c r="F1683" s="40"/>
      <c r="G1683" s="40"/>
      <c r="H1683" s="40"/>
      <c r="I1683" s="40"/>
    </row>
    <row r="1684" spans="2:9" x14ac:dyDescent="0.3">
      <c r="B1684" s="48">
        <v>1681</v>
      </c>
      <c r="C1684" s="50" t="s">
        <v>2945</v>
      </c>
      <c r="D1684" s="36"/>
      <c r="E1684" s="36"/>
      <c r="F1684" s="40"/>
      <c r="G1684" s="40"/>
      <c r="H1684" s="40"/>
      <c r="I1684" s="40"/>
    </row>
    <row r="1685" spans="2:9" x14ac:dyDescent="0.3">
      <c r="B1685" s="48">
        <v>1682</v>
      </c>
      <c r="C1685" s="50" t="s">
        <v>2946</v>
      </c>
      <c r="D1685" s="36"/>
      <c r="E1685" s="36"/>
      <c r="F1685" s="40"/>
      <c r="G1685" s="40"/>
      <c r="H1685" s="40"/>
      <c r="I1685" s="40"/>
    </row>
    <row r="1686" spans="2:9" x14ac:dyDescent="0.3">
      <c r="B1686" s="48">
        <v>1683</v>
      </c>
      <c r="C1686" s="50" t="s">
        <v>2947</v>
      </c>
      <c r="D1686" s="36"/>
      <c r="E1686" s="36"/>
      <c r="F1686" s="40"/>
      <c r="G1686" s="40"/>
      <c r="H1686" s="40"/>
      <c r="I1686" s="40"/>
    </row>
    <row r="1687" spans="2:9" x14ac:dyDescent="0.3">
      <c r="B1687" s="48">
        <v>1684</v>
      </c>
      <c r="C1687" s="50" t="s">
        <v>2948</v>
      </c>
      <c r="D1687" s="36"/>
      <c r="E1687" s="36"/>
      <c r="F1687" s="40"/>
      <c r="G1687" s="40"/>
      <c r="H1687" s="40"/>
      <c r="I1687" s="40"/>
    </row>
    <row r="1688" spans="2:9" x14ac:dyDescent="0.3">
      <c r="B1688" s="48">
        <v>1685</v>
      </c>
      <c r="C1688" s="50" t="s">
        <v>2949</v>
      </c>
      <c r="D1688" s="36"/>
      <c r="E1688" s="36"/>
      <c r="F1688" s="40"/>
      <c r="G1688" s="40"/>
      <c r="H1688" s="40"/>
      <c r="I1688" s="40"/>
    </row>
    <row r="1689" spans="2:9" x14ac:dyDescent="0.3">
      <c r="B1689" s="48">
        <v>1686</v>
      </c>
      <c r="C1689" s="50" t="s">
        <v>2950</v>
      </c>
      <c r="D1689" s="36"/>
      <c r="E1689" s="36"/>
      <c r="F1689" s="40"/>
      <c r="G1689" s="40"/>
      <c r="H1689" s="40"/>
      <c r="I1689" s="40"/>
    </row>
    <row r="1690" spans="2:9" x14ac:dyDescent="0.3">
      <c r="B1690" s="48">
        <v>1687</v>
      </c>
      <c r="C1690" s="50" t="s">
        <v>2951</v>
      </c>
      <c r="D1690" s="36"/>
      <c r="E1690" s="36"/>
      <c r="F1690" s="40"/>
      <c r="G1690" s="40"/>
      <c r="H1690" s="40"/>
      <c r="I1690" s="40"/>
    </row>
    <row r="1691" spans="2:9" x14ac:dyDescent="0.3">
      <c r="B1691" s="48">
        <v>1688</v>
      </c>
      <c r="C1691" s="50" t="s">
        <v>2952</v>
      </c>
      <c r="D1691" s="36"/>
      <c r="E1691" s="36"/>
      <c r="F1691" s="40"/>
      <c r="G1691" s="40"/>
      <c r="H1691" s="40"/>
      <c r="I1691" s="40"/>
    </row>
    <row r="1692" spans="2:9" x14ac:dyDescent="0.3">
      <c r="B1692" s="48">
        <v>1689</v>
      </c>
      <c r="C1692" s="50" t="s">
        <v>2953</v>
      </c>
      <c r="D1692" s="36"/>
      <c r="E1692" s="36"/>
      <c r="F1692" s="40"/>
      <c r="G1692" s="40"/>
      <c r="H1692" s="40"/>
      <c r="I1692" s="40"/>
    </row>
    <row r="1693" spans="2:9" x14ac:dyDescent="0.3">
      <c r="B1693" s="48">
        <v>1690</v>
      </c>
      <c r="C1693" s="50" t="s">
        <v>2954</v>
      </c>
      <c r="D1693" s="36"/>
      <c r="E1693" s="36"/>
      <c r="F1693" s="40"/>
      <c r="G1693" s="40"/>
      <c r="H1693" s="40"/>
      <c r="I1693" s="40"/>
    </row>
    <row r="1694" spans="2:9" x14ac:dyDescent="0.3">
      <c r="B1694" s="48">
        <v>1691</v>
      </c>
      <c r="C1694" s="50" t="s">
        <v>2955</v>
      </c>
      <c r="D1694" s="36"/>
      <c r="E1694" s="36"/>
      <c r="F1694" s="40"/>
      <c r="G1694" s="40"/>
      <c r="H1694" s="40"/>
      <c r="I1694" s="40"/>
    </row>
    <row r="1695" spans="2:9" x14ac:dyDescent="0.3">
      <c r="B1695" s="48">
        <v>1692</v>
      </c>
      <c r="C1695" s="50" t="s">
        <v>2956</v>
      </c>
      <c r="D1695" s="36"/>
      <c r="E1695" s="36"/>
      <c r="F1695" s="40"/>
      <c r="G1695" s="40"/>
      <c r="H1695" s="40"/>
      <c r="I1695" s="40"/>
    </row>
    <row r="1696" spans="2:9" x14ac:dyDescent="0.3">
      <c r="B1696" s="48">
        <v>1693</v>
      </c>
      <c r="C1696" s="50" t="s">
        <v>2957</v>
      </c>
      <c r="D1696" s="36"/>
      <c r="E1696" s="36"/>
      <c r="F1696" s="40"/>
      <c r="G1696" s="40"/>
      <c r="H1696" s="40"/>
      <c r="I1696" s="40"/>
    </row>
    <row r="1697" spans="2:9" x14ac:dyDescent="0.3">
      <c r="B1697" s="48">
        <v>1694</v>
      </c>
      <c r="C1697" s="50" t="s">
        <v>2958</v>
      </c>
      <c r="D1697" s="36"/>
      <c r="E1697" s="36"/>
      <c r="F1697" s="40"/>
      <c r="G1697" s="40"/>
      <c r="H1697" s="40"/>
      <c r="I1697" s="40"/>
    </row>
    <row r="1698" spans="2:9" x14ac:dyDescent="0.3">
      <c r="B1698" s="48">
        <v>1695</v>
      </c>
      <c r="C1698" s="50" t="s">
        <v>2959</v>
      </c>
      <c r="D1698" s="36"/>
      <c r="E1698" s="36"/>
      <c r="F1698" s="40"/>
      <c r="G1698" s="40"/>
      <c r="H1698" s="40"/>
      <c r="I1698" s="40"/>
    </row>
    <row r="1699" spans="2:9" x14ac:dyDescent="0.3">
      <c r="B1699" s="48">
        <v>1696</v>
      </c>
      <c r="C1699" s="50" t="s">
        <v>2960</v>
      </c>
      <c r="D1699" s="36"/>
      <c r="E1699" s="36"/>
      <c r="F1699" s="40"/>
      <c r="G1699" s="40"/>
      <c r="H1699" s="40"/>
      <c r="I1699" s="40"/>
    </row>
    <row r="1700" spans="2:9" x14ac:dyDescent="0.3">
      <c r="B1700" s="48">
        <v>1697</v>
      </c>
      <c r="C1700" s="50" t="s">
        <v>2961</v>
      </c>
      <c r="D1700" s="36"/>
      <c r="E1700" s="36"/>
      <c r="F1700" s="40"/>
      <c r="G1700" s="40"/>
      <c r="H1700" s="40"/>
      <c r="I1700" s="40"/>
    </row>
    <row r="1701" spans="2:9" x14ac:dyDescent="0.3">
      <c r="B1701" s="48">
        <v>1698</v>
      </c>
      <c r="C1701" s="50" t="s">
        <v>2962</v>
      </c>
      <c r="D1701" s="36"/>
      <c r="E1701" s="36"/>
      <c r="F1701" s="40"/>
      <c r="G1701" s="40"/>
      <c r="H1701" s="40"/>
      <c r="I1701" s="40"/>
    </row>
    <row r="1702" spans="2:9" x14ac:dyDescent="0.3">
      <c r="B1702" s="48">
        <v>1699</v>
      </c>
      <c r="C1702" s="50" t="s">
        <v>2963</v>
      </c>
      <c r="D1702" s="36"/>
      <c r="E1702" s="36"/>
      <c r="F1702" s="40"/>
      <c r="G1702" s="40"/>
      <c r="H1702" s="40"/>
      <c r="I1702" s="40"/>
    </row>
    <row r="1703" spans="2:9" x14ac:dyDescent="0.3">
      <c r="B1703" s="48">
        <v>1700</v>
      </c>
      <c r="C1703" s="50" t="s">
        <v>2964</v>
      </c>
      <c r="D1703" s="36"/>
      <c r="E1703" s="36"/>
      <c r="F1703" s="40"/>
      <c r="G1703" s="40"/>
      <c r="H1703" s="40"/>
      <c r="I1703" s="40"/>
    </row>
    <row r="1704" spans="2:9" x14ac:dyDescent="0.3">
      <c r="B1704" s="48">
        <v>1701</v>
      </c>
      <c r="C1704" s="50" t="s">
        <v>2965</v>
      </c>
      <c r="D1704" s="36"/>
      <c r="E1704" s="36"/>
      <c r="F1704" s="40"/>
      <c r="G1704" s="40"/>
      <c r="H1704" s="40"/>
      <c r="I1704" s="40"/>
    </row>
    <row r="1705" spans="2:9" x14ac:dyDescent="0.3">
      <c r="B1705" s="48">
        <v>1702</v>
      </c>
      <c r="C1705" s="50" t="s">
        <v>2966</v>
      </c>
      <c r="D1705" s="36"/>
      <c r="E1705" s="36"/>
      <c r="F1705" s="40"/>
      <c r="G1705" s="40"/>
      <c r="H1705" s="40"/>
      <c r="I1705" s="40"/>
    </row>
    <row r="1706" spans="2:9" x14ac:dyDescent="0.3">
      <c r="B1706" s="48">
        <v>1703</v>
      </c>
      <c r="C1706" s="50" t="s">
        <v>2967</v>
      </c>
      <c r="D1706" s="36"/>
      <c r="E1706" s="36"/>
      <c r="F1706" s="40"/>
      <c r="G1706" s="40"/>
      <c r="H1706" s="40"/>
      <c r="I1706" s="40"/>
    </row>
    <row r="1707" spans="2:9" x14ac:dyDescent="0.3">
      <c r="B1707" s="48">
        <v>1704</v>
      </c>
      <c r="C1707" s="50" t="s">
        <v>2968</v>
      </c>
      <c r="D1707" s="36"/>
      <c r="E1707" s="36"/>
      <c r="F1707" s="40"/>
      <c r="G1707" s="40"/>
      <c r="H1707" s="40"/>
      <c r="I1707" s="40"/>
    </row>
    <row r="1708" spans="2:9" x14ac:dyDescent="0.3">
      <c r="B1708" s="48">
        <v>1705</v>
      </c>
      <c r="C1708" s="50" t="s">
        <v>2969</v>
      </c>
      <c r="D1708" s="36"/>
      <c r="E1708" s="36"/>
      <c r="F1708" s="40"/>
      <c r="G1708" s="40"/>
      <c r="H1708" s="40"/>
      <c r="I1708" s="40"/>
    </row>
    <row r="1709" spans="2:9" x14ac:dyDescent="0.3">
      <c r="B1709" s="48">
        <v>1706</v>
      </c>
      <c r="C1709" s="50" t="s">
        <v>2970</v>
      </c>
      <c r="D1709" s="36"/>
      <c r="E1709" s="36"/>
      <c r="F1709" s="40"/>
      <c r="G1709" s="40"/>
      <c r="H1709" s="40"/>
      <c r="I1709" s="40"/>
    </row>
    <row r="1710" spans="2:9" x14ac:dyDescent="0.3">
      <c r="B1710" s="48">
        <v>1707</v>
      </c>
      <c r="C1710" s="50" t="s">
        <v>2971</v>
      </c>
      <c r="D1710" s="36"/>
      <c r="E1710" s="36"/>
      <c r="F1710" s="40"/>
      <c r="G1710" s="40"/>
      <c r="H1710" s="40"/>
      <c r="I1710" s="40"/>
    </row>
    <row r="1711" spans="2:9" x14ac:dyDescent="0.3">
      <c r="B1711" s="48">
        <v>1708</v>
      </c>
      <c r="C1711" s="50" t="s">
        <v>2972</v>
      </c>
      <c r="D1711" s="36"/>
      <c r="E1711" s="36"/>
      <c r="F1711" s="40"/>
      <c r="G1711" s="40"/>
      <c r="H1711" s="40"/>
      <c r="I1711" s="40"/>
    </row>
    <row r="1712" spans="2:9" x14ac:dyDescent="0.3">
      <c r="B1712" s="48">
        <v>1709</v>
      </c>
      <c r="C1712" s="50" t="s">
        <v>2973</v>
      </c>
      <c r="D1712" s="36"/>
      <c r="E1712" s="36"/>
      <c r="F1712" s="40"/>
      <c r="G1712" s="40"/>
      <c r="H1712" s="40"/>
      <c r="I1712" s="40"/>
    </row>
    <row r="1713" spans="2:9" x14ac:dyDescent="0.3">
      <c r="B1713" s="48">
        <v>1710</v>
      </c>
      <c r="C1713" s="50" t="s">
        <v>2974</v>
      </c>
      <c r="D1713" s="36"/>
      <c r="E1713" s="36"/>
      <c r="F1713" s="40"/>
      <c r="G1713" s="40"/>
      <c r="H1713" s="40"/>
      <c r="I1713" s="40"/>
    </row>
    <row r="1714" spans="2:9" x14ac:dyDescent="0.3">
      <c r="B1714" s="48">
        <v>1711</v>
      </c>
      <c r="C1714" s="50" t="s">
        <v>2975</v>
      </c>
      <c r="D1714" s="36"/>
      <c r="E1714" s="36"/>
      <c r="F1714" s="40"/>
      <c r="G1714" s="40"/>
      <c r="H1714" s="40"/>
      <c r="I1714" s="40"/>
    </row>
    <row r="1715" spans="2:9" x14ac:dyDescent="0.3">
      <c r="B1715" s="48">
        <v>1712</v>
      </c>
      <c r="C1715" s="50" t="s">
        <v>2976</v>
      </c>
      <c r="D1715" s="36"/>
      <c r="E1715" s="36"/>
      <c r="F1715" s="40"/>
      <c r="G1715" s="40"/>
      <c r="H1715" s="40"/>
      <c r="I1715" s="40"/>
    </row>
    <row r="1716" spans="2:9" x14ac:dyDescent="0.3">
      <c r="B1716" s="48">
        <v>1713</v>
      </c>
      <c r="C1716" s="50" t="s">
        <v>2977</v>
      </c>
      <c r="D1716" s="36"/>
      <c r="E1716" s="36"/>
      <c r="F1716" s="40"/>
      <c r="G1716" s="40"/>
      <c r="H1716" s="40"/>
      <c r="I1716" s="40"/>
    </row>
    <row r="1717" spans="2:9" x14ac:dyDescent="0.3">
      <c r="B1717" s="48">
        <v>1714</v>
      </c>
      <c r="C1717" s="50" t="s">
        <v>2978</v>
      </c>
      <c r="D1717" s="36"/>
      <c r="E1717" s="36"/>
      <c r="F1717" s="40"/>
      <c r="G1717" s="40"/>
      <c r="H1717" s="40"/>
      <c r="I1717" s="40"/>
    </row>
    <row r="1718" spans="2:9" x14ac:dyDescent="0.3">
      <c r="B1718" s="48">
        <v>1715</v>
      </c>
      <c r="C1718" s="50" t="s">
        <v>2979</v>
      </c>
      <c r="D1718" s="36"/>
      <c r="E1718" s="36"/>
      <c r="F1718" s="40"/>
      <c r="G1718" s="40"/>
      <c r="H1718" s="40"/>
      <c r="I1718" s="40"/>
    </row>
    <row r="1719" spans="2:9" x14ac:dyDescent="0.3">
      <c r="B1719" s="48">
        <v>1716</v>
      </c>
      <c r="C1719" s="50" t="s">
        <v>2980</v>
      </c>
      <c r="D1719" s="36"/>
      <c r="E1719" s="36"/>
      <c r="F1719" s="40"/>
      <c r="G1719" s="40"/>
      <c r="H1719" s="40"/>
      <c r="I1719" s="40"/>
    </row>
    <row r="1720" spans="2:9" x14ac:dyDescent="0.3">
      <c r="B1720" s="48">
        <v>1717</v>
      </c>
      <c r="C1720" s="50" t="s">
        <v>2981</v>
      </c>
      <c r="D1720" s="36"/>
      <c r="E1720" s="36"/>
      <c r="F1720" s="40"/>
      <c r="G1720" s="40"/>
      <c r="H1720" s="40"/>
      <c r="I1720" s="40"/>
    </row>
    <row r="1721" spans="2:9" x14ac:dyDescent="0.3">
      <c r="B1721" s="48">
        <v>1718</v>
      </c>
      <c r="C1721" s="50" t="s">
        <v>2982</v>
      </c>
      <c r="D1721" s="36"/>
      <c r="E1721" s="36"/>
      <c r="F1721" s="40"/>
      <c r="G1721" s="40"/>
      <c r="H1721" s="40"/>
      <c r="I1721" s="40"/>
    </row>
    <row r="1722" spans="2:9" x14ac:dyDescent="0.3">
      <c r="B1722" s="48">
        <v>1719</v>
      </c>
      <c r="C1722" s="50" t="s">
        <v>2983</v>
      </c>
      <c r="D1722" s="36"/>
      <c r="E1722" s="36"/>
      <c r="F1722" s="40"/>
      <c r="G1722" s="40"/>
      <c r="H1722" s="40"/>
      <c r="I1722" s="40"/>
    </row>
    <row r="1723" spans="2:9" x14ac:dyDescent="0.3">
      <c r="B1723" s="48">
        <v>1720</v>
      </c>
      <c r="C1723" s="50" t="s">
        <v>2984</v>
      </c>
      <c r="D1723" s="36"/>
      <c r="E1723" s="36"/>
      <c r="F1723" s="40"/>
      <c r="G1723" s="40"/>
      <c r="H1723" s="40"/>
      <c r="I1723" s="40"/>
    </row>
    <row r="1724" spans="2:9" x14ac:dyDescent="0.3">
      <c r="B1724" s="48">
        <v>1721</v>
      </c>
      <c r="C1724" s="50" t="s">
        <v>2985</v>
      </c>
      <c r="D1724" s="36"/>
      <c r="E1724" s="36"/>
      <c r="F1724" s="40"/>
      <c r="G1724" s="40"/>
      <c r="H1724" s="40"/>
      <c r="I1724" s="40"/>
    </row>
    <row r="1725" spans="2:9" x14ac:dyDescent="0.3">
      <c r="B1725" s="48">
        <v>1722</v>
      </c>
      <c r="C1725" s="50" t="s">
        <v>2986</v>
      </c>
      <c r="D1725" s="36"/>
      <c r="E1725" s="36"/>
      <c r="F1725" s="40"/>
      <c r="G1725" s="40"/>
      <c r="H1725" s="40"/>
      <c r="I1725" s="40"/>
    </row>
    <row r="1726" spans="2:9" x14ac:dyDescent="0.3">
      <c r="B1726" s="48">
        <v>1723</v>
      </c>
      <c r="C1726" s="50" t="s">
        <v>2987</v>
      </c>
      <c r="D1726" s="36"/>
      <c r="E1726" s="36"/>
      <c r="F1726" s="40"/>
      <c r="G1726" s="40"/>
      <c r="H1726" s="40"/>
      <c r="I1726" s="40"/>
    </row>
    <row r="1727" spans="2:9" x14ac:dyDescent="0.3">
      <c r="B1727" s="48">
        <v>1724</v>
      </c>
      <c r="C1727" s="50" t="s">
        <v>2988</v>
      </c>
      <c r="D1727" s="36"/>
      <c r="E1727" s="36"/>
      <c r="F1727" s="40"/>
      <c r="G1727" s="40"/>
      <c r="H1727" s="40"/>
      <c r="I1727" s="40"/>
    </row>
    <row r="1728" spans="2:9" x14ac:dyDescent="0.3">
      <c r="B1728" s="48">
        <v>1725</v>
      </c>
      <c r="C1728" s="50" t="s">
        <v>2989</v>
      </c>
      <c r="D1728" s="36"/>
      <c r="E1728" s="36"/>
      <c r="F1728" s="40"/>
      <c r="G1728" s="40"/>
      <c r="H1728" s="40"/>
      <c r="I1728" s="40"/>
    </row>
    <row r="1729" spans="2:9" x14ac:dyDescent="0.3">
      <c r="B1729" s="48">
        <v>1726</v>
      </c>
      <c r="C1729" s="50" t="s">
        <v>2990</v>
      </c>
      <c r="D1729" s="36"/>
      <c r="E1729" s="36"/>
      <c r="F1729" s="40"/>
      <c r="G1729" s="40"/>
      <c r="H1729" s="40"/>
      <c r="I1729" s="40"/>
    </row>
    <row r="1730" spans="2:9" x14ac:dyDescent="0.3">
      <c r="B1730" s="48">
        <v>1727</v>
      </c>
      <c r="C1730" s="50" t="s">
        <v>2991</v>
      </c>
      <c r="D1730" s="36"/>
      <c r="E1730" s="36"/>
      <c r="F1730" s="40"/>
      <c r="G1730" s="40"/>
      <c r="H1730" s="40"/>
      <c r="I1730" s="40"/>
    </row>
    <row r="1731" spans="2:9" x14ac:dyDescent="0.3">
      <c r="B1731" s="48">
        <v>1728</v>
      </c>
      <c r="C1731" s="50" t="s">
        <v>2992</v>
      </c>
      <c r="D1731" s="36"/>
      <c r="E1731" s="36"/>
      <c r="F1731" s="40"/>
      <c r="G1731" s="40"/>
      <c r="H1731" s="40"/>
      <c r="I1731" s="40"/>
    </row>
    <row r="1732" spans="2:9" x14ac:dyDescent="0.3">
      <c r="B1732" s="48">
        <v>1729</v>
      </c>
      <c r="C1732" s="50" t="s">
        <v>2993</v>
      </c>
      <c r="D1732" s="36"/>
      <c r="E1732" s="36"/>
      <c r="F1732" s="40"/>
      <c r="G1732" s="40"/>
      <c r="H1732" s="40"/>
      <c r="I1732" s="40"/>
    </row>
    <row r="1733" spans="2:9" x14ac:dyDescent="0.3">
      <c r="B1733" s="48">
        <v>1730</v>
      </c>
      <c r="C1733" s="50" t="s">
        <v>702</v>
      </c>
      <c r="D1733" s="36"/>
      <c r="E1733" s="36"/>
      <c r="F1733" s="40"/>
      <c r="G1733" s="40"/>
      <c r="H1733" s="40"/>
      <c r="I1733" s="40"/>
    </row>
    <row r="1734" spans="2:9" x14ac:dyDescent="0.3">
      <c r="B1734" s="48">
        <v>1731</v>
      </c>
      <c r="C1734" s="50" t="s">
        <v>703</v>
      </c>
      <c r="D1734" s="36"/>
      <c r="E1734" s="36"/>
      <c r="F1734" s="40"/>
      <c r="G1734" s="40"/>
      <c r="H1734" s="40"/>
      <c r="I1734" s="40"/>
    </row>
    <row r="1735" spans="2:9" x14ac:dyDescent="0.3">
      <c r="B1735" s="48">
        <v>1732</v>
      </c>
      <c r="C1735" s="50" t="s">
        <v>704</v>
      </c>
      <c r="D1735" s="36"/>
      <c r="E1735" s="36"/>
      <c r="F1735" s="40"/>
      <c r="G1735" s="40"/>
      <c r="H1735" s="40"/>
      <c r="I1735" s="40"/>
    </row>
    <row r="1736" spans="2:9" x14ac:dyDescent="0.3">
      <c r="B1736" s="48">
        <v>1733</v>
      </c>
      <c r="C1736" s="50" t="s">
        <v>705</v>
      </c>
      <c r="D1736" s="36"/>
      <c r="E1736" s="36"/>
      <c r="F1736" s="40"/>
      <c r="G1736" s="40"/>
      <c r="H1736" s="40"/>
      <c r="I1736" s="40"/>
    </row>
    <row r="1737" spans="2:9" x14ac:dyDescent="0.3">
      <c r="B1737" s="48">
        <v>1734</v>
      </c>
      <c r="C1737" s="50" t="s">
        <v>706</v>
      </c>
      <c r="D1737" s="36"/>
      <c r="E1737" s="36"/>
      <c r="F1737" s="40"/>
      <c r="G1737" s="40"/>
      <c r="H1737" s="40"/>
      <c r="I1737" s="40"/>
    </row>
    <row r="1738" spans="2:9" x14ac:dyDescent="0.3">
      <c r="B1738" s="48">
        <v>1735</v>
      </c>
      <c r="C1738" s="50" t="s">
        <v>707</v>
      </c>
      <c r="D1738" s="36"/>
      <c r="E1738" s="36"/>
      <c r="F1738" s="40"/>
      <c r="G1738" s="40"/>
      <c r="H1738" s="40"/>
      <c r="I1738" s="40"/>
    </row>
    <row r="1739" spans="2:9" x14ac:dyDescent="0.3">
      <c r="B1739" s="48">
        <v>1736</v>
      </c>
      <c r="C1739" s="50" t="s">
        <v>708</v>
      </c>
      <c r="D1739" s="36"/>
      <c r="E1739" s="36"/>
      <c r="F1739" s="40"/>
      <c r="G1739" s="40"/>
      <c r="H1739" s="40"/>
      <c r="I1739" s="40"/>
    </row>
    <row r="1740" spans="2:9" x14ac:dyDescent="0.3">
      <c r="B1740" s="48">
        <v>1737</v>
      </c>
      <c r="C1740" s="50" t="s">
        <v>709</v>
      </c>
      <c r="D1740" s="36"/>
      <c r="E1740" s="36"/>
      <c r="F1740" s="40"/>
      <c r="G1740" s="40"/>
      <c r="H1740" s="40"/>
      <c r="I1740" s="40"/>
    </row>
    <row r="1741" spans="2:9" x14ac:dyDescent="0.3">
      <c r="B1741" s="48">
        <v>1738</v>
      </c>
      <c r="C1741" s="50" t="s">
        <v>2994</v>
      </c>
      <c r="D1741" s="36"/>
      <c r="E1741" s="36"/>
      <c r="F1741" s="40"/>
      <c r="G1741" s="40"/>
      <c r="H1741" s="40"/>
      <c r="I1741" s="40"/>
    </row>
    <row r="1742" spans="2:9" x14ac:dyDescent="0.3">
      <c r="B1742" s="48">
        <v>1739</v>
      </c>
      <c r="C1742" s="50" t="s">
        <v>2995</v>
      </c>
      <c r="D1742" s="36"/>
      <c r="E1742" s="36"/>
      <c r="F1742" s="40"/>
      <c r="G1742" s="40"/>
      <c r="H1742" s="40"/>
      <c r="I1742" s="40"/>
    </row>
    <row r="1743" spans="2:9" x14ac:dyDescent="0.3">
      <c r="B1743" s="48">
        <v>1740</v>
      </c>
      <c r="C1743" s="50" t="s">
        <v>2996</v>
      </c>
      <c r="D1743" s="36"/>
      <c r="E1743" s="36"/>
      <c r="F1743" s="40"/>
      <c r="G1743" s="40"/>
      <c r="H1743" s="40"/>
      <c r="I1743" s="40"/>
    </row>
    <row r="1744" spans="2:9" x14ac:dyDescent="0.3">
      <c r="B1744" s="48">
        <v>1741</v>
      </c>
      <c r="C1744" s="50" t="s">
        <v>2997</v>
      </c>
      <c r="D1744" s="36"/>
      <c r="E1744" s="36"/>
      <c r="F1744" s="40"/>
      <c r="G1744" s="40"/>
      <c r="H1744" s="40"/>
      <c r="I1744" s="40"/>
    </row>
    <row r="1745" spans="2:9" x14ac:dyDescent="0.3">
      <c r="B1745" s="48">
        <v>1742</v>
      </c>
      <c r="C1745" s="50" t="s">
        <v>2998</v>
      </c>
      <c r="D1745" s="36"/>
      <c r="E1745" s="36"/>
      <c r="F1745" s="40"/>
      <c r="G1745" s="40"/>
      <c r="H1745" s="40"/>
      <c r="I1745" s="40"/>
    </row>
    <row r="1746" spans="2:9" x14ac:dyDescent="0.3">
      <c r="B1746" s="48">
        <v>1743</v>
      </c>
      <c r="C1746" s="50" t="s">
        <v>2999</v>
      </c>
      <c r="D1746" s="36"/>
      <c r="E1746" s="36"/>
      <c r="F1746" s="40"/>
      <c r="G1746" s="40"/>
      <c r="H1746" s="40"/>
      <c r="I1746" s="40"/>
    </row>
    <row r="1747" spans="2:9" x14ac:dyDescent="0.3">
      <c r="B1747" s="48">
        <v>1744</v>
      </c>
      <c r="C1747" s="50" t="s">
        <v>3000</v>
      </c>
      <c r="D1747" s="36"/>
      <c r="E1747" s="36"/>
      <c r="F1747" s="40"/>
      <c r="G1747" s="40"/>
      <c r="H1747" s="40"/>
      <c r="I1747" s="40"/>
    </row>
    <row r="1748" spans="2:9" x14ac:dyDescent="0.3">
      <c r="B1748" s="48">
        <v>1745</v>
      </c>
      <c r="C1748" s="50" t="s">
        <v>3001</v>
      </c>
      <c r="D1748" s="36"/>
      <c r="E1748" s="36"/>
      <c r="F1748" s="40"/>
      <c r="G1748" s="40"/>
      <c r="H1748" s="40"/>
      <c r="I1748" s="40"/>
    </row>
    <row r="1749" spans="2:9" x14ac:dyDescent="0.3">
      <c r="B1749" s="48">
        <v>1746</v>
      </c>
      <c r="C1749" s="50" t="s">
        <v>3002</v>
      </c>
      <c r="D1749" s="36"/>
      <c r="E1749" s="36"/>
      <c r="F1749" s="40"/>
      <c r="G1749" s="40"/>
      <c r="H1749" s="40"/>
      <c r="I1749" s="40"/>
    </row>
    <row r="1750" spans="2:9" x14ac:dyDescent="0.3">
      <c r="B1750" s="48">
        <v>1747</v>
      </c>
      <c r="C1750" s="50" t="s">
        <v>3003</v>
      </c>
      <c r="D1750" s="36"/>
      <c r="E1750" s="36"/>
      <c r="F1750" s="40"/>
      <c r="G1750" s="40"/>
      <c r="H1750" s="40"/>
      <c r="I1750" s="40"/>
    </row>
    <row r="1751" spans="2:9" x14ac:dyDescent="0.3">
      <c r="B1751" s="48">
        <v>1748</v>
      </c>
      <c r="C1751" s="50" t="s">
        <v>3004</v>
      </c>
      <c r="D1751" s="36"/>
      <c r="E1751" s="36"/>
      <c r="F1751" s="40"/>
      <c r="G1751" s="40"/>
      <c r="H1751" s="40"/>
      <c r="I1751" s="40"/>
    </row>
    <row r="1752" spans="2:9" x14ac:dyDescent="0.3">
      <c r="B1752" s="48">
        <v>1749</v>
      </c>
      <c r="C1752" s="50" t="s">
        <v>3005</v>
      </c>
      <c r="D1752" s="36"/>
      <c r="E1752" s="36"/>
      <c r="F1752" s="40"/>
      <c r="G1752" s="40"/>
      <c r="H1752" s="40"/>
      <c r="I1752" s="40"/>
    </row>
    <row r="1753" spans="2:9" x14ac:dyDescent="0.3">
      <c r="B1753" s="48">
        <v>1750</v>
      </c>
      <c r="C1753" s="50" t="s">
        <v>3006</v>
      </c>
      <c r="D1753" s="36"/>
      <c r="E1753" s="36"/>
      <c r="F1753" s="40"/>
      <c r="G1753" s="40"/>
      <c r="H1753" s="40"/>
      <c r="I1753" s="40"/>
    </row>
    <row r="1754" spans="2:9" x14ac:dyDescent="0.3">
      <c r="B1754" s="48">
        <v>1751</v>
      </c>
      <c r="C1754" s="50" t="s">
        <v>3007</v>
      </c>
      <c r="D1754" s="36"/>
      <c r="E1754" s="36"/>
      <c r="F1754" s="40"/>
      <c r="G1754" s="40"/>
      <c r="H1754" s="40"/>
      <c r="I1754" s="40"/>
    </row>
    <row r="1755" spans="2:9" x14ac:dyDescent="0.3">
      <c r="B1755" s="48">
        <v>1752</v>
      </c>
      <c r="C1755" s="50" t="s">
        <v>3008</v>
      </c>
      <c r="D1755" s="36"/>
      <c r="E1755" s="36"/>
      <c r="F1755" s="40"/>
      <c r="G1755" s="40"/>
      <c r="H1755" s="40"/>
      <c r="I1755" s="40"/>
    </row>
    <row r="1756" spans="2:9" x14ac:dyDescent="0.3">
      <c r="B1756" s="48">
        <v>1753</v>
      </c>
      <c r="C1756" s="50" t="s">
        <v>3009</v>
      </c>
      <c r="D1756" s="36"/>
      <c r="E1756" s="36"/>
      <c r="F1756" s="40"/>
      <c r="G1756" s="40"/>
      <c r="H1756" s="40"/>
      <c r="I1756" s="40"/>
    </row>
    <row r="1757" spans="2:9" x14ac:dyDescent="0.3">
      <c r="B1757" s="48">
        <v>1754</v>
      </c>
      <c r="C1757" s="50" t="s">
        <v>3010</v>
      </c>
      <c r="D1757" s="36"/>
      <c r="E1757" s="36"/>
      <c r="F1757" s="40"/>
      <c r="G1757" s="40"/>
      <c r="H1757" s="40"/>
      <c r="I1757" s="40"/>
    </row>
    <row r="1758" spans="2:9" x14ac:dyDescent="0.3">
      <c r="B1758" s="48">
        <v>1755</v>
      </c>
      <c r="C1758" s="50" t="s">
        <v>3011</v>
      </c>
      <c r="D1758" s="36"/>
      <c r="E1758" s="36"/>
      <c r="F1758" s="40"/>
      <c r="G1758" s="40"/>
      <c r="H1758" s="40"/>
      <c r="I1758" s="40"/>
    </row>
    <row r="1759" spans="2:9" x14ac:dyDescent="0.3">
      <c r="B1759" s="48">
        <v>1756</v>
      </c>
      <c r="C1759" s="50" t="s">
        <v>3012</v>
      </c>
      <c r="D1759" s="36"/>
      <c r="E1759" s="36"/>
      <c r="F1759" s="40"/>
      <c r="G1759" s="40"/>
      <c r="H1759" s="40"/>
      <c r="I1759" s="40"/>
    </row>
    <row r="1760" spans="2:9" x14ac:dyDescent="0.3">
      <c r="B1760" s="48">
        <v>1757</v>
      </c>
      <c r="C1760" s="50" t="s">
        <v>3013</v>
      </c>
      <c r="D1760" s="36"/>
      <c r="E1760" s="36"/>
      <c r="F1760" s="40"/>
      <c r="G1760" s="40"/>
      <c r="H1760" s="40"/>
      <c r="I1760" s="40"/>
    </row>
    <row r="1761" spans="2:9" x14ac:dyDescent="0.3">
      <c r="B1761" s="48">
        <v>1758</v>
      </c>
      <c r="C1761" s="50" t="s">
        <v>3014</v>
      </c>
      <c r="D1761" s="36"/>
      <c r="E1761" s="36"/>
      <c r="F1761" s="40"/>
      <c r="G1761" s="40"/>
      <c r="H1761" s="40"/>
      <c r="I1761" s="40"/>
    </row>
    <row r="1762" spans="2:9" x14ac:dyDescent="0.3">
      <c r="B1762" s="48">
        <v>1759</v>
      </c>
      <c r="C1762" s="50" t="s">
        <v>3015</v>
      </c>
      <c r="D1762" s="36"/>
      <c r="E1762" s="36"/>
      <c r="F1762" s="40"/>
      <c r="G1762" s="40"/>
      <c r="H1762" s="40"/>
      <c r="I1762" s="40"/>
    </row>
    <row r="1763" spans="2:9" x14ac:dyDescent="0.3">
      <c r="B1763" s="48">
        <v>1760</v>
      </c>
      <c r="C1763" s="50" t="s">
        <v>3016</v>
      </c>
      <c r="D1763" s="36"/>
      <c r="E1763" s="36"/>
      <c r="F1763" s="40"/>
      <c r="G1763" s="40"/>
      <c r="H1763" s="40"/>
      <c r="I1763" s="40"/>
    </row>
    <row r="1764" spans="2:9" x14ac:dyDescent="0.3">
      <c r="B1764" s="48">
        <v>1761</v>
      </c>
      <c r="C1764" s="50" t="s">
        <v>3017</v>
      </c>
      <c r="D1764" s="36"/>
      <c r="E1764" s="36"/>
      <c r="F1764" s="40"/>
      <c r="G1764" s="40"/>
      <c r="H1764" s="40"/>
      <c r="I1764" s="40"/>
    </row>
    <row r="1765" spans="2:9" x14ac:dyDescent="0.3">
      <c r="B1765" s="48">
        <v>1762</v>
      </c>
      <c r="C1765" s="50" t="s">
        <v>3018</v>
      </c>
      <c r="D1765" s="36"/>
      <c r="E1765" s="36"/>
      <c r="F1765" s="40"/>
      <c r="G1765" s="40"/>
      <c r="H1765" s="40"/>
      <c r="I1765" s="40"/>
    </row>
    <row r="1766" spans="2:9" x14ac:dyDescent="0.3">
      <c r="B1766" s="48">
        <v>1763</v>
      </c>
      <c r="C1766" s="50" t="s">
        <v>3019</v>
      </c>
      <c r="D1766" s="36"/>
      <c r="E1766" s="36"/>
      <c r="F1766" s="40"/>
      <c r="G1766" s="40"/>
      <c r="H1766" s="40"/>
      <c r="I1766" s="40"/>
    </row>
    <row r="1767" spans="2:9" x14ac:dyDescent="0.3">
      <c r="B1767" s="48">
        <v>1764</v>
      </c>
      <c r="C1767" s="50" t="s">
        <v>3020</v>
      </c>
      <c r="D1767" s="36"/>
      <c r="E1767" s="36"/>
      <c r="F1767" s="40"/>
      <c r="G1767" s="40"/>
      <c r="H1767" s="40"/>
      <c r="I1767" s="40"/>
    </row>
    <row r="1768" spans="2:9" x14ac:dyDescent="0.3">
      <c r="B1768" s="48">
        <v>1765</v>
      </c>
      <c r="C1768" s="50" t="s">
        <v>3021</v>
      </c>
      <c r="D1768" s="36"/>
      <c r="E1768" s="36"/>
      <c r="F1768" s="40"/>
      <c r="G1768" s="40"/>
      <c r="H1768" s="40"/>
      <c r="I1768" s="40"/>
    </row>
    <row r="1769" spans="2:9" x14ac:dyDescent="0.3">
      <c r="B1769" s="48">
        <v>1766</v>
      </c>
      <c r="C1769" s="50" t="s">
        <v>3022</v>
      </c>
      <c r="D1769" s="36"/>
      <c r="E1769" s="36"/>
      <c r="F1769" s="40"/>
      <c r="G1769" s="40"/>
      <c r="H1769" s="40"/>
      <c r="I1769" s="40"/>
    </row>
    <row r="1770" spans="2:9" x14ac:dyDescent="0.3">
      <c r="B1770" s="48">
        <v>1767</v>
      </c>
      <c r="C1770" s="50" t="s">
        <v>3023</v>
      </c>
      <c r="D1770" s="36"/>
      <c r="E1770" s="36"/>
      <c r="F1770" s="40"/>
      <c r="G1770" s="40"/>
      <c r="H1770" s="40"/>
      <c r="I1770" s="40"/>
    </row>
    <row r="1771" spans="2:9" x14ac:dyDescent="0.3">
      <c r="B1771" s="48">
        <v>1768</v>
      </c>
      <c r="C1771" s="50" t="s">
        <v>3024</v>
      </c>
      <c r="D1771" s="36"/>
      <c r="E1771" s="36"/>
      <c r="F1771" s="40"/>
      <c r="G1771" s="40"/>
      <c r="H1771" s="40"/>
      <c r="I1771" s="40"/>
    </row>
    <row r="1772" spans="2:9" x14ac:dyDescent="0.3">
      <c r="B1772" s="48">
        <v>1769</v>
      </c>
      <c r="C1772" s="50" t="s">
        <v>3025</v>
      </c>
      <c r="D1772" s="36"/>
      <c r="E1772" s="36"/>
      <c r="F1772" s="40"/>
      <c r="G1772" s="40"/>
      <c r="H1772" s="40"/>
      <c r="I1772" s="40"/>
    </row>
    <row r="1773" spans="2:9" x14ac:dyDescent="0.3">
      <c r="B1773" s="48">
        <v>1770</v>
      </c>
      <c r="C1773" s="50" t="s">
        <v>3026</v>
      </c>
      <c r="D1773" s="36"/>
      <c r="E1773" s="36"/>
      <c r="F1773" s="40"/>
      <c r="G1773" s="40"/>
      <c r="H1773" s="40"/>
      <c r="I1773" s="40"/>
    </row>
    <row r="1774" spans="2:9" x14ac:dyDescent="0.3">
      <c r="B1774" s="48">
        <v>1771</v>
      </c>
      <c r="C1774" s="50" t="s">
        <v>3027</v>
      </c>
      <c r="D1774" s="36"/>
      <c r="E1774" s="36"/>
      <c r="F1774" s="40"/>
      <c r="G1774" s="40"/>
      <c r="H1774" s="40"/>
      <c r="I1774" s="40"/>
    </row>
    <row r="1775" spans="2:9" x14ac:dyDescent="0.3">
      <c r="B1775" s="48">
        <v>1772</v>
      </c>
      <c r="C1775" s="50" t="s">
        <v>3028</v>
      </c>
      <c r="D1775" s="36"/>
      <c r="E1775" s="36"/>
      <c r="F1775" s="40"/>
      <c r="G1775" s="40"/>
      <c r="H1775" s="40"/>
      <c r="I1775" s="40"/>
    </row>
    <row r="1776" spans="2:9" x14ac:dyDescent="0.3">
      <c r="B1776" s="48">
        <v>1773</v>
      </c>
      <c r="C1776" s="50" t="s">
        <v>3029</v>
      </c>
      <c r="D1776" s="36"/>
      <c r="E1776" s="36"/>
      <c r="F1776" s="40"/>
      <c r="G1776" s="40"/>
      <c r="H1776" s="40"/>
      <c r="I1776" s="40"/>
    </row>
    <row r="1777" spans="2:9" x14ac:dyDescent="0.3">
      <c r="B1777" s="48">
        <v>1774</v>
      </c>
      <c r="C1777" s="50" t="s">
        <v>3030</v>
      </c>
      <c r="D1777" s="36"/>
      <c r="E1777" s="36"/>
      <c r="F1777" s="40"/>
      <c r="G1777" s="40"/>
      <c r="H1777" s="40"/>
      <c r="I1777" s="40"/>
    </row>
    <row r="1778" spans="2:9" x14ac:dyDescent="0.3">
      <c r="B1778" s="48">
        <v>1775</v>
      </c>
      <c r="C1778" s="50" t="s">
        <v>3031</v>
      </c>
      <c r="D1778" s="36"/>
      <c r="E1778" s="36"/>
      <c r="F1778" s="40"/>
      <c r="G1778" s="40"/>
      <c r="H1778" s="40"/>
      <c r="I1778" s="40"/>
    </row>
    <row r="1779" spans="2:9" x14ac:dyDescent="0.3">
      <c r="B1779" s="48">
        <v>1776</v>
      </c>
      <c r="C1779" s="50" t="s">
        <v>3032</v>
      </c>
      <c r="D1779" s="36"/>
      <c r="E1779" s="36"/>
      <c r="F1779" s="40"/>
      <c r="G1779" s="40"/>
      <c r="H1779" s="40"/>
      <c r="I1779" s="40"/>
    </row>
    <row r="1780" spans="2:9" x14ac:dyDescent="0.3">
      <c r="B1780" s="48">
        <v>1777</v>
      </c>
      <c r="C1780" s="50" t="s">
        <v>3033</v>
      </c>
      <c r="D1780" s="36"/>
      <c r="E1780" s="36"/>
      <c r="F1780" s="40"/>
      <c r="G1780" s="40"/>
      <c r="H1780" s="40"/>
      <c r="I1780" s="40"/>
    </row>
    <row r="1781" spans="2:9" x14ac:dyDescent="0.3">
      <c r="B1781" s="48">
        <v>1778</v>
      </c>
      <c r="C1781" s="50" t="s">
        <v>3034</v>
      </c>
      <c r="D1781" s="36"/>
      <c r="E1781" s="36"/>
      <c r="F1781" s="40"/>
      <c r="G1781" s="40"/>
      <c r="H1781" s="40"/>
      <c r="I1781" s="40"/>
    </row>
    <row r="1782" spans="2:9" x14ac:dyDescent="0.3">
      <c r="B1782" s="48">
        <v>1779</v>
      </c>
      <c r="C1782" s="50" t="s">
        <v>3035</v>
      </c>
      <c r="D1782" s="36"/>
      <c r="E1782" s="36"/>
      <c r="F1782" s="40"/>
      <c r="G1782" s="40"/>
      <c r="H1782" s="40"/>
      <c r="I1782" s="40"/>
    </row>
    <row r="1783" spans="2:9" x14ac:dyDescent="0.3">
      <c r="B1783" s="48">
        <v>1780</v>
      </c>
      <c r="C1783" s="50" t="s">
        <v>3036</v>
      </c>
      <c r="D1783" s="36"/>
      <c r="E1783" s="36"/>
      <c r="F1783" s="40"/>
      <c r="G1783" s="40"/>
      <c r="H1783" s="40"/>
      <c r="I1783" s="40"/>
    </row>
    <row r="1784" spans="2:9" x14ac:dyDescent="0.3">
      <c r="B1784" s="48">
        <v>1781</v>
      </c>
      <c r="C1784" s="50" t="s">
        <v>3037</v>
      </c>
      <c r="D1784" s="36"/>
      <c r="E1784" s="36"/>
      <c r="F1784" s="40"/>
      <c r="G1784" s="40"/>
      <c r="H1784" s="40"/>
      <c r="I1784" s="40"/>
    </row>
    <row r="1785" spans="2:9" x14ac:dyDescent="0.3">
      <c r="B1785" s="48">
        <v>1782</v>
      </c>
      <c r="C1785" s="50" t="s">
        <v>3038</v>
      </c>
      <c r="D1785" s="36"/>
      <c r="E1785" s="36"/>
      <c r="F1785" s="40"/>
      <c r="G1785" s="40"/>
      <c r="H1785" s="40"/>
      <c r="I1785" s="40"/>
    </row>
    <row r="1786" spans="2:9" x14ac:dyDescent="0.3">
      <c r="B1786" s="48">
        <v>1783</v>
      </c>
      <c r="C1786" s="50" t="s">
        <v>3039</v>
      </c>
      <c r="D1786" s="36"/>
      <c r="E1786" s="36"/>
      <c r="F1786" s="40"/>
      <c r="G1786" s="40"/>
      <c r="H1786" s="40"/>
      <c r="I1786" s="40"/>
    </row>
    <row r="1787" spans="2:9" x14ac:dyDescent="0.3">
      <c r="B1787" s="48">
        <v>1784</v>
      </c>
      <c r="C1787" s="50" t="s">
        <v>3040</v>
      </c>
      <c r="D1787" s="36"/>
      <c r="E1787" s="36"/>
      <c r="F1787" s="40"/>
      <c r="G1787" s="40"/>
      <c r="H1787" s="40"/>
      <c r="I1787" s="40"/>
    </row>
    <row r="1788" spans="2:9" x14ac:dyDescent="0.3">
      <c r="B1788" s="48">
        <v>1785</v>
      </c>
      <c r="C1788" s="50" t="s">
        <v>3041</v>
      </c>
      <c r="D1788" s="36"/>
      <c r="E1788" s="36"/>
      <c r="F1788" s="40"/>
      <c r="G1788" s="40"/>
      <c r="H1788" s="40"/>
      <c r="I1788" s="40"/>
    </row>
    <row r="1789" spans="2:9" x14ac:dyDescent="0.3">
      <c r="B1789" s="48">
        <v>1786</v>
      </c>
      <c r="C1789" s="50" t="s">
        <v>3042</v>
      </c>
      <c r="D1789" s="36"/>
      <c r="E1789" s="36"/>
      <c r="F1789" s="40"/>
      <c r="G1789" s="40"/>
      <c r="H1789" s="40"/>
      <c r="I1789" s="40"/>
    </row>
    <row r="1790" spans="2:9" x14ac:dyDescent="0.3">
      <c r="B1790" s="48">
        <v>1787</v>
      </c>
      <c r="C1790" s="50" t="s">
        <v>3043</v>
      </c>
      <c r="D1790" s="36"/>
      <c r="E1790" s="36"/>
      <c r="F1790" s="40"/>
      <c r="G1790" s="40"/>
      <c r="H1790" s="40"/>
      <c r="I1790" s="40"/>
    </row>
    <row r="1791" spans="2:9" x14ac:dyDescent="0.3">
      <c r="B1791" s="48">
        <v>1788</v>
      </c>
      <c r="C1791" s="50" t="s">
        <v>3044</v>
      </c>
      <c r="D1791" s="36"/>
      <c r="E1791" s="36"/>
      <c r="F1791" s="40"/>
      <c r="G1791" s="40"/>
      <c r="H1791" s="40"/>
      <c r="I1791" s="40"/>
    </row>
    <row r="1792" spans="2:9" x14ac:dyDescent="0.3">
      <c r="B1792" s="48">
        <v>1789</v>
      </c>
      <c r="C1792" s="50" t="s">
        <v>3045</v>
      </c>
      <c r="D1792" s="36"/>
      <c r="E1792" s="36"/>
      <c r="F1792" s="40"/>
      <c r="G1792" s="40"/>
      <c r="H1792" s="40"/>
      <c r="I1792" s="40"/>
    </row>
    <row r="1793" spans="2:9" x14ac:dyDescent="0.3">
      <c r="B1793" s="48">
        <v>1790</v>
      </c>
      <c r="C1793" s="50" t="s">
        <v>3046</v>
      </c>
      <c r="D1793" s="36"/>
      <c r="E1793" s="36"/>
      <c r="F1793" s="40"/>
      <c r="G1793" s="40"/>
      <c r="H1793" s="40"/>
      <c r="I1793" s="40"/>
    </row>
    <row r="1794" spans="2:9" x14ac:dyDescent="0.3">
      <c r="B1794" s="48">
        <v>1791</v>
      </c>
      <c r="C1794" s="50" t="s">
        <v>3047</v>
      </c>
      <c r="D1794" s="36"/>
      <c r="E1794" s="36"/>
      <c r="F1794" s="40"/>
      <c r="G1794" s="40"/>
      <c r="H1794" s="40"/>
      <c r="I1794" s="40"/>
    </row>
    <row r="1795" spans="2:9" x14ac:dyDescent="0.3">
      <c r="B1795" s="48">
        <v>1792</v>
      </c>
      <c r="C1795" s="50" t="s">
        <v>3048</v>
      </c>
      <c r="D1795" s="36"/>
      <c r="E1795" s="36"/>
      <c r="F1795" s="40"/>
      <c r="G1795" s="40"/>
      <c r="H1795" s="40"/>
      <c r="I1795" s="40"/>
    </row>
    <row r="1796" spans="2:9" x14ac:dyDescent="0.3">
      <c r="B1796" s="48">
        <v>1793</v>
      </c>
      <c r="C1796" s="50" t="s">
        <v>3049</v>
      </c>
      <c r="D1796" s="36"/>
      <c r="E1796" s="36"/>
      <c r="F1796" s="40"/>
      <c r="G1796" s="40"/>
      <c r="H1796" s="40"/>
      <c r="I1796" s="40"/>
    </row>
    <row r="1797" spans="2:9" x14ac:dyDescent="0.3">
      <c r="B1797" s="48">
        <v>1794</v>
      </c>
      <c r="C1797" s="50" t="s">
        <v>3050</v>
      </c>
      <c r="D1797" s="36"/>
      <c r="E1797" s="36"/>
      <c r="F1797" s="40"/>
      <c r="G1797" s="40"/>
      <c r="H1797" s="40"/>
      <c r="I1797" s="40"/>
    </row>
    <row r="1798" spans="2:9" x14ac:dyDescent="0.3">
      <c r="B1798" s="48">
        <v>1795</v>
      </c>
      <c r="C1798" s="50" t="s">
        <v>3051</v>
      </c>
      <c r="D1798" s="36"/>
      <c r="E1798" s="36"/>
      <c r="F1798" s="40"/>
      <c r="G1798" s="40"/>
      <c r="H1798" s="40"/>
      <c r="I1798" s="40"/>
    </row>
    <row r="1799" spans="2:9" x14ac:dyDescent="0.3">
      <c r="B1799" s="48">
        <v>1796</v>
      </c>
      <c r="C1799" s="50" t="s">
        <v>3052</v>
      </c>
      <c r="D1799" s="36"/>
      <c r="E1799" s="36"/>
      <c r="F1799" s="40"/>
      <c r="G1799" s="40"/>
      <c r="H1799" s="40"/>
      <c r="I1799" s="40"/>
    </row>
    <row r="1800" spans="2:9" x14ac:dyDescent="0.3">
      <c r="B1800" s="48">
        <v>1797</v>
      </c>
      <c r="C1800" s="50" t="s">
        <v>3053</v>
      </c>
      <c r="D1800" s="36"/>
      <c r="E1800" s="36"/>
      <c r="F1800" s="40"/>
      <c r="G1800" s="40"/>
      <c r="H1800" s="40"/>
      <c r="I1800" s="40"/>
    </row>
    <row r="1801" spans="2:9" x14ac:dyDescent="0.3">
      <c r="B1801" s="48">
        <v>1798</v>
      </c>
      <c r="C1801" s="50" t="s">
        <v>3054</v>
      </c>
      <c r="D1801" s="36"/>
      <c r="E1801" s="36"/>
      <c r="F1801" s="40"/>
      <c r="G1801" s="40"/>
      <c r="H1801" s="40"/>
      <c r="I1801" s="40"/>
    </row>
    <row r="1802" spans="2:9" x14ac:dyDescent="0.3">
      <c r="B1802" s="48">
        <v>1799</v>
      </c>
      <c r="C1802" s="50" t="s">
        <v>3055</v>
      </c>
      <c r="D1802" s="36"/>
      <c r="E1802" s="36"/>
      <c r="F1802" s="40"/>
      <c r="G1802" s="40"/>
      <c r="H1802" s="40"/>
      <c r="I1802" s="40"/>
    </row>
    <row r="1803" spans="2:9" x14ac:dyDescent="0.3">
      <c r="B1803" s="48">
        <v>1800</v>
      </c>
      <c r="C1803" s="50" t="s">
        <v>3056</v>
      </c>
      <c r="D1803" s="36"/>
      <c r="E1803" s="36"/>
      <c r="F1803" s="40"/>
      <c r="G1803" s="40"/>
      <c r="H1803" s="40"/>
      <c r="I1803" s="40"/>
    </row>
    <row r="1804" spans="2:9" x14ac:dyDescent="0.3">
      <c r="B1804" s="48">
        <v>1801</v>
      </c>
      <c r="C1804" s="50" t="s">
        <v>3057</v>
      </c>
      <c r="D1804" s="36"/>
      <c r="E1804" s="36"/>
      <c r="F1804" s="40"/>
      <c r="G1804" s="40"/>
      <c r="H1804" s="40"/>
      <c r="I1804" s="40"/>
    </row>
    <row r="1805" spans="2:9" x14ac:dyDescent="0.3">
      <c r="B1805" s="48">
        <v>1802</v>
      </c>
      <c r="C1805" s="50" t="s">
        <v>3058</v>
      </c>
      <c r="D1805" s="36"/>
      <c r="E1805" s="36"/>
      <c r="F1805" s="40"/>
      <c r="G1805" s="40"/>
      <c r="H1805" s="40"/>
      <c r="I1805" s="40"/>
    </row>
    <row r="1806" spans="2:9" x14ac:dyDescent="0.3">
      <c r="B1806" s="48">
        <v>1803</v>
      </c>
      <c r="C1806" s="50" t="s">
        <v>3059</v>
      </c>
      <c r="D1806" s="36"/>
      <c r="E1806" s="36"/>
      <c r="F1806" s="40"/>
      <c r="G1806" s="40"/>
      <c r="H1806" s="40"/>
      <c r="I1806" s="40"/>
    </row>
    <row r="1807" spans="2:9" x14ac:dyDescent="0.3">
      <c r="B1807" s="48">
        <v>1804</v>
      </c>
      <c r="C1807" s="50" t="s">
        <v>715</v>
      </c>
      <c r="D1807" s="36"/>
      <c r="E1807" s="36"/>
      <c r="F1807" s="40"/>
      <c r="G1807" s="40"/>
      <c r="H1807" s="40"/>
      <c r="I1807" s="40"/>
    </row>
    <row r="1808" spans="2:9" x14ac:dyDescent="0.3">
      <c r="B1808" s="48">
        <v>1805</v>
      </c>
      <c r="C1808" s="50" t="s">
        <v>716</v>
      </c>
      <c r="D1808" s="36"/>
      <c r="E1808" s="36"/>
      <c r="F1808" s="40"/>
      <c r="G1808" s="40"/>
      <c r="H1808" s="40"/>
      <c r="I1808" s="40"/>
    </row>
    <row r="1809" spans="2:9" x14ac:dyDescent="0.3">
      <c r="B1809" s="48">
        <v>1806</v>
      </c>
      <c r="C1809" s="50" t="s">
        <v>717</v>
      </c>
      <c r="D1809" s="36"/>
      <c r="E1809" s="36"/>
      <c r="F1809" s="40"/>
      <c r="G1809" s="40"/>
      <c r="H1809" s="40"/>
      <c r="I1809" s="40"/>
    </row>
    <row r="1810" spans="2:9" x14ac:dyDescent="0.3">
      <c r="B1810" s="48">
        <v>1807</v>
      </c>
      <c r="C1810" s="50" t="s">
        <v>718</v>
      </c>
      <c r="D1810" s="36"/>
      <c r="E1810" s="36"/>
      <c r="F1810" s="40"/>
      <c r="G1810" s="40"/>
      <c r="H1810" s="40"/>
      <c r="I1810" s="40"/>
    </row>
    <row r="1811" spans="2:9" x14ac:dyDescent="0.3">
      <c r="B1811" s="48">
        <v>1808</v>
      </c>
      <c r="C1811" s="50" t="s">
        <v>3060</v>
      </c>
      <c r="D1811" s="36"/>
      <c r="E1811" s="36"/>
      <c r="F1811" s="40"/>
      <c r="G1811" s="40"/>
      <c r="H1811" s="40"/>
      <c r="I1811" s="40"/>
    </row>
    <row r="1812" spans="2:9" x14ac:dyDescent="0.3">
      <c r="B1812" s="48">
        <v>1809</v>
      </c>
      <c r="C1812" s="50" t="s">
        <v>3061</v>
      </c>
      <c r="D1812" s="36"/>
      <c r="E1812" s="36"/>
      <c r="F1812" s="40"/>
      <c r="G1812" s="40"/>
      <c r="H1812" s="40"/>
      <c r="I1812" s="40"/>
    </row>
    <row r="1813" spans="2:9" x14ac:dyDescent="0.3">
      <c r="B1813" s="48">
        <v>1810</v>
      </c>
      <c r="C1813" s="50" t="s">
        <v>3062</v>
      </c>
      <c r="D1813" s="36"/>
      <c r="E1813" s="36"/>
      <c r="F1813" s="40"/>
      <c r="G1813" s="40"/>
      <c r="H1813" s="40"/>
      <c r="I1813" s="40"/>
    </row>
    <row r="1814" spans="2:9" x14ac:dyDescent="0.3">
      <c r="B1814" s="48">
        <v>1811</v>
      </c>
      <c r="C1814" s="50" t="s">
        <v>3063</v>
      </c>
      <c r="D1814" s="36"/>
      <c r="E1814" s="36"/>
      <c r="F1814" s="40"/>
      <c r="G1814" s="40"/>
      <c r="H1814" s="40"/>
      <c r="I1814" s="40"/>
    </row>
    <row r="1815" spans="2:9" x14ac:dyDescent="0.3">
      <c r="B1815" s="48">
        <v>1812</v>
      </c>
      <c r="C1815" s="50" t="s">
        <v>3064</v>
      </c>
      <c r="D1815" s="36"/>
      <c r="E1815" s="36"/>
      <c r="F1815" s="40"/>
      <c r="G1815" s="40"/>
      <c r="H1815" s="40"/>
      <c r="I1815" s="40"/>
    </row>
    <row r="1816" spans="2:9" x14ac:dyDescent="0.3">
      <c r="B1816" s="48">
        <v>1813</v>
      </c>
      <c r="C1816" s="50" t="s">
        <v>719</v>
      </c>
      <c r="D1816" s="36"/>
      <c r="E1816" s="36"/>
      <c r="F1816" s="40"/>
      <c r="G1816" s="40"/>
      <c r="H1816" s="40"/>
      <c r="I1816" s="40"/>
    </row>
    <row r="1817" spans="2:9" x14ac:dyDescent="0.3">
      <c r="B1817" s="48">
        <v>1814</v>
      </c>
      <c r="C1817" s="50" t="s">
        <v>3065</v>
      </c>
      <c r="D1817" s="36"/>
      <c r="E1817" s="36"/>
      <c r="F1817" s="40"/>
      <c r="G1817" s="40"/>
      <c r="H1817" s="40"/>
      <c r="I1817" s="40"/>
    </row>
    <row r="1818" spans="2:9" x14ac:dyDescent="0.3">
      <c r="B1818" s="48">
        <v>1815</v>
      </c>
      <c r="C1818" s="50" t="s">
        <v>3066</v>
      </c>
      <c r="D1818" s="36"/>
      <c r="E1818" s="36"/>
      <c r="F1818" s="40"/>
      <c r="G1818" s="40"/>
      <c r="H1818" s="40"/>
      <c r="I1818" s="40"/>
    </row>
    <row r="1819" spans="2:9" x14ac:dyDescent="0.3">
      <c r="B1819" s="48">
        <v>1816</v>
      </c>
      <c r="C1819" s="50" t="s">
        <v>3067</v>
      </c>
      <c r="D1819" s="36"/>
      <c r="E1819" s="36"/>
      <c r="F1819" s="40"/>
      <c r="G1819" s="40"/>
      <c r="H1819" s="40"/>
      <c r="I1819" s="40"/>
    </row>
    <row r="1820" spans="2:9" x14ac:dyDescent="0.3">
      <c r="B1820" s="48">
        <v>1817</v>
      </c>
      <c r="C1820" s="50" t="s">
        <v>720</v>
      </c>
      <c r="D1820" s="36"/>
      <c r="E1820" s="36"/>
      <c r="F1820" s="40"/>
      <c r="G1820" s="40"/>
      <c r="H1820" s="40"/>
      <c r="I1820" s="40"/>
    </row>
    <row r="1821" spans="2:9" x14ac:dyDescent="0.3">
      <c r="B1821" s="48">
        <v>1818</v>
      </c>
      <c r="C1821" s="50" t="s">
        <v>721</v>
      </c>
      <c r="D1821" s="36"/>
      <c r="E1821" s="36"/>
      <c r="F1821" s="40"/>
      <c r="G1821" s="40"/>
      <c r="H1821" s="40"/>
      <c r="I1821" s="40"/>
    </row>
    <row r="1822" spans="2:9" x14ac:dyDescent="0.3">
      <c r="B1822" s="48">
        <v>1819</v>
      </c>
      <c r="C1822" s="50" t="s">
        <v>3068</v>
      </c>
      <c r="D1822" s="36"/>
      <c r="E1822" s="36"/>
      <c r="F1822" s="40"/>
      <c r="G1822" s="40"/>
      <c r="H1822" s="40"/>
      <c r="I1822" s="40"/>
    </row>
    <row r="1823" spans="2:9" x14ac:dyDescent="0.3">
      <c r="B1823" s="48">
        <v>1820</v>
      </c>
      <c r="C1823" s="50" t="s">
        <v>3069</v>
      </c>
      <c r="D1823" s="36"/>
      <c r="E1823" s="36"/>
      <c r="F1823" s="40"/>
      <c r="G1823" s="40"/>
      <c r="H1823" s="40"/>
      <c r="I1823" s="40"/>
    </row>
    <row r="1824" spans="2:9" x14ac:dyDescent="0.3">
      <c r="B1824" s="48">
        <v>1821</v>
      </c>
      <c r="C1824" s="50" t="s">
        <v>3070</v>
      </c>
      <c r="D1824" s="36"/>
      <c r="E1824" s="36"/>
      <c r="F1824" s="40"/>
      <c r="G1824" s="40"/>
      <c r="H1824" s="40"/>
      <c r="I1824" s="40"/>
    </row>
    <row r="1825" spans="2:9" x14ac:dyDescent="0.3">
      <c r="B1825" s="48">
        <v>1822</v>
      </c>
      <c r="C1825" s="50" t="s">
        <v>3071</v>
      </c>
      <c r="D1825" s="36"/>
      <c r="E1825" s="36"/>
      <c r="F1825" s="40"/>
      <c r="G1825" s="40"/>
      <c r="H1825" s="40"/>
      <c r="I1825" s="40"/>
    </row>
    <row r="1826" spans="2:9" x14ac:dyDescent="0.3">
      <c r="B1826" s="48">
        <v>1823</v>
      </c>
      <c r="C1826" s="50" t="s">
        <v>3072</v>
      </c>
      <c r="D1826" s="36"/>
      <c r="E1826" s="36"/>
      <c r="F1826" s="40"/>
      <c r="G1826" s="40"/>
      <c r="H1826" s="40"/>
      <c r="I1826" s="40"/>
    </row>
    <row r="1827" spans="2:9" x14ac:dyDescent="0.3">
      <c r="B1827" s="48">
        <v>1824</v>
      </c>
      <c r="C1827" s="50" t="s">
        <v>3073</v>
      </c>
      <c r="D1827" s="36"/>
      <c r="E1827" s="36"/>
      <c r="F1827" s="40"/>
      <c r="G1827" s="40"/>
      <c r="H1827" s="40"/>
      <c r="I1827" s="40"/>
    </row>
    <row r="1828" spans="2:9" x14ac:dyDescent="0.3">
      <c r="B1828" s="48">
        <v>1825</v>
      </c>
      <c r="C1828" s="50" t="s">
        <v>3074</v>
      </c>
      <c r="D1828" s="36"/>
      <c r="E1828" s="36"/>
      <c r="F1828" s="40"/>
      <c r="G1828" s="40"/>
      <c r="H1828" s="40"/>
      <c r="I1828" s="40"/>
    </row>
    <row r="1829" spans="2:9" x14ac:dyDescent="0.3">
      <c r="B1829" s="48">
        <v>1826</v>
      </c>
      <c r="C1829" s="50" t="s">
        <v>3075</v>
      </c>
      <c r="D1829" s="36"/>
      <c r="E1829" s="36"/>
      <c r="F1829" s="40"/>
      <c r="G1829" s="40"/>
      <c r="H1829" s="40"/>
      <c r="I1829" s="40"/>
    </row>
    <row r="1830" spans="2:9" x14ac:dyDescent="0.3">
      <c r="B1830" s="48">
        <v>1827</v>
      </c>
      <c r="C1830" s="50" t="s">
        <v>3076</v>
      </c>
      <c r="D1830" s="36"/>
      <c r="E1830" s="36"/>
      <c r="F1830" s="40"/>
      <c r="G1830" s="40"/>
      <c r="H1830" s="40"/>
      <c r="I1830" s="40"/>
    </row>
    <row r="1831" spans="2:9" x14ac:dyDescent="0.3">
      <c r="B1831" s="48">
        <v>1828</v>
      </c>
      <c r="C1831" s="50" t="s">
        <v>3077</v>
      </c>
      <c r="D1831" s="36"/>
      <c r="E1831" s="36"/>
      <c r="F1831" s="40"/>
      <c r="G1831" s="40"/>
      <c r="H1831" s="40"/>
      <c r="I1831" s="40"/>
    </row>
    <row r="1832" spans="2:9" x14ac:dyDescent="0.3">
      <c r="B1832" s="48">
        <v>1829</v>
      </c>
      <c r="C1832" s="50" t="s">
        <v>3078</v>
      </c>
      <c r="D1832" s="36"/>
      <c r="E1832" s="36"/>
      <c r="F1832" s="40"/>
      <c r="G1832" s="40"/>
      <c r="H1832" s="40"/>
      <c r="I1832" s="40"/>
    </row>
    <row r="1833" spans="2:9" x14ac:dyDescent="0.3">
      <c r="B1833" s="48">
        <v>1830</v>
      </c>
      <c r="C1833" s="50" t="s">
        <v>723</v>
      </c>
      <c r="D1833" s="36"/>
      <c r="E1833" s="36"/>
      <c r="F1833" s="40"/>
      <c r="G1833" s="40"/>
      <c r="H1833" s="40"/>
      <c r="I1833" s="40"/>
    </row>
    <row r="1834" spans="2:9" x14ac:dyDescent="0.3">
      <c r="B1834" s="48">
        <v>1831</v>
      </c>
      <c r="C1834" s="50" t="s">
        <v>3079</v>
      </c>
      <c r="D1834" s="36"/>
      <c r="E1834" s="36"/>
      <c r="F1834" s="40"/>
      <c r="G1834" s="40"/>
      <c r="H1834" s="40"/>
      <c r="I1834" s="40"/>
    </row>
    <row r="1835" spans="2:9" x14ac:dyDescent="0.3">
      <c r="B1835" s="48">
        <v>1832</v>
      </c>
      <c r="C1835" s="50" t="s">
        <v>3080</v>
      </c>
      <c r="D1835" s="36"/>
      <c r="E1835" s="36"/>
      <c r="F1835" s="40"/>
      <c r="G1835" s="40"/>
      <c r="H1835" s="40"/>
      <c r="I1835" s="40"/>
    </row>
    <row r="1836" spans="2:9" x14ac:dyDescent="0.3">
      <c r="B1836" s="48">
        <v>1833</v>
      </c>
      <c r="C1836" s="50" t="s">
        <v>3081</v>
      </c>
      <c r="D1836" s="36"/>
      <c r="E1836" s="36"/>
      <c r="F1836" s="40"/>
      <c r="G1836" s="40"/>
      <c r="H1836" s="40"/>
      <c r="I1836" s="40"/>
    </row>
    <row r="1837" spans="2:9" x14ac:dyDescent="0.3">
      <c r="B1837" s="48">
        <v>1834</v>
      </c>
      <c r="C1837" s="50" t="s">
        <v>3082</v>
      </c>
      <c r="D1837" s="36"/>
      <c r="E1837" s="36"/>
      <c r="F1837" s="40"/>
      <c r="G1837" s="40"/>
      <c r="H1837" s="40"/>
      <c r="I1837" s="40"/>
    </row>
    <row r="1838" spans="2:9" x14ac:dyDescent="0.3">
      <c r="B1838" s="48">
        <v>1835</v>
      </c>
      <c r="C1838" s="50" t="s">
        <v>3083</v>
      </c>
      <c r="D1838" s="36"/>
      <c r="E1838" s="36"/>
      <c r="F1838" s="40"/>
      <c r="G1838" s="40"/>
      <c r="H1838" s="40"/>
      <c r="I1838" s="40"/>
    </row>
    <row r="1839" spans="2:9" x14ac:dyDescent="0.3">
      <c r="B1839" s="48">
        <v>1836</v>
      </c>
      <c r="C1839" s="50" t="s">
        <v>3084</v>
      </c>
      <c r="D1839" s="36"/>
      <c r="E1839" s="36"/>
      <c r="F1839" s="40"/>
      <c r="G1839" s="40"/>
      <c r="H1839" s="40"/>
      <c r="I1839" s="40"/>
    </row>
    <row r="1840" spans="2:9" x14ac:dyDescent="0.3">
      <c r="B1840" s="48">
        <v>1837</v>
      </c>
      <c r="C1840" s="50" t="s">
        <v>3085</v>
      </c>
      <c r="D1840" s="36"/>
      <c r="E1840" s="36"/>
      <c r="F1840" s="40"/>
      <c r="G1840" s="40"/>
      <c r="H1840" s="40"/>
      <c r="I1840" s="40"/>
    </row>
    <row r="1841" spans="2:9" x14ac:dyDescent="0.3">
      <c r="B1841" s="48">
        <v>1838</v>
      </c>
      <c r="C1841" s="50" t="s">
        <v>3086</v>
      </c>
      <c r="D1841" s="36"/>
      <c r="E1841" s="36"/>
      <c r="F1841" s="40"/>
      <c r="G1841" s="40"/>
      <c r="H1841" s="40"/>
      <c r="I1841" s="40"/>
    </row>
    <row r="1842" spans="2:9" x14ac:dyDescent="0.3">
      <c r="B1842" s="48">
        <v>1839</v>
      </c>
      <c r="C1842" s="50" t="s">
        <v>3087</v>
      </c>
      <c r="D1842" s="36"/>
      <c r="E1842" s="36"/>
      <c r="F1842" s="40"/>
      <c r="G1842" s="40"/>
      <c r="H1842" s="40"/>
      <c r="I1842" s="40"/>
    </row>
    <row r="1843" spans="2:9" x14ac:dyDescent="0.3">
      <c r="B1843" s="48">
        <v>1840</v>
      </c>
      <c r="C1843" s="50" t="s">
        <v>3088</v>
      </c>
      <c r="D1843" s="36"/>
      <c r="E1843" s="36"/>
      <c r="F1843" s="40"/>
      <c r="G1843" s="40"/>
      <c r="H1843" s="40"/>
      <c r="I1843" s="40"/>
    </row>
    <row r="1844" spans="2:9" x14ac:dyDescent="0.3">
      <c r="B1844" s="48">
        <v>1841</v>
      </c>
      <c r="C1844" s="50" t="s">
        <v>3089</v>
      </c>
      <c r="D1844" s="36"/>
      <c r="E1844" s="36"/>
      <c r="F1844" s="40"/>
      <c r="G1844" s="40"/>
      <c r="H1844" s="40"/>
      <c r="I1844" s="40"/>
    </row>
    <row r="1845" spans="2:9" x14ac:dyDescent="0.3">
      <c r="B1845" s="48">
        <v>1842</v>
      </c>
      <c r="C1845" s="50" t="s">
        <v>3090</v>
      </c>
      <c r="D1845" s="36"/>
      <c r="E1845" s="36"/>
      <c r="F1845" s="40"/>
      <c r="G1845" s="40"/>
      <c r="H1845" s="40"/>
      <c r="I1845" s="40"/>
    </row>
    <row r="1846" spans="2:9" x14ac:dyDescent="0.3">
      <c r="B1846" s="48">
        <v>1843</v>
      </c>
      <c r="C1846" s="50" t="s">
        <v>3091</v>
      </c>
      <c r="D1846" s="36"/>
      <c r="E1846" s="36"/>
      <c r="F1846" s="40"/>
      <c r="G1846" s="40"/>
      <c r="H1846" s="40"/>
      <c r="I1846" s="40"/>
    </row>
    <row r="1847" spans="2:9" x14ac:dyDescent="0.3">
      <c r="B1847" s="48">
        <v>1844</v>
      </c>
      <c r="C1847" s="50" t="s">
        <v>3092</v>
      </c>
      <c r="D1847" s="36"/>
      <c r="E1847" s="36"/>
      <c r="F1847" s="40"/>
      <c r="G1847" s="40"/>
      <c r="H1847" s="40"/>
      <c r="I1847" s="40"/>
    </row>
    <row r="1848" spans="2:9" x14ac:dyDescent="0.3">
      <c r="B1848" s="48">
        <v>1845</v>
      </c>
      <c r="C1848" s="50" t="s">
        <v>3093</v>
      </c>
      <c r="D1848" s="36"/>
      <c r="E1848" s="36"/>
      <c r="F1848" s="40"/>
      <c r="G1848" s="40"/>
      <c r="H1848" s="40"/>
      <c r="I1848" s="40"/>
    </row>
    <row r="1849" spans="2:9" x14ac:dyDescent="0.3">
      <c r="B1849" s="48">
        <v>1846</v>
      </c>
      <c r="C1849" s="50" t="s">
        <v>3094</v>
      </c>
      <c r="D1849" s="36"/>
      <c r="E1849" s="36"/>
      <c r="F1849" s="40"/>
      <c r="G1849" s="40"/>
      <c r="H1849" s="40"/>
      <c r="I1849" s="40"/>
    </row>
    <row r="1850" spans="2:9" x14ac:dyDescent="0.3">
      <c r="B1850" s="48">
        <v>1847</v>
      </c>
      <c r="C1850" s="50" t="s">
        <v>3095</v>
      </c>
      <c r="D1850" s="36"/>
      <c r="E1850" s="36"/>
      <c r="F1850" s="40"/>
      <c r="G1850" s="40"/>
      <c r="H1850" s="40"/>
      <c r="I1850" s="40"/>
    </row>
    <row r="1851" spans="2:9" x14ac:dyDescent="0.3">
      <c r="B1851" s="48">
        <v>1848</v>
      </c>
      <c r="C1851" s="50" t="s">
        <v>3096</v>
      </c>
      <c r="D1851" s="36"/>
      <c r="E1851" s="36"/>
      <c r="F1851" s="40"/>
      <c r="G1851" s="40"/>
      <c r="H1851" s="40"/>
      <c r="I1851" s="40"/>
    </row>
    <row r="1852" spans="2:9" x14ac:dyDescent="0.3">
      <c r="B1852" s="48">
        <v>1849</v>
      </c>
      <c r="C1852" s="50" t="s">
        <v>3097</v>
      </c>
      <c r="D1852" s="36"/>
      <c r="E1852" s="36"/>
      <c r="F1852" s="40"/>
      <c r="G1852" s="40"/>
      <c r="H1852" s="40"/>
      <c r="I1852" s="40"/>
    </row>
    <row r="1853" spans="2:9" x14ac:dyDescent="0.3">
      <c r="B1853" s="48">
        <v>1850</v>
      </c>
      <c r="C1853" s="50" t="s">
        <v>3098</v>
      </c>
      <c r="D1853" s="36"/>
      <c r="E1853" s="36"/>
      <c r="F1853" s="40"/>
      <c r="G1853" s="40"/>
      <c r="H1853" s="40"/>
      <c r="I1853" s="40"/>
    </row>
    <row r="1854" spans="2:9" x14ac:dyDescent="0.3">
      <c r="B1854" s="48">
        <v>1851</v>
      </c>
      <c r="C1854" s="50" t="s">
        <v>3099</v>
      </c>
      <c r="D1854" s="36"/>
      <c r="E1854" s="36"/>
      <c r="F1854" s="40"/>
      <c r="G1854" s="40"/>
      <c r="H1854" s="40"/>
      <c r="I1854" s="40"/>
    </row>
    <row r="1855" spans="2:9" x14ac:dyDescent="0.3">
      <c r="B1855" s="48">
        <v>1852</v>
      </c>
      <c r="C1855" s="50" t="s">
        <v>3100</v>
      </c>
      <c r="D1855" s="36"/>
      <c r="E1855" s="36"/>
      <c r="F1855" s="40"/>
      <c r="G1855" s="40"/>
      <c r="H1855" s="40"/>
      <c r="I1855" s="40"/>
    </row>
    <row r="1856" spans="2:9" x14ac:dyDescent="0.3">
      <c r="B1856" s="48">
        <v>1853</v>
      </c>
      <c r="C1856" s="50" t="s">
        <v>3101</v>
      </c>
      <c r="D1856" s="36"/>
      <c r="E1856" s="36"/>
      <c r="F1856" s="40"/>
      <c r="G1856" s="40"/>
      <c r="H1856" s="40"/>
      <c r="I1856" s="40"/>
    </row>
    <row r="1857" spans="2:9" x14ac:dyDescent="0.3">
      <c r="B1857" s="48">
        <v>1854</v>
      </c>
      <c r="C1857" s="50" t="s">
        <v>3102</v>
      </c>
      <c r="D1857" s="36"/>
      <c r="E1857" s="36"/>
      <c r="F1857" s="40"/>
      <c r="G1857" s="40"/>
      <c r="H1857" s="40"/>
      <c r="I1857" s="40"/>
    </row>
    <row r="1858" spans="2:9" x14ac:dyDescent="0.3">
      <c r="B1858" s="48">
        <v>1855</v>
      </c>
      <c r="C1858" s="50" t="s">
        <v>3103</v>
      </c>
      <c r="D1858" s="36"/>
      <c r="E1858" s="36"/>
      <c r="F1858" s="40"/>
      <c r="G1858" s="40"/>
      <c r="H1858" s="40"/>
      <c r="I1858" s="40"/>
    </row>
    <row r="1859" spans="2:9" x14ac:dyDescent="0.3">
      <c r="B1859" s="48">
        <v>1856</v>
      </c>
      <c r="C1859" s="50" t="s">
        <v>3104</v>
      </c>
      <c r="D1859" s="36"/>
      <c r="E1859" s="36"/>
      <c r="F1859" s="40"/>
      <c r="G1859" s="40"/>
      <c r="H1859" s="40"/>
      <c r="I1859" s="40"/>
    </row>
    <row r="1860" spans="2:9" x14ac:dyDescent="0.3">
      <c r="B1860" s="48">
        <v>1857</v>
      </c>
      <c r="C1860" s="50" t="s">
        <v>3105</v>
      </c>
      <c r="D1860" s="36"/>
      <c r="E1860" s="36"/>
      <c r="F1860" s="40"/>
      <c r="G1860" s="40"/>
      <c r="H1860" s="40"/>
      <c r="I1860" s="40"/>
    </row>
    <row r="1861" spans="2:9" x14ac:dyDescent="0.3">
      <c r="B1861" s="48">
        <v>1858</v>
      </c>
      <c r="C1861" s="50" t="s">
        <v>3106</v>
      </c>
      <c r="D1861" s="36"/>
      <c r="E1861" s="36"/>
      <c r="F1861" s="40"/>
      <c r="G1861" s="40"/>
      <c r="H1861" s="40"/>
      <c r="I1861" s="40"/>
    </row>
    <row r="1862" spans="2:9" x14ac:dyDescent="0.3">
      <c r="B1862" s="48">
        <v>1859</v>
      </c>
      <c r="C1862" s="50" t="s">
        <v>3107</v>
      </c>
      <c r="D1862" s="36"/>
      <c r="E1862" s="36"/>
      <c r="F1862" s="40"/>
      <c r="G1862" s="40"/>
      <c r="H1862" s="40"/>
      <c r="I1862" s="40"/>
    </row>
    <row r="1863" spans="2:9" x14ac:dyDescent="0.3">
      <c r="B1863" s="48">
        <v>1860</v>
      </c>
      <c r="C1863" s="50" t="s">
        <v>3108</v>
      </c>
      <c r="D1863" s="36"/>
      <c r="E1863" s="36"/>
      <c r="F1863" s="40"/>
      <c r="G1863" s="40"/>
      <c r="H1863" s="40"/>
      <c r="I1863" s="40"/>
    </row>
    <row r="1864" spans="2:9" x14ac:dyDescent="0.3">
      <c r="B1864" s="48">
        <v>1861</v>
      </c>
      <c r="C1864" s="50" t="s">
        <v>3109</v>
      </c>
      <c r="D1864" s="36"/>
      <c r="E1864" s="36"/>
      <c r="F1864" s="40"/>
      <c r="G1864" s="40"/>
      <c r="H1864" s="40"/>
      <c r="I1864" s="40"/>
    </row>
    <row r="1865" spans="2:9" x14ac:dyDescent="0.3">
      <c r="B1865" s="48">
        <v>1862</v>
      </c>
      <c r="C1865" s="50" t="s">
        <v>3110</v>
      </c>
      <c r="D1865" s="36"/>
      <c r="E1865" s="36"/>
      <c r="F1865" s="40"/>
      <c r="G1865" s="40"/>
      <c r="H1865" s="40"/>
      <c r="I1865" s="40"/>
    </row>
    <row r="1866" spans="2:9" x14ac:dyDescent="0.3">
      <c r="B1866" s="48">
        <v>1863</v>
      </c>
      <c r="C1866" s="50" t="s">
        <v>3111</v>
      </c>
      <c r="D1866" s="36"/>
      <c r="E1866" s="36"/>
      <c r="F1866" s="40"/>
      <c r="G1866" s="40"/>
      <c r="H1866" s="40"/>
      <c r="I1866" s="40"/>
    </row>
    <row r="1867" spans="2:9" x14ac:dyDescent="0.3">
      <c r="B1867" s="48">
        <v>1864</v>
      </c>
      <c r="C1867" s="50" t="s">
        <v>3112</v>
      </c>
      <c r="D1867" s="36"/>
      <c r="E1867" s="36"/>
      <c r="F1867" s="40"/>
      <c r="G1867" s="40"/>
      <c r="H1867" s="40"/>
      <c r="I1867" s="40"/>
    </row>
    <row r="1868" spans="2:9" x14ac:dyDescent="0.3">
      <c r="B1868" s="48">
        <v>1865</v>
      </c>
      <c r="C1868" s="50" t="s">
        <v>3113</v>
      </c>
      <c r="D1868" s="36"/>
      <c r="E1868" s="36"/>
      <c r="F1868" s="40"/>
      <c r="G1868" s="40"/>
      <c r="H1868" s="40"/>
      <c r="I1868" s="40"/>
    </row>
    <row r="1869" spans="2:9" x14ac:dyDescent="0.3">
      <c r="B1869" s="48">
        <v>1866</v>
      </c>
      <c r="C1869" s="50" t="s">
        <v>3114</v>
      </c>
      <c r="D1869" s="36"/>
      <c r="E1869" s="36"/>
      <c r="F1869" s="40"/>
      <c r="G1869" s="40"/>
      <c r="H1869" s="40"/>
      <c r="I1869" s="40"/>
    </row>
    <row r="1870" spans="2:9" x14ac:dyDescent="0.3">
      <c r="B1870" s="48">
        <v>1867</v>
      </c>
      <c r="C1870" s="50" t="s">
        <v>3115</v>
      </c>
      <c r="D1870" s="36"/>
      <c r="E1870" s="36"/>
      <c r="F1870" s="40"/>
      <c r="G1870" s="40"/>
      <c r="H1870" s="40"/>
      <c r="I1870" s="40"/>
    </row>
    <row r="1871" spans="2:9" x14ac:dyDescent="0.3">
      <c r="B1871" s="48">
        <v>1868</v>
      </c>
      <c r="C1871" s="50" t="s">
        <v>3116</v>
      </c>
      <c r="D1871" s="36"/>
      <c r="E1871" s="36"/>
      <c r="F1871" s="40"/>
      <c r="G1871" s="40"/>
      <c r="H1871" s="40"/>
      <c r="I1871" s="40"/>
    </row>
    <row r="1872" spans="2:9" x14ac:dyDescent="0.3">
      <c r="B1872" s="48">
        <v>1869</v>
      </c>
      <c r="C1872" s="50" t="s">
        <v>3117</v>
      </c>
      <c r="D1872" s="36"/>
      <c r="E1872" s="36"/>
      <c r="F1872" s="40"/>
      <c r="G1872" s="40"/>
      <c r="H1872" s="40"/>
      <c r="I1872" s="40"/>
    </row>
    <row r="1873" spans="2:9" x14ac:dyDescent="0.3">
      <c r="B1873" s="48">
        <v>1870</v>
      </c>
      <c r="C1873" s="50" t="s">
        <v>3118</v>
      </c>
      <c r="D1873" s="36"/>
      <c r="E1873" s="36"/>
      <c r="F1873" s="40"/>
      <c r="G1873" s="40"/>
      <c r="H1873" s="40"/>
      <c r="I1873" s="40"/>
    </row>
    <row r="1874" spans="2:9" x14ac:dyDescent="0.3">
      <c r="B1874" s="48">
        <v>1871</v>
      </c>
      <c r="C1874" s="50" t="s">
        <v>3119</v>
      </c>
      <c r="D1874" s="36"/>
      <c r="E1874" s="36"/>
      <c r="F1874" s="40"/>
      <c r="G1874" s="40"/>
      <c r="H1874" s="40"/>
      <c r="I1874" s="40"/>
    </row>
    <row r="1875" spans="2:9" x14ac:dyDescent="0.3">
      <c r="B1875" s="48">
        <v>1872</v>
      </c>
      <c r="C1875" s="50" t="s">
        <v>3120</v>
      </c>
      <c r="D1875" s="36"/>
      <c r="E1875" s="36"/>
      <c r="F1875" s="40"/>
      <c r="G1875" s="40"/>
      <c r="H1875" s="40"/>
      <c r="I1875" s="40"/>
    </row>
    <row r="1876" spans="2:9" x14ac:dyDescent="0.3">
      <c r="B1876" s="48">
        <v>1873</v>
      </c>
      <c r="C1876" s="50" t="s">
        <v>3121</v>
      </c>
      <c r="D1876" s="36"/>
      <c r="E1876" s="36"/>
      <c r="F1876" s="40"/>
      <c r="G1876" s="40"/>
      <c r="H1876" s="40"/>
      <c r="I1876" s="40"/>
    </row>
    <row r="1877" spans="2:9" x14ac:dyDescent="0.3">
      <c r="B1877" s="48">
        <v>1874</v>
      </c>
      <c r="C1877" s="50" t="s">
        <v>3122</v>
      </c>
      <c r="D1877" s="36"/>
      <c r="E1877" s="36"/>
      <c r="F1877" s="40"/>
      <c r="G1877" s="40"/>
      <c r="H1877" s="40"/>
      <c r="I1877" s="40"/>
    </row>
    <row r="1878" spans="2:9" x14ac:dyDescent="0.3">
      <c r="B1878" s="48">
        <v>1875</v>
      </c>
      <c r="C1878" s="50" t="s">
        <v>3123</v>
      </c>
      <c r="D1878" s="36"/>
      <c r="E1878" s="36"/>
      <c r="F1878" s="40"/>
      <c r="G1878" s="40"/>
      <c r="H1878" s="40"/>
      <c r="I1878" s="40"/>
    </row>
    <row r="1879" spans="2:9" x14ac:dyDescent="0.3">
      <c r="B1879" s="48">
        <v>1876</v>
      </c>
      <c r="C1879" s="50" t="s">
        <v>3124</v>
      </c>
      <c r="D1879" s="36"/>
      <c r="E1879" s="36"/>
      <c r="F1879" s="40"/>
      <c r="G1879" s="40"/>
      <c r="H1879" s="40"/>
      <c r="I1879" s="40"/>
    </row>
    <row r="1880" spans="2:9" x14ac:dyDescent="0.3">
      <c r="B1880" s="48">
        <v>1877</v>
      </c>
      <c r="C1880" s="50" t="s">
        <v>3125</v>
      </c>
      <c r="D1880" s="36"/>
      <c r="E1880" s="36"/>
      <c r="F1880" s="40"/>
      <c r="G1880" s="40"/>
      <c r="H1880" s="40"/>
      <c r="I1880" s="40"/>
    </row>
    <row r="1881" spans="2:9" x14ac:dyDescent="0.3">
      <c r="B1881" s="48">
        <v>1878</v>
      </c>
      <c r="C1881" s="50" t="s">
        <v>3126</v>
      </c>
      <c r="D1881" s="36"/>
      <c r="E1881" s="36"/>
      <c r="F1881" s="40"/>
      <c r="G1881" s="40"/>
      <c r="H1881" s="40"/>
      <c r="I1881" s="40"/>
    </row>
    <row r="1882" spans="2:9" x14ac:dyDescent="0.3">
      <c r="B1882" s="48">
        <v>1879</v>
      </c>
      <c r="C1882" s="50" t="s">
        <v>3127</v>
      </c>
      <c r="D1882" s="36"/>
      <c r="E1882" s="36"/>
      <c r="F1882" s="40"/>
      <c r="G1882" s="40"/>
      <c r="H1882" s="40"/>
      <c r="I1882" s="40"/>
    </row>
    <row r="1883" spans="2:9" x14ac:dyDescent="0.3">
      <c r="B1883" s="48">
        <v>1880</v>
      </c>
      <c r="C1883" s="50" t="s">
        <v>3128</v>
      </c>
      <c r="D1883" s="36"/>
      <c r="E1883" s="36"/>
      <c r="F1883" s="40"/>
      <c r="G1883" s="40"/>
      <c r="H1883" s="40"/>
      <c r="I1883" s="40"/>
    </row>
    <row r="1884" spans="2:9" x14ac:dyDescent="0.3">
      <c r="B1884" s="48">
        <v>1881</v>
      </c>
      <c r="C1884" s="50" t="s">
        <v>3129</v>
      </c>
      <c r="D1884" s="36"/>
      <c r="E1884" s="36"/>
      <c r="F1884" s="40"/>
      <c r="G1884" s="40"/>
      <c r="H1884" s="40"/>
      <c r="I1884" s="40"/>
    </row>
    <row r="1885" spans="2:9" x14ac:dyDescent="0.3">
      <c r="B1885" s="48">
        <v>1882</v>
      </c>
      <c r="C1885" s="50" t="s">
        <v>3130</v>
      </c>
      <c r="D1885" s="36"/>
      <c r="E1885" s="36"/>
      <c r="F1885" s="40"/>
      <c r="G1885" s="40"/>
      <c r="H1885" s="40"/>
      <c r="I1885" s="40"/>
    </row>
    <row r="1886" spans="2:9" x14ac:dyDescent="0.3">
      <c r="B1886" s="48">
        <v>1883</v>
      </c>
      <c r="C1886" s="50" t="s">
        <v>3131</v>
      </c>
      <c r="D1886" s="36"/>
      <c r="E1886" s="36"/>
      <c r="F1886" s="40"/>
      <c r="G1886" s="40"/>
      <c r="H1886" s="40"/>
      <c r="I1886" s="40"/>
    </row>
    <row r="1887" spans="2:9" x14ac:dyDescent="0.3">
      <c r="B1887" s="48">
        <v>1884</v>
      </c>
      <c r="C1887" s="50" t="s">
        <v>3132</v>
      </c>
      <c r="D1887" s="36"/>
      <c r="E1887" s="36"/>
      <c r="F1887" s="40"/>
      <c r="G1887" s="40"/>
      <c r="H1887" s="40"/>
      <c r="I1887" s="40"/>
    </row>
    <row r="1888" spans="2:9" x14ac:dyDescent="0.3">
      <c r="B1888" s="48">
        <v>1885</v>
      </c>
      <c r="C1888" s="50" t="s">
        <v>3133</v>
      </c>
      <c r="D1888" s="36"/>
      <c r="E1888" s="36"/>
      <c r="F1888" s="40"/>
      <c r="G1888" s="40"/>
      <c r="H1888" s="40"/>
      <c r="I1888" s="40"/>
    </row>
    <row r="1889" spans="2:9" x14ac:dyDescent="0.3">
      <c r="B1889" s="48">
        <v>1886</v>
      </c>
      <c r="C1889" s="50" t="s">
        <v>3134</v>
      </c>
      <c r="D1889" s="36"/>
      <c r="E1889" s="36"/>
      <c r="F1889" s="40"/>
      <c r="G1889" s="40"/>
      <c r="H1889" s="40"/>
      <c r="I1889" s="40"/>
    </row>
    <row r="1890" spans="2:9" x14ac:dyDescent="0.3">
      <c r="B1890" s="48">
        <v>1887</v>
      </c>
      <c r="C1890" s="50" t="s">
        <v>3135</v>
      </c>
      <c r="D1890" s="36"/>
      <c r="E1890" s="36"/>
      <c r="F1890" s="40"/>
      <c r="G1890" s="40"/>
      <c r="H1890" s="40"/>
      <c r="I1890" s="40"/>
    </row>
    <row r="1891" spans="2:9" x14ac:dyDescent="0.3">
      <c r="B1891" s="48">
        <v>1888</v>
      </c>
      <c r="C1891" s="50" t="s">
        <v>3136</v>
      </c>
      <c r="D1891" s="36"/>
      <c r="E1891" s="36"/>
      <c r="F1891" s="40"/>
      <c r="G1891" s="40"/>
      <c r="H1891" s="40"/>
      <c r="I1891" s="40"/>
    </row>
    <row r="1892" spans="2:9" x14ac:dyDescent="0.3">
      <c r="B1892" s="48">
        <v>1889</v>
      </c>
      <c r="C1892" s="50" t="s">
        <v>3137</v>
      </c>
      <c r="D1892" s="36"/>
      <c r="E1892" s="36"/>
      <c r="F1892" s="40"/>
      <c r="G1892" s="40"/>
      <c r="H1892" s="40"/>
      <c r="I1892" s="40"/>
    </row>
    <row r="1893" spans="2:9" x14ac:dyDescent="0.3">
      <c r="B1893" s="48">
        <v>1890</v>
      </c>
      <c r="C1893" s="50" t="s">
        <v>3138</v>
      </c>
      <c r="D1893" s="36"/>
      <c r="E1893" s="36"/>
      <c r="F1893" s="40"/>
      <c r="G1893" s="40"/>
      <c r="H1893" s="40"/>
      <c r="I1893" s="40"/>
    </row>
    <row r="1894" spans="2:9" x14ac:dyDescent="0.3">
      <c r="B1894" s="48">
        <v>1891</v>
      </c>
      <c r="C1894" s="50" t="s">
        <v>3139</v>
      </c>
      <c r="D1894" s="36"/>
      <c r="E1894" s="36"/>
      <c r="F1894" s="40"/>
      <c r="G1894" s="40"/>
      <c r="H1894" s="40"/>
      <c r="I1894" s="40"/>
    </row>
    <row r="1895" spans="2:9" x14ac:dyDescent="0.3">
      <c r="B1895" s="48">
        <v>1892</v>
      </c>
      <c r="C1895" s="50" t="s">
        <v>3140</v>
      </c>
      <c r="D1895" s="36"/>
      <c r="E1895" s="36"/>
      <c r="F1895" s="40"/>
      <c r="G1895" s="40"/>
      <c r="H1895" s="40"/>
      <c r="I1895" s="40"/>
    </row>
    <row r="1896" spans="2:9" x14ac:dyDescent="0.3">
      <c r="B1896" s="48">
        <v>1893</v>
      </c>
      <c r="C1896" s="50" t="s">
        <v>3141</v>
      </c>
      <c r="D1896" s="36"/>
      <c r="E1896" s="36"/>
      <c r="F1896" s="40"/>
      <c r="G1896" s="40"/>
      <c r="H1896" s="40"/>
      <c r="I1896" s="40"/>
    </row>
    <row r="1897" spans="2:9" x14ac:dyDescent="0.3">
      <c r="B1897" s="48">
        <v>1894</v>
      </c>
      <c r="C1897" s="50" t="s">
        <v>3142</v>
      </c>
      <c r="D1897" s="36"/>
      <c r="E1897" s="36"/>
      <c r="F1897" s="40"/>
      <c r="G1897" s="40"/>
      <c r="H1897" s="40"/>
      <c r="I1897" s="40"/>
    </row>
    <row r="1898" spans="2:9" x14ac:dyDescent="0.3">
      <c r="B1898" s="48">
        <v>1895</v>
      </c>
      <c r="C1898" s="50" t="s">
        <v>3143</v>
      </c>
      <c r="D1898" s="36"/>
      <c r="E1898" s="36"/>
      <c r="F1898" s="40"/>
      <c r="G1898" s="40"/>
      <c r="H1898" s="40"/>
      <c r="I1898" s="40"/>
    </row>
    <row r="1899" spans="2:9" x14ac:dyDescent="0.3">
      <c r="B1899" s="48">
        <v>1896</v>
      </c>
      <c r="C1899" s="50" t="s">
        <v>3144</v>
      </c>
      <c r="D1899" s="36"/>
      <c r="E1899" s="36"/>
      <c r="F1899" s="40"/>
      <c r="G1899" s="40"/>
      <c r="H1899" s="40"/>
      <c r="I1899" s="40"/>
    </row>
    <row r="1900" spans="2:9" x14ac:dyDescent="0.3">
      <c r="B1900" s="48">
        <v>1897</v>
      </c>
      <c r="C1900" s="50" t="s">
        <v>3145</v>
      </c>
      <c r="D1900" s="36"/>
      <c r="E1900" s="36"/>
      <c r="F1900" s="40"/>
      <c r="G1900" s="40"/>
      <c r="H1900" s="40"/>
      <c r="I1900" s="40"/>
    </row>
    <row r="1901" spans="2:9" x14ac:dyDescent="0.3">
      <c r="B1901" s="48">
        <v>1898</v>
      </c>
      <c r="C1901" s="50" t="s">
        <v>3146</v>
      </c>
      <c r="D1901" s="36"/>
      <c r="E1901" s="36"/>
      <c r="F1901" s="40"/>
      <c r="G1901" s="40"/>
      <c r="H1901" s="40"/>
      <c r="I1901" s="40"/>
    </row>
    <row r="1902" spans="2:9" x14ac:dyDescent="0.3">
      <c r="B1902" s="48">
        <v>1899</v>
      </c>
      <c r="C1902" s="50" t="s">
        <v>3147</v>
      </c>
      <c r="D1902" s="36"/>
      <c r="E1902" s="36"/>
      <c r="F1902" s="40"/>
      <c r="G1902" s="40"/>
      <c r="H1902" s="40"/>
      <c r="I1902" s="40"/>
    </row>
    <row r="1903" spans="2:9" x14ac:dyDescent="0.3">
      <c r="B1903" s="48">
        <v>1900</v>
      </c>
      <c r="C1903" s="50" t="s">
        <v>3148</v>
      </c>
      <c r="D1903" s="36"/>
      <c r="E1903" s="36"/>
      <c r="F1903" s="40"/>
      <c r="G1903" s="40"/>
      <c r="H1903" s="40"/>
      <c r="I1903" s="40"/>
    </row>
    <row r="1904" spans="2:9" x14ac:dyDescent="0.3">
      <c r="B1904" s="48">
        <v>1901</v>
      </c>
      <c r="C1904" s="50" t="s">
        <v>3149</v>
      </c>
      <c r="D1904" s="36"/>
      <c r="E1904" s="36"/>
      <c r="F1904" s="40"/>
      <c r="G1904" s="40"/>
      <c r="H1904" s="40"/>
      <c r="I1904" s="40"/>
    </row>
    <row r="1905" spans="2:9" x14ac:dyDescent="0.3">
      <c r="B1905" s="48">
        <v>1902</v>
      </c>
      <c r="C1905" s="50" t="s">
        <v>3150</v>
      </c>
      <c r="D1905" s="36"/>
      <c r="E1905" s="36"/>
      <c r="F1905" s="40"/>
      <c r="G1905" s="40"/>
      <c r="H1905" s="40"/>
      <c r="I1905" s="40"/>
    </row>
    <row r="1906" spans="2:9" x14ac:dyDescent="0.3">
      <c r="B1906" s="48">
        <v>1903</v>
      </c>
      <c r="C1906" s="50" t="s">
        <v>3151</v>
      </c>
      <c r="D1906" s="36"/>
      <c r="E1906" s="36"/>
      <c r="F1906" s="40"/>
      <c r="G1906" s="40"/>
      <c r="H1906" s="40"/>
      <c r="I1906" s="40"/>
    </row>
    <row r="1907" spans="2:9" x14ac:dyDescent="0.3">
      <c r="B1907" s="48">
        <v>1904</v>
      </c>
      <c r="C1907" s="50" t="s">
        <v>3152</v>
      </c>
      <c r="D1907" s="36"/>
      <c r="E1907" s="36"/>
      <c r="F1907" s="40"/>
      <c r="G1907" s="40"/>
      <c r="H1907" s="40"/>
      <c r="I1907" s="40"/>
    </row>
    <row r="1908" spans="2:9" x14ac:dyDescent="0.3">
      <c r="B1908" s="48">
        <v>1905</v>
      </c>
      <c r="C1908" s="50" t="s">
        <v>3153</v>
      </c>
      <c r="D1908" s="36"/>
      <c r="E1908" s="36"/>
      <c r="F1908" s="40"/>
      <c r="G1908" s="40"/>
      <c r="H1908" s="40"/>
      <c r="I1908" s="40"/>
    </row>
    <row r="1909" spans="2:9" x14ac:dyDescent="0.3">
      <c r="B1909" s="48">
        <v>1906</v>
      </c>
      <c r="C1909" s="50" t="s">
        <v>3154</v>
      </c>
      <c r="D1909" s="36"/>
      <c r="E1909" s="36"/>
      <c r="F1909" s="40"/>
      <c r="G1909" s="40"/>
      <c r="H1909" s="40"/>
      <c r="I1909" s="40"/>
    </row>
    <row r="1910" spans="2:9" x14ac:dyDescent="0.3">
      <c r="B1910" s="48">
        <v>1907</v>
      </c>
      <c r="C1910" s="50" t="s">
        <v>3155</v>
      </c>
      <c r="D1910" s="36"/>
      <c r="E1910" s="36"/>
      <c r="F1910" s="40"/>
      <c r="G1910" s="40"/>
      <c r="H1910" s="40"/>
      <c r="I1910" s="40"/>
    </row>
    <row r="1911" spans="2:9" x14ac:dyDescent="0.3">
      <c r="B1911" s="48">
        <v>1908</v>
      </c>
      <c r="C1911" s="50" t="s">
        <v>3156</v>
      </c>
      <c r="D1911" s="36"/>
      <c r="E1911" s="36"/>
      <c r="F1911" s="40"/>
      <c r="G1911" s="40"/>
      <c r="H1911" s="40"/>
      <c r="I1911" s="40"/>
    </row>
    <row r="1912" spans="2:9" x14ac:dyDescent="0.3">
      <c r="B1912" s="48">
        <v>1909</v>
      </c>
      <c r="C1912" s="50" t="s">
        <v>3157</v>
      </c>
      <c r="D1912" s="36"/>
      <c r="E1912" s="36"/>
      <c r="F1912" s="40"/>
      <c r="G1912" s="40"/>
      <c r="H1912" s="40"/>
      <c r="I1912" s="40"/>
    </row>
    <row r="1913" spans="2:9" x14ac:dyDescent="0.3">
      <c r="B1913" s="48">
        <v>1910</v>
      </c>
      <c r="C1913" s="50" t="s">
        <v>3158</v>
      </c>
      <c r="D1913" s="36"/>
      <c r="E1913" s="36"/>
      <c r="F1913" s="40"/>
      <c r="G1913" s="40"/>
      <c r="H1913" s="40"/>
      <c r="I1913" s="40"/>
    </row>
    <row r="1914" spans="2:9" x14ac:dyDescent="0.3">
      <c r="B1914" s="48">
        <v>1911</v>
      </c>
      <c r="C1914" s="50" t="s">
        <v>3159</v>
      </c>
      <c r="D1914" s="36"/>
      <c r="E1914" s="36"/>
      <c r="F1914" s="40"/>
      <c r="G1914" s="40"/>
      <c r="H1914" s="40"/>
      <c r="I1914" s="40"/>
    </row>
    <row r="1915" spans="2:9" x14ac:dyDescent="0.3">
      <c r="B1915" s="48">
        <v>1912</v>
      </c>
      <c r="C1915" s="50" t="s">
        <v>3160</v>
      </c>
      <c r="D1915" s="36"/>
      <c r="E1915" s="36"/>
      <c r="F1915" s="40"/>
      <c r="G1915" s="40"/>
      <c r="H1915" s="40"/>
      <c r="I1915" s="40"/>
    </row>
    <row r="1916" spans="2:9" x14ac:dyDescent="0.3">
      <c r="B1916" s="48">
        <v>1913</v>
      </c>
      <c r="C1916" s="50" t="s">
        <v>3161</v>
      </c>
      <c r="D1916" s="36"/>
      <c r="E1916" s="36"/>
      <c r="F1916" s="40"/>
      <c r="G1916" s="40"/>
      <c r="H1916" s="40"/>
      <c r="I1916" s="40"/>
    </row>
    <row r="1917" spans="2:9" x14ac:dyDescent="0.3">
      <c r="B1917" s="48">
        <v>1914</v>
      </c>
      <c r="C1917" s="50" t="s">
        <v>3162</v>
      </c>
      <c r="D1917" s="36"/>
      <c r="E1917" s="36"/>
      <c r="F1917" s="40"/>
      <c r="G1917" s="40"/>
      <c r="H1917" s="40"/>
      <c r="I1917" s="40"/>
    </row>
    <row r="1918" spans="2:9" x14ac:dyDescent="0.3">
      <c r="B1918" s="48">
        <v>1915</v>
      </c>
      <c r="C1918" s="50" t="s">
        <v>3163</v>
      </c>
      <c r="D1918" s="36"/>
      <c r="E1918" s="36"/>
      <c r="F1918" s="40"/>
      <c r="G1918" s="40"/>
      <c r="H1918" s="40"/>
      <c r="I1918" s="40"/>
    </row>
    <row r="1919" spans="2:9" x14ac:dyDescent="0.3">
      <c r="B1919" s="48">
        <v>1916</v>
      </c>
      <c r="C1919" s="50" t="s">
        <v>3164</v>
      </c>
      <c r="D1919" s="36"/>
      <c r="E1919" s="36"/>
      <c r="F1919" s="40"/>
      <c r="G1919" s="40"/>
      <c r="H1919" s="40"/>
      <c r="I1919" s="40"/>
    </row>
    <row r="1920" spans="2:9" x14ac:dyDescent="0.3">
      <c r="B1920" s="48">
        <v>1917</v>
      </c>
      <c r="C1920" s="50" t="s">
        <v>3165</v>
      </c>
      <c r="D1920" s="36"/>
      <c r="E1920" s="36"/>
      <c r="F1920" s="40"/>
      <c r="G1920" s="40"/>
      <c r="H1920" s="40"/>
      <c r="I1920" s="40"/>
    </row>
    <row r="1921" spans="2:9" x14ac:dyDescent="0.3">
      <c r="B1921" s="48">
        <v>1918</v>
      </c>
      <c r="C1921" s="50" t="s">
        <v>3166</v>
      </c>
      <c r="D1921" s="36"/>
      <c r="E1921" s="36"/>
      <c r="F1921" s="40"/>
      <c r="G1921" s="40"/>
      <c r="H1921" s="40"/>
      <c r="I1921" s="40"/>
    </row>
    <row r="1922" spans="2:9" x14ac:dyDescent="0.3">
      <c r="B1922" s="48">
        <v>1919</v>
      </c>
      <c r="C1922" s="50" t="s">
        <v>3167</v>
      </c>
      <c r="D1922" s="36"/>
      <c r="E1922" s="36"/>
      <c r="F1922" s="40"/>
      <c r="G1922" s="40"/>
      <c r="H1922" s="40"/>
      <c r="I1922" s="40"/>
    </row>
    <row r="1923" spans="2:9" x14ac:dyDescent="0.3">
      <c r="B1923" s="48">
        <v>1920</v>
      </c>
      <c r="C1923" s="50" t="s">
        <v>3168</v>
      </c>
      <c r="D1923" s="36"/>
      <c r="E1923" s="36"/>
      <c r="F1923" s="40"/>
      <c r="G1923" s="40"/>
      <c r="H1923" s="40"/>
      <c r="I1923" s="40"/>
    </row>
    <row r="1924" spans="2:9" x14ac:dyDescent="0.3">
      <c r="B1924" s="48">
        <v>1921</v>
      </c>
      <c r="C1924" s="50" t="s">
        <v>3169</v>
      </c>
      <c r="D1924" s="36"/>
      <c r="E1924" s="36"/>
      <c r="F1924" s="40"/>
      <c r="G1924" s="40"/>
      <c r="H1924" s="40"/>
      <c r="I1924" s="40"/>
    </row>
    <row r="1925" spans="2:9" x14ac:dyDescent="0.3">
      <c r="B1925" s="48">
        <v>1922</v>
      </c>
      <c r="C1925" s="50" t="s">
        <v>3170</v>
      </c>
      <c r="D1925" s="36"/>
      <c r="E1925" s="36"/>
      <c r="F1925" s="40"/>
      <c r="G1925" s="40"/>
      <c r="H1925" s="40"/>
      <c r="I1925" s="40"/>
    </row>
    <row r="1926" spans="2:9" x14ac:dyDescent="0.3">
      <c r="B1926" s="48">
        <v>1923</v>
      </c>
      <c r="C1926" s="50" t="s">
        <v>3171</v>
      </c>
      <c r="D1926" s="36"/>
      <c r="E1926" s="36"/>
      <c r="F1926" s="40"/>
      <c r="G1926" s="40"/>
      <c r="H1926" s="40"/>
      <c r="I1926" s="40"/>
    </row>
    <row r="1927" spans="2:9" x14ac:dyDescent="0.3">
      <c r="B1927" s="48">
        <v>1924</v>
      </c>
      <c r="C1927" s="50" t="s">
        <v>3172</v>
      </c>
      <c r="D1927" s="36"/>
      <c r="E1927" s="36"/>
      <c r="F1927" s="40"/>
      <c r="G1927" s="40"/>
      <c r="H1927" s="40"/>
      <c r="I1927" s="40"/>
    </row>
    <row r="1928" spans="2:9" x14ac:dyDescent="0.3">
      <c r="B1928" s="48">
        <v>1925</v>
      </c>
      <c r="C1928" s="50" t="s">
        <v>3173</v>
      </c>
      <c r="D1928" s="36"/>
      <c r="E1928" s="36"/>
      <c r="F1928" s="40"/>
      <c r="G1928" s="40"/>
      <c r="H1928" s="40"/>
      <c r="I1928" s="40"/>
    </row>
    <row r="1929" spans="2:9" x14ac:dyDescent="0.3">
      <c r="B1929" s="48">
        <v>1926</v>
      </c>
      <c r="C1929" s="50" t="s">
        <v>3174</v>
      </c>
      <c r="D1929" s="36"/>
      <c r="E1929" s="36"/>
      <c r="F1929" s="40"/>
      <c r="G1929" s="40"/>
      <c r="H1929" s="40"/>
      <c r="I1929" s="40"/>
    </row>
    <row r="1930" spans="2:9" x14ac:dyDescent="0.3">
      <c r="B1930" s="48">
        <v>1927</v>
      </c>
      <c r="C1930" s="50" t="s">
        <v>3175</v>
      </c>
      <c r="D1930" s="36"/>
      <c r="E1930" s="36"/>
      <c r="F1930" s="40"/>
      <c r="G1930" s="40"/>
      <c r="H1930" s="40"/>
      <c r="I1930" s="40"/>
    </row>
    <row r="1931" spans="2:9" x14ac:dyDescent="0.3">
      <c r="B1931" s="48">
        <v>1928</v>
      </c>
      <c r="C1931" s="50" t="s">
        <v>3176</v>
      </c>
      <c r="D1931" s="36"/>
      <c r="E1931" s="36"/>
      <c r="F1931" s="40"/>
      <c r="G1931" s="40"/>
      <c r="H1931" s="40"/>
      <c r="I1931" s="40"/>
    </row>
    <row r="1932" spans="2:9" x14ac:dyDescent="0.3">
      <c r="B1932" s="48">
        <v>1929</v>
      </c>
      <c r="C1932" s="50" t="s">
        <v>3177</v>
      </c>
      <c r="D1932" s="36"/>
      <c r="E1932" s="36"/>
      <c r="F1932" s="40"/>
      <c r="G1932" s="40"/>
      <c r="H1932" s="40"/>
      <c r="I1932" s="40"/>
    </row>
    <row r="1933" spans="2:9" x14ac:dyDescent="0.3">
      <c r="B1933" s="48">
        <v>1930</v>
      </c>
      <c r="C1933" s="50" t="s">
        <v>3178</v>
      </c>
      <c r="D1933" s="36"/>
      <c r="E1933" s="36"/>
      <c r="F1933" s="40"/>
      <c r="G1933" s="40"/>
      <c r="H1933" s="40"/>
      <c r="I1933" s="40"/>
    </row>
    <row r="1934" spans="2:9" x14ac:dyDescent="0.3">
      <c r="B1934" s="48">
        <v>1931</v>
      </c>
      <c r="C1934" s="50" t="s">
        <v>3179</v>
      </c>
      <c r="D1934" s="36"/>
      <c r="E1934" s="36"/>
      <c r="F1934" s="40"/>
      <c r="G1934" s="40"/>
      <c r="H1934" s="40"/>
      <c r="I1934" s="40"/>
    </row>
    <row r="1935" spans="2:9" x14ac:dyDescent="0.3">
      <c r="B1935" s="48">
        <v>1932</v>
      </c>
      <c r="C1935" s="50" t="s">
        <v>3180</v>
      </c>
      <c r="D1935" s="36"/>
      <c r="E1935" s="36"/>
      <c r="F1935" s="40"/>
      <c r="G1935" s="40"/>
      <c r="H1935" s="40"/>
      <c r="I1935" s="40"/>
    </row>
    <row r="1936" spans="2:9" x14ac:dyDescent="0.3">
      <c r="B1936" s="48">
        <v>1933</v>
      </c>
      <c r="C1936" s="50" t="s">
        <v>3181</v>
      </c>
      <c r="D1936" s="36"/>
      <c r="E1936" s="36"/>
      <c r="F1936" s="40"/>
      <c r="G1936" s="40"/>
      <c r="H1936" s="40"/>
      <c r="I1936" s="40"/>
    </row>
    <row r="1937" spans="2:9" x14ac:dyDescent="0.3">
      <c r="B1937" s="48">
        <v>1934</v>
      </c>
      <c r="C1937" s="50" t="s">
        <v>3182</v>
      </c>
      <c r="D1937" s="36"/>
      <c r="E1937" s="36"/>
      <c r="F1937" s="40"/>
      <c r="G1937" s="40"/>
      <c r="H1937" s="40"/>
      <c r="I1937" s="40"/>
    </row>
    <row r="1938" spans="2:9" x14ac:dyDescent="0.3">
      <c r="B1938" s="48">
        <v>1935</v>
      </c>
      <c r="C1938" s="50" t="s">
        <v>3183</v>
      </c>
      <c r="D1938" s="36"/>
      <c r="E1938" s="36"/>
      <c r="F1938" s="40"/>
      <c r="G1938" s="40"/>
      <c r="H1938" s="40"/>
      <c r="I1938" s="40"/>
    </row>
    <row r="1939" spans="2:9" x14ac:dyDescent="0.3">
      <c r="B1939" s="48">
        <v>1936</v>
      </c>
      <c r="C1939" s="50" t="s">
        <v>3184</v>
      </c>
      <c r="D1939" s="36"/>
      <c r="E1939" s="36"/>
      <c r="F1939" s="40"/>
      <c r="G1939" s="40"/>
      <c r="H1939" s="40"/>
      <c r="I1939" s="40"/>
    </row>
    <row r="1940" spans="2:9" x14ac:dyDescent="0.3">
      <c r="B1940" s="48">
        <v>1937</v>
      </c>
      <c r="C1940" s="50" t="s">
        <v>3185</v>
      </c>
      <c r="D1940" s="36"/>
      <c r="E1940" s="36"/>
      <c r="F1940" s="40"/>
      <c r="G1940" s="40"/>
      <c r="H1940" s="40"/>
      <c r="I1940" s="40"/>
    </row>
    <row r="1941" spans="2:9" x14ac:dyDescent="0.3">
      <c r="B1941" s="48">
        <v>1938</v>
      </c>
      <c r="C1941" s="50" t="s">
        <v>3186</v>
      </c>
      <c r="D1941" s="36"/>
      <c r="E1941" s="36"/>
      <c r="F1941" s="40"/>
      <c r="G1941" s="40"/>
      <c r="H1941" s="40"/>
      <c r="I1941" s="40"/>
    </row>
    <row r="1942" spans="2:9" x14ac:dyDescent="0.3">
      <c r="B1942" s="48">
        <v>1939</v>
      </c>
      <c r="C1942" s="50" t="s">
        <v>3187</v>
      </c>
      <c r="D1942" s="36"/>
      <c r="E1942" s="36"/>
      <c r="F1942" s="40"/>
      <c r="G1942" s="40"/>
      <c r="H1942" s="40"/>
      <c r="I1942" s="40"/>
    </row>
    <row r="1943" spans="2:9" x14ac:dyDescent="0.3">
      <c r="B1943" s="48">
        <v>1940</v>
      </c>
      <c r="C1943" s="50" t="s">
        <v>3188</v>
      </c>
      <c r="D1943" s="36"/>
      <c r="E1943" s="36"/>
      <c r="F1943" s="40"/>
      <c r="G1943" s="40"/>
      <c r="H1943" s="40"/>
      <c r="I1943" s="40"/>
    </row>
    <row r="1944" spans="2:9" x14ac:dyDescent="0.3">
      <c r="B1944" s="48">
        <v>1941</v>
      </c>
      <c r="C1944" s="50" t="s">
        <v>3189</v>
      </c>
      <c r="D1944" s="36"/>
      <c r="E1944" s="36"/>
      <c r="F1944" s="40"/>
      <c r="G1944" s="40"/>
      <c r="H1944" s="40"/>
      <c r="I1944" s="40"/>
    </row>
    <row r="1945" spans="2:9" x14ac:dyDescent="0.3">
      <c r="B1945" s="48">
        <v>1942</v>
      </c>
      <c r="C1945" s="50" t="s">
        <v>3190</v>
      </c>
      <c r="D1945" s="36"/>
      <c r="E1945" s="36"/>
      <c r="F1945" s="40"/>
      <c r="G1945" s="40"/>
      <c r="H1945" s="40"/>
      <c r="I1945" s="40"/>
    </row>
    <row r="1946" spans="2:9" x14ac:dyDescent="0.3">
      <c r="B1946" s="48">
        <v>1943</v>
      </c>
      <c r="C1946" s="50" t="s">
        <v>3191</v>
      </c>
      <c r="D1946" s="36"/>
      <c r="E1946" s="36"/>
      <c r="F1946" s="40"/>
      <c r="G1946" s="40"/>
      <c r="H1946" s="40"/>
      <c r="I1946" s="40"/>
    </row>
    <row r="1947" spans="2:9" x14ac:dyDescent="0.3">
      <c r="B1947" s="48">
        <v>1944</v>
      </c>
      <c r="C1947" s="50" t="s">
        <v>3192</v>
      </c>
      <c r="D1947" s="36"/>
      <c r="E1947" s="36"/>
      <c r="F1947" s="40"/>
      <c r="G1947" s="40"/>
      <c r="H1947" s="40"/>
      <c r="I1947" s="40"/>
    </row>
    <row r="1948" spans="2:9" x14ac:dyDescent="0.3">
      <c r="B1948" s="48">
        <v>1945</v>
      </c>
      <c r="C1948" s="50" t="s">
        <v>3193</v>
      </c>
      <c r="D1948" s="36"/>
      <c r="E1948" s="36"/>
      <c r="F1948" s="40"/>
      <c r="G1948" s="40"/>
      <c r="H1948" s="40"/>
      <c r="I1948" s="40"/>
    </row>
    <row r="1949" spans="2:9" x14ac:dyDescent="0.3">
      <c r="B1949" s="48">
        <v>1946</v>
      </c>
      <c r="C1949" s="50" t="s">
        <v>3194</v>
      </c>
      <c r="D1949" s="36"/>
      <c r="E1949" s="36"/>
      <c r="F1949" s="40"/>
      <c r="G1949" s="40"/>
      <c r="H1949" s="40"/>
      <c r="I1949" s="40"/>
    </row>
    <row r="1950" spans="2:9" x14ac:dyDescent="0.3">
      <c r="B1950" s="48">
        <v>1947</v>
      </c>
      <c r="C1950" s="50" t="s">
        <v>3195</v>
      </c>
      <c r="D1950" s="36"/>
      <c r="E1950" s="36"/>
      <c r="F1950" s="40"/>
      <c r="G1950" s="40"/>
      <c r="H1950" s="40"/>
      <c r="I1950" s="40"/>
    </row>
    <row r="1951" spans="2:9" x14ac:dyDescent="0.3">
      <c r="B1951" s="48">
        <v>1948</v>
      </c>
      <c r="C1951" s="50" t="s">
        <v>3196</v>
      </c>
      <c r="D1951" s="36"/>
      <c r="E1951" s="36"/>
      <c r="F1951" s="40"/>
      <c r="G1951" s="40"/>
      <c r="H1951" s="40"/>
      <c r="I1951" s="40"/>
    </row>
    <row r="1952" spans="2:9" x14ac:dyDescent="0.3">
      <c r="B1952" s="48">
        <v>1949</v>
      </c>
      <c r="C1952" s="50" t="s">
        <v>3197</v>
      </c>
      <c r="D1952" s="36"/>
      <c r="E1952" s="36"/>
      <c r="F1952" s="40"/>
      <c r="G1952" s="40"/>
      <c r="H1952" s="40"/>
      <c r="I1952" s="40"/>
    </row>
    <row r="1953" spans="2:9" x14ac:dyDescent="0.3">
      <c r="B1953" s="48">
        <v>1950</v>
      </c>
      <c r="C1953" s="50" t="s">
        <v>3198</v>
      </c>
      <c r="D1953" s="36"/>
      <c r="E1953" s="36"/>
      <c r="F1953" s="40"/>
      <c r="G1953" s="40"/>
      <c r="H1953" s="40"/>
      <c r="I1953" s="40"/>
    </row>
    <row r="1954" spans="2:9" x14ac:dyDescent="0.3">
      <c r="B1954" s="48">
        <v>1951</v>
      </c>
      <c r="C1954" s="50" t="s">
        <v>3199</v>
      </c>
      <c r="D1954" s="36"/>
      <c r="E1954" s="36"/>
      <c r="F1954" s="40"/>
      <c r="G1954" s="40"/>
      <c r="H1954" s="40"/>
      <c r="I1954" s="40"/>
    </row>
    <row r="1955" spans="2:9" x14ac:dyDescent="0.3">
      <c r="B1955" s="48">
        <v>1952</v>
      </c>
      <c r="C1955" s="50" t="s">
        <v>3200</v>
      </c>
      <c r="D1955" s="36"/>
      <c r="E1955" s="36"/>
      <c r="F1955" s="40"/>
      <c r="G1955" s="40"/>
      <c r="H1955" s="40"/>
      <c r="I1955" s="40"/>
    </row>
    <row r="1956" spans="2:9" x14ac:dyDescent="0.3">
      <c r="B1956" s="48">
        <v>1953</v>
      </c>
      <c r="C1956" s="50" t="s">
        <v>3201</v>
      </c>
      <c r="D1956" s="36"/>
      <c r="E1956" s="36"/>
      <c r="F1956" s="40"/>
      <c r="G1956" s="40"/>
      <c r="H1956" s="40"/>
      <c r="I1956" s="40"/>
    </row>
    <row r="1957" spans="2:9" x14ac:dyDescent="0.3">
      <c r="B1957" s="48">
        <v>1954</v>
      </c>
      <c r="C1957" s="50" t="s">
        <v>3202</v>
      </c>
      <c r="D1957" s="36"/>
      <c r="E1957" s="36"/>
      <c r="F1957" s="40"/>
      <c r="G1957" s="40"/>
      <c r="H1957" s="40"/>
      <c r="I1957" s="40"/>
    </row>
    <row r="1958" spans="2:9" x14ac:dyDescent="0.3">
      <c r="B1958" s="48">
        <v>1955</v>
      </c>
      <c r="C1958" s="50" t="s">
        <v>3203</v>
      </c>
      <c r="D1958" s="36"/>
      <c r="E1958" s="36"/>
      <c r="F1958" s="40"/>
      <c r="G1958" s="40"/>
      <c r="H1958" s="40"/>
      <c r="I1958" s="40"/>
    </row>
    <row r="1959" spans="2:9" x14ac:dyDescent="0.3">
      <c r="B1959" s="48">
        <v>1956</v>
      </c>
      <c r="C1959" s="50" t="s">
        <v>3204</v>
      </c>
      <c r="D1959" s="36"/>
      <c r="E1959" s="36"/>
      <c r="F1959" s="40"/>
      <c r="G1959" s="40"/>
      <c r="H1959" s="40"/>
      <c r="I1959" s="40"/>
    </row>
    <row r="1960" spans="2:9" x14ac:dyDescent="0.3">
      <c r="B1960" s="48">
        <v>1957</v>
      </c>
      <c r="C1960" s="50" t="s">
        <v>3205</v>
      </c>
      <c r="D1960" s="36"/>
      <c r="E1960" s="36"/>
      <c r="F1960" s="40"/>
      <c r="G1960" s="40"/>
      <c r="H1960" s="40"/>
      <c r="I1960" s="40"/>
    </row>
    <row r="1961" spans="2:9" x14ac:dyDescent="0.3">
      <c r="B1961" s="48">
        <v>1958</v>
      </c>
      <c r="C1961" s="50" t="s">
        <v>3206</v>
      </c>
      <c r="D1961" s="36"/>
      <c r="E1961" s="36"/>
      <c r="F1961" s="40"/>
      <c r="G1961" s="40"/>
      <c r="H1961" s="40"/>
      <c r="I1961" s="40"/>
    </row>
    <row r="1962" spans="2:9" x14ac:dyDescent="0.3">
      <c r="B1962" s="48">
        <v>1959</v>
      </c>
      <c r="C1962" s="50" t="s">
        <v>3207</v>
      </c>
      <c r="D1962" s="36"/>
      <c r="E1962" s="36"/>
      <c r="F1962" s="40"/>
      <c r="G1962" s="40"/>
      <c r="H1962" s="40"/>
      <c r="I1962" s="40"/>
    </row>
    <row r="1963" spans="2:9" x14ac:dyDescent="0.3">
      <c r="B1963" s="48">
        <v>1960</v>
      </c>
      <c r="C1963" s="50" t="s">
        <v>3208</v>
      </c>
      <c r="D1963" s="36"/>
      <c r="E1963" s="36"/>
      <c r="F1963" s="40"/>
      <c r="G1963" s="40"/>
      <c r="H1963" s="40"/>
      <c r="I1963" s="40"/>
    </row>
    <row r="1964" spans="2:9" x14ac:dyDescent="0.3">
      <c r="B1964" s="48">
        <v>1961</v>
      </c>
      <c r="C1964" s="50" t="s">
        <v>3209</v>
      </c>
      <c r="D1964" s="36"/>
      <c r="E1964" s="36"/>
      <c r="F1964" s="40"/>
      <c r="G1964" s="40"/>
      <c r="H1964" s="40"/>
      <c r="I1964" s="40"/>
    </row>
    <row r="1965" spans="2:9" x14ac:dyDescent="0.3">
      <c r="B1965" s="48">
        <v>1962</v>
      </c>
      <c r="C1965" s="50" t="s">
        <v>3210</v>
      </c>
      <c r="D1965" s="36"/>
      <c r="E1965" s="36"/>
      <c r="F1965" s="40"/>
      <c r="G1965" s="40"/>
      <c r="H1965" s="40"/>
      <c r="I1965" s="40"/>
    </row>
    <row r="1966" spans="2:9" x14ac:dyDescent="0.3">
      <c r="B1966" s="48">
        <v>1963</v>
      </c>
      <c r="C1966" s="50" t="s">
        <v>3211</v>
      </c>
      <c r="D1966" s="36"/>
      <c r="E1966" s="36"/>
      <c r="F1966" s="40"/>
      <c r="G1966" s="40"/>
      <c r="H1966" s="40"/>
      <c r="I1966" s="40"/>
    </row>
    <row r="1967" spans="2:9" x14ac:dyDescent="0.3">
      <c r="B1967" s="48">
        <v>1964</v>
      </c>
      <c r="C1967" s="50" t="s">
        <v>3212</v>
      </c>
      <c r="D1967" s="36"/>
      <c r="E1967" s="36"/>
      <c r="F1967" s="40"/>
      <c r="G1967" s="40"/>
      <c r="H1967" s="40"/>
      <c r="I1967" s="40"/>
    </row>
    <row r="1968" spans="2:9" x14ac:dyDescent="0.3">
      <c r="B1968" s="48">
        <v>1965</v>
      </c>
      <c r="C1968" s="50" t="s">
        <v>3213</v>
      </c>
      <c r="D1968" s="36"/>
      <c r="E1968" s="36"/>
      <c r="F1968" s="40"/>
      <c r="G1968" s="40"/>
      <c r="H1968" s="40"/>
      <c r="I1968" s="40"/>
    </row>
    <row r="1969" spans="2:9" x14ac:dyDescent="0.3">
      <c r="B1969" s="48">
        <v>1966</v>
      </c>
      <c r="C1969" s="50" t="s">
        <v>3214</v>
      </c>
      <c r="D1969" s="36"/>
      <c r="E1969" s="36"/>
      <c r="F1969" s="40"/>
      <c r="G1969" s="40"/>
      <c r="H1969" s="40"/>
      <c r="I1969" s="40"/>
    </row>
    <row r="1970" spans="2:9" x14ac:dyDescent="0.3">
      <c r="B1970" s="48">
        <v>1967</v>
      </c>
      <c r="C1970" s="50" t="s">
        <v>3215</v>
      </c>
      <c r="D1970" s="36"/>
      <c r="E1970" s="36"/>
      <c r="F1970" s="40"/>
      <c r="G1970" s="40"/>
      <c r="H1970" s="40"/>
      <c r="I1970" s="40"/>
    </row>
    <row r="1971" spans="2:9" x14ac:dyDescent="0.3">
      <c r="B1971" s="48">
        <v>1968</v>
      </c>
      <c r="C1971" s="50" t="s">
        <v>3216</v>
      </c>
      <c r="D1971" s="36"/>
      <c r="E1971" s="36"/>
      <c r="F1971" s="40"/>
      <c r="G1971" s="40"/>
      <c r="H1971" s="40"/>
      <c r="I1971" s="40"/>
    </row>
    <row r="1972" spans="2:9" x14ac:dyDescent="0.3">
      <c r="B1972" s="48">
        <v>1969</v>
      </c>
      <c r="C1972" s="50" t="s">
        <v>3217</v>
      </c>
      <c r="D1972" s="36"/>
      <c r="E1972" s="36"/>
      <c r="F1972" s="40"/>
      <c r="G1972" s="40"/>
      <c r="H1972" s="40"/>
      <c r="I1972" s="40"/>
    </row>
    <row r="1973" spans="2:9" x14ac:dyDescent="0.3">
      <c r="B1973" s="48">
        <v>1970</v>
      </c>
      <c r="C1973" s="50" t="s">
        <v>3218</v>
      </c>
      <c r="D1973" s="36"/>
      <c r="E1973" s="36"/>
      <c r="F1973" s="40"/>
      <c r="G1973" s="40"/>
      <c r="H1973" s="40"/>
      <c r="I1973" s="40"/>
    </row>
    <row r="1974" spans="2:9" x14ac:dyDescent="0.3">
      <c r="B1974" s="48">
        <v>1971</v>
      </c>
      <c r="C1974" s="50" t="s">
        <v>3219</v>
      </c>
      <c r="D1974" s="36"/>
      <c r="E1974" s="36"/>
      <c r="F1974" s="40"/>
      <c r="G1974" s="40"/>
      <c r="H1974" s="40"/>
      <c r="I1974" s="40"/>
    </row>
    <row r="1975" spans="2:9" x14ac:dyDescent="0.3">
      <c r="B1975" s="48">
        <v>1972</v>
      </c>
      <c r="C1975" s="50" t="s">
        <v>3220</v>
      </c>
      <c r="D1975" s="36"/>
      <c r="E1975" s="36"/>
      <c r="F1975" s="40"/>
      <c r="G1975" s="40"/>
      <c r="H1975" s="40"/>
      <c r="I1975" s="40"/>
    </row>
    <row r="1976" spans="2:9" x14ac:dyDescent="0.3">
      <c r="B1976" s="48">
        <v>1973</v>
      </c>
      <c r="C1976" s="50" t="s">
        <v>3221</v>
      </c>
      <c r="D1976" s="36"/>
      <c r="E1976" s="36"/>
      <c r="F1976" s="40"/>
      <c r="G1976" s="40"/>
      <c r="H1976" s="40"/>
      <c r="I1976" s="40"/>
    </row>
    <row r="1977" spans="2:9" x14ac:dyDescent="0.3">
      <c r="B1977" s="48">
        <v>1974</v>
      </c>
      <c r="C1977" s="50" t="s">
        <v>3222</v>
      </c>
      <c r="D1977" s="36"/>
      <c r="E1977" s="36"/>
      <c r="F1977" s="40"/>
      <c r="G1977" s="40"/>
      <c r="H1977" s="40"/>
      <c r="I1977" s="40"/>
    </row>
    <row r="1978" spans="2:9" x14ac:dyDescent="0.3">
      <c r="B1978" s="48">
        <v>1975</v>
      </c>
      <c r="C1978" s="50" t="s">
        <v>3223</v>
      </c>
      <c r="D1978" s="36"/>
      <c r="E1978" s="36"/>
      <c r="F1978" s="40"/>
      <c r="G1978" s="40"/>
      <c r="H1978" s="40"/>
      <c r="I1978" s="40"/>
    </row>
    <row r="1979" spans="2:9" x14ac:dyDescent="0.3">
      <c r="B1979" s="48">
        <v>1976</v>
      </c>
      <c r="C1979" s="50" t="s">
        <v>3224</v>
      </c>
      <c r="D1979" s="36"/>
      <c r="E1979" s="36"/>
      <c r="F1979" s="40"/>
      <c r="G1979" s="40"/>
      <c r="H1979" s="40"/>
      <c r="I1979" s="40"/>
    </row>
    <row r="1980" spans="2:9" x14ac:dyDescent="0.3">
      <c r="B1980" s="48">
        <v>1977</v>
      </c>
      <c r="C1980" s="50" t="s">
        <v>3225</v>
      </c>
      <c r="D1980" s="36"/>
      <c r="E1980" s="36"/>
      <c r="F1980" s="40"/>
      <c r="G1980" s="40"/>
      <c r="H1980" s="40"/>
      <c r="I1980" s="40"/>
    </row>
    <row r="1981" spans="2:9" x14ac:dyDescent="0.3">
      <c r="B1981" s="48">
        <v>1978</v>
      </c>
      <c r="C1981" s="50" t="s">
        <v>3226</v>
      </c>
      <c r="D1981" s="36"/>
      <c r="E1981" s="36"/>
      <c r="F1981" s="40"/>
      <c r="G1981" s="40"/>
      <c r="H1981" s="40"/>
      <c r="I1981" s="40"/>
    </row>
    <row r="1982" spans="2:9" x14ac:dyDescent="0.3">
      <c r="B1982" s="48">
        <v>1979</v>
      </c>
      <c r="C1982" s="50" t="s">
        <v>3227</v>
      </c>
      <c r="D1982" s="36"/>
      <c r="E1982" s="36"/>
      <c r="F1982" s="40"/>
      <c r="G1982" s="40"/>
      <c r="H1982" s="40"/>
      <c r="I1982" s="40"/>
    </row>
    <row r="1983" spans="2:9" x14ac:dyDescent="0.3">
      <c r="B1983" s="48">
        <v>1980</v>
      </c>
      <c r="C1983" s="50" t="s">
        <v>3228</v>
      </c>
      <c r="D1983" s="36"/>
      <c r="E1983" s="36"/>
      <c r="F1983" s="40"/>
      <c r="G1983" s="40"/>
      <c r="H1983" s="40"/>
      <c r="I1983" s="40"/>
    </row>
    <row r="1984" spans="2:9" x14ac:dyDescent="0.3">
      <c r="B1984" s="48">
        <v>1981</v>
      </c>
      <c r="C1984" s="50" t="s">
        <v>3229</v>
      </c>
      <c r="D1984" s="36"/>
      <c r="E1984" s="36"/>
      <c r="F1984" s="40"/>
      <c r="G1984" s="40"/>
      <c r="H1984" s="40"/>
      <c r="I1984" s="40"/>
    </row>
    <row r="1985" spans="2:9" x14ac:dyDescent="0.3">
      <c r="B1985" s="48">
        <v>1982</v>
      </c>
      <c r="C1985" s="50" t="s">
        <v>3230</v>
      </c>
      <c r="D1985" s="36"/>
      <c r="E1985" s="36"/>
      <c r="F1985" s="40"/>
      <c r="G1985" s="40"/>
      <c r="H1985" s="40"/>
      <c r="I1985" s="40"/>
    </row>
    <row r="1986" spans="2:9" x14ac:dyDescent="0.3">
      <c r="B1986" s="48">
        <v>1983</v>
      </c>
      <c r="C1986" s="50" t="s">
        <v>3231</v>
      </c>
      <c r="D1986" s="36"/>
      <c r="E1986" s="36"/>
      <c r="F1986" s="40"/>
      <c r="G1986" s="40"/>
      <c r="H1986" s="40"/>
      <c r="I1986" s="40"/>
    </row>
    <row r="1987" spans="2:9" x14ac:dyDescent="0.3">
      <c r="B1987" s="48">
        <v>1984</v>
      </c>
      <c r="C1987" s="50" t="s">
        <v>3232</v>
      </c>
      <c r="D1987" s="36"/>
      <c r="E1987" s="36"/>
      <c r="F1987" s="40"/>
      <c r="G1987" s="40"/>
      <c r="H1987" s="40"/>
      <c r="I1987" s="40"/>
    </row>
    <row r="1988" spans="2:9" x14ac:dyDescent="0.3">
      <c r="B1988" s="48">
        <v>1985</v>
      </c>
      <c r="C1988" s="50" t="s">
        <v>3233</v>
      </c>
      <c r="D1988" s="36"/>
      <c r="E1988" s="36"/>
      <c r="F1988" s="40"/>
      <c r="G1988" s="40"/>
      <c r="H1988" s="40"/>
      <c r="I1988" s="40"/>
    </row>
    <row r="1989" spans="2:9" x14ac:dyDescent="0.3">
      <c r="B1989" s="48">
        <v>1986</v>
      </c>
      <c r="C1989" s="50" t="s">
        <v>3234</v>
      </c>
      <c r="D1989" s="36"/>
      <c r="E1989" s="36"/>
      <c r="F1989" s="40"/>
      <c r="G1989" s="40"/>
      <c r="H1989" s="40"/>
      <c r="I1989" s="40"/>
    </row>
    <row r="1990" spans="2:9" x14ac:dyDescent="0.3">
      <c r="B1990" s="48">
        <v>1987</v>
      </c>
      <c r="C1990" s="50" t="s">
        <v>3235</v>
      </c>
      <c r="D1990" s="36"/>
      <c r="E1990" s="36"/>
      <c r="F1990" s="40"/>
      <c r="G1990" s="40"/>
      <c r="H1990" s="40"/>
      <c r="I1990" s="40"/>
    </row>
    <row r="1991" spans="2:9" x14ac:dyDescent="0.3">
      <c r="B1991" s="48">
        <v>1988</v>
      </c>
      <c r="C1991" s="50" t="s">
        <v>3236</v>
      </c>
      <c r="D1991" s="36"/>
      <c r="E1991" s="36"/>
      <c r="F1991" s="40"/>
      <c r="G1991" s="40"/>
      <c r="H1991" s="40"/>
      <c r="I1991" s="40"/>
    </row>
    <row r="1992" spans="2:9" x14ac:dyDescent="0.3">
      <c r="B1992" s="48">
        <v>1989</v>
      </c>
      <c r="C1992" s="50" t="s">
        <v>3237</v>
      </c>
      <c r="D1992" s="36"/>
      <c r="E1992" s="36"/>
      <c r="F1992" s="40"/>
      <c r="G1992" s="40"/>
      <c r="H1992" s="40"/>
      <c r="I1992" s="40"/>
    </row>
    <row r="1993" spans="2:9" x14ac:dyDescent="0.3">
      <c r="B1993" s="48">
        <v>1990</v>
      </c>
      <c r="C1993" s="50" t="s">
        <v>3238</v>
      </c>
      <c r="D1993" s="36"/>
      <c r="E1993" s="36"/>
      <c r="F1993" s="40"/>
      <c r="G1993" s="40"/>
      <c r="H1993" s="40"/>
      <c r="I1993" s="40"/>
    </row>
    <row r="1994" spans="2:9" x14ac:dyDescent="0.3">
      <c r="B1994" s="48">
        <v>1991</v>
      </c>
      <c r="C1994" s="50" t="s">
        <v>3239</v>
      </c>
      <c r="D1994" s="36"/>
      <c r="E1994" s="36"/>
      <c r="F1994" s="40"/>
      <c r="G1994" s="40"/>
      <c r="H1994" s="40"/>
      <c r="I1994" s="40"/>
    </row>
    <row r="1995" spans="2:9" x14ac:dyDescent="0.3">
      <c r="B1995" s="48">
        <v>1992</v>
      </c>
      <c r="C1995" s="50" t="s">
        <v>3240</v>
      </c>
      <c r="D1995" s="36"/>
      <c r="E1995" s="36"/>
      <c r="F1995" s="40"/>
      <c r="G1995" s="40"/>
      <c r="H1995" s="40"/>
      <c r="I1995" s="40"/>
    </row>
    <row r="1996" spans="2:9" x14ac:dyDescent="0.3">
      <c r="B1996" s="48">
        <v>1993</v>
      </c>
      <c r="C1996" s="50" t="s">
        <v>3241</v>
      </c>
      <c r="D1996" s="36"/>
      <c r="E1996" s="36"/>
      <c r="F1996" s="40"/>
      <c r="G1996" s="40"/>
      <c r="H1996" s="40"/>
      <c r="I1996" s="40"/>
    </row>
    <row r="1997" spans="2:9" x14ac:dyDescent="0.3">
      <c r="B1997" s="48">
        <v>1994</v>
      </c>
      <c r="C1997" s="50" t="s">
        <v>3242</v>
      </c>
      <c r="D1997" s="36"/>
      <c r="E1997" s="36"/>
      <c r="F1997" s="40"/>
      <c r="G1997" s="40"/>
      <c r="H1997" s="40"/>
      <c r="I1997" s="40"/>
    </row>
    <row r="1998" spans="2:9" x14ac:dyDescent="0.3">
      <c r="B1998" s="48">
        <v>1995</v>
      </c>
      <c r="C1998" s="50" t="s">
        <v>3243</v>
      </c>
      <c r="D1998" s="36"/>
      <c r="E1998" s="36"/>
      <c r="F1998" s="40"/>
      <c r="G1998" s="40"/>
      <c r="H1998" s="40"/>
      <c r="I1998" s="40"/>
    </row>
    <row r="1999" spans="2:9" x14ac:dyDescent="0.3">
      <c r="B1999" s="48">
        <v>1996</v>
      </c>
      <c r="C1999" s="50" t="s">
        <v>3244</v>
      </c>
      <c r="D1999" s="36"/>
      <c r="E1999" s="36"/>
      <c r="F1999" s="40"/>
      <c r="G1999" s="40"/>
      <c r="H1999" s="40"/>
      <c r="I1999" s="40"/>
    </row>
    <row r="2000" spans="2:9" x14ac:dyDescent="0.3">
      <c r="B2000" s="48">
        <v>1997</v>
      </c>
      <c r="C2000" s="50" t="s">
        <v>3245</v>
      </c>
      <c r="D2000" s="36"/>
      <c r="E2000" s="36"/>
      <c r="F2000" s="40"/>
      <c r="G2000" s="40"/>
      <c r="H2000" s="40"/>
      <c r="I2000" s="40"/>
    </row>
    <row r="2001" spans="2:9" x14ac:dyDescent="0.3">
      <c r="B2001" s="48">
        <v>1998</v>
      </c>
      <c r="C2001" s="50" t="s">
        <v>3246</v>
      </c>
      <c r="D2001" s="36"/>
      <c r="E2001" s="36"/>
      <c r="F2001" s="40"/>
      <c r="G2001" s="40"/>
      <c r="H2001" s="40"/>
      <c r="I2001" s="40"/>
    </row>
    <row r="2002" spans="2:9" x14ac:dyDescent="0.3">
      <c r="B2002" s="48">
        <v>1999</v>
      </c>
      <c r="C2002" s="50" t="s">
        <v>3247</v>
      </c>
      <c r="D2002" s="36"/>
      <c r="E2002" s="36"/>
      <c r="F2002" s="40"/>
      <c r="G2002" s="40"/>
      <c r="H2002" s="40"/>
      <c r="I2002" s="40"/>
    </row>
    <row r="2003" spans="2:9" x14ac:dyDescent="0.3">
      <c r="B2003" s="48">
        <v>2000</v>
      </c>
      <c r="C2003" s="50" t="s">
        <v>3248</v>
      </c>
      <c r="D2003" s="36"/>
      <c r="E2003" s="36"/>
      <c r="F2003" s="40"/>
      <c r="G2003" s="40"/>
      <c r="H2003" s="40"/>
      <c r="I2003" s="40"/>
    </row>
    <row r="2004" spans="2:9" x14ac:dyDescent="0.3">
      <c r="B2004" s="48">
        <v>2001</v>
      </c>
      <c r="C2004" s="50" t="s">
        <v>3249</v>
      </c>
      <c r="D2004" s="36"/>
      <c r="E2004" s="36"/>
      <c r="F2004" s="40"/>
      <c r="G2004" s="40"/>
      <c r="H2004" s="40"/>
      <c r="I2004" s="40"/>
    </row>
    <row r="2005" spans="2:9" x14ac:dyDescent="0.3">
      <c r="B2005" s="48">
        <v>2002</v>
      </c>
      <c r="C2005" s="50" t="s">
        <v>3250</v>
      </c>
      <c r="D2005" s="36"/>
      <c r="E2005" s="36"/>
      <c r="F2005" s="40"/>
      <c r="G2005" s="40"/>
      <c r="H2005" s="40"/>
      <c r="I2005" s="40"/>
    </row>
    <row r="2006" spans="2:9" x14ac:dyDescent="0.3">
      <c r="B2006" s="48">
        <v>2003</v>
      </c>
      <c r="C2006" s="50" t="s">
        <v>3251</v>
      </c>
      <c r="D2006" s="36"/>
      <c r="E2006" s="36"/>
      <c r="F2006" s="40"/>
      <c r="G2006" s="40"/>
      <c r="H2006" s="40"/>
      <c r="I2006" s="40"/>
    </row>
    <row r="2007" spans="2:9" x14ac:dyDescent="0.3">
      <c r="B2007" s="48">
        <v>2004</v>
      </c>
      <c r="C2007" s="50" t="s">
        <v>3252</v>
      </c>
      <c r="D2007" s="36"/>
      <c r="E2007" s="36"/>
      <c r="F2007" s="40"/>
      <c r="G2007" s="40"/>
      <c r="H2007" s="40"/>
      <c r="I2007" s="40"/>
    </row>
    <row r="2008" spans="2:9" x14ac:dyDescent="0.3">
      <c r="B2008" s="48">
        <v>2005</v>
      </c>
      <c r="C2008" s="50" t="s">
        <v>3253</v>
      </c>
      <c r="D2008" s="36"/>
      <c r="E2008" s="36"/>
      <c r="F2008" s="40"/>
      <c r="G2008" s="40"/>
      <c r="H2008" s="40"/>
      <c r="I2008" s="40"/>
    </row>
    <row r="2009" spans="2:9" x14ac:dyDescent="0.3">
      <c r="B2009" s="48">
        <v>2006</v>
      </c>
      <c r="C2009" s="50" t="s">
        <v>3254</v>
      </c>
      <c r="D2009" s="36"/>
      <c r="E2009" s="36"/>
      <c r="F2009" s="40"/>
      <c r="G2009" s="40"/>
      <c r="H2009" s="40"/>
      <c r="I2009" s="40"/>
    </row>
    <row r="2010" spans="2:9" x14ac:dyDescent="0.3">
      <c r="B2010" s="48">
        <v>2007</v>
      </c>
      <c r="C2010" s="50" t="s">
        <v>3255</v>
      </c>
      <c r="D2010" s="36"/>
      <c r="E2010" s="36"/>
      <c r="F2010" s="40"/>
      <c r="G2010" s="40"/>
      <c r="H2010" s="40"/>
      <c r="I2010" s="40"/>
    </row>
    <row r="2011" spans="2:9" x14ac:dyDescent="0.3">
      <c r="B2011" s="48">
        <v>2008</v>
      </c>
      <c r="C2011" s="50" t="s">
        <v>3256</v>
      </c>
      <c r="D2011" s="36"/>
      <c r="E2011" s="36"/>
      <c r="F2011" s="40"/>
      <c r="G2011" s="40"/>
      <c r="H2011" s="40"/>
      <c r="I2011" s="40"/>
    </row>
    <row r="2012" spans="2:9" x14ac:dyDescent="0.3">
      <c r="B2012" s="48">
        <v>2009</v>
      </c>
      <c r="C2012" s="50" t="s">
        <v>3257</v>
      </c>
      <c r="D2012" s="36"/>
      <c r="E2012" s="36"/>
      <c r="F2012" s="40"/>
      <c r="G2012" s="40"/>
      <c r="H2012" s="40"/>
      <c r="I2012" s="40"/>
    </row>
    <row r="2013" spans="2:9" x14ac:dyDescent="0.3">
      <c r="B2013" s="48">
        <v>2010</v>
      </c>
      <c r="C2013" s="50" t="s">
        <v>3258</v>
      </c>
      <c r="D2013" s="36"/>
      <c r="E2013" s="36"/>
      <c r="F2013" s="40"/>
      <c r="G2013" s="40"/>
      <c r="H2013" s="40"/>
      <c r="I2013" s="40"/>
    </row>
    <row r="2014" spans="2:9" x14ac:dyDescent="0.3">
      <c r="B2014" s="48">
        <v>2011</v>
      </c>
      <c r="C2014" s="50" t="s">
        <v>3259</v>
      </c>
      <c r="D2014" s="36"/>
      <c r="E2014" s="36"/>
      <c r="F2014" s="40"/>
      <c r="G2014" s="40"/>
      <c r="H2014" s="40"/>
      <c r="I2014" s="40"/>
    </row>
    <row r="2015" spans="2:9" x14ac:dyDescent="0.3">
      <c r="B2015" s="48">
        <v>2012</v>
      </c>
      <c r="C2015" s="50" t="s">
        <v>3260</v>
      </c>
      <c r="D2015" s="36"/>
      <c r="E2015" s="36"/>
      <c r="F2015" s="40"/>
      <c r="G2015" s="40"/>
      <c r="H2015" s="40"/>
      <c r="I2015" s="40"/>
    </row>
    <row r="2016" spans="2:9" x14ac:dyDescent="0.3">
      <c r="B2016" s="48">
        <v>2013</v>
      </c>
      <c r="C2016" s="50" t="s">
        <v>3261</v>
      </c>
      <c r="D2016" s="36"/>
      <c r="E2016" s="36"/>
      <c r="F2016" s="40"/>
      <c r="G2016" s="40"/>
      <c r="H2016" s="40"/>
      <c r="I2016" s="40"/>
    </row>
    <row r="2017" spans="2:9" x14ac:dyDescent="0.3">
      <c r="B2017" s="48">
        <v>2014</v>
      </c>
      <c r="C2017" s="50" t="s">
        <v>3262</v>
      </c>
      <c r="D2017" s="36"/>
      <c r="E2017" s="36"/>
      <c r="F2017" s="40"/>
      <c r="G2017" s="40"/>
      <c r="H2017" s="40"/>
      <c r="I2017" s="40"/>
    </row>
    <row r="2018" spans="2:9" x14ac:dyDescent="0.3">
      <c r="B2018" s="48">
        <v>2015</v>
      </c>
      <c r="C2018" s="50" t="s">
        <v>3263</v>
      </c>
      <c r="D2018" s="36"/>
      <c r="E2018" s="36"/>
      <c r="F2018" s="40"/>
      <c r="G2018" s="40"/>
      <c r="H2018" s="40"/>
      <c r="I2018" s="40"/>
    </row>
    <row r="2019" spans="2:9" x14ac:dyDescent="0.3">
      <c r="B2019" s="48">
        <v>2016</v>
      </c>
      <c r="C2019" s="50" t="s">
        <v>3264</v>
      </c>
      <c r="D2019" s="36"/>
      <c r="E2019" s="36"/>
      <c r="F2019" s="40"/>
      <c r="G2019" s="40"/>
      <c r="H2019" s="40"/>
      <c r="I2019" s="40"/>
    </row>
    <row r="2020" spans="2:9" x14ac:dyDescent="0.3">
      <c r="B2020" s="48">
        <v>2017</v>
      </c>
      <c r="C2020" s="50" t="s">
        <v>3265</v>
      </c>
      <c r="D2020" s="36"/>
      <c r="E2020" s="36"/>
      <c r="F2020" s="40"/>
      <c r="G2020" s="40"/>
      <c r="H2020" s="40"/>
      <c r="I2020" s="40"/>
    </row>
    <row r="2021" spans="2:9" x14ac:dyDescent="0.3">
      <c r="B2021" s="48">
        <v>2018</v>
      </c>
      <c r="C2021" s="50" t="s">
        <v>3266</v>
      </c>
      <c r="D2021" s="36"/>
      <c r="E2021" s="36"/>
      <c r="F2021" s="40"/>
      <c r="G2021" s="40"/>
      <c r="H2021" s="40"/>
      <c r="I2021" s="40"/>
    </row>
    <row r="2022" spans="2:9" x14ac:dyDescent="0.3">
      <c r="B2022" s="48">
        <v>2019</v>
      </c>
      <c r="C2022" s="50" t="s">
        <v>3267</v>
      </c>
      <c r="D2022" s="36"/>
      <c r="E2022" s="36"/>
      <c r="F2022" s="40"/>
      <c r="G2022" s="40"/>
      <c r="H2022" s="40"/>
      <c r="I2022" s="40"/>
    </row>
    <row r="2023" spans="2:9" x14ac:dyDescent="0.3">
      <c r="B2023" s="48">
        <v>2020</v>
      </c>
      <c r="C2023" s="50" t="s">
        <v>3268</v>
      </c>
      <c r="D2023" s="36"/>
      <c r="E2023" s="36"/>
      <c r="F2023" s="40"/>
      <c r="G2023" s="40"/>
      <c r="H2023" s="40"/>
      <c r="I2023" s="40"/>
    </row>
    <row r="2024" spans="2:9" x14ac:dyDescent="0.3">
      <c r="B2024" s="48">
        <v>2021</v>
      </c>
      <c r="C2024" s="50" t="s">
        <v>3269</v>
      </c>
      <c r="D2024" s="36"/>
      <c r="E2024" s="36"/>
      <c r="F2024" s="40"/>
      <c r="G2024" s="40"/>
      <c r="H2024" s="40"/>
      <c r="I2024" s="40"/>
    </row>
    <row r="2025" spans="2:9" x14ac:dyDescent="0.3">
      <c r="B2025" s="48">
        <v>2022</v>
      </c>
      <c r="C2025" s="50" t="s">
        <v>3270</v>
      </c>
      <c r="D2025" s="36"/>
      <c r="E2025" s="36"/>
      <c r="F2025" s="40"/>
      <c r="G2025" s="40"/>
      <c r="H2025" s="40"/>
      <c r="I2025" s="40"/>
    </row>
    <row r="2026" spans="2:9" x14ac:dyDescent="0.3">
      <c r="B2026" s="48">
        <v>2023</v>
      </c>
      <c r="C2026" s="50" t="s">
        <v>3271</v>
      </c>
      <c r="D2026" s="36"/>
      <c r="E2026" s="36"/>
      <c r="F2026" s="40"/>
      <c r="G2026" s="40"/>
      <c r="H2026" s="40"/>
      <c r="I2026" s="40"/>
    </row>
    <row r="2027" spans="2:9" x14ac:dyDescent="0.3">
      <c r="B2027" s="48">
        <v>2024</v>
      </c>
      <c r="C2027" s="50" t="s">
        <v>3272</v>
      </c>
      <c r="D2027" s="36"/>
      <c r="E2027" s="36"/>
      <c r="F2027" s="40"/>
      <c r="G2027" s="40"/>
      <c r="H2027" s="40"/>
      <c r="I2027" s="40"/>
    </row>
    <row r="2028" spans="2:9" x14ac:dyDescent="0.3">
      <c r="B2028" s="48">
        <v>2025</v>
      </c>
      <c r="C2028" s="50" t="s">
        <v>3273</v>
      </c>
      <c r="D2028" s="36"/>
      <c r="E2028" s="36"/>
      <c r="F2028" s="40"/>
      <c r="G2028" s="40"/>
      <c r="H2028" s="40"/>
      <c r="I2028" s="40"/>
    </row>
    <row r="2029" spans="2:9" x14ac:dyDescent="0.3">
      <c r="B2029" s="48">
        <v>2026</v>
      </c>
      <c r="C2029" s="50" t="s">
        <v>3274</v>
      </c>
      <c r="D2029" s="36"/>
      <c r="E2029" s="36"/>
      <c r="F2029" s="40"/>
      <c r="G2029" s="40"/>
      <c r="H2029" s="40"/>
      <c r="I2029" s="40"/>
    </row>
    <row r="2030" spans="2:9" x14ac:dyDescent="0.3">
      <c r="B2030" s="48">
        <v>2027</v>
      </c>
      <c r="C2030" s="50" t="s">
        <v>3275</v>
      </c>
      <c r="D2030" s="36"/>
      <c r="E2030" s="36"/>
      <c r="F2030" s="40"/>
      <c r="G2030" s="40"/>
      <c r="H2030" s="40"/>
      <c r="I2030" s="40"/>
    </row>
    <row r="2031" spans="2:9" x14ac:dyDescent="0.3">
      <c r="B2031" s="48">
        <v>2028</v>
      </c>
      <c r="C2031" s="50" t="s">
        <v>3276</v>
      </c>
      <c r="D2031" s="36"/>
      <c r="E2031" s="36"/>
      <c r="F2031" s="40"/>
      <c r="G2031" s="40"/>
      <c r="H2031" s="40"/>
      <c r="I2031" s="40"/>
    </row>
    <row r="2032" spans="2:9" x14ac:dyDescent="0.3">
      <c r="B2032" s="48">
        <v>2029</v>
      </c>
      <c r="C2032" s="50" t="s">
        <v>3277</v>
      </c>
      <c r="D2032" s="36"/>
      <c r="E2032" s="36"/>
      <c r="F2032" s="40"/>
      <c r="G2032" s="40"/>
      <c r="H2032" s="40"/>
      <c r="I2032" s="40"/>
    </row>
    <row r="2033" spans="2:9" x14ac:dyDescent="0.3">
      <c r="B2033" s="48">
        <v>2030</v>
      </c>
      <c r="C2033" s="50" t="s">
        <v>3278</v>
      </c>
      <c r="D2033" s="36"/>
      <c r="E2033" s="36"/>
      <c r="F2033" s="40"/>
      <c r="G2033" s="40"/>
      <c r="H2033" s="40"/>
      <c r="I2033" s="40"/>
    </row>
    <row r="2034" spans="2:9" x14ac:dyDescent="0.3">
      <c r="B2034" s="48">
        <v>2031</v>
      </c>
      <c r="C2034" s="50" t="s">
        <v>3279</v>
      </c>
      <c r="D2034" s="36"/>
      <c r="E2034" s="36"/>
      <c r="F2034" s="40"/>
      <c r="G2034" s="40"/>
      <c r="H2034" s="40"/>
      <c r="I2034" s="40"/>
    </row>
    <row r="2035" spans="2:9" x14ac:dyDescent="0.3">
      <c r="B2035" s="48">
        <v>2032</v>
      </c>
      <c r="C2035" s="50" t="s">
        <v>3280</v>
      </c>
      <c r="D2035" s="36"/>
      <c r="E2035" s="36"/>
      <c r="F2035" s="40"/>
      <c r="G2035" s="40"/>
      <c r="H2035" s="40"/>
      <c r="I2035" s="40"/>
    </row>
    <row r="2036" spans="2:9" x14ac:dyDescent="0.3">
      <c r="B2036" s="48">
        <v>2033</v>
      </c>
      <c r="C2036" s="50" t="s">
        <v>3281</v>
      </c>
      <c r="D2036" s="36"/>
      <c r="E2036" s="36"/>
      <c r="F2036" s="40"/>
      <c r="G2036" s="40"/>
      <c r="H2036" s="40"/>
      <c r="I2036" s="40"/>
    </row>
    <row r="2037" spans="2:9" x14ac:dyDescent="0.3">
      <c r="B2037" s="48">
        <v>2034</v>
      </c>
      <c r="C2037" s="50" t="s">
        <v>3282</v>
      </c>
      <c r="D2037" s="36"/>
      <c r="E2037" s="36"/>
      <c r="F2037" s="40"/>
      <c r="G2037" s="40"/>
      <c r="H2037" s="40"/>
      <c r="I2037" s="40"/>
    </row>
    <row r="2038" spans="2:9" x14ac:dyDescent="0.3">
      <c r="B2038" s="48">
        <v>2035</v>
      </c>
      <c r="C2038" s="50" t="s">
        <v>3283</v>
      </c>
      <c r="D2038" s="36"/>
      <c r="E2038" s="36"/>
      <c r="F2038" s="40"/>
      <c r="G2038" s="40"/>
      <c r="H2038" s="40"/>
      <c r="I2038" s="40"/>
    </row>
    <row r="2039" spans="2:9" x14ac:dyDescent="0.3">
      <c r="B2039" s="48">
        <v>2036</v>
      </c>
      <c r="C2039" s="50" t="s">
        <v>3284</v>
      </c>
      <c r="D2039" s="36"/>
      <c r="E2039" s="36"/>
      <c r="F2039" s="40"/>
      <c r="G2039" s="40"/>
      <c r="H2039" s="40"/>
      <c r="I2039" s="40"/>
    </row>
    <row r="2040" spans="2:9" x14ac:dyDescent="0.3">
      <c r="B2040" s="48">
        <v>2037</v>
      </c>
      <c r="C2040" s="50" t="s">
        <v>3285</v>
      </c>
      <c r="D2040" s="36"/>
      <c r="E2040" s="36"/>
      <c r="F2040" s="40"/>
      <c r="G2040" s="40"/>
      <c r="H2040" s="40"/>
      <c r="I2040" s="40"/>
    </row>
    <row r="2041" spans="2:9" x14ac:dyDescent="0.3">
      <c r="B2041" s="48">
        <v>2038</v>
      </c>
      <c r="C2041" s="50" t="s">
        <v>3286</v>
      </c>
      <c r="D2041" s="36"/>
      <c r="E2041" s="36"/>
      <c r="F2041" s="40"/>
      <c r="G2041" s="40"/>
      <c r="H2041" s="40"/>
      <c r="I2041" s="40"/>
    </row>
    <row r="2042" spans="2:9" x14ac:dyDescent="0.3">
      <c r="B2042" s="48">
        <v>2039</v>
      </c>
      <c r="C2042" s="50" t="s">
        <v>3287</v>
      </c>
      <c r="D2042" s="36"/>
      <c r="E2042" s="36"/>
      <c r="F2042" s="40"/>
      <c r="G2042" s="40"/>
      <c r="H2042" s="40"/>
      <c r="I2042" s="40"/>
    </row>
    <row r="2043" spans="2:9" x14ac:dyDescent="0.3">
      <c r="B2043" s="48">
        <v>2040</v>
      </c>
      <c r="C2043" s="50" t="s">
        <v>3288</v>
      </c>
      <c r="D2043" s="36"/>
      <c r="E2043" s="36"/>
      <c r="F2043" s="40"/>
      <c r="G2043" s="40"/>
      <c r="H2043" s="40"/>
      <c r="I2043" s="40"/>
    </row>
    <row r="2044" spans="2:9" x14ac:dyDescent="0.3">
      <c r="B2044" s="48">
        <v>2041</v>
      </c>
      <c r="C2044" s="50" t="s">
        <v>3289</v>
      </c>
      <c r="D2044" s="36"/>
      <c r="E2044" s="36"/>
      <c r="F2044" s="40"/>
      <c r="G2044" s="40"/>
      <c r="H2044" s="40"/>
      <c r="I2044" s="40"/>
    </row>
    <row r="2045" spans="2:9" x14ac:dyDescent="0.3">
      <c r="B2045" s="48">
        <v>2042</v>
      </c>
      <c r="C2045" s="50" t="s">
        <v>3290</v>
      </c>
      <c r="D2045" s="36"/>
      <c r="E2045" s="36"/>
      <c r="F2045" s="40"/>
      <c r="G2045" s="40"/>
      <c r="H2045" s="40"/>
      <c r="I2045" s="40"/>
    </row>
    <row r="2046" spans="2:9" x14ac:dyDescent="0.3">
      <c r="B2046" s="48">
        <v>2043</v>
      </c>
      <c r="C2046" s="50" t="s">
        <v>3291</v>
      </c>
      <c r="D2046" s="36"/>
      <c r="E2046" s="36"/>
      <c r="F2046" s="40"/>
      <c r="G2046" s="40"/>
      <c r="H2046" s="40"/>
      <c r="I2046" s="40"/>
    </row>
    <row r="2047" spans="2:9" x14ac:dyDescent="0.3">
      <c r="B2047" s="48">
        <v>2044</v>
      </c>
      <c r="C2047" s="50" t="s">
        <v>3292</v>
      </c>
      <c r="D2047" s="36"/>
      <c r="E2047" s="36"/>
      <c r="F2047" s="40"/>
      <c r="G2047" s="40"/>
      <c r="H2047" s="40"/>
      <c r="I2047" s="40"/>
    </row>
    <row r="2048" spans="2:9" x14ac:dyDescent="0.3">
      <c r="B2048" s="48">
        <v>2045</v>
      </c>
      <c r="C2048" s="50" t="s">
        <v>3293</v>
      </c>
      <c r="D2048" s="36"/>
      <c r="E2048" s="36"/>
      <c r="F2048" s="40"/>
      <c r="G2048" s="40"/>
      <c r="H2048" s="40"/>
      <c r="I2048" s="40"/>
    </row>
    <row r="2049" spans="2:9" x14ac:dyDescent="0.3">
      <c r="B2049" s="48">
        <v>2046</v>
      </c>
      <c r="C2049" s="50" t="s">
        <v>3294</v>
      </c>
      <c r="D2049" s="36"/>
      <c r="E2049" s="36"/>
      <c r="F2049" s="40"/>
      <c r="G2049" s="40"/>
      <c r="H2049" s="40"/>
      <c r="I2049" s="40"/>
    </row>
    <row r="2050" spans="2:9" x14ac:dyDescent="0.3">
      <c r="B2050" s="48">
        <v>2047</v>
      </c>
      <c r="C2050" s="50" t="s">
        <v>3295</v>
      </c>
      <c r="D2050" s="36"/>
      <c r="E2050" s="36"/>
      <c r="F2050" s="40"/>
      <c r="G2050" s="40"/>
      <c r="H2050" s="40"/>
      <c r="I2050" s="40"/>
    </row>
    <row r="2051" spans="2:9" x14ac:dyDescent="0.3">
      <c r="B2051" s="48">
        <v>2048</v>
      </c>
      <c r="C2051" s="50" t="s">
        <v>3296</v>
      </c>
      <c r="D2051" s="36"/>
      <c r="E2051" s="36"/>
      <c r="F2051" s="40"/>
      <c r="G2051" s="40"/>
      <c r="H2051" s="40"/>
      <c r="I2051" s="40"/>
    </row>
    <row r="2052" spans="2:9" x14ac:dyDescent="0.3">
      <c r="B2052" s="48">
        <v>2049</v>
      </c>
      <c r="C2052" s="50" t="s">
        <v>3297</v>
      </c>
      <c r="D2052" s="36"/>
      <c r="E2052" s="36"/>
      <c r="F2052" s="40"/>
      <c r="G2052" s="40"/>
      <c r="H2052" s="40"/>
      <c r="I2052" s="40"/>
    </row>
    <row r="2053" spans="2:9" x14ac:dyDescent="0.3">
      <c r="B2053" s="48">
        <v>2050</v>
      </c>
      <c r="C2053" s="50" t="s">
        <v>3298</v>
      </c>
      <c r="D2053" s="36"/>
      <c r="E2053" s="36"/>
      <c r="F2053" s="40"/>
      <c r="G2053" s="40"/>
      <c r="H2053" s="40"/>
      <c r="I2053" s="40"/>
    </row>
    <row r="2054" spans="2:9" x14ac:dyDescent="0.3">
      <c r="B2054" s="48">
        <v>2051</v>
      </c>
      <c r="C2054" s="50" t="s">
        <v>3299</v>
      </c>
      <c r="D2054" s="36"/>
      <c r="E2054" s="36"/>
      <c r="F2054" s="40"/>
      <c r="G2054" s="40"/>
      <c r="H2054" s="40"/>
      <c r="I2054" s="40"/>
    </row>
    <row r="2055" spans="2:9" x14ac:dyDescent="0.3">
      <c r="B2055" s="48">
        <v>2052</v>
      </c>
      <c r="C2055" s="50" t="s">
        <v>3300</v>
      </c>
      <c r="D2055" s="36"/>
      <c r="E2055" s="36"/>
      <c r="F2055" s="40"/>
      <c r="G2055" s="40"/>
      <c r="H2055" s="40"/>
      <c r="I2055" s="40"/>
    </row>
    <row r="2056" spans="2:9" x14ac:dyDescent="0.3">
      <c r="B2056" s="48">
        <v>2053</v>
      </c>
      <c r="C2056" s="50" t="s">
        <v>3301</v>
      </c>
      <c r="D2056" s="36"/>
      <c r="E2056" s="36"/>
      <c r="F2056" s="40"/>
      <c r="G2056" s="40"/>
      <c r="H2056" s="40"/>
      <c r="I2056" s="40"/>
    </row>
    <row r="2057" spans="2:9" x14ac:dyDescent="0.3">
      <c r="B2057" s="48">
        <v>2054</v>
      </c>
      <c r="C2057" s="50" t="s">
        <v>3302</v>
      </c>
      <c r="D2057" s="36"/>
      <c r="E2057" s="36"/>
      <c r="F2057" s="40"/>
      <c r="G2057" s="40"/>
      <c r="H2057" s="40"/>
      <c r="I2057" s="40"/>
    </row>
    <row r="2058" spans="2:9" x14ac:dyDescent="0.3">
      <c r="B2058" s="48">
        <v>2055</v>
      </c>
      <c r="C2058" s="50" t="s">
        <v>3303</v>
      </c>
      <c r="D2058" s="36"/>
      <c r="E2058" s="36"/>
      <c r="F2058" s="40"/>
      <c r="G2058" s="40"/>
      <c r="H2058" s="40"/>
      <c r="I2058" s="40"/>
    </row>
    <row r="2059" spans="2:9" x14ac:dyDescent="0.3">
      <c r="B2059" s="48">
        <v>2056</v>
      </c>
      <c r="C2059" s="50" t="s">
        <v>3304</v>
      </c>
      <c r="D2059" s="36"/>
      <c r="E2059" s="36"/>
      <c r="F2059" s="40"/>
      <c r="G2059" s="40"/>
      <c r="H2059" s="40"/>
      <c r="I2059" s="40"/>
    </row>
    <row r="2060" spans="2:9" x14ac:dyDescent="0.3">
      <c r="B2060" s="48">
        <v>2057</v>
      </c>
      <c r="C2060" s="50" t="s">
        <v>3305</v>
      </c>
      <c r="D2060" s="36"/>
      <c r="E2060" s="36"/>
      <c r="F2060" s="40"/>
      <c r="G2060" s="40"/>
      <c r="H2060" s="40"/>
      <c r="I2060" s="40"/>
    </row>
    <row r="2061" spans="2:9" x14ac:dyDescent="0.3">
      <c r="B2061" s="48">
        <v>2058</v>
      </c>
      <c r="C2061" s="50" t="s">
        <v>3306</v>
      </c>
      <c r="D2061" s="36"/>
      <c r="E2061" s="36"/>
      <c r="F2061" s="40"/>
      <c r="G2061" s="40"/>
      <c r="H2061" s="40"/>
      <c r="I2061" s="40"/>
    </row>
    <row r="2062" spans="2:9" x14ac:dyDescent="0.3">
      <c r="B2062" s="48">
        <v>2059</v>
      </c>
      <c r="C2062" s="50" t="s">
        <v>3307</v>
      </c>
      <c r="D2062" s="36"/>
      <c r="E2062" s="36"/>
      <c r="F2062" s="40"/>
      <c r="G2062" s="40"/>
      <c r="H2062" s="40"/>
      <c r="I2062" s="40"/>
    </row>
    <row r="2063" spans="2:9" x14ac:dyDescent="0.3">
      <c r="B2063" s="48">
        <v>2060</v>
      </c>
      <c r="C2063" s="50" t="s">
        <v>3308</v>
      </c>
      <c r="D2063" s="36"/>
      <c r="E2063" s="36"/>
      <c r="F2063" s="40"/>
      <c r="G2063" s="40"/>
      <c r="H2063" s="40"/>
      <c r="I2063" s="40"/>
    </row>
    <row r="2064" spans="2:9" x14ac:dyDescent="0.3">
      <c r="B2064" s="48">
        <v>2061</v>
      </c>
      <c r="C2064" s="50" t="s">
        <v>3309</v>
      </c>
      <c r="D2064" s="36"/>
      <c r="E2064" s="36"/>
      <c r="F2064" s="40"/>
      <c r="G2064" s="40"/>
      <c r="H2064" s="40"/>
      <c r="I2064" s="40"/>
    </row>
    <row r="2065" spans="2:9" x14ac:dyDescent="0.3">
      <c r="B2065" s="48">
        <v>2062</v>
      </c>
      <c r="C2065" s="50" t="s">
        <v>3310</v>
      </c>
      <c r="D2065" s="36"/>
      <c r="E2065" s="36"/>
      <c r="F2065" s="40"/>
      <c r="G2065" s="40"/>
      <c r="H2065" s="40"/>
      <c r="I2065" s="40"/>
    </row>
    <row r="2066" spans="2:9" x14ac:dyDescent="0.3">
      <c r="B2066" s="48">
        <v>2063</v>
      </c>
      <c r="C2066" s="50" t="s">
        <v>3311</v>
      </c>
      <c r="D2066" s="36"/>
      <c r="E2066" s="36"/>
      <c r="F2066" s="40"/>
      <c r="G2066" s="40"/>
      <c r="H2066" s="40"/>
      <c r="I2066" s="40"/>
    </row>
    <row r="2067" spans="2:9" x14ac:dyDescent="0.3">
      <c r="B2067" s="48">
        <v>2064</v>
      </c>
      <c r="C2067" s="50" t="s">
        <v>3312</v>
      </c>
      <c r="D2067" s="36"/>
      <c r="E2067" s="36"/>
      <c r="F2067" s="40"/>
      <c r="G2067" s="40"/>
      <c r="H2067" s="40"/>
      <c r="I2067" s="40"/>
    </row>
    <row r="2068" spans="2:9" x14ac:dyDescent="0.3">
      <c r="B2068" s="48">
        <v>2065</v>
      </c>
      <c r="C2068" s="50" t="s">
        <v>3313</v>
      </c>
      <c r="D2068" s="36"/>
      <c r="E2068" s="36"/>
      <c r="F2068" s="40"/>
      <c r="G2068" s="40"/>
      <c r="H2068" s="40"/>
      <c r="I2068" s="40"/>
    </row>
    <row r="2069" spans="2:9" x14ac:dyDescent="0.3">
      <c r="B2069" s="48">
        <v>2066</v>
      </c>
      <c r="C2069" s="50" t="s">
        <v>3314</v>
      </c>
      <c r="D2069" s="36"/>
      <c r="E2069" s="36"/>
      <c r="F2069" s="40"/>
      <c r="G2069" s="40"/>
      <c r="H2069" s="40"/>
      <c r="I2069" s="40"/>
    </row>
    <row r="2070" spans="2:9" x14ac:dyDescent="0.3">
      <c r="B2070" s="48">
        <v>2067</v>
      </c>
      <c r="C2070" s="50" t="s">
        <v>3315</v>
      </c>
      <c r="D2070" s="36"/>
      <c r="E2070" s="36"/>
      <c r="F2070" s="40"/>
      <c r="G2070" s="40"/>
      <c r="H2070" s="40"/>
      <c r="I2070" s="40"/>
    </row>
    <row r="2071" spans="2:9" x14ac:dyDescent="0.3">
      <c r="B2071" s="48">
        <v>2068</v>
      </c>
      <c r="C2071" s="50" t="s">
        <v>3316</v>
      </c>
      <c r="D2071" s="36"/>
      <c r="E2071" s="36"/>
      <c r="F2071" s="40"/>
      <c r="G2071" s="40"/>
      <c r="H2071" s="40"/>
      <c r="I2071" s="40"/>
    </row>
    <row r="2072" spans="2:9" x14ac:dyDescent="0.3">
      <c r="B2072" s="48">
        <v>2069</v>
      </c>
      <c r="C2072" s="50" t="s">
        <v>3317</v>
      </c>
      <c r="D2072" s="36"/>
      <c r="E2072" s="36"/>
      <c r="F2072" s="40"/>
      <c r="G2072" s="40"/>
      <c r="H2072" s="40"/>
      <c r="I2072" s="40"/>
    </row>
    <row r="2073" spans="2:9" x14ac:dyDescent="0.3">
      <c r="B2073" s="48">
        <v>2070</v>
      </c>
      <c r="C2073" s="50" t="s">
        <v>3318</v>
      </c>
      <c r="D2073" s="36"/>
      <c r="E2073" s="36"/>
      <c r="F2073" s="40"/>
      <c r="G2073" s="40"/>
      <c r="H2073" s="40"/>
      <c r="I2073" s="40"/>
    </row>
    <row r="2074" spans="2:9" x14ac:dyDescent="0.3">
      <c r="B2074" s="48">
        <v>2071</v>
      </c>
      <c r="C2074" s="50" t="s">
        <v>3319</v>
      </c>
      <c r="D2074" s="36"/>
      <c r="E2074" s="36"/>
      <c r="F2074" s="40"/>
      <c r="G2074" s="40"/>
      <c r="H2074" s="40"/>
      <c r="I2074" s="40"/>
    </row>
    <row r="2075" spans="2:9" x14ac:dyDescent="0.3">
      <c r="B2075" s="48">
        <v>2072</v>
      </c>
      <c r="C2075" s="50" t="s">
        <v>3320</v>
      </c>
      <c r="D2075" s="36"/>
      <c r="E2075" s="36"/>
      <c r="F2075" s="40"/>
      <c r="G2075" s="40"/>
      <c r="H2075" s="40"/>
      <c r="I2075" s="40"/>
    </row>
    <row r="2076" spans="2:9" x14ac:dyDescent="0.3">
      <c r="B2076" s="48">
        <v>2073</v>
      </c>
      <c r="C2076" s="50" t="s">
        <v>3321</v>
      </c>
      <c r="D2076" s="36"/>
      <c r="E2076" s="36"/>
      <c r="F2076" s="40"/>
      <c r="G2076" s="40"/>
      <c r="H2076" s="40"/>
      <c r="I2076" s="40"/>
    </row>
    <row r="2077" spans="2:9" x14ac:dyDescent="0.3">
      <c r="B2077" s="48">
        <v>2074</v>
      </c>
      <c r="C2077" s="50" t="s">
        <v>3322</v>
      </c>
      <c r="D2077" s="36"/>
      <c r="E2077" s="36"/>
      <c r="F2077" s="40"/>
      <c r="G2077" s="40"/>
      <c r="H2077" s="40"/>
      <c r="I2077" s="40"/>
    </row>
    <row r="2078" spans="2:9" x14ac:dyDescent="0.3">
      <c r="B2078" s="48">
        <v>2075</v>
      </c>
      <c r="C2078" s="50" t="s">
        <v>3323</v>
      </c>
      <c r="D2078" s="36"/>
      <c r="E2078" s="36"/>
      <c r="F2078" s="40"/>
      <c r="G2078" s="40"/>
      <c r="H2078" s="40"/>
      <c r="I2078" s="40"/>
    </row>
    <row r="2079" spans="2:9" x14ac:dyDescent="0.3">
      <c r="B2079" s="48">
        <v>2076</v>
      </c>
      <c r="C2079" s="50" t="s">
        <v>3324</v>
      </c>
      <c r="D2079" s="36"/>
      <c r="E2079" s="36"/>
      <c r="F2079" s="40"/>
      <c r="G2079" s="40"/>
      <c r="H2079" s="40"/>
      <c r="I2079" s="40"/>
    </row>
    <row r="2080" spans="2:9" x14ac:dyDescent="0.3">
      <c r="B2080" s="48">
        <v>2077</v>
      </c>
      <c r="C2080" s="50" t="s">
        <v>3325</v>
      </c>
      <c r="D2080" s="36"/>
      <c r="E2080" s="36"/>
      <c r="F2080" s="40"/>
      <c r="G2080" s="40"/>
      <c r="H2080" s="40"/>
      <c r="I2080" s="40"/>
    </row>
    <row r="2081" spans="2:9" x14ac:dyDescent="0.3">
      <c r="B2081" s="48">
        <v>2078</v>
      </c>
      <c r="C2081" s="50" t="s">
        <v>3326</v>
      </c>
      <c r="D2081" s="36"/>
      <c r="E2081" s="36"/>
      <c r="F2081" s="40"/>
      <c r="G2081" s="40"/>
      <c r="H2081" s="40"/>
      <c r="I2081" s="40"/>
    </row>
    <row r="2082" spans="2:9" x14ac:dyDescent="0.3">
      <c r="B2082" s="48">
        <v>2079</v>
      </c>
      <c r="C2082" s="50" t="s">
        <v>3327</v>
      </c>
      <c r="D2082" s="36"/>
      <c r="E2082" s="36"/>
      <c r="F2082" s="40"/>
      <c r="G2082" s="40"/>
      <c r="H2082" s="40"/>
      <c r="I2082" s="40"/>
    </row>
    <row r="2083" spans="2:9" x14ac:dyDescent="0.3">
      <c r="B2083" s="48">
        <v>2080</v>
      </c>
      <c r="C2083" s="50" t="s">
        <v>3328</v>
      </c>
      <c r="D2083" s="36"/>
      <c r="E2083" s="36"/>
      <c r="F2083" s="40"/>
      <c r="G2083" s="40"/>
      <c r="H2083" s="40"/>
      <c r="I2083" s="40"/>
    </row>
    <row r="2084" spans="2:9" x14ac:dyDescent="0.3">
      <c r="B2084" s="48">
        <v>2081</v>
      </c>
      <c r="C2084" s="50" t="s">
        <v>3329</v>
      </c>
      <c r="D2084" s="36"/>
      <c r="E2084" s="36"/>
      <c r="F2084" s="40"/>
      <c r="G2084" s="40"/>
      <c r="H2084" s="40"/>
      <c r="I2084" s="40"/>
    </row>
    <row r="2085" spans="2:9" x14ac:dyDescent="0.3">
      <c r="B2085" s="48">
        <v>2082</v>
      </c>
      <c r="C2085" s="50" t="s">
        <v>3330</v>
      </c>
      <c r="D2085" s="36"/>
      <c r="E2085" s="36"/>
      <c r="F2085" s="40"/>
      <c r="G2085" s="40"/>
      <c r="H2085" s="40"/>
      <c r="I2085" s="40"/>
    </row>
    <row r="2086" spans="2:9" x14ac:dyDescent="0.3">
      <c r="B2086" s="48">
        <v>2083</v>
      </c>
      <c r="C2086" s="50" t="s">
        <v>3331</v>
      </c>
      <c r="D2086" s="36"/>
      <c r="E2086" s="36"/>
      <c r="F2086" s="40"/>
      <c r="G2086" s="40"/>
      <c r="H2086" s="40"/>
      <c r="I2086" s="40"/>
    </row>
    <row r="2087" spans="2:9" x14ac:dyDescent="0.3">
      <c r="B2087" s="48">
        <v>2084</v>
      </c>
      <c r="C2087" s="50" t="s">
        <v>3332</v>
      </c>
      <c r="D2087" s="36"/>
      <c r="E2087" s="36"/>
      <c r="F2087" s="40"/>
      <c r="G2087" s="40"/>
      <c r="H2087" s="40"/>
      <c r="I2087" s="40"/>
    </row>
    <row r="2088" spans="2:9" x14ac:dyDescent="0.3">
      <c r="B2088" s="48">
        <v>2085</v>
      </c>
      <c r="C2088" s="50" t="s">
        <v>3333</v>
      </c>
      <c r="D2088" s="36"/>
      <c r="E2088" s="36"/>
      <c r="F2088" s="40"/>
      <c r="G2088" s="40"/>
      <c r="H2088" s="40"/>
      <c r="I2088" s="40"/>
    </row>
    <row r="2089" spans="2:9" x14ac:dyDescent="0.3">
      <c r="B2089" s="48">
        <v>2086</v>
      </c>
      <c r="C2089" s="50" t="s">
        <v>3334</v>
      </c>
      <c r="D2089" s="36"/>
      <c r="E2089" s="36"/>
      <c r="F2089" s="40"/>
      <c r="G2089" s="40"/>
      <c r="H2089" s="40"/>
      <c r="I2089" s="40"/>
    </row>
    <row r="2090" spans="2:9" x14ac:dyDescent="0.3">
      <c r="B2090" s="48">
        <v>2087</v>
      </c>
      <c r="C2090" s="50" t="s">
        <v>3335</v>
      </c>
      <c r="D2090" s="36"/>
      <c r="E2090" s="36"/>
      <c r="F2090" s="40"/>
      <c r="G2090" s="40"/>
      <c r="H2090" s="40"/>
      <c r="I2090" s="40"/>
    </row>
    <row r="2091" spans="2:9" x14ac:dyDescent="0.3">
      <c r="B2091" s="48">
        <v>2088</v>
      </c>
      <c r="C2091" s="50" t="s">
        <v>3336</v>
      </c>
      <c r="D2091" s="36"/>
      <c r="E2091" s="36"/>
      <c r="F2091" s="40"/>
      <c r="G2091" s="40"/>
      <c r="H2091" s="40"/>
      <c r="I2091" s="40"/>
    </row>
    <row r="2092" spans="2:9" x14ac:dyDescent="0.3">
      <c r="B2092" s="48">
        <v>2089</v>
      </c>
      <c r="C2092" s="50" t="s">
        <v>3337</v>
      </c>
      <c r="D2092" s="36"/>
      <c r="E2092" s="36"/>
      <c r="F2092" s="40"/>
      <c r="G2092" s="40"/>
      <c r="H2092" s="40"/>
      <c r="I2092" s="40"/>
    </row>
    <row r="2093" spans="2:9" x14ac:dyDescent="0.3">
      <c r="B2093" s="48">
        <v>2090</v>
      </c>
      <c r="C2093" s="50" t="s">
        <v>3338</v>
      </c>
      <c r="D2093" s="36"/>
      <c r="E2093" s="36"/>
      <c r="F2093" s="40"/>
      <c r="G2093" s="40"/>
      <c r="H2093" s="40"/>
      <c r="I2093" s="40"/>
    </row>
    <row r="2094" spans="2:9" x14ac:dyDescent="0.3">
      <c r="B2094" s="48">
        <v>2091</v>
      </c>
      <c r="C2094" s="50" t="s">
        <v>3339</v>
      </c>
      <c r="D2094" s="36"/>
      <c r="E2094" s="36"/>
      <c r="F2094" s="40"/>
      <c r="G2094" s="40"/>
      <c r="H2094" s="40"/>
      <c r="I2094" s="40"/>
    </row>
    <row r="2095" spans="2:9" x14ac:dyDescent="0.3">
      <c r="B2095" s="48">
        <v>2092</v>
      </c>
      <c r="C2095" s="50" t="s">
        <v>3340</v>
      </c>
      <c r="D2095" s="36"/>
      <c r="E2095" s="36"/>
      <c r="F2095" s="40"/>
      <c r="G2095" s="40"/>
      <c r="H2095" s="40"/>
      <c r="I2095" s="40"/>
    </row>
    <row r="2096" spans="2:9" x14ac:dyDescent="0.3">
      <c r="B2096" s="48">
        <v>2093</v>
      </c>
      <c r="C2096" s="50" t="s">
        <v>3341</v>
      </c>
      <c r="D2096" s="36"/>
      <c r="E2096" s="36"/>
      <c r="F2096" s="40"/>
      <c r="G2096" s="40"/>
      <c r="H2096" s="40"/>
      <c r="I2096" s="40"/>
    </row>
    <row r="2097" spans="2:9" x14ac:dyDescent="0.3">
      <c r="B2097" s="48">
        <v>2094</v>
      </c>
      <c r="C2097" s="50" t="s">
        <v>3342</v>
      </c>
      <c r="D2097" s="36"/>
      <c r="E2097" s="36"/>
      <c r="F2097" s="40"/>
      <c r="G2097" s="40"/>
      <c r="H2097" s="40"/>
      <c r="I2097" s="40"/>
    </row>
    <row r="2098" spans="2:9" x14ac:dyDescent="0.3">
      <c r="B2098" s="48">
        <v>2095</v>
      </c>
      <c r="C2098" s="50" t="s">
        <v>3343</v>
      </c>
      <c r="D2098" s="36"/>
      <c r="E2098" s="36"/>
      <c r="F2098" s="40"/>
      <c r="G2098" s="40"/>
      <c r="H2098" s="40"/>
      <c r="I2098" s="40"/>
    </row>
    <row r="2099" spans="2:9" x14ac:dyDescent="0.3">
      <c r="B2099" s="48">
        <v>2096</v>
      </c>
      <c r="C2099" s="50" t="s">
        <v>3344</v>
      </c>
      <c r="D2099" s="36"/>
      <c r="E2099" s="36"/>
      <c r="F2099" s="40"/>
      <c r="G2099" s="40"/>
      <c r="H2099" s="40"/>
      <c r="I2099" s="40"/>
    </row>
    <row r="2100" spans="2:9" x14ac:dyDescent="0.3">
      <c r="B2100" s="48">
        <v>2097</v>
      </c>
      <c r="C2100" s="50" t="s">
        <v>3345</v>
      </c>
      <c r="D2100" s="36"/>
      <c r="E2100" s="36"/>
      <c r="F2100" s="40"/>
      <c r="G2100" s="40"/>
      <c r="H2100" s="40"/>
      <c r="I2100" s="40"/>
    </row>
    <row r="2101" spans="2:9" x14ac:dyDescent="0.3">
      <c r="B2101" s="48">
        <v>2098</v>
      </c>
      <c r="C2101" s="50" t="s">
        <v>3346</v>
      </c>
      <c r="D2101" s="36"/>
      <c r="E2101" s="36"/>
      <c r="F2101" s="40"/>
      <c r="G2101" s="40"/>
      <c r="H2101" s="40"/>
      <c r="I2101" s="40"/>
    </row>
    <row r="2102" spans="2:9" x14ac:dyDescent="0.3">
      <c r="B2102" s="48">
        <v>2099</v>
      </c>
      <c r="C2102" s="50" t="s">
        <v>3347</v>
      </c>
      <c r="D2102" s="36"/>
      <c r="E2102" s="36"/>
      <c r="F2102" s="40"/>
      <c r="G2102" s="40"/>
      <c r="H2102" s="40"/>
      <c r="I2102" s="40"/>
    </row>
    <row r="2103" spans="2:9" x14ac:dyDescent="0.3">
      <c r="B2103" s="48">
        <v>2100</v>
      </c>
      <c r="C2103" s="50" t="s">
        <v>3348</v>
      </c>
      <c r="D2103" s="36"/>
      <c r="E2103" s="36"/>
      <c r="F2103" s="40"/>
      <c r="G2103" s="40"/>
      <c r="H2103" s="40"/>
      <c r="I2103" s="40"/>
    </row>
    <row r="2104" spans="2:9" x14ac:dyDescent="0.3">
      <c r="B2104" s="48">
        <v>2101</v>
      </c>
      <c r="C2104" s="50" t="s">
        <v>3349</v>
      </c>
      <c r="D2104" s="36"/>
      <c r="E2104" s="36"/>
      <c r="F2104" s="40"/>
      <c r="G2104" s="40"/>
      <c r="H2104" s="40"/>
      <c r="I2104" s="40"/>
    </row>
    <row r="2105" spans="2:9" x14ac:dyDescent="0.3">
      <c r="B2105" s="48">
        <v>2102</v>
      </c>
      <c r="C2105" s="50" t="s">
        <v>3350</v>
      </c>
      <c r="D2105" s="36"/>
      <c r="E2105" s="36"/>
      <c r="F2105" s="40"/>
      <c r="G2105" s="40"/>
      <c r="H2105" s="40"/>
      <c r="I2105" s="40"/>
    </row>
    <row r="2106" spans="2:9" x14ac:dyDescent="0.3">
      <c r="B2106" s="48">
        <v>2103</v>
      </c>
      <c r="C2106" s="50" t="s">
        <v>3351</v>
      </c>
      <c r="D2106" s="36"/>
      <c r="E2106" s="36"/>
      <c r="F2106" s="40"/>
      <c r="G2106" s="40"/>
      <c r="H2106" s="40"/>
      <c r="I2106" s="40"/>
    </row>
    <row r="2107" spans="2:9" x14ac:dyDescent="0.3">
      <c r="B2107" s="48">
        <v>2104</v>
      </c>
      <c r="C2107" s="50" t="s">
        <v>3352</v>
      </c>
      <c r="D2107" s="36"/>
      <c r="E2107" s="36"/>
      <c r="F2107" s="40"/>
      <c r="G2107" s="40"/>
      <c r="H2107" s="40"/>
      <c r="I2107" s="40"/>
    </row>
    <row r="2108" spans="2:9" x14ac:dyDescent="0.3">
      <c r="B2108" s="48">
        <v>2105</v>
      </c>
      <c r="C2108" s="50" t="s">
        <v>3353</v>
      </c>
      <c r="D2108" s="36"/>
      <c r="E2108" s="36"/>
      <c r="F2108" s="40"/>
      <c r="G2108" s="40"/>
      <c r="H2108" s="40"/>
      <c r="I2108" s="40"/>
    </row>
    <row r="2109" spans="2:9" x14ac:dyDescent="0.3">
      <c r="B2109" s="48">
        <v>2106</v>
      </c>
      <c r="C2109" s="50" t="s">
        <v>3354</v>
      </c>
      <c r="D2109" s="36"/>
      <c r="E2109" s="36"/>
      <c r="F2109" s="40"/>
      <c r="G2109" s="40"/>
      <c r="H2109" s="40"/>
      <c r="I2109" s="40"/>
    </row>
    <row r="2110" spans="2:9" x14ac:dyDescent="0.3">
      <c r="B2110" s="48">
        <v>2107</v>
      </c>
      <c r="C2110" s="50" t="s">
        <v>3355</v>
      </c>
      <c r="D2110" s="36"/>
      <c r="E2110" s="36"/>
      <c r="F2110" s="40"/>
      <c r="G2110" s="40"/>
      <c r="H2110" s="40"/>
      <c r="I2110" s="40"/>
    </row>
    <row r="2111" spans="2:9" x14ac:dyDescent="0.3">
      <c r="B2111" s="48">
        <v>2108</v>
      </c>
      <c r="C2111" s="50" t="s">
        <v>3356</v>
      </c>
      <c r="D2111" s="36"/>
      <c r="E2111" s="36"/>
      <c r="F2111" s="40"/>
      <c r="G2111" s="40"/>
      <c r="H2111" s="40"/>
      <c r="I2111" s="40"/>
    </row>
    <row r="2112" spans="2:9" x14ac:dyDescent="0.3">
      <c r="B2112" s="48">
        <v>2109</v>
      </c>
      <c r="C2112" s="50" t="s">
        <v>3357</v>
      </c>
      <c r="D2112" s="36"/>
      <c r="E2112" s="36"/>
      <c r="F2112" s="40"/>
      <c r="G2112" s="40"/>
      <c r="H2112" s="40"/>
      <c r="I2112" s="40"/>
    </row>
    <row r="2113" spans="2:9" x14ac:dyDescent="0.3">
      <c r="B2113" s="48">
        <v>2110</v>
      </c>
      <c r="C2113" s="50" t="s">
        <v>3358</v>
      </c>
      <c r="D2113" s="36"/>
      <c r="E2113" s="36"/>
      <c r="F2113" s="40"/>
      <c r="G2113" s="40"/>
      <c r="H2113" s="40"/>
      <c r="I2113" s="40"/>
    </row>
    <row r="2114" spans="2:9" x14ac:dyDescent="0.3">
      <c r="B2114" s="48">
        <v>2111</v>
      </c>
      <c r="C2114" s="50" t="s">
        <v>3359</v>
      </c>
      <c r="D2114" s="36"/>
      <c r="E2114" s="36"/>
      <c r="F2114" s="40"/>
      <c r="G2114" s="40"/>
      <c r="H2114" s="40"/>
      <c r="I2114" s="40"/>
    </row>
    <row r="2115" spans="2:9" x14ac:dyDescent="0.3">
      <c r="B2115" s="48">
        <v>2112</v>
      </c>
      <c r="C2115" s="50" t="s">
        <v>3360</v>
      </c>
      <c r="D2115" s="36"/>
      <c r="E2115" s="36"/>
      <c r="F2115" s="40"/>
      <c r="G2115" s="40"/>
      <c r="H2115" s="40"/>
      <c r="I2115" s="40"/>
    </row>
    <row r="2116" spans="2:9" x14ac:dyDescent="0.3">
      <c r="B2116" s="48">
        <v>2113</v>
      </c>
      <c r="C2116" s="50" t="s">
        <v>3361</v>
      </c>
      <c r="D2116" s="36"/>
      <c r="E2116" s="36"/>
      <c r="F2116" s="40"/>
      <c r="G2116" s="40"/>
      <c r="H2116" s="40"/>
      <c r="I2116" s="40"/>
    </row>
    <row r="2117" spans="2:9" x14ac:dyDescent="0.3">
      <c r="B2117" s="48">
        <v>2114</v>
      </c>
      <c r="C2117" s="50" t="s">
        <v>3362</v>
      </c>
      <c r="D2117" s="36"/>
      <c r="E2117" s="36"/>
      <c r="F2117" s="40"/>
      <c r="G2117" s="40"/>
      <c r="H2117" s="40"/>
      <c r="I2117" s="40"/>
    </row>
    <row r="2118" spans="2:9" x14ac:dyDescent="0.3">
      <c r="B2118" s="48">
        <v>2115</v>
      </c>
      <c r="C2118" s="50" t="s">
        <v>3363</v>
      </c>
      <c r="D2118" s="36"/>
      <c r="E2118" s="36"/>
      <c r="F2118" s="40"/>
      <c r="G2118" s="40"/>
      <c r="H2118" s="40"/>
      <c r="I2118" s="40"/>
    </row>
    <row r="2119" spans="2:9" x14ac:dyDescent="0.3">
      <c r="B2119" s="48">
        <v>2116</v>
      </c>
      <c r="C2119" s="50" t="s">
        <v>748</v>
      </c>
      <c r="D2119" s="36"/>
      <c r="E2119" s="36"/>
      <c r="F2119" s="40"/>
      <c r="G2119" s="40"/>
      <c r="H2119" s="40"/>
      <c r="I2119" s="40"/>
    </row>
    <row r="2120" spans="2:9" x14ac:dyDescent="0.3">
      <c r="B2120" s="48">
        <v>2117</v>
      </c>
      <c r="C2120" s="50" t="s">
        <v>3364</v>
      </c>
      <c r="D2120" s="36"/>
      <c r="E2120" s="36"/>
      <c r="F2120" s="40"/>
      <c r="G2120" s="40"/>
      <c r="H2120" s="40"/>
      <c r="I2120" s="40"/>
    </row>
    <row r="2121" spans="2:9" x14ac:dyDescent="0.3">
      <c r="B2121" s="48">
        <v>2118</v>
      </c>
      <c r="C2121" s="50" t="s">
        <v>3365</v>
      </c>
      <c r="D2121" s="36"/>
      <c r="E2121" s="36"/>
      <c r="F2121" s="40"/>
      <c r="G2121" s="40"/>
      <c r="H2121" s="40"/>
      <c r="I2121" s="40"/>
    </row>
    <row r="2122" spans="2:9" x14ac:dyDescent="0.3">
      <c r="B2122" s="48">
        <v>2119</v>
      </c>
      <c r="C2122" s="50" t="s">
        <v>3366</v>
      </c>
      <c r="D2122" s="36"/>
      <c r="E2122" s="36"/>
      <c r="F2122" s="40"/>
      <c r="G2122" s="40"/>
      <c r="H2122" s="40"/>
      <c r="I2122" s="40"/>
    </row>
    <row r="2123" spans="2:9" x14ac:dyDescent="0.3">
      <c r="B2123" s="48">
        <v>2120</v>
      </c>
      <c r="C2123" s="50" t="s">
        <v>749</v>
      </c>
      <c r="D2123" s="36"/>
      <c r="E2123" s="36"/>
      <c r="F2123" s="40"/>
      <c r="G2123" s="40"/>
      <c r="H2123" s="40"/>
      <c r="I2123" s="40"/>
    </row>
    <row r="2124" spans="2:9" x14ac:dyDescent="0.3">
      <c r="B2124" s="48">
        <v>2121</v>
      </c>
      <c r="C2124" s="50" t="s">
        <v>750</v>
      </c>
      <c r="D2124" s="36"/>
      <c r="E2124" s="36"/>
      <c r="F2124" s="40"/>
      <c r="G2124" s="40"/>
      <c r="H2124" s="40"/>
      <c r="I2124" s="40"/>
    </row>
    <row r="2125" spans="2:9" x14ac:dyDescent="0.3">
      <c r="B2125" s="48">
        <v>2122</v>
      </c>
      <c r="C2125" s="50" t="s">
        <v>751</v>
      </c>
      <c r="D2125" s="36"/>
      <c r="E2125" s="36"/>
      <c r="F2125" s="40"/>
      <c r="G2125" s="40"/>
      <c r="H2125" s="40"/>
      <c r="I2125" s="40"/>
    </row>
    <row r="2126" spans="2:9" x14ac:dyDescent="0.3">
      <c r="B2126" s="48">
        <v>2123</v>
      </c>
      <c r="C2126" s="50" t="s">
        <v>3367</v>
      </c>
      <c r="D2126" s="36"/>
      <c r="E2126" s="36"/>
      <c r="F2126" s="40"/>
      <c r="G2126" s="40"/>
      <c r="H2126" s="40"/>
      <c r="I2126" s="40"/>
    </row>
    <row r="2127" spans="2:9" x14ac:dyDescent="0.3">
      <c r="B2127" s="48">
        <v>2124</v>
      </c>
      <c r="C2127" s="50" t="s">
        <v>3368</v>
      </c>
      <c r="D2127" s="36"/>
      <c r="E2127" s="36"/>
      <c r="F2127" s="40"/>
      <c r="G2127" s="40"/>
      <c r="H2127" s="40"/>
      <c r="I2127" s="40"/>
    </row>
    <row r="2128" spans="2:9" x14ac:dyDescent="0.3">
      <c r="B2128" s="48">
        <v>2125</v>
      </c>
      <c r="C2128" s="50" t="s">
        <v>3369</v>
      </c>
      <c r="D2128" s="36"/>
      <c r="E2128" s="36"/>
      <c r="F2128" s="40"/>
      <c r="G2128" s="40"/>
      <c r="H2128" s="40"/>
      <c r="I2128" s="40"/>
    </row>
    <row r="2129" spans="2:9" x14ac:dyDescent="0.3">
      <c r="B2129" s="48">
        <v>2126</v>
      </c>
      <c r="C2129" s="50" t="s">
        <v>3370</v>
      </c>
      <c r="D2129" s="36"/>
      <c r="E2129" s="36"/>
      <c r="F2129" s="40"/>
      <c r="G2129" s="40"/>
      <c r="H2129" s="40"/>
      <c r="I2129" s="40"/>
    </row>
    <row r="2130" spans="2:9" x14ac:dyDescent="0.3">
      <c r="B2130" s="48">
        <v>2127</v>
      </c>
      <c r="C2130" s="50" t="s">
        <v>3371</v>
      </c>
      <c r="D2130" s="36"/>
      <c r="E2130" s="36"/>
      <c r="F2130" s="40"/>
      <c r="G2130" s="40"/>
      <c r="H2130" s="40"/>
      <c r="I2130" s="40"/>
    </row>
    <row r="2131" spans="2:9" x14ac:dyDescent="0.3">
      <c r="B2131" s="48">
        <v>2128</v>
      </c>
      <c r="C2131" s="50" t="s">
        <v>3372</v>
      </c>
      <c r="D2131" s="36"/>
      <c r="E2131" s="36"/>
      <c r="F2131" s="40"/>
      <c r="G2131" s="40"/>
      <c r="H2131" s="40"/>
      <c r="I2131" s="40"/>
    </row>
    <row r="2132" spans="2:9" x14ac:dyDescent="0.3">
      <c r="B2132" s="48">
        <v>2129</v>
      </c>
      <c r="C2132" s="50" t="s">
        <v>3373</v>
      </c>
      <c r="D2132" s="36"/>
      <c r="E2132" s="36"/>
      <c r="F2132" s="40"/>
      <c r="G2132" s="40"/>
      <c r="H2132" s="40"/>
      <c r="I2132" s="40"/>
    </row>
    <row r="2133" spans="2:9" x14ac:dyDescent="0.3">
      <c r="B2133" s="48">
        <v>2130</v>
      </c>
      <c r="C2133" s="50" t="s">
        <v>3374</v>
      </c>
      <c r="D2133" s="36"/>
      <c r="E2133" s="36"/>
      <c r="F2133" s="40"/>
      <c r="G2133" s="40"/>
      <c r="H2133" s="40"/>
      <c r="I2133" s="40"/>
    </row>
    <row r="2134" spans="2:9" x14ac:dyDescent="0.3">
      <c r="B2134" s="48">
        <v>2131</v>
      </c>
      <c r="C2134" s="50" t="s">
        <v>3375</v>
      </c>
      <c r="D2134" s="36"/>
      <c r="E2134" s="36"/>
      <c r="F2134" s="40"/>
      <c r="G2134" s="40"/>
      <c r="H2134" s="40"/>
      <c r="I2134" s="40"/>
    </row>
    <row r="2135" spans="2:9" x14ac:dyDescent="0.3">
      <c r="B2135" s="48">
        <v>2132</v>
      </c>
      <c r="C2135" s="50" t="s">
        <v>3376</v>
      </c>
      <c r="D2135" s="36"/>
      <c r="E2135" s="36"/>
      <c r="F2135" s="40"/>
      <c r="G2135" s="40"/>
      <c r="H2135" s="40"/>
      <c r="I2135" s="40"/>
    </row>
    <row r="2136" spans="2:9" x14ac:dyDescent="0.3">
      <c r="B2136" s="48">
        <v>2133</v>
      </c>
      <c r="C2136" s="50" t="s">
        <v>752</v>
      </c>
      <c r="D2136" s="36"/>
      <c r="E2136" s="36"/>
      <c r="F2136" s="40"/>
      <c r="G2136" s="40"/>
      <c r="H2136" s="40"/>
      <c r="I2136" s="40"/>
    </row>
    <row r="2137" spans="2:9" x14ac:dyDescent="0.3">
      <c r="B2137" s="48">
        <v>2134</v>
      </c>
      <c r="C2137" s="50" t="s">
        <v>3377</v>
      </c>
      <c r="D2137" s="36"/>
      <c r="E2137" s="36"/>
      <c r="F2137" s="40"/>
      <c r="G2137" s="40"/>
      <c r="H2137" s="40"/>
      <c r="I2137" s="40"/>
    </row>
    <row r="2138" spans="2:9" x14ac:dyDescent="0.3">
      <c r="B2138" s="48">
        <v>2135</v>
      </c>
      <c r="C2138" s="50" t="s">
        <v>3378</v>
      </c>
      <c r="D2138" s="36"/>
      <c r="E2138" s="36"/>
      <c r="F2138" s="40"/>
      <c r="G2138" s="40"/>
      <c r="H2138" s="40"/>
      <c r="I2138" s="40"/>
    </row>
    <row r="2139" spans="2:9" x14ac:dyDescent="0.3">
      <c r="B2139" s="48">
        <v>2136</v>
      </c>
      <c r="C2139" s="50" t="s">
        <v>3379</v>
      </c>
      <c r="D2139" s="36"/>
      <c r="E2139" s="36"/>
      <c r="F2139" s="40"/>
      <c r="G2139" s="40"/>
      <c r="H2139" s="40"/>
      <c r="I2139" s="40"/>
    </row>
    <row r="2140" spans="2:9" x14ac:dyDescent="0.3">
      <c r="B2140" s="48">
        <v>2137</v>
      </c>
      <c r="C2140" s="50" t="s">
        <v>3380</v>
      </c>
      <c r="D2140" s="36"/>
      <c r="E2140" s="36"/>
      <c r="F2140" s="40"/>
      <c r="G2140" s="40"/>
      <c r="H2140" s="40"/>
      <c r="I2140" s="40"/>
    </row>
    <row r="2141" spans="2:9" x14ac:dyDescent="0.3">
      <c r="B2141" s="48">
        <v>2138</v>
      </c>
      <c r="C2141" s="50" t="s">
        <v>3381</v>
      </c>
      <c r="D2141" s="36"/>
      <c r="E2141" s="36"/>
      <c r="F2141" s="40"/>
      <c r="G2141" s="40"/>
      <c r="H2141" s="40"/>
      <c r="I2141" s="40"/>
    </row>
    <row r="2142" spans="2:9" x14ac:dyDescent="0.3">
      <c r="B2142" s="48">
        <v>2139</v>
      </c>
      <c r="C2142" s="50" t="s">
        <v>3382</v>
      </c>
      <c r="D2142" s="36"/>
      <c r="E2142" s="36"/>
      <c r="F2142" s="40"/>
      <c r="G2142" s="40"/>
      <c r="H2142" s="40"/>
      <c r="I2142" s="40"/>
    </row>
    <row r="2143" spans="2:9" x14ac:dyDescent="0.3">
      <c r="B2143" s="48">
        <v>2140</v>
      </c>
      <c r="C2143" s="50" t="s">
        <v>3383</v>
      </c>
      <c r="D2143" s="36"/>
      <c r="E2143" s="36"/>
      <c r="F2143" s="40"/>
      <c r="G2143" s="40"/>
      <c r="H2143" s="40"/>
      <c r="I2143" s="40"/>
    </row>
    <row r="2144" spans="2:9" x14ac:dyDescent="0.3">
      <c r="B2144" s="48">
        <v>2141</v>
      </c>
      <c r="C2144" s="50" t="s">
        <v>3384</v>
      </c>
      <c r="D2144" s="36"/>
      <c r="E2144" s="36"/>
      <c r="F2144" s="40"/>
      <c r="G2144" s="40"/>
      <c r="H2144" s="40"/>
      <c r="I2144" s="40"/>
    </row>
    <row r="2145" spans="2:9" x14ac:dyDescent="0.3">
      <c r="B2145" s="48">
        <v>2142</v>
      </c>
      <c r="C2145" s="50" t="s">
        <v>3385</v>
      </c>
      <c r="D2145" s="36"/>
      <c r="E2145" s="36"/>
      <c r="F2145" s="40"/>
      <c r="G2145" s="40"/>
      <c r="H2145" s="40"/>
      <c r="I2145" s="40"/>
    </row>
    <row r="2146" spans="2:9" x14ac:dyDescent="0.3">
      <c r="B2146" s="48">
        <v>2143</v>
      </c>
      <c r="C2146" s="50" t="s">
        <v>3386</v>
      </c>
      <c r="D2146" s="36"/>
      <c r="E2146" s="36"/>
      <c r="F2146" s="40"/>
      <c r="G2146" s="40"/>
      <c r="H2146" s="40"/>
      <c r="I2146" s="40"/>
    </row>
    <row r="2147" spans="2:9" x14ac:dyDescent="0.3">
      <c r="B2147" s="48">
        <v>2144</v>
      </c>
      <c r="C2147" s="50" t="s">
        <v>3387</v>
      </c>
      <c r="D2147" s="36"/>
      <c r="E2147" s="36"/>
      <c r="F2147" s="40"/>
      <c r="G2147" s="40"/>
      <c r="H2147" s="40"/>
      <c r="I2147" s="40"/>
    </row>
    <row r="2148" spans="2:9" x14ac:dyDescent="0.3">
      <c r="B2148" s="48">
        <v>2145</v>
      </c>
      <c r="C2148" s="50" t="s">
        <v>3388</v>
      </c>
      <c r="D2148" s="36"/>
      <c r="E2148" s="36"/>
      <c r="F2148" s="40"/>
      <c r="G2148" s="40"/>
      <c r="H2148" s="40"/>
      <c r="I2148" s="40"/>
    </row>
    <row r="2149" spans="2:9" x14ac:dyDescent="0.3">
      <c r="B2149" s="48">
        <v>2146</v>
      </c>
      <c r="C2149" s="50" t="s">
        <v>3389</v>
      </c>
      <c r="D2149" s="36"/>
      <c r="E2149" s="36"/>
      <c r="F2149" s="40"/>
      <c r="G2149" s="40"/>
      <c r="H2149" s="40"/>
      <c r="I2149" s="40"/>
    </row>
    <row r="2150" spans="2:9" x14ac:dyDescent="0.3">
      <c r="B2150" s="48">
        <v>2147</v>
      </c>
      <c r="C2150" s="50" t="s">
        <v>3390</v>
      </c>
      <c r="D2150" s="36"/>
      <c r="E2150" s="36"/>
      <c r="F2150" s="40"/>
      <c r="G2150" s="40"/>
      <c r="H2150" s="40"/>
      <c r="I2150" s="40"/>
    </row>
    <row r="2151" spans="2:9" x14ac:dyDescent="0.3">
      <c r="B2151" s="48">
        <v>2148</v>
      </c>
      <c r="C2151" s="50" t="s">
        <v>3391</v>
      </c>
      <c r="D2151" s="36"/>
      <c r="E2151" s="36"/>
      <c r="F2151" s="40"/>
      <c r="G2151" s="40"/>
      <c r="H2151" s="40"/>
      <c r="I2151" s="40"/>
    </row>
    <row r="2152" spans="2:9" x14ac:dyDescent="0.3">
      <c r="B2152" s="48">
        <v>2149</v>
      </c>
      <c r="C2152" s="50" t="s">
        <v>3392</v>
      </c>
      <c r="D2152" s="36"/>
      <c r="E2152" s="36"/>
      <c r="F2152" s="40"/>
      <c r="G2152" s="40"/>
      <c r="H2152" s="40"/>
      <c r="I2152" s="40"/>
    </row>
    <row r="2153" spans="2:9" x14ac:dyDescent="0.3">
      <c r="B2153" s="48">
        <v>2150</v>
      </c>
      <c r="C2153" s="50" t="s">
        <v>3393</v>
      </c>
      <c r="D2153" s="36"/>
      <c r="E2153" s="36"/>
      <c r="F2153" s="40"/>
      <c r="G2153" s="40"/>
      <c r="H2153" s="40"/>
      <c r="I2153" s="40"/>
    </row>
    <row r="2154" spans="2:9" x14ac:dyDescent="0.3">
      <c r="B2154" s="48">
        <v>2151</v>
      </c>
      <c r="C2154" s="50" t="s">
        <v>3394</v>
      </c>
      <c r="D2154" s="36"/>
      <c r="E2154" s="36"/>
      <c r="F2154" s="40"/>
      <c r="G2154" s="40"/>
      <c r="H2154" s="40"/>
      <c r="I2154" s="40"/>
    </row>
    <row r="2155" spans="2:9" x14ac:dyDescent="0.3">
      <c r="B2155" s="48">
        <v>2152</v>
      </c>
      <c r="C2155" s="50" t="s">
        <v>3395</v>
      </c>
      <c r="D2155" s="36"/>
      <c r="E2155" s="36"/>
      <c r="F2155" s="40"/>
      <c r="G2155" s="40"/>
      <c r="H2155" s="40"/>
      <c r="I2155" s="40"/>
    </row>
    <row r="2156" spans="2:9" x14ac:dyDescent="0.3">
      <c r="B2156" s="48">
        <v>2153</v>
      </c>
      <c r="C2156" s="50" t="s">
        <v>3396</v>
      </c>
      <c r="D2156" s="36"/>
      <c r="E2156" s="36"/>
      <c r="F2156" s="40"/>
      <c r="G2156" s="40"/>
      <c r="H2156" s="40"/>
      <c r="I2156" s="40"/>
    </row>
    <row r="2157" spans="2:9" x14ac:dyDescent="0.3">
      <c r="B2157" s="48">
        <v>2154</v>
      </c>
      <c r="C2157" s="50" t="s">
        <v>3397</v>
      </c>
      <c r="D2157" s="36"/>
      <c r="E2157" s="36"/>
      <c r="F2157" s="40"/>
      <c r="G2157" s="40"/>
      <c r="H2157" s="40"/>
      <c r="I2157" s="40"/>
    </row>
    <row r="2158" spans="2:9" x14ac:dyDescent="0.3">
      <c r="B2158" s="48">
        <v>2155</v>
      </c>
      <c r="C2158" s="50" t="s">
        <v>3398</v>
      </c>
      <c r="D2158" s="36"/>
      <c r="E2158" s="36"/>
      <c r="F2158" s="40"/>
      <c r="G2158" s="40"/>
      <c r="H2158" s="40"/>
      <c r="I2158" s="40"/>
    </row>
    <row r="2159" spans="2:9" x14ac:dyDescent="0.3">
      <c r="B2159" s="48">
        <v>2156</v>
      </c>
      <c r="C2159" s="50" t="s">
        <v>3399</v>
      </c>
      <c r="D2159" s="36"/>
      <c r="E2159" s="36"/>
      <c r="F2159" s="40"/>
      <c r="G2159" s="40"/>
      <c r="H2159" s="40"/>
      <c r="I2159" s="40"/>
    </row>
    <row r="2160" spans="2:9" x14ac:dyDescent="0.3">
      <c r="B2160" s="48">
        <v>2157</v>
      </c>
      <c r="C2160" s="50" t="s">
        <v>3400</v>
      </c>
      <c r="D2160" s="36"/>
      <c r="E2160" s="36"/>
      <c r="F2160" s="40"/>
      <c r="G2160" s="40"/>
      <c r="H2160" s="40"/>
      <c r="I2160" s="40"/>
    </row>
    <row r="2161" spans="2:9" x14ac:dyDescent="0.3">
      <c r="B2161" s="48">
        <v>2158</v>
      </c>
      <c r="C2161" s="50" t="s">
        <v>3401</v>
      </c>
      <c r="D2161" s="36"/>
      <c r="E2161" s="36"/>
      <c r="F2161" s="40"/>
      <c r="G2161" s="40"/>
      <c r="H2161" s="40"/>
      <c r="I2161" s="40"/>
    </row>
    <row r="2162" spans="2:9" x14ac:dyDescent="0.3">
      <c r="B2162" s="48">
        <v>2159</v>
      </c>
      <c r="C2162" s="50" t="s">
        <v>3402</v>
      </c>
      <c r="D2162" s="36"/>
      <c r="E2162" s="36"/>
      <c r="F2162" s="40"/>
      <c r="G2162" s="40"/>
      <c r="H2162" s="40"/>
      <c r="I2162" s="40"/>
    </row>
    <row r="2163" spans="2:9" x14ac:dyDescent="0.3">
      <c r="B2163" s="48">
        <v>2160</v>
      </c>
      <c r="C2163" s="50" t="s">
        <v>3403</v>
      </c>
      <c r="D2163" s="36"/>
      <c r="E2163" s="36"/>
      <c r="F2163" s="40"/>
      <c r="G2163" s="40"/>
      <c r="H2163" s="40"/>
      <c r="I2163" s="40"/>
    </row>
    <row r="2164" spans="2:9" x14ac:dyDescent="0.3">
      <c r="B2164" s="48">
        <v>2161</v>
      </c>
      <c r="C2164" s="50" t="s">
        <v>3404</v>
      </c>
      <c r="D2164" s="36"/>
      <c r="E2164" s="36"/>
      <c r="F2164" s="40"/>
      <c r="G2164" s="40"/>
      <c r="H2164" s="40"/>
      <c r="I2164" s="40"/>
    </row>
    <row r="2165" spans="2:9" x14ac:dyDescent="0.3">
      <c r="B2165" s="48">
        <v>2162</v>
      </c>
      <c r="C2165" s="50" t="s">
        <v>3405</v>
      </c>
      <c r="D2165" s="36"/>
      <c r="E2165" s="36"/>
      <c r="F2165" s="40"/>
      <c r="G2165" s="40"/>
      <c r="H2165" s="40"/>
      <c r="I2165" s="40"/>
    </row>
    <row r="2166" spans="2:9" x14ac:dyDescent="0.3">
      <c r="B2166" s="48">
        <v>2163</v>
      </c>
      <c r="C2166" s="50" t="s">
        <v>3406</v>
      </c>
      <c r="D2166" s="36"/>
      <c r="E2166" s="36"/>
      <c r="F2166" s="40"/>
      <c r="G2166" s="40"/>
      <c r="H2166" s="40"/>
      <c r="I2166" s="40"/>
    </row>
    <row r="2167" spans="2:9" x14ac:dyDescent="0.3">
      <c r="B2167" s="48">
        <v>2164</v>
      </c>
      <c r="C2167" s="50" t="s">
        <v>3407</v>
      </c>
      <c r="D2167" s="36"/>
      <c r="E2167" s="36"/>
      <c r="F2167" s="40"/>
      <c r="G2167" s="40"/>
      <c r="H2167" s="40"/>
      <c r="I2167" s="40"/>
    </row>
    <row r="2168" spans="2:9" x14ac:dyDescent="0.3">
      <c r="B2168" s="48">
        <v>2165</v>
      </c>
      <c r="C2168" s="50" t="s">
        <v>3408</v>
      </c>
      <c r="D2168" s="36"/>
      <c r="E2168" s="36"/>
      <c r="F2168" s="40"/>
      <c r="G2168" s="40"/>
      <c r="H2168" s="40"/>
      <c r="I2168" s="40"/>
    </row>
    <row r="2169" spans="2:9" x14ac:dyDescent="0.3">
      <c r="B2169" s="48">
        <v>2166</v>
      </c>
      <c r="C2169" s="50" t="s">
        <v>3409</v>
      </c>
      <c r="D2169" s="36"/>
      <c r="E2169" s="36"/>
      <c r="F2169" s="40"/>
      <c r="G2169" s="40"/>
      <c r="H2169" s="40"/>
      <c r="I2169" s="40"/>
    </row>
    <row r="2170" spans="2:9" x14ac:dyDescent="0.3">
      <c r="B2170" s="48">
        <v>2167</v>
      </c>
      <c r="C2170" s="50" t="s">
        <v>3410</v>
      </c>
      <c r="D2170" s="36"/>
      <c r="E2170" s="36"/>
      <c r="F2170" s="40"/>
      <c r="G2170" s="40"/>
      <c r="H2170" s="40"/>
      <c r="I2170" s="40"/>
    </row>
    <row r="2171" spans="2:9" x14ac:dyDescent="0.3">
      <c r="B2171" s="48">
        <v>2168</v>
      </c>
      <c r="C2171" s="50" t="s">
        <v>3411</v>
      </c>
      <c r="D2171" s="36"/>
      <c r="E2171" s="36"/>
      <c r="F2171" s="40"/>
      <c r="G2171" s="40"/>
      <c r="H2171" s="40"/>
      <c r="I2171" s="40"/>
    </row>
    <row r="2172" spans="2:9" x14ac:dyDescent="0.3">
      <c r="B2172" s="48">
        <v>2169</v>
      </c>
      <c r="C2172" s="50" t="s">
        <v>3412</v>
      </c>
      <c r="D2172" s="36"/>
      <c r="E2172" s="36"/>
      <c r="F2172" s="40"/>
      <c r="G2172" s="40"/>
      <c r="H2172" s="40"/>
      <c r="I2172" s="40"/>
    </row>
    <row r="2173" spans="2:9" x14ac:dyDescent="0.3">
      <c r="B2173" s="48">
        <v>2170</v>
      </c>
      <c r="C2173" s="50" t="s">
        <v>753</v>
      </c>
      <c r="D2173" s="36"/>
      <c r="E2173" s="36"/>
      <c r="F2173" s="40"/>
      <c r="G2173" s="40"/>
      <c r="H2173" s="40"/>
      <c r="I2173" s="40"/>
    </row>
    <row r="2174" spans="2:9" x14ac:dyDescent="0.3">
      <c r="B2174" s="48">
        <v>2171</v>
      </c>
      <c r="C2174" s="50" t="s">
        <v>3413</v>
      </c>
      <c r="D2174" s="36"/>
      <c r="E2174" s="36"/>
      <c r="F2174" s="40"/>
      <c r="G2174" s="40"/>
      <c r="H2174" s="40"/>
      <c r="I2174" s="40"/>
    </row>
    <row r="2175" spans="2:9" x14ac:dyDescent="0.3">
      <c r="B2175" s="48">
        <v>2172</v>
      </c>
      <c r="C2175" s="50" t="s">
        <v>3414</v>
      </c>
      <c r="D2175" s="36"/>
      <c r="E2175" s="36"/>
      <c r="F2175" s="40"/>
      <c r="G2175" s="40"/>
      <c r="H2175" s="40"/>
      <c r="I2175" s="40"/>
    </row>
    <row r="2176" spans="2:9" x14ac:dyDescent="0.3">
      <c r="B2176" s="48">
        <v>2173</v>
      </c>
      <c r="C2176" s="50" t="s">
        <v>3415</v>
      </c>
      <c r="D2176" s="36"/>
      <c r="E2176" s="36"/>
      <c r="F2176" s="40"/>
      <c r="G2176" s="40"/>
      <c r="H2176" s="40"/>
      <c r="I2176" s="40"/>
    </row>
    <row r="2177" spans="2:9" x14ac:dyDescent="0.3">
      <c r="B2177" s="48">
        <v>2174</v>
      </c>
      <c r="C2177" s="50" t="s">
        <v>754</v>
      </c>
      <c r="D2177" s="36"/>
      <c r="E2177" s="36"/>
      <c r="F2177" s="40"/>
      <c r="G2177" s="40"/>
      <c r="H2177" s="40"/>
      <c r="I2177" s="40"/>
    </row>
    <row r="2178" spans="2:9" x14ac:dyDescent="0.3">
      <c r="B2178" s="48">
        <v>2175</v>
      </c>
      <c r="C2178" s="50" t="s">
        <v>755</v>
      </c>
      <c r="D2178" s="36"/>
      <c r="E2178" s="36"/>
      <c r="F2178" s="40"/>
      <c r="G2178" s="40"/>
      <c r="H2178" s="40"/>
      <c r="I2178" s="40"/>
    </row>
    <row r="2179" spans="2:9" x14ac:dyDescent="0.3">
      <c r="B2179" s="48">
        <v>2176</v>
      </c>
      <c r="C2179" s="50" t="s">
        <v>756</v>
      </c>
      <c r="D2179" s="36"/>
      <c r="E2179" s="36"/>
      <c r="F2179" s="40"/>
      <c r="G2179" s="40"/>
      <c r="H2179" s="40"/>
      <c r="I2179" s="40"/>
    </row>
    <row r="2180" spans="2:9" x14ac:dyDescent="0.3">
      <c r="B2180" s="48">
        <v>2177</v>
      </c>
      <c r="C2180" s="50" t="s">
        <v>3416</v>
      </c>
      <c r="D2180" s="36"/>
      <c r="E2180" s="36"/>
      <c r="F2180" s="40"/>
      <c r="G2180" s="40"/>
      <c r="H2180" s="40"/>
      <c r="I2180" s="40"/>
    </row>
    <row r="2181" spans="2:9" x14ac:dyDescent="0.3">
      <c r="B2181" s="48">
        <v>2178</v>
      </c>
      <c r="C2181" s="50" t="s">
        <v>3417</v>
      </c>
      <c r="D2181" s="36"/>
      <c r="E2181" s="36"/>
      <c r="F2181" s="40"/>
      <c r="G2181" s="40"/>
      <c r="H2181" s="40"/>
      <c r="I2181" s="40"/>
    </row>
    <row r="2182" spans="2:9" x14ac:dyDescent="0.3">
      <c r="B2182" s="48">
        <v>2179</v>
      </c>
      <c r="C2182" s="50" t="s">
        <v>3418</v>
      </c>
      <c r="D2182" s="36"/>
      <c r="E2182" s="36"/>
      <c r="F2182" s="40"/>
      <c r="G2182" s="40"/>
      <c r="H2182" s="40"/>
      <c r="I2182" s="40"/>
    </row>
    <row r="2183" spans="2:9" x14ac:dyDescent="0.3">
      <c r="B2183" s="48">
        <v>2180</v>
      </c>
      <c r="C2183" s="50" t="s">
        <v>3419</v>
      </c>
      <c r="D2183" s="36"/>
      <c r="E2183" s="36"/>
      <c r="F2183" s="40"/>
      <c r="G2183" s="40"/>
      <c r="H2183" s="40"/>
      <c r="I2183" s="40"/>
    </row>
    <row r="2184" spans="2:9" x14ac:dyDescent="0.3">
      <c r="B2184" s="48">
        <v>2181</v>
      </c>
      <c r="C2184" s="50" t="s">
        <v>3420</v>
      </c>
      <c r="D2184" s="36"/>
      <c r="E2184" s="36"/>
      <c r="F2184" s="40"/>
      <c r="G2184" s="40"/>
      <c r="H2184" s="40"/>
      <c r="I2184" s="40"/>
    </row>
    <row r="2185" spans="2:9" x14ac:dyDescent="0.3">
      <c r="B2185" s="48">
        <v>2182</v>
      </c>
      <c r="C2185" s="50" t="s">
        <v>3421</v>
      </c>
      <c r="D2185" s="36"/>
      <c r="E2185" s="36"/>
      <c r="F2185" s="40"/>
      <c r="G2185" s="40"/>
      <c r="H2185" s="40"/>
      <c r="I2185" s="40"/>
    </row>
    <row r="2186" spans="2:9" x14ac:dyDescent="0.3">
      <c r="B2186" s="48">
        <v>2183</v>
      </c>
      <c r="C2186" s="50" t="s">
        <v>3422</v>
      </c>
      <c r="D2186" s="36"/>
      <c r="E2186" s="36"/>
      <c r="F2186" s="40"/>
      <c r="G2186" s="40"/>
      <c r="H2186" s="40"/>
      <c r="I2186" s="40"/>
    </row>
    <row r="2187" spans="2:9" x14ac:dyDescent="0.3">
      <c r="B2187" s="48">
        <v>2184</v>
      </c>
      <c r="C2187" s="50" t="s">
        <v>3423</v>
      </c>
      <c r="D2187" s="36"/>
      <c r="E2187" s="36"/>
      <c r="F2187" s="40"/>
      <c r="G2187" s="40"/>
      <c r="H2187" s="40"/>
      <c r="I2187" s="40"/>
    </row>
    <row r="2188" spans="2:9" x14ac:dyDescent="0.3">
      <c r="B2188" s="48">
        <v>2185</v>
      </c>
      <c r="C2188" s="50" t="s">
        <v>3424</v>
      </c>
      <c r="D2188" s="36"/>
      <c r="E2188" s="36"/>
      <c r="F2188" s="40"/>
      <c r="G2188" s="40"/>
      <c r="H2188" s="40"/>
      <c r="I2188" s="40"/>
    </row>
    <row r="2189" spans="2:9" x14ac:dyDescent="0.3">
      <c r="B2189" s="48">
        <v>2186</v>
      </c>
      <c r="C2189" s="50" t="s">
        <v>3425</v>
      </c>
      <c r="D2189" s="36"/>
      <c r="E2189" s="36"/>
      <c r="F2189" s="40"/>
      <c r="G2189" s="40"/>
      <c r="H2189" s="40"/>
      <c r="I2189" s="40"/>
    </row>
    <row r="2190" spans="2:9" x14ac:dyDescent="0.3">
      <c r="B2190" s="48">
        <v>2187</v>
      </c>
      <c r="C2190" s="50" t="s">
        <v>757</v>
      </c>
      <c r="D2190" s="36"/>
      <c r="E2190" s="36"/>
      <c r="F2190" s="40"/>
      <c r="G2190" s="40"/>
      <c r="H2190" s="40"/>
      <c r="I2190" s="40"/>
    </row>
    <row r="2191" spans="2:9" x14ac:dyDescent="0.3">
      <c r="B2191" s="48">
        <v>2188</v>
      </c>
      <c r="C2191" s="50" t="s">
        <v>3426</v>
      </c>
      <c r="D2191" s="36"/>
      <c r="E2191" s="36"/>
      <c r="F2191" s="40"/>
      <c r="G2191" s="40"/>
      <c r="H2191" s="40"/>
      <c r="I2191" s="40"/>
    </row>
    <row r="2192" spans="2:9" x14ac:dyDescent="0.3">
      <c r="B2192" s="48">
        <v>2189</v>
      </c>
      <c r="C2192" s="50" t="s">
        <v>3427</v>
      </c>
      <c r="D2192" s="36"/>
      <c r="E2192" s="36"/>
      <c r="F2192" s="40"/>
      <c r="G2192" s="40"/>
      <c r="H2192" s="40"/>
      <c r="I2192" s="40"/>
    </row>
    <row r="2193" spans="2:9" x14ac:dyDescent="0.3">
      <c r="B2193" s="48">
        <v>2190</v>
      </c>
      <c r="C2193" s="50" t="s">
        <v>3428</v>
      </c>
      <c r="D2193" s="36"/>
      <c r="E2193" s="36"/>
      <c r="F2193" s="40"/>
      <c r="G2193" s="40"/>
      <c r="H2193" s="40"/>
      <c r="I2193" s="40"/>
    </row>
    <row r="2194" spans="2:9" x14ac:dyDescent="0.3">
      <c r="B2194" s="48">
        <v>2191</v>
      </c>
      <c r="C2194" s="50" t="s">
        <v>3429</v>
      </c>
      <c r="D2194" s="36"/>
      <c r="E2194" s="36"/>
      <c r="F2194" s="40"/>
      <c r="G2194" s="40"/>
      <c r="H2194" s="40"/>
      <c r="I2194" s="40"/>
    </row>
    <row r="2195" spans="2:9" x14ac:dyDescent="0.3">
      <c r="B2195" s="48">
        <v>2192</v>
      </c>
      <c r="C2195" s="50" t="s">
        <v>3430</v>
      </c>
      <c r="D2195" s="36"/>
      <c r="E2195" s="36"/>
      <c r="F2195" s="40"/>
      <c r="G2195" s="40"/>
      <c r="H2195" s="40"/>
      <c r="I2195" s="40"/>
    </row>
    <row r="2196" spans="2:9" x14ac:dyDescent="0.3">
      <c r="B2196" s="48">
        <v>2193</v>
      </c>
      <c r="C2196" s="50" t="s">
        <v>3431</v>
      </c>
      <c r="D2196" s="36"/>
      <c r="E2196" s="36"/>
      <c r="F2196" s="40"/>
      <c r="G2196" s="40"/>
      <c r="H2196" s="40"/>
      <c r="I2196" s="40"/>
    </row>
    <row r="2197" spans="2:9" x14ac:dyDescent="0.3">
      <c r="B2197" s="48">
        <v>2194</v>
      </c>
      <c r="C2197" s="50" t="s">
        <v>3432</v>
      </c>
      <c r="D2197" s="36"/>
      <c r="E2197" s="36"/>
      <c r="F2197" s="40"/>
      <c r="G2197" s="40"/>
      <c r="H2197" s="40"/>
      <c r="I2197" s="40"/>
    </row>
    <row r="2198" spans="2:9" x14ac:dyDescent="0.3">
      <c r="B2198" s="48">
        <v>2195</v>
      </c>
      <c r="C2198" s="50" t="s">
        <v>3433</v>
      </c>
      <c r="D2198" s="36"/>
      <c r="E2198" s="36"/>
      <c r="F2198" s="40"/>
      <c r="G2198" s="40"/>
      <c r="H2198" s="40"/>
      <c r="I2198" s="40"/>
    </row>
    <row r="2199" spans="2:9" x14ac:dyDescent="0.3">
      <c r="B2199" s="48">
        <v>2196</v>
      </c>
      <c r="C2199" s="50" t="s">
        <v>3434</v>
      </c>
      <c r="D2199" s="36"/>
      <c r="E2199" s="36"/>
      <c r="F2199" s="40"/>
      <c r="G2199" s="40"/>
      <c r="H2199" s="40"/>
      <c r="I2199" s="40"/>
    </row>
    <row r="2200" spans="2:9" x14ac:dyDescent="0.3">
      <c r="B2200" s="48">
        <v>2197</v>
      </c>
      <c r="C2200" s="50" t="s">
        <v>3435</v>
      </c>
      <c r="D2200" s="36"/>
      <c r="E2200" s="36"/>
      <c r="F2200" s="40"/>
      <c r="G2200" s="40"/>
      <c r="H2200" s="40"/>
      <c r="I2200" s="40"/>
    </row>
    <row r="2201" spans="2:9" x14ac:dyDescent="0.3">
      <c r="B2201" s="48">
        <v>2198</v>
      </c>
      <c r="C2201" s="50" t="s">
        <v>3436</v>
      </c>
      <c r="D2201" s="36"/>
      <c r="E2201" s="36"/>
      <c r="F2201" s="40"/>
      <c r="G2201" s="40"/>
      <c r="H2201" s="40"/>
      <c r="I2201" s="40"/>
    </row>
    <row r="2202" spans="2:9" x14ac:dyDescent="0.3">
      <c r="B2202" s="48">
        <v>2199</v>
      </c>
      <c r="C2202" s="50" t="s">
        <v>3437</v>
      </c>
      <c r="D2202" s="36"/>
      <c r="E2202" s="36"/>
      <c r="F2202" s="40"/>
      <c r="G2202" s="40"/>
      <c r="H2202" s="40"/>
      <c r="I2202" s="40"/>
    </row>
    <row r="2203" spans="2:9" x14ac:dyDescent="0.3">
      <c r="B2203" s="48">
        <v>2200</v>
      </c>
      <c r="C2203" s="50" t="s">
        <v>3438</v>
      </c>
      <c r="D2203" s="36"/>
      <c r="E2203" s="36"/>
      <c r="F2203" s="40"/>
      <c r="G2203" s="40"/>
      <c r="H2203" s="40"/>
      <c r="I2203" s="40"/>
    </row>
    <row r="2204" spans="2:9" x14ac:dyDescent="0.3">
      <c r="B2204" s="48">
        <v>2201</v>
      </c>
      <c r="C2204" s="50" t="s">
        <v>3439</v>
      </c>
      <c r="D2204" s="36"/>
      <c r="E2204" s="36"/>
      <c r="F2204" s="40"/>
      <c r="G2204" s="40"/>
      <c r="H2204" s="40"/>
      <c r="I2204" s="40"/>
    </row>
    <row r="2205" spans="2:9" x14ac:dyDescent="0.3">
      <c r="B2205" s="48">
        <v>2202</v>
      </c>
      <c r="C2205" s="50" t="s">
        <v>3440</v>
      </c>
      <c r="D2205" s="36"/>
      <c r="E2205" s="36"/>
      <c r="F2205" s="40"/>
      <c r="G2205" s="40"/>
      <c r="H2205" s="40"/>
      <c r="I2205" s="40"/>
    </row>
    <row r="2206" spans="2:9" x14ac:dyDescent="0.3">
      <c r="B2206" s="48">
        <v>2203</v>
      </c>
      <c r="C2206" s="50" t="s">
        <v>3441</v>
      </c>
      <c r="D2206" s="36"/>
      <c r="E2206" s="36"/>
      <c r="F2206" s="40"/>
      <c r="G2206" s="40"/>
      <c r="H2206" s="40"/>
      <c r="I2206" s="40"/>
    </row>
    <row r="2207" spans="2:9" x14ac:dyDescent="0.3">
      <c r="B2207" s="48">
        <v>2204</v>
      </c>
      <c r="C2207" s="50" t="s">
        <v>3442</v>
      </c>
      <c r="D2207" s="36"/>
      <c r="E2207" s="36"/>
      <c r="F2207" s="40"/>
      <c r="G2207" s="40"/>
      <c r="H2207" s="40"/>
      <c r="I2207" s="40"/>
    </row>
    <row r="2208" spans="2:9" x14ac:dyDescent="0.3">
      <c r="B2208" s="48">
        <v>2205</v>
      </c>
      <c r="C2208" s="50" t="s">
        <v>3443</v>
      </c>
      <c r="D2208" s="36"/>
      <c r="E2208" s="36"/>
      <c r="F2208" s="40"/>
      <c r="G2208" s="40"/>
      <c r="H2208" s="40"/>
      <c r="I2208" s="40"/>
    </row>
    <row r="2209" spans="2:9" x14ac:dyDescent="0.3">
      <c r="B2209" s="48">
        <v>2206</v>
      </c>
      <c r="C2209" s="50" t="s">
        <v>3444</v>
      </c>
      <c r="D2209" s="36"/>
      <c r="E2209" s="36"/>
      <c r="F2209" s="40"/>
      <c r="G2209" s="40"/>
      <c r="H2209" s="40"/>
      <c r="I2209" s="40"/>
    </row>
    <row r="2210" spans="2:9" x14ac:dyDescent="0.3">
      <c r="B2210" s="48">
        <v>2207</v>
      </c>
      <c r="C2210" s="50" t="s">
        <v>3445</v>
      </c>
      <c r="D2210" s="36"/>
      <c r="E2210" s="36"/>
      <c r="F2210" s="40"/>
      <c r="G2210" s="40"/>
      <c r="H2210" s="40"/>
      <c r="I2210" s="40"/>
    </row>
    <row r="2211" spans="2:9" x14ac:dyDescent="0.3">
      <c r="B2211" s="48">
        <v>2208</v>
      </c>
      <c r="C2211" s="50" t="s">
        <v>3446</v>
      </c>
      <c r="D2211" s="36"/>
      <c r="E2211" s="36"/>
      <c r="F2211" s="40"/>
      <c r="G2211" s="40"/>
      <c r="H2211" s="40"/>
      <c r="I2211" s="40"/>
    </row>
    <row r="2212" spans="2:9" x14ac:dyDescent="0.3">
      <c r="B2212" s="48">
        <v>2209</v>
      </c>
      <c r="C2212" s="50" t="s">
        <v>3447</v>
      </c>
      <c r="D2212" s="36"/>
      <c r="E2212" s="36"/>
      <c r="F2212" s="40"/>
      <c r="G2212" s="40"/>
      <c r="H2212" s="40"/>
      <c r="I2212" s="40"/>
    </row>
    <row r="2213" spans="2:9" x14ac:dyDescent="0.3">
      <c r="B2213" s="48">
        <v>2210</v>
      </c>
      <c r="C2213" s="50" t="s">
        <v>3448</v>
      </c>
      <c r="D2213" s="36"/>
      <c r="E2213" s="36"/>
      <c r="F2213" s="40"/>
      <c r="G2213" s="40"/>
      <c r="H2213" s="40"/>
      <c r="I2213" s="40"/>
    </row>
    <row r="2214" spans="2:9" x14ac:dyDescent="0.3">
      <c r="B2214" s="48">
        <v>2211</v>
      </c>
      <c r="C2214" s="50" t="s">
        <v>3449</v>
      </c>
      <c r="D2214" s="36"/>
      <c r="E2214" s="36"/>
      <c r="F2214" s="40"/>
      <c r="G2214" s="40"/>
      <c r="H2214" s="40"/>
      <c r="I2214" s="40"/>
    </row>
    <row r="2215" spans="2:9" x14ac:dyDescent="0.3">
      <c r="B2215" s="48">
        <v>2212</v>
      </c>
      <c r="C2215" s="50" t="s">
        <v>3450</v>
      </c>
      <c r="D2215" s="36"/>
      <c r="E2215" s="36"/>
      <c r="F2215" s="40"/>
      <c r="G2215" s="40"/>
      <c r="H2215" s="40"/>
      <c r="I2215" s="40"/>
    </row>
    <row r="2216" spans="2:9" x14ac:dyDescent="0.3">
      <c r="B2216" s="48">
        <v>2213</v>
      </c>
      <c r="C2216" s="50" t="s">
        <v>3451</v>
      </c>
      <c r="D2216" s="36"/>
      <c r="E2216" s="36"/>
      <c r="F2216" s="40"/>
      <c r="G2216" s="40"/>
      <c r="H2216" s="40"/>
      <c r="I2216" s="40"/>
    </row>
    <row r="2217" spans="2:9" x14ac:dyDescent="0.3">
      <c r="B2217" s="48">
        <v>2214</v>
      </c>
      <c r="C2217" s="50" t="s">
        <v>3452</v>
      </c>
      <c r="D2217" s="36"/>
      <c r="E2217" s="36"/>
      <c r="F2217" s="40"/>
      <c r="G2217" s="40"/>
      <c r="H2217" s="40"/>
      <c r="I2217" s="40"/>
    </row>
    <row r="2218" spans="2:9" x14ac:dyDescent="0.3">
      <c r="B2218" s="48">
        <v>2215</v>
      </c>
      <c r="C2218" s="50" t="s">
        <v>3453</v>
      </c>
      <c r="D2218" s="36"/>
      <c r="E2218" s="36"/>
      <c r="F2218" s="40"/>
      <c r="G2218" s="40"/>
      <c r="H2218" s="40"/>
      <c r="I2218" s="40"/>
    </row>
    <row r="2219" spans="2:9" x14ac:dyDescent="0.3">
      <c r="B2219" s="48">
        <v>2216</v>
      </c>
      <c r="C2219" s="50" t="s">
        <v>3454</v>
      </c>
      <c r="D2219" s="36"/>
      <c r="E2219" s="36"/>
      <c r="F2219" s="40"/>
      <c r="G2219" s="40"/>
      <c r="H2219" s="40"/>
      <c r="I2219" s="40"/>
    </row>
    <row r="2220" spans="2:9" x14ac:dyDescent="0.3">
      <c r="B2220" s="48">
        <v>2217</v>
      </c>
      <c r="C2220" s="50" t="s">
        <v>3455</v>
      </c>
      <c r="D2220" s="36"/>
      <c r="E2220" s="36"/>
      <c r="F2220" s="40"/>
      <c r="G2220" s="40"/>
      <c r="H2220" s="40"/>
      <c r="I2220" s="40"/>
    </row>
    <row r="2221" spans="2:9" x14ac:dyDescent="0.3">
      <c r="B2221" s="48">
        <v>2218</v>
      </c>
      <c r="C2221" s="50" t="s">
        <v>3456</v>
      </c>
      <c r="D2221" s="36"/>
      <c r="E2221" s="36"/>
      <c r="F2221" s="40"/>
      <c r="G2221" s="40"/>
      <c r="H2221" s="40"/>
      <c r="I2221" s="40"/>
    </row>
    <row r="2222" spans="2:9" x14ac:dyDescent="0.3">
      <c r="B2222" s="48">
        <v>2219</v>
      </c>
      <c r="C2222" s="50" t="s">
        <v>3457</v>
      </c>
      <c r="D2222" s="36"/>
      <c r="E2222" s="36"/>
      <c r="F2222" s="40"/>
      <c r="G2222" s="40"/>
      <c r="H2222" s="40"/>
      <c r="I2222" s="40"/>
    </row>
    <row r="2223" spans="2:9" x14ac:dyDescent="0.3">
      <c r="B2223" s="48">
        <v>2220</v>
      </c>
      <c r="C2223" s="50" t="s">
        <v>3458</v>
      </c>
      <c r="D2223" s="36"/>
      <c r="E2223" s="36"/>
      <c r="F2223" s="40"/>
      <c r="G2223" s="40"/>
      <c r="H2223" s="40"/>
      <c r="I2223" s="40"/>
    </row>
    <row r="2224" spans="2:9" x14ac:dyDescent="0.3">
      <c r="B2224" s="48">
        <v>2221</v>
      </c>
      <c r="C2224" s="50" t="s">
        <v>3459</v>
      </c>
      <c r="D2224" s="36"/>
      <c r="E2224" s="36"/>
      <c r="F2224" s="40"/>
      <c r="G2224" s="40"/>
      <c r="H2224" s="40"/>
      <c r="I2224" s="40"/>
    </row>
    <row r="2225" spans="2:9" x14ac:dyDescent="0.3">
      <c r="B2225" s="48">
        <v>2222</v>
      </c>
      <c r="C2225" s="50" t="s">
        <v>3460</v>
      </c>
      <c r="D2225" s="36"/>
      <c r="E2225" s="36"/>
      <c r="F2225" s="40"/>
      <c r="G2225" s="40"/>
      <c r="H2225" s="40"/>
      <c r="I2225" s="40"/>
    </row>
    <row r="2226" spans="2:9" x14ac:dyDescent="0.3">
      <c r="B2226" s="48">
        <v>2223</v>
      </c>
      <c r="C2226" s="50" t="s">
        <v>3461</v>
      </c>
      <c r="D2226" s="36"/>
      <c r="E2226" s="36"/>
      <c r="F2226" s="40"/>
      <c r="G2226" s="40"/>
      <c r="H2226" s="40"/>
      <c r="I2226" s="40"/>
    </row>
    <row r="2227" spans="2:9" x14ac:dyDescent="0.3">
      <c r="B2227" s="48">
        <v>2224</v>
      </c>
      <c r="C2227" s="50" t="s">
        <v>3462</v>
      </c>
      <c r="D2227" s="36"/>
      <c r="E2227" s="36"/>
      <c r="F2227" s="40"/>
      <c r="G2227" s="40"/>
      <c r="H2227" s="40"/>
      <c r="I2227" s="40"/>
    </row>
    <row r="2228" spans="2:9" x14ac:dyDescent="0.3">
      <c r="B2228" s="48">
        <v>2225</v>
      </c>
      <c r="C2228" s="50" t="s">
        <v>3463</v>
      </c>
      <c r="D2228" s="36"/>
      <c r="E2228" s="36"/>
      <c r="F2228" s="40"/>
      <c r="G2228" s="40"/>
      <c r="H2228" s="40"/>
      <c r="I2228" s="40"/>
    </row>
    <row r="2229" spans="2:9" x14ac:dyDescent="0.3">
      <c r="B2229" s="48">
        <v>2226</v>
      </c>
      <c r="C2229" s="50" t="s">
        <v>3464</v>
      </c>
      <c r="D2229" s="36"/>
      <c r="E2229" s="36"/>
      <c r="F2229" s="40"/>
      <c r="G2229" s="40"/>
      <c r="H2229" s="40"/>
      <c r="I2229" s="40"/>
    </row>
    <row r="2230" spans="2:9" x14ac:dyDescent="0.3">
      <c r="B2230" s="48">
        <v>2227</v>
      </c>
      <c r="C2230" s="50" t="s">
        <v>3465</v>
      </c>
      <c r="D2230" s="36"/>
      <c r="E2230" s="36"/>
      <c r="F2230" s="40"/>
      <c r="G2230" s="40"/>
      <c r="H2230" s="40"/>
      <c r="I2230" s="40"/>
    </row>
    <row r="2231" spans="2:9" x14ac:dyDescent="0.3">
      <c r="B2231" s="48">
        <v>2228</v>
      </c>
      <c r="C2231" s="50" t="s">
        <v>3466</v>
      </c>
      <c r="D2231" s="36"/>
      <c r="E2231" s="36"/>
      <c r="F2231" s="40"/>
      <c r="G2231" s="40"/>
      <c r="H2231" s="40"/>
      <c r="I2231" s="40"/>
    </row>
    <row r="2232" spans="2:9" x14ac:dyDescent="0.3">
      <c r="B2232" s="48">
        <v>2229</v>
      </c>
      <c r="C2232" s="50" t="s">
        <v>3467</v>
      </c>
      <c r="D2232" s="36"/>
      <c r="E2232" s="36"/>
      <c r="F2232" s="40"/>
      <c r="G2232" s="40"/>
      <c r="H2232" s="40"/>
      <c r="I2232" s="40"/>
    </row>
    <row r="2233" spans="2:9" x14ac:dyDescent="0.3">
      <c r="B2233" s="48">
        <v>2230</v>
      </c>
      <c r="C2233" s="50" t="s">
        <v>3468</v>
      </c>
      <c r="D2233" s="36"/>
      <c r="E2233" s="36"/>
      <c r="F2233" s="40"/>
      <c r="G2233" s="40"/>
      <c r="H2233" s="40"/>
      <c r="I2233" s="40"/>
    </row>
    <row r="2234" spans="2:9" x14ac:dyDescent="0.3">
      <c r="B2234" s="48">
        <v>2231</v>
      </c>
      <c r="C2234" s="50" t="s">
        <v>3469</v>
      </c>
      <c r="D2234" s="36"/>
      <c r="E2234" s="36"/>
      <c r="F2234" s="40"/>
      <c r="G2234" s="40"/>
      <c r="H2234" s="40"/>
      <c r="I2234" s="40"/>
    </row>
    <row r="2235" spans="2:9" x14ac:dyDescent="0.3">
      <c r="B2235" s="48">
        <v>2232</v>
      </c>
      <c r="C2235" s="50" t="s">
        <v>3470</v>
      </c>
      <c r="D2235" s="36"/>
      <c r="E2235" s="36"/>
      <c r="F2235" s="40"/>
      <c r="G2235" s="40"/>
      <c r="H2235" s="40"/>
      <c r="I2235" s="40"/>
    </row>
    <row r="2236" spans="2:9" x14ac:dyDescent="0.3">
      <c r="B2236" s="48">
        <v>2233</v>
      </c>
      <c r="C2236" s="50" t="s">
        <v>3471</v>
      </c>
      <c r="D2236" s="36"/>
      <c r="E2236" s="36"/>
      <c r="F2236" s="40"/>
      <c r="G2236" s="40"/>
      <c r="H2236" s="40"/>
      <c r="I2236" s="40"/>
    </row>
    <row r="2237" spans="2:9" x14ac:dyDescent="0.3">
      <c r="B2237" s="48">
        <v>2234</v>
      </c>
      <c r="C2237" s="50" t="s">
        <v>3472</v>
      </c>
      <c r="D2237" s="36"/>
      <c r="E2237" s="36"/>
      <c r="F2237" s="40"/>
      <c r="G2237" s="40"/>
      <c r="H2237" s="40"/>
      <c r="I2237" s="40"/>
    </row>
    <row r="2238" spans="2:9" x14ac:dyDescent="0.3">
      <c r="B2238" s="48">
        <v>2235</v>
      </c>
      <c r="C2238" s="50" t="s">
        <v>3473</v>
      </c>
      <c r="D2238" s="36"/>
      <c r="E2238" s="36"/>
      <c r="F2238" s="40"/>
      <c r="G2238" s="40"/>
      <c r="H2238" s="40"/>
      <c r="I2238" s="40"/>
    </row>
    <row r="2239" spans="2:9" x14ac:dyDescent="0.3">
      <c r="B2239" s="48">
        <v>2236</v>
      </c>
      <c r="C2239" s="50" t="s">
        <v>3474</v>
      </c>
      <c r="D2239" s="36"/>
      <c r="E2239" s="36"/>
      <c r="F2239" s="40"/>
      <c r="G2239" s="40"/>
      <c r="H2239" s="40"/>
      <c r="I2239" s="40"/>
    </row>
    <row r="2240" spans="2:9" x14ac:dyDescent="0.3">
      <c r="B2240" s="48">
        <v>2237</v>
      </c>
      <c r="C2240" s="50" t="s">
        <v>3475</v>
      </c>
      <c r="D2240" s="36"/>
      <c r="E2240" s="36"/>
      <c r="F2240" s="40"/>
      <c r="G2240" s="40"/>
      <c r="H2240" s="40"/>
      <c r="I2240" s="40"/>
    </row>
    <row r="2241" spans="2:9" x14ac:dyDescent="0.3">
      <c r="B2241" s="48">
        <v>2238</v>
      </c>
      <c r="C2241" s="50" t="s">
        <v>3476</v>
      </c>
      <c r="D2241" s="36"/>
      <c r="E2241" s="36"/>
      <c r="F2241" s="40"/>
      <c r="G2241" s="40"/>
      <c r="H2241" s="40"/>
      <c r="I2241" s="40"/>
    </row>
    <row r="2242" spans="2:9" x14ac:dyDescent="0.3">
      <c r="B2242" s="48">
        <v>2239</v>
      </c>
      <c r="C2242" s="50" t="s">
        <v>3477</v>
      </c>
      <c r="D2242" s="36"/>
      <c r="E2242" s="36"/>
      <c r="F2242" s="40"/>
      <c r="G2242" s="40"/>
      <c r="H2242" s="40"/>
      <c r="I2242" s="40"/>
    </row>
    <row r="2243" spans="2:9" x14ac:dyDescent="0.3">
      <c r="B2243" s="48">
        <v>2240</v>
      </c>
      <c r="C2243" s="50" t="s">
        <v>3478</v>
      </c>
      <c r="D2243" s="36"/>
      <c r="E2243" s="36"/>
      <c r="F2243" s="40"/>
      <c r="G2243" s="40"/>
      <c r="H2243" s="40"/>
      <c r="I2243" s="40"/>
    </row>
    <row r="2244" spans="2:9" x14ac:dyDescent="0.3">
      <c r="B2244" s="48">
        <v>2241</v>
      </c>
      <c r="C2244" s="50" t="s">
        <v>3479</v>
      </c>
      <c r="D2244" s="36"/>
      <c r="E2244" s="36"/>
      <c r="F2244" s="40"/>
      <c r="G2244" s="40"/>
      <c r="H2244" s="40"/>
      <c r="I2244" s="40"/>
    </row>
    <row r="2245" spans="2:9" x14ac:dyDescent="0.3">
      <c r="B2245" s="48">
        <v>2242</v>
      </c>
      <c r="C2245" s="50" t="s">
        <v>3480</v>
      </c>
      <c r="D2245" s="36"/>
      <c r="E2245" s="36"/>
      <c r="F2245" s="40"/>
      <c r="G2245" s="40"/>
      <c r="H2245" s="40"/>
      <c r="I2245" s="40"/>
    </row>
    <row r="2246" spans="2:9" x14ac:dyDescent="0.3">
      <c r="B2246" s="48">
        <v>2243</v>
      </c>
      <c r="C2246" s="50" t="s">
        <v>3481</v>
      </c>
      <c r="D2246" s="36"/>
      <c r="E2246" s="36"/>
      <c r="F2246" s="40"/>
      <c r="G2246" s="40"/>
      <c r="H2246" s="40"/>
      <c r="I2246" s="40"/>
    </row>
    <row r="2247" spans="2:9" x14ac:dyDescent="0.3">
      <c r="B2247" s="48">
        <v>2244</v>
      </c>
      <c r="C2247" s="50" t="s">
        <v>3482</v>
      </c>
      <c r="D2247" s="36"/>
      <c r="E2247" s="36"/>
      <c r="F2247" s="40"/>
      <c r="G2247" s="40"/>
      <c r="H2247" s="40"/>
      <c r="I2247" s="40"/>
    </row>
    <row r="2248" spans="2:9" x14ac:dyDescent="0.3">
      <c r="B2248" s="48">
        <v>2245</v>
      </c>
      <c r="C2248" s="50" t="s">
        <v>3483</v>
      </c>
      <c r="D2248" s="36"/>
      <c r="E2248" s="36"/>
      <c r="F2248" s="40"/>
      <c r="G2248" s="40"/>
      <c r="H2248" s="40"/>
      <c r="I2248" s="40"/>
    </row>
    <row r="2249" spans="2:9" x14ac:dyDescent="0.3">
      <c r="B2249" s="48">
        <v>2246</v>
      </c>
      <c r="C2249" s="50" t="s">
        <v>3484</v>
      </c>
      <c r="D2249" s="36"/>
      <c r="E2249" s="36"/>
      <c r="F2249" s="40"/>
      <c r="G2249" s="40"/>
      <c r="H2249" s="40"/>
      <c r="I2249" s="40"/>
    </row>
    <row r="2250" spans="2:9" x14ac:dyDescent="0.3">
      <c r="B2250" s="48">
        <v>2247</v>
      </c>
      <c r="C2250" s="50" t="s">
        <v>3485</v>
      </c>
      <c r="D2250" s="36"/>
      <c r="E2250" s="36"/>
      <c r="F2250" s="40"/>
      <c r="G2250" s="40"/>
      <c r="H2250" s="40"/>
      <c r="I2250" s="40"/>
    </row>
    <row r="2251" spans="2:9" x14ac:dyDescent="0.3">
      <c r="B2251" s="48">
        <v>2248</v>
      </c>
      <c r="C2251" s="50" t="s">
        <v>3486</v>
      </c>
      <c r="D2251" s="36"/>
      <c r="E2251" s="36"/>
      <c r="F2251" s="40"/>
      <c r="G2251" s="40"/>
      <c r="H2251" s="40"/>
      <c r="I2251" s="40"/>
    </row>
    <row r="2252" spans="2:9" x14ac:dyDescent="0.3">
      <c r="B2252" s="48">
        <v>2249</v>
      </c>
      <c r="C2252" s="50" t="s">
        <v>3487</v>
      </c>
      <c r="D2252" s="36"/>
      <c r="E2252" s="36"/>
      <c r="F2252" s="40"/>
      <c r="G2252" s="40"/>
      <c r="H2252" s="40"/>
      <c r="I2252" s="40"/>
    </row>
    <row r="2253" spans="2:9" x14ac:dyDescent="0.3">
      <c r="B2253" s="48">
        <v>2250</v>
      </c>
      <c r="C2253" s="50" t="s">
        <v>3488</v>
      </c>
      <c r="D2253" s="36"/>
      <c r="E2253" s="36"/>
      <c r="F2253" s="40"/>
      <c r="G2253" s="40"/>
      <c r="H2253" s="40"/>
      <c r="I2253" s="40"/>
    </row>
    <row r="2254" spans="2:9" x14ac:dyDescent="0.3">
      <c r="B2254" s="48">
        <v>2251</v>
      </c>
      <c r="C2254" s="50" t="s">
        <v>3489</v>
      </c>
      <c r="D2254" s="36"/>
      <c r="E2254" s="36"/>
      <c r="F2254" s="40"/>
      <c r="G2254" s="40"/>
      <c r="H2254" s="40"/>
      <c r="I2254" s="40"/>
    </row>
    <row r="2255" spans="2:9" x14ac:dyDescent="0.3">
      <c r="B2255" s="48">
        <v>2252</v>
      </c>
      <c r="C2255" s="50" t="s">
        <v>3490</v>
      </c>
      <c r="D2255" s="36"/>
      <c r="E2255" s="36"/>
      <c r="F2255" s="40"/>
      <c r="G2255" s="40"/>
      <c r="H2255" s="40"/>
      <c r="I2255" s="40"/>
    </row>
    <row r="2256" spans="2:9" x14ac:dyDescent="0.3">
      <c r="B2256" s="48">
        <v>2253</v>
      </c>
      <c r="C2256" s="50" t="s">
        <v>3491</v>
      </c>
      <c r="D2256" s="36"/>
      <c r="E2256" s="36"/>
      <c r="F2256" s="40"/>
      <c r="G2256" s="40"/>
      <c r="H2256" s="40"/>
      <c r="I2256" s="40"/>
    </row>
    <row r="2257" spans="2:9" x14ac:dyDescent="0.3">
      <c r="B2257" s="48">
        <v>2254</v>
      </c>
      <c r="C2257" s="50" t="s">
        <v>3492</v>
      </c>
      <c r="D2257" s="36"/>
      <c r="E2257" s="36"/>
      <c r="F2257" s="40"/>
      <c r="G2257" s="40"/>
      <c r="H2257" s="40"/>
      <c r="I2257" s="40"/>
    </row>
    <row r="2258" spans="2:9" x14ac:dyDescent="0.3">
      <c r="B2258" s="48">
        <v>2255</v>
      </c>
      <c r="C2258" s="50" t="s">
        <v>3493</v>
      </c>
      <c r="D2258" s="36"/>
      <c r="E2258" s="36"/>
      <c r="F2258" s="40"/>
      <c r="G2258" s="40"/>
      <c r="H2258" s="40"/>
      <c r="I2258" s="40"/>
    </row>
    <row r="2259" spans="2:9" x14ac:dyDescent="0.3">
      <c r="B2259" s="48">
        <v>2256</v>
      </c>
      <c r="C2259" s="50" t="s">
        <v>3494</v>
      </c>
      <c r="D2259" s="36"/>
      <c r="E2259" s="36"/>
      <c r="F2259" s="40"/>
      <c r="G2259" s="40"/>
      <c r="H2259" s="40"/>
      <c r="I2259" s="40"/>
    </row>
    <row r="2260" spans="2:9" x14ac:dyDescent="0.3">
      <c r="B2260" s="48">
        <v>2257</v>
      </c>
      <c r="C2260" s="50" t="s">
        <v>3495</v>
      </c>
      <c r="D2260" s="36"/>
      <c r="E2260" s="36"/>
      <c r="F2260" s="40"/>
      <c r="G2260" s="40"/>
      <c r="H2260" s="40"/>
      <c r="I2260" s="40"/>
    </row>
    <row r="2261" spans="2:9" x14ac:dyDescent="0.3">
      <c r="B2261" s="48">
        <v>2258</v>
      </c>
      <c r="C2261" s="50" t="s">
        <v>3496</v>
      </c>
      <c r="D2261" s="36"/>
      <c r="E2261" s="36"/>
      <c r="F2261" s="40"/>
      <c r="G2261" s="40"/>
      <c r="H2261" s="40"/>
      <c r="I2261" s="40"/>
    </row>
    <row r="2262" spans="2:9" x14ac:dyDescent="0.3">
      <c r="B2262" s="48">
        <v>2259</v>
      </c>
      <c r="C2262" s="50" t="s">
        <v>3497</v>
      </c>
      <c r="D2262" s="36"/>
      <c r="E2262" s="36"/>
      <c r="F2262" s="40"/>
      <c r="G2262" s="40"/>
      <c r="H2262" s="40"/>
      <c r="I2262" s="40"/>
    </row>
    <row r="2263" spans="2:9" x14ac:dyDescent="0.3">
      <c r="B2263" s="48">
        <v>2260</v>
      </c>
      <c r="C2263" s="50" t="s">
        <v>3498</v>
      </c>
      <c r="D2263" s="36"/>
      <c r="E2263" s="36"/>
      <c r="F2263" s="40"/>
      <c r="G2263" s="40"/>
      <c r="H2263" s="40"/>
      <c r="I2263" s="40"/>
    </row>
    <row r="2264" spans="2:9" x14ac:dyDescent="0.3">
      <c r="B2264" s="48">
        <v>2261</v>
      </c>
      <c r="C2264" s="50" t="s">
        <v>3499</v>
      </c>
      <c r="D2264" s="36"/>
      <c r="E2264" s="36"/>
      <c r="F2264" s="40"/>
      <c r="G2264" s="40"/>
      <c r="H2264" s="40"/>
      <c r="I2264" s="40"/>
    </row>
    <row r="2265" spans="2:9" x14ac:dyDescent="0.3">
      <c r="B2265" s="48">
        <v>2262</v>
      </c>
      <c r="C2265" s="50" t="s">
        <v>3500</v>
      </c>
      <c r="D2265" s="36"/>
      <c r="E2265" s="36"/>
      <c r="F2265" s="40"/>
      <c r="G2265" s="40"/>
      <c r="H2265" s="40"/>
      <c r="I2265" s="40"/>
    </row>
    <row r="2266" spans="2:9" x14ac:dyDescent="0.3">
      <c r="B2266" s="48">
        <v>2263</v>
      </c>
      <c r="C2266" s="50" t="s">
        <v>3501</v>
      </c>
      <c r="D2266" s="36"/>
      <c r="E2266" s="36"/>
      <c r="F2266" s="40"/>
      <c r="G2266" s="40"/>
      <c r="H2266" s="40"/>
      <c r="I2266" s="40"/>
    </row>
    <row r="2267" spans="2:9" x14ac:dyDescent="0.3">
      <c r="B2267" s="48">
        <v>2264</v>
      </c>
      <c r="C2267" s="50" t="s">
        <v>3502</v>
      </c>
      <c r="D2267" s="36"/>
      <c r="E2267" s="36"/>
      <c r="F2267" s="40"/>
      <c r="G2267" s="40"/>
      <c r="H2267" s="40"/>
      <c r="I2267" s="40"/>
    </row>
    <row r="2268" spans="2:9" x14ac:dyDescent="0.3">
      <c r="B2268" s="48">
        <v>2265</v>
      </c>
      <c r="C2268" s="50" t="s">
        <v>3503</v>
      </c>
      <c r="D2268" s="36"/>
      <c r="E2268" s="36"/>
      <c r="F2268" s="40"/>
      <c r="G2268" s="40"/>
      <c r="H2268" s="40"/>
      <c r="I2268" s="40"/>
    </row>
    <row r="2269" spans="2:9" x14ac:dyDescent="0.3">
      <c r="B2269" s="48">
        <v>2266</v>
      </c>
      <c r="C2269" s="50" t="s">
        <v>3504</v>
      </c>
      <c r="D2269" s="36"/>
      <c r="E2269" s="36"/>
      <c r="F2269" s="40"/>
      <c r="G2269" s="40"/>
      <c r="H2269" s="40"/>
      <c r="I2269" s="40"/>
    </row>
    <row r="2270" spans="2:9" x14ac:dyDescent="0.3">
      <c r="B2270" s="48">
        <v>2267</v>
      </c>
      <c r="C2270" s="50" t="s">
        <v>3505</v>
      </c>
      <c r="D2270" s="36"/>
      <c r="E2270" s="36"/>
      <c r="F2270" s="40"/>
      <c r="G2270" s="40"/>
      <c r="H2270" s="40"/>
      <c r="I2270" s="40"/>
    </row>
    <row r="2271" spans="2:9" x14ac:dyDescent="0.3">
      <c r="B2271" s="48">
        <v>2268</v>
      </c>
      <c r="C2271" s="50" t="s">
        <v>3506</v>
      </c>
      <c r="D2271" s="36"/>
      <c r="E2271" s="36"/>
      <c r="F2271" s="40"/>
      <c r="G2271" s="40"/>
      <c r="H2271" s="40"/>
      <c r="I2271" s="40"/>
    </row>
    <row r="2272" spans="2:9" x14ac:dyDescent="0.3">
      <c r="B2272" s="48">
        <v>2269</v>
      </c>
      <c r="C2272" s="50" t="s">
        <v>3507</v>
      </c>
      <c r="D2272" s="36"/>
      <c r="E2272" s="36"/>
      <c r="F2272" s="40"/>
      <c r="G2272" s="40"/>
      <c r="H2272" s="40"/>
      <c r="I2272" s="40"/>
    </row>
    <row r="2273" spans="2:9" x14ac:dyDescent="0.3">
      <c r="B2273" s="48">
        <v>2270</v>
      </c>
      <c r="C2273" s="50" t="s">
        <v>3508</v>
      </c>
      <c r="D2273" s="36"/>
      <c r="E2273" s="36"/>
      <c r="F2273" s="40"/>
      <c r="G2273" s="40"/>
      <c r="H2273" s="40"/>
      <c r="I2273" s="40"/>
    </row>
    <row r="2274" spans="2:9" x14ac:dyDescent="0.3">
      <c r="B2274" s="48">
        <v>2271</v>
      </c>
      <c r="C2274" s="50" t="s">
        <v>3509</v>
      </c>
      <c r="D2274" s="36"/>
      <c r="E2274" s="36"/>
      <c r="F2274" s="40"/>
      <c r="G2274" s="40"/>
      <c r="H2274" s="40"/>
      <c r="I2274" s="40"/>
    </row>
    <row r="2275" spans="2:9" x14ac:dyDescent="0.3">
      <c r="B2275" s="48">
        <v>2272</v>
      </c>
      <c r="C2275" s="50" t="s">
        <v>3510</v>
      </c>
      <c r="D2275" s="36"/>
      <c r="E2275" s="36"/>
      <c r="F2275" s="40"/>
      <c r="G2275" s="40"/>
      <c r="H2275" s="40"/>
      <c r="I2275" s="40"/>
    </row>
    <row r="2276" spans="2:9" x14ac:dyDescent="0.3">
      <c r="B2276" s="48">
        <v>2273</v>
      </c>
      <c r="C2276" s="50" t="s">
        <v>3511</v>
      </c>
      <c r="D2276" s="36"/>
      <c r="E2276" s="36"/>
      <c r="F2276" s="40"/>
      <c r="G2276" s="40"/>
      <c r="H2276" s="40"/>
      <c r="I2276" s="40"/>
    </row>
    <row r="2277" spans="2:9" x14ac:dyDescent="0.3">
      <c r="B2277" s="48">
        <v>2274</v>
      </c>
      <c r="C2277" s="50" t="s">
        <v>3512</v>
      </c>
      <c r="D2277" s="36"/>
      <c r="E2277" s="36"/>
      <c r="F2277" s="40"/>
      <c r="G2277" s="40"/>
      <c r="H2277" s="40"/>
      <c r="I2277" s="40"/>
    </row>
    <row r="2278" spans="2:9" x14ac:dyDescent="0.3">
      <c r="B2278" s="48">
        <v>2275</v>
      </c>
      <c r="C2278" s="50" t="s">
        <v>3513</v>
      </c>
      <c r="D2278" s="36"/>
      <c r="E2278" s="36"/>
      <c r="F2278" s="40"/>
      <c r="G2278" s="40"/>
      <c r="H2278" s="40"/>
      <c r="I2278" s="40"/>
    </row>
    <row r="2279" spans="2:9" x14ac:dyDescent="0.3">
      <c r="B2279" s="48">
        <v>2276</v>
      </c>
      <c r="C2279" s="50" t="s">
        <v>3514</v>
      </c>
      <c r="D2279" s="36"/>
      <c r="E2279" s="36"/>
      <c r="F2279" s="40"/>
      <c r="G2279" s="40"/>
      <c r="H2279" s="40"/>
      <c r="I2279" s="40"/>
    </row>
    <row r="2280" spans="2:9" x14ac:dyDescent="0.3">
      <c r="B2280" s="48">
        <v>2277</v>
      </c>
      <c r="C2280" s="50" t="s">
        <v>3515</v>
      </c>
      <c r="D2280" s="36"/>
      <c r="E2280" s="36"/>
      <c r="F2280" s="40"/>
      <c r="G2280" s="40"/>
      <c r="H2280" s="40"/>
      <c r="I2280" s="40"/>
    </row>
    <row r="2281" spans="2:9" x14ac:dyDescent="0.3">
      <c r="B2281" s="48">
        <v>2278</v>
      </c>
      <c r="C2281" s="50" t="s">
        <v>3516</v>
      </c>
      <c r="D2281" s="36"/>
      <c r="E2281" s="36"/>
      <c r="F2281" s="40"/>
      <c r="G2281" s="40"/>
      <c r="H2281" s="40"/>
      <c r="I2281" s="40"/>
    </row>
    <row r="2282" spans="2:9" x14ac:dyDescent="0.3">
      <c r="B2282" s="48">
        <v>2279</v>
      </c>
      <c r="C2282" s="50" t="s">
        <v>3517</v>
      </c>
      <c r="D2282" s="36"/>
      <c r="E2282" s="36"/>
      <c r="F2282" s="40"/>
      <c r="G2282" s="40"/>
      <c r="H2282" s="40"/>
      <c r="I2282" s="40"/>
    </row>
    <row r="2283" spans="2:9" x14ac:dyDescent="0.3">
      <c r="B2283" s="48">
        <v>2280</v>
      </c>
      <c r="C2283" s="50" t="s">
        <v>3518</v>
      </c>
      <c r="D2283" s="36"/>
      <c r="E2283" s="36"/>
      <c r="F2283" s="40"/>
      <c r="G2283" s="40"/>
      <c r="H2283" s="40"/>
      <c r="I2283" s="40"/>
    </row>
    <row r="2284" spans="2:9" x14ac:dyDescent="0.3">
      <c r="B2284" s="48">
        <v>2281</v>
      </c>
      <c r="C2284" s="50" t="s">
        <v>3519</v>
      </c>
      <c r="D2284" s="36"/>
      <c r="E2284" s="36"/>
      <c r="F2284" s="40"/>
      <c r="G2284" s="40"/>
      <c r="H2284" s="40"/>
      <c r="I2284" s="40"/>
    </row>
    <row r="2285" spans="2:9" x14ac:dyDescent="0.3">
      <c r="B2285" s="48">
        <v>2282</v>
      </c>
      <c r="C2285" s="50" t="s">
        <v>3520</v>
      </c>
      <c r="D2285" s="36"/>
      <c r="E2285" s="36"/>
      <c r="F2285" s="40"/>
      <c r="G2285" s="40"/>
      <c r="H2285" s="40"/>
      <c r="I2285" s="40"/>
    </row>
    <row r="2286" spans="2:9" x14ac:dyDescent="0.3">
      <c r="B2286" s="48">
        <v>2283</v>
      </c>
      <c r="C2286" s="50" t="s">
        <v>3521</v>
      </c>
      <c r="D2286" s="36"/>
      <c r="E2286" s="36"/>
      <c r="F2286" s="40"/>
      <c r="G2286" s="40"/>
      <c r="H2286" s="40"/>
      <c r="I2286" s="40"/>
    </row>
    <row r="2287" spans="2:9" x14ac:dyDescent="0.3">
      <c r="B2287" s="48">
        <v>2284</v>
      </c>
      <c r="C2287" s="50" t="s">
        <v>3522</v>
      </c>
      <c r="D2287" s="36"/>
      <c r="E2287" s="36"/>
      <c r="F2287" s="40"/>
      <c r="G2287" s="40"/>
      <c r="H2287" s="40"/>
      <c r="I2287" s="40"/>
    </row>
    <row r="2288" spans="2:9" x14ac:dyDescent="0.3">
      <c r="B2288" s="48">
        <v>2285</v>
      </c>
      <c r="C2288" s="50" t="s">
        <v>3523</v>
      </c>
      <c r="D2288" s="36"/>
      <c r="E2288" s="36"/>
      <c r="F2288" s="40"/>
      <c r="G2288" s="40"/>
      <c r="H2288" s="40"/>
      <c r="I2288" s="40"/>
    </row>
    <row r="2289" spans="2:9" x14ac:dyDescent="0.3">
      <c r="B2289" s="48">
        <v>2286</v>
      </c>
      <c r="C2289" s="50" t="s">
        <v>3524</v>
      </c>
      <c r="D2289" s="36"/>
      <c r="E2289" s="36"/>
      <c r="F2289" s="40"/>
      <c r="G2289" s="40"/>
      <c r="H2289" s="40"/>
      <c r="I2289" s="40"/>
    </row>
    <row r="2290" spans="2:9" x14ac:dyDescent="0.3">
      <c r="B2290" s="48">
        <v>2287</v>
      </c>
      <c r="C2290" s="50" t="s">
        <v>3525</v>
      </c>
      <c r="D2290" s="36"/>
      <c r="E2290" s="36"/>
      <c r="F2290" s="40"/>
      <c r="G2290" s="40"/>
      <c r="H2290" s="40"/>
      <c r="I2290" s="40"/>
    </row>
    <row r="2291" spans="2:9" x14ac:dyDescent="0.3">
      <c r="B2291" s="48">
        <v>2288</v>
      </c>
      <c r="C2291" s="50" t="s">
        <v>3526</v>
      </c>
      <c r="D2291" s="36"/>
      <c r="E2291" s="36"/>
      <c r="F2291" s="40"/>
      <c r="G2291" s="40"/>
      <c r="H2291" s="40"/>
      <c r="I2291" s="40"/>
    </row>
    <row r="2292" spans="2:9" x14ac:dyDescent="0.3">
      <c r="B2292" s="48">
        <v>2289</v>
      </c>
      <c r="C2292" s="50" t="s">
        <v>3527</v>
      </c>
      <c r="D2292" s="36"/>
      <c r="E2292" s="36"/>
      <c r="F2292" s="40"/>
      <c r="G2292" s="40"/>
      <c r="H2292" s="40"/>
      <c r="I2292" s="40"/>
    </row>
    <row r="2293" spans="2:9" x14ac:dyDescent="0.3">
      <c r="B2293" s="48">
        <v>2290</v>
      </c>
      <c r="C2293" s="50" t="s">
        <v>3528</v>
      </c>
      <c r="D2293" s="36"/>
      <c r="E2293" s="36"/>
      <c r="F2293" s="40"/>
      <c r="G2293" s="40"/>
      <c r="H2293" s="40"/>
      <c r="I2293" s="40"/>
    </row>
    <row r="2294" spans="2:9" x14ac:dyDescent="0.3">
      <c r="B2294" s="48">
        <v>2291</v>
      </c>
      <c r="C2294" s="50" t="s">
        <v>3529</v>
      </c>
      <c r="D2294" s="36"/>
      <c r="E2294" s="36"/>
      <c r="F2294" s="40"/>
      <c r="G2294" s="40"/>
      <c r="H2294" s="40"/>
      <c r="I2294" s="40"/>
    </row>
    <row r="2295" spans="2:9" x14ac:dyDescent="0.3">
      <c r="B2295" s="48">
        <v>2292</v>
      </c>
      <c r="C2295" s="50" t="s">
        <v>3530</v>
      </c>
      <c r="D2295" s="36"/>
      <c r="E2295" s="36"/>
      <c r="F2295" s="40"/>
      <c r="G2295" s="40"/>
      <c r="H2295" s="40"/>
      <c r="I2295" s="40"/>
    </row>
    <row r="2296" spans="2:9" x14ac:dyDescent="0.3">
      <c r="B2296" s="48">
        <v>2293</v>
      </c>
      <c r="C2296" s="50" t="s">
        <v>3531</v>
      </c>
      <c r="D2296" s="36"/>
      <c r="E2296" s="36"/>
      <c r="F2296" s="40"/>
      <c r="G2296" s="40"/>
      <c r="H2296" s="40"/>
      <c r="I2296" s="40"/>
    </row>
    <row r="2297" spans="2:9" x14ac:dyDescent="0.3">
      <c r="B2297" s="48">
        <v>2294</v>
      </c>
      <c r="C2297" s="50" t="s">
        <v>3532</v>
      </c>
      <c r="D2297" s="36"/>
      <c r="E2297" s="36"/>
      <c r="F2297" s="40"/>
      <c r="G2297" s="40"/>
      <c r="H2297" s="40"/>
      <c r="I2297" s="40"/>
    </row>
    <row r="2298" spans="2:9" x14ac:dyDescent="0.3">
      <c r="B2298" s="48">
        <v>2295</v>
      </c>
      <c r="C2298" s="50" t="s">
        <v>3533</v>
      </c>
      <c r="D2298" s="36"/>
      <c r="E2298" s="36"/>
      <c r="F2298" s="40"/>
      <c r="G2298" s="40"/>
      <c r="H2298" s="40"/>
      <c r="I2298" s="40"/>
    </row>
    <row r="2299" spans="2:9" x14ac:dyDescent="0.3">
      <c r="B2299" s="48">
        <v>2296</v>
      </c>
      <c r="C2299" s="50" t="s">
        <v>3534</v>
      </c>
      <c r="D2299" s="36"/>
      <c r="E2299" s="36"/>
      <c r="F2299" s="40"/>
      <c r="G2299" s="40"/>
      <c r="H2299" s="40"/>
      <c r="I2299" s="40"/>
    </row>
    <row r="2300" spans="2:9" x14ac:dyDescent="0.3">
      <c r="B2300" s="48">
        <v>2297</v>
      </c>
      <c r="C2300" s="50" t="s">
        <v>3535</v>
      </c>
      <c r="D2300" s="36"/>
      <c r="E2300" s="36"/>
      <c r="F2300" s="40"/>
      <c r="G2300" s="40"/>
      <c r="H2300" s="40"/>
      <c r="I2300" s="40"/>
    </row>
    <row r="2301" spans="2:9" x14ac:dyDescent="0.3">
      <c r="B2301" s="48">
        <v>2298</v>
      </c>
      <c r="C2301" s="50" t="s">
        <v>3536</v>
      </c>
      <c r="D2301" s="36"/>
      <c r="E2301" s="36"/>
      <c r="F2301" s="40"/>
      <c r="G2301" s="40"/>
      <c r="H2301" s="40"/>
      <c r="I2301" s="40"/>
    </row>
    <row r="2302" spans="2:9" x14ac:dyDescent="0.3">
      <c r="B2302" s="48">
        <v>2299</v>
      </c>
      <c r="C2302" s="50" t="s">
        <v>3537</v>
      </c>
      <c r="D2302" s="36"/>
      <c r="E2302" s="36"/>
      <c r="F2302" s="40"/>
      <c r="G2302" s="40"/>
      <c r="H2302" s="40"/>
      <c r="I2302" s="40"/>
    </row>
    <row r="2303" spans="2:9" x14ac:dyDescent="0.3">
      <c r="B2303" s="48">
        <v>2300</v>
      </c>
      <c r="C2303" s="50" t="s">
        <v>3538</v>
      </c>
      <c r="D2303" s="36"/>
      <c r="E2303" s="36"/>
      <c r="F2303" s="40"/>
      <c r="G2303" s="40"/>
      <c r="H2303" s="40"/>
      <c r="I2303" s="40"/>
    </row>
    <row r="2304" spans="2:9" x14ac:dyDescent="0.3">
      <c r="B2304" s="48">
        <v>2301</v>
      </c>
      <c r="C2304" s="50" t="s">
        <v>3539</v>
      </c>
      <c r="D2304" s="36"/>
      <c r="E2304" s="36"/>
      <c r="F2304" s="40"/>
      <c r="G2304" s="40"/>
      <c r="H2304" s="40"/>
      <c r="I2304" s="40"/>
    </row>
    <row r="2305" spans="2:9" x14ac:dyDescent="0.3">
      <c r="B2305" s="48">
        <v>2302</v>
      </c>
      <c r="C2305" s="50" t="s">
        <v>3540</v>
      </c>
      <c r="D2305" s="36"/>
      <c r="E2305" s="36"/>
      <c r="F2305" s="40"/>
      <c r="G2305" s="40"/>
      <c r="H2305" s="40"/>
      <c r="I2305" s="40"/>
    </row>
    <row r="2306" spans="2:9" x14ac:dyDescent="0.3">
      <c r="B2306" s="48">
        <v>2303</v>
      </c>
      <c r="C2306" s="50" t="s">
        <v>3541</v>
      </c>
      <c r="D2306" s="36"/>
      <c r="E2306" s="36"/>
      <c r="F2306" s="40"/>
      <c r="G2306" s="40"/>
      <c r="H2306" s="40"/>
      <c r="I2306" s="40"/>
    </row>
    <row r="2307" spans="2:9" x14ac:dyDescent="0.3">
      <c r="B2307" s="48">
        <v>2304</v>
      </c>
      <c r="C2307" s="50" t="s">
        <v>3542</v>
      </c>
      <c r="D2307" s="36"/>
      <c r="E2307" s="36"/>
      <c r="F2307" s="40"/>
      <c r="G2307" s="40"/>
      <c r="H2307" s="40"/>
      <c r="I2307" s="40"/>
    </row>
    <row r="2308" spans="2:9" x14ac:dyDescent="0.3">
      <c r="B2308" s="48">
        <v>2305</v>
      </c>
      <c r="C2308" s="50" t="s">
        <v>3543</v>
      </c>
      <c r="D2308" s="36"/>
      <c r="E2308" s="36"/>
      <c r="F2308" s="40"/>
      <c r="G2308" s="40"/>
      <c r="H2308" s="40"/>
      <c r="I2308" s="40"/>
    </row>
    <row r="2309" spans="2:9" x14ac:dyDescent="0.3">
      <c r="B2309" s="48">
        <v>2306</v>
      </c>
      <c r="C2309" s="50" t="s">
        <v>3544</v>
      </c>
      <c r="D2309" s="36"/>
      <c r="E2309" s="36"/>
      <c r="F2309" s="40"/>
      <c r="G2309" s="40"/>
      <c r="H2309" s="40"/>
      <c r="I2309" s="40"/>
    </row>
    <row r="2310" spans="2:9" x14ac:dyDescent="0.3">
      <c r="B2310" s="48">
        <v>2307</v>
      </c>
      <c r="C2310" s="50" t="s">
        <v>3545</v>
      </c>
      <c r="D2310" s="36"/>
      <c r="E2310" s="36"/>
      <c r="F2310" s="40"/>
      <c r="G2310" s="40"/>
      <c r="H2310" s="40"/>
      <c r="I2310" s="40"/>
    </row>
    <row r="2311" spans="2:9" x14ac:dyDescent="0.3">
      <c r="B2311" s="48">
        <v>2308</v>
      </c>
      <c r="C2311" s="50" t="s">
        <v>3546</v>
      </c>
      <c r="D2311" s="36"/>
      <c r="E2311" s="36"/>
      <c r="F2311" s="40"/>
      <c r="G2311" s="40"/>
      <c r="H2311" s="40"/>
      <c r="I2311" s="40"/>
    </row>
    <row r="2312" spans="2:9" x14ac:dyDescent="0.3">
      <c r="B2312" s="48">
        <v>2309</v>
      </c>
      <c r="C2312" s="50" t="s">
        <v>3547</v>
      </c>
      <c r="D2312" s="36"/>
      <c r="E2312" s="36"/>
      <c r="F2312" s="40"/>
      <c r="G2312" s="40"/>
      <c r="H2312" s="40"/>
      <c r="I2312" s="40"/>
    </row>
    <row r="2313" spans="2:9" x14ac:dyDescent="0.3">
      <c r="B2313" s="48">
        <v>2310</v>
      </c>
      <c r="C2313" s="50" t="s">
        <v>3548</v>
      </c>
      <c r="D2313" s="36"/>
      <c r="E2313" s="36"/>
      <c r="F2313" s="40"/>
      <c r="G2313" s="40"/>
      <c r="H2313" s="40"/>
      <c r="I2313" s="40"/>
    </row>
    <row r="2314" spans="2:9" x14ac:dyDescent="0.3">
      <c r="B2314" s="48">
        <v>2311</v>
      </c>
      <c r="C2314" s="50" t="s">
        <v>3549</v>
      </c>
      <c r="D2314" s="36"/>
      <c r="E2314" s="36"/>
      <c r="F2314" s="40"/>
      <c r="G2314" s="40"/>
      <c r="H2314" s="40"/>
      <c r="I2314" s="40"/>
    </row>
    <row r="2315" spans="2:9" x14ac:dyDescent="0.3">
      <c r="B2315" s="48">
        <v>2312</v>
      </c>
      <c r="C2315" s="50" t="s">
        <v>3550</v>
      </c>
      <c r="D2315" s="36"/>
      <c r="E2315" s="36"/>
      <c r="F2315" s="40"/>
      <c r="G2315" s="40"/>
      <c r="H2315" s="40"/>
      <c r="I2315" s="40"/>
    </row>
    <row r="2316" spans="2:9" x14ac:dyDescent="0.3">
      <c r="B2316" s="48">
        <v>2313</v>
      </c>
      <c r="C2316" s="50" t="s">
        <v>3551</v>
      </c>
      <c r="D2316" s="36"/>
      <c r="E2316" s="36"/>
      <c r="F2316" s="40"/>
      <c r="G2316" s="40"/>
      <c r="H2316" s="40"/>
      <c r="I2316" s="40"/>
    </row>
    <row r="2317" spans="2:9" x14ac:dyDescent="0.3">
      <c r="B2317" s="48">
        <v>2314</v>
      </c>
      <c r="C2317" s="50" t="s">
        <v>3552</v>
      </c>
      <c r="D2317" s="36"/>
      <c r="E2317" s="36"/>
      <c r="F2317" s="40"/>
      <c r="G2317" s="40"/>
      <c r="H2317" s="40"/>
      <c r="I2317" s="40"/>
    </row>
    <row r="2318" spans="2:9" x14ac:dyDescent="0.3">
      <c r="B2318" s="48">
        <v>2315</v>
      </c>
      <c r="C2318" s="50" t="s">
        <v>3553</v>
      </c>
      <c r="D2318" s="36"/>
      <c r="E2318" s="36"/>
      <c r="F2318" s="40"/>
      <c r="G2318" s="40"/>
      <c r="H2318" s="40"/>
      <c r="I2318" s="40"/>
    </row>
    <row r="2319" spans="2:9" x14ac:dyDescent="0.3">
      <c r="B2319" s="48">
        <v>2316</v>
      </c>
      <c r="C2319" s="50" t="s">
        <v>3554</v>
      </c>
      <c r="D2319" s="36"/>
      <c r="E2319" s="36"/>
      <c r="F2319" s="40"/>
      <c r="G2319" s="40"/>
      <c r="H2319" s="40"/>
      <c r="I2319" s="40"/>
    </row>
    <row r="2320" spans="2:9" x14ac:dyDescent="0.3">
      <c r="B2320" s="48">
        <v>2317</v>
      </c>
      <c r="C2320" s="50" t="s">
        <v>3555</v>
      </c>
      <c r="D2320" s="36"/>
      <c r="E2320" s="36"/>
      <c r="F2320" s="40"/>
      <c r="G2320" s="40"/>
      <c r="H2320" s="40"/>
      <c r="I2320" s="40"/>
    </row>
    <row r="2321" spans="2:9" x14ac:dyDescent="0.3">
      <c r="B2321" s="48">
        <v>2318</v>
      </c>
      <c r="C2321" s="50" t="s">
        <v>3556</v>
      </c>
      <c r="D2321" s="36"/>
      <c r="E2321" s="36"/>
      <c r="F2321" s="40"/>
      <c r="G2321" s="40"/>
      <c r="H2321" s="40"/>
      <c r="I2321" s="40"/>
    </row>
    <row r="2322" spans="2:9" x14ac:dyDescent="0.3">
      <c r="B2322" s="48">
        <v>2319</v>
      </c>
      <c r="C2322" s="50" t="s">
        <v>3557</v>
      </c>
      <c r="D2322" s="36"/>
      <c r="E2322" s="36"/>
      <c r="F2322" s="40"/>
      <c r="G2322" s="40"/>
      <c r="H2322" s="40"/>
      <c r="I2322" s="40"/>
    </row>
    <row r="2323" spans="2:9" x14ac:dyDescent="0.3">
      <c r="B2323" s="48">
        <v>2320</v>
      </c>
      <c r="C2323" s="50" t="s">
        <v>3558</v>
      </c>
      <c r="D2323" s="36"/>
      <c r="E2323" s="36"/>
      <c r="F2323" s="40"/>
      <c r="G2323" s="40"/>
      <c r="H2323" s="40"/>
      <c r="I2323" s="40"/>
    </row>
    <row r="2324" spans="2:9" x14ac:dyDescent="0.3">
      <c r="B2324" s="48">
        <v>2321</v>
      </c>
      <c r="C2324" s="50" t="s">
        <v>3559</v>
      </c>
      <c r="D2324" s="36"/>
      <c r="E2324" s="36"/>
      <c r="F2324" s="40"/>
      <c r="G2324" s="40"/>
      <c r="H2324" s="40"/>
      <c r="I2324" s="40"/>
    </row>
    <row r="2325" spans="2:9" x14ac:dyDescent="0.3">
      <c r="B2325" s="48">
        <v>2322</v>
      </c>
      <c r="C2325" s="50" t="s">
        <v>3560</v>
      </c>
      <c r="D2325" s="36"/>
      <c r="E2325" s="36"/>
      <c r="F2325" s="40"/>
      <c r="G2325" s="40"/>
      <c r="H2325" s="40"/>
      <c r="I2325" s="40"/>
    </row>
    <row r="2326" spans="2:9" x14ac:dyDescent="0.3">
      <c r="B2326" s="48">
        <v>2323</v>
      </c>
      <c r="C2326" s="50" t="s">
        <v>3561</v>
      </c>
      <c r="D2326" s="36"/>
      <c r="E2326" s="36"/>
      <c r="F2326" s="40"/>
      <c r="G2326" s="40"/>
      <c r="H2326" s="40"/>
      <c r="I2326" s="40"/>
    </row>
    <row r="2327" spans="2:9" x14ac:dyDescent="0.3">
      <c r="B2327" s="48">
        <v>2324</v>
      </c>
      <c r="C2327" s="50" t="s">
        <v>3562</v>
      </c>
      <c r="D2327" s="36"/>
      <c r="E2327" s="36"/>
      <c r="F2327" s="40"/>
      <c r="G2327" s="40"/>
      <c r="H2327" s="40"/>
      <c r="I2327" s="40"/>
    </row>
    <row r="2328" spans="2:9" x14ac:dyDescent="0.3">
      <c r="B2328" s="48">
        <v>2325</v>
      </c>
      <c r="C2328" s="50" t="s">
        <v>3563</v>
      </c>
      <c r="D2328" s="36"/>
      <c r="E2328" s="36"/>
      <c r="F2328" s="40"/>
      <c r="G2328" s="40"/>
      <c r="H2328" s="40"/>
      <c r="I2328" s="40"/>
    </row>
    <row r="2329" spans="2:9" x14ac:dyDescent="0.3">
      <c r="B2329" s="48">
        <v>2326</v>
      </c>
      <c r="C2329" s="50" t="s">
        <v>3564</v>
      </c>
      <c r="D2329" s="36"/>
      <c r="E2329" s="36"/>
      <c r="F2329" s="40"/>
      <c r="G2329" s="40"/>
      <c r="H2329" s="40"/>
      <c r="I2329" s="40"/>
    </row>
    <row r="2330" spans="2:9" x14ac:dyDescent="0.3">
      <c r="B2330" s="48">
        <v>2327</v>
      </c>
      <c r="C2330" s="50" t="s">
        <v>3565</v>
      </c>
      <c r="D2330" s="36"/>
      <c r="E2330" s="36"/>
      <c r="F2330" s="40"/>
      <c r="G2330" s="40"/>
      <c r="H2330" s="40"/>
      <c r="I2330" s="40"/>
    </row>
    <row r="2331" spans="2:9" x14ac:dyDescent="0.3">
      <c r="B2331" s="48">
        <v>2328</v>
      </c>
      <c r="C2331" s="50" t="s">
        <v>3566</v>
      </c>
      <c r="D2331" s="36"/>
      <c r="E2331" s="36"/>
      <c r="F2331" s="40"/>
      <c r="G2331" s="40"/>
      <c r="H2331" s="40"/>
      <c r="I2331" s="40"/>
    </row>
    <row r="2332" spans="2:9" x14ac:dyDescent="0.3">
      <c r="B2332" s="48">
        <v>2329</v>
      </c>
      <c r="C2332" s="50" t="s">
        <v>3567</v>
      </c>
      <c r="D2332" s="36"/>
      <c r="E2332" s="36"/>
      <c r="F2332" s="40"/>
      <c r="G2332" s="40"/>
      <c r="H2332" s="40"/>
      <c r="I2332" s="40"/>
    </row>
    <row r="2333" spans="2:9" x14ac:dyDescent="0.3">
      <c r="B2333" s="48">
        <v>2330</v>
      </c>
      <c r="C2333" s="50" t="s">
        <v>3568</v>
      </c>
      <c r="D2333" s="36"/>
      <c r="E2333" s="36"/>
      <c r="F2333" s="40"/>
      <c r="G2333" s="40"/>
      <c r="H2333" s="40"/>
      <c r="I2333" s="40"/>
    </row>
    <row r="2334" spans="2:9" x14ac:dyDescent="0.3">
      <c r="B2334" s="48">
        <v>2331</v>
      </c>
      <c r="C2334" s="50" t="s">
        <v>3569</v>
      </c>
      <c r="D2334" s="36"/>
      <c r="E2334" s="36"/>
      <c r="F2334" s="40"/>
      <c r="G2334" s="40"/>
      <c r="H2334" s="40"/>
      <c r="I2334" s="40"/>
    </row>
    <row r="2335" spans="2:9" x14ac:dyDescent="0.3">
      <c r="B2335" s="48">
        <v>2332</v>
      </c>
      <c r="C2335" s="50" t="s">
        <v>3570</v>
      </c>
      <c r="D2335" s="36"/>
      <c r="E2335" s="36"/>
      <c r="F2335" s="40"/>
      <c r="G2335" s="40"/>
      <c r="H2335" s="40"/>
      <c r="I2335" s="40"/>
    </row>
    <row r="2336" spans="2:9" x14ac:dyDescent="0.3">
      <c r="B2336" s="48">
        <v>2333</v>
      </c>
      <c r="C2336" s="50" t="s">
        <v>3571</v>
      </c>
      <c r="D2336" s="36"/>
      <c r="E2336" s="36"/>
      <c r="F2336" s="40"/>
      <c r="G2336" s="40"/>
      <c r="H2336" s="40"/>
      <c r="I2336" s="40"/>
    </row>
    <row r="2337" spans="2:9" x14ac:dyDescent="0.3">
      <c r="B2337" s="48">
        <v>2334</v>
      </c>
      <c r="C2337" s="50" t="s">
        <v>3572</v>
      </c>
      <c r="D2337" s="36"/>
      <c r="E2337" s="36"/>
      <c r="F2337" s="40"/>
      <c r="G2337" s="40"/>
      <c r="H2337" s="40"/>
      <c r="I2337" s="40"/>
    </row>
    <row r="2338" spans="2:9" x14ac:dyDescent="0.3">
      <c r="B2338" s="48">
        <v>2335</v>
      </c>
      <c r="C2338" s="50" t="s">
        <v>3573</v>
      </c>
      <c r="D2338" s="36"/>
      <c r="E2338" s="36"/>
      <c r="F2338" s="40"/>
      <c r="G2338" s="40"/>
      <c r="H2338" s="40"/>
      <c r="I2338" s="40"/>
    </row>
    <row r="2339" spans="2:9" x14ac:dyDescent="0.3">
      <c r="B2339" s="48">
        <v>2336</v>
      </c>
      <c r="C2339" s="50" t="s">
        <v>3574</v>
      </c>
      <c r="D2339" s="36"/>
      <c r="E2339" s="36"/>
      <c r="F2339" s="40"/>
      <c r="G2339" s="40"/>
      <c r="H2339" s="40"/>
      <c r="I2339" s="40"/>
    </row>
    <row r="2340" spans="2:9" x14ac:dyDescent="0.3">
      <c r="B2340" s="48">
        <v>2337</v>
      </c>
      <c r="C2340" s="50" t="s">
        <v>3575</v>
      </c>
      <c r="D2340" s="36"/>
      <c r="E2340" s="36"/>
      <c r="F2340" s="40"/>
      <c r="G2340" s="40"/>
      <c r="H2340" s="40"/>
      <c r="I2340" s="40"/>
    </row>
    <row r="2341" spans="2:9" x14ac:dyDescent="0.3">
      <c r="B2341" s="48">
        <v>2338</v>
      </c>
      <c r="C2341" s="50" t="s">
        <v>3576</v>
      </c>
      <c r="D2341" s="36"/>
      <c r="E2341" s="36"/>
      <c r="F2341" s="40"/>
      <c r="G2341" s="40"/>
      <c r="H2341" s="40"/>
      <c r="I2341" s="40"/>
    </row>
    <row r="2342" spans="2:9" x14ac:dyDescent="0.3">
      <c r="B2342" s="48">
        <v>2339</v>
      </c>
      <c r="C2342" s="50" t="s">
        <v>3577</v>
      </c>
      <c r="D2342" s="36"/>
      <c r="E2342" s="36"/>
      <c r="F2342" s="40"/>
      <c r="G2342" s="40"/>
      <c r="H2342" s="40"/>
      <c r="I2342" s="40"/>
    </row>
    <row r="2343" spans="2:9" x14ac:dyDescent="0.3">
      <c r="B2343" s="48">
        <v>2340</v>
      </c>
      <c r="C2343" s="50" t="s">
        <v>3578</v>
      </c>
      <c r="D2343" s="36"/>
      <c r="E2343" s="36"/>
      <c r="F2343" s="40"/>
      <c r="G2343" s="40"/>
      <c r="H2343" s="40"/>
      <c r="I2343" s="40"/>
    </row>
    <row r="2344" spans="2:9" x14ac:dyDescent="0.3">
      <c r="B2344" s="48">
        <v>2341</v>
      </c>
      <c r="C2344" s="50" t="s">
        <v>3579</v>
      </c>
      <c r="D2344" s="36"/>
      <c r="E2344" s="36"/>
      <c r="F2344" s="40"/>
      <c r="G2344" s="40"/>
      <c r="H2344" s="40"/>
      <c r="I2344" s="40"/>
    </row>
    <row r="2345" spans="2:9" x14ac:dyDescent="0.3">
      <c r="B2345" s="48">
        <v>2342</v>
      </c>
      <c r="C2345" s="50" t="s">
        <v>3580</v>
      </c>
      <c r="D2345" s="36"/>
      <c r="E2345" s="36"/>
      <c r="F2345" s="40"/>
      <c r="G2345" s="40"/>
      <c r="H2345" s="40"/>
      <c r="I2345" s="40"/>
    </row>
    <row r="2346" spans="2:9" x14ac:dyDescent="0.3">
      <c r="B2346" s="48">
        <v>2343</v>
      </c>
      <c r="C2346" s="50" t="s">
        <v>3581</v>
      </c>
      <c r="D2346" s="36"/>
      <c r="E2346" s="36"/>
      <c r="F2346" s="40"/>
      <c r="G2346" s="40"/>
      <c r="H2346" s="40"/>
      <c r="I2346" s="40"/>
    </row>
    <row r="2347" spans="2:9" x14ac:dyDescent="0.3">
      <c r="B2347" s="48">
        <v>2344</v>
      </c>
      <c r="C2347" s="50" t="s">
        <v>3582</v>
      </c>
      <c r="D2347" s="36"/>
      <c r="E2347" s="36"/>
      <c r="F2347" s="40"/>
      <c r="G2347" s="40"/>
      <c r="H2347" s="40"/>
      <c r="I2347" s="40"/>
    </row>
    <row r="2348" spans="2:9" x14ac:dyDescent="0.3">
      <c r="B2348" s="48">
        <v>2345</v>
      </c>
      <c r="C2348" s="50" t="s">
        <v>3583</v>
      </c>
      <c r="D2348" s="36"/>
      <c r="E2348" s="36"/>
      <c r="F2348" s="40"/>
      <c r="G2348" s="40"/>
      <c r="H2348" s="40"/>
      <c r="I2348" s="40"/>
    </row>
    <row r="2349" spans="2:9" x14ac:dyDescent="0.3">
      <c r="B2349" s="48">
        <v>2346</v>
      </c>
      <c r="C2349" s="50" t="s">
        <v>3584</v>
      </c>
      <c r="D2349" s="36"/>
      <c r="E2349" s="36"/>
      <c r="F2349" s="40"/>
      <c r="G2349" s="40"/>
      <c r="H2349" s="40"/>
      <c r="I2349" s="40"/>
    </row>
    <row r="2350" spans="2:9" x14ac:dyDescent="0.3">
      <c r="B2350" s="48">
        <v>2347</v>
      </c>
      <c r="C2350" s="50" t="s">
        <v>3585</v>
      </c>
      <c r="D2350" s="36"/>
      <c r="E2350" s="36"/>
      <c r="F2350" s="40"/>
      <c r="G2350" s="40"/>
      <c r="H2350" s="40"/>
      <c r="I2350" s="40"/>
    </row>
    <row r="2351" spans="2:9" x14ac:dyDescent="0.3">
      <c r="B2351" s="48">
        <v>2348</v>
      </c>
      <c r="C2351" s="50" t="s">
        <v>3586</v>
      </c>
      <c r="D2351" s="36"/>
      <c r="E2351" s="36"/>
      <c r="F2351" s="40"/>
      <c r="G2351" s="40"/>
      <c r="H2351" s="40"/>
      <c r="I2351" s="40"/>
    </row>
    <row r="2352" spans="2:9" x14ac:dyDescent="0.3">
      <c r="B2352" s="48">
        <v>2349</v>
      </c>
      <c r="C2352" s="50" t="s">
        <v>3587</v>
      </c>
      <c r="D2352" s="36"/>
      <c r="E2352" s="36"/>
      <c r="F2352" s="40"/>
      <c r="G2352" s="40"/>
      <c r="H2352" s="40"/>
      <c r="I2352" s="40"/>
    </row>
    <row r="2353" spans="2:9" x14ac:dyDescent="0.3">
      <c r="B2353" s="48">
        <v>2350</v>
      </c>
      <c r="C2353" s="50" t="s">
        <v>3588</v>
      </c>
      <c r="D2353" s="36"/>
      <c r="E2353" s="36"/>
      <c r="F2353" s="40"/>
      <c r="G2353" s="40"/>
      <c r="H2353" s="40"/>
      <c r="I2353" s="40"/>
    </row>
    <row r="2354" spans="2:9" x14ac:dyDescent="0.3">
      <c r="B2354" s="48">
        <v>2351</v>
      </c>
      <c r="C2354" s="50" t="s">
        <v>3589</v>
      </c>
      <c r="D2354" s="36"/>
      <c r="E2354" s="36"/>
      <c r="F2354" s="40"/>
      <c r="G2354" s="40"/>
      <c r="H2354" s="40"/>
      <c r="I2354" s="40"/>
    </row>
    <row r="2355" spans="2:9" x14ac:dyDescent="0.3">
      <c r="B2355" s="48">
        <v>2352</v>
      </c>
      <c r="C2355" s="50" t="s">
        <v>3590</v>
      </c>
      <c r="D2355" s="36"/>
      <c r="E2355" s="36"/>
      <c r="F2355" s="40"/>
      <c r="G2355" s="40"/>
      <c r="H2355" s="40"/>
      <c r="I2355" s="40"/>
    </row>
    <row r="2356" spans="2:9" x14ac:dyDescent="0.3">
      <c r="B2356" s="48">
        <v>2353</v>
      </c>
      <c r="C2356" s="50" t="s">
        <v>3591</v>
      </c>
      <c r="D2356" s="36"/>
      <c r="E2356" s="36"/>
      <c r="F2356" s="40"/>
      <c r="G2356" s="40"/>
      <c r="H2356" s="40"/>
      <c r="I2356" s="40"/>
    </row>
    <row r="2357" spans="2:9" x14ac:dyDescent="0.3">
      <c r="B2357" s="48">
        <v>2354</v>
      </c>
      <c r="C2357" s="50" t="s">
        <v>3592</v>
      </c>
      <c r="D2357" s="36"/>
      <c r="E2357" s="36"/>
      <c r="F2357" s="40"/>
      <c r="G2357" s="40"/>
      <c r="H2357" s="40"/>
      <c r="I2357" s="40"/>
    </row>
    <row r="2358" spans="2:9" x14ac:dyDescent="0.3">
      <c r="B2358" s="48">
        <v>2355</v>
      </c>
      <c r="C2358" s="50" t="s">
        <v>3593</v>
      </c>
      <c r="D2358" s="36"/>
      <c r="E2358" s="36"/>
      <c r="F2358" s="40"/>
      <c r="G2358" s="40"/>
      <c r="H2358" s="40"/>
      <c r="I2358" s="40"/>
    </row>
    <row r="2359" spans="2:9" x14ac:dyDescent="0.3">
      <c r="B2359" s="48">
        <v>2356</v>
      </c>
      <c r="C2359" s="50" t="s">
        <v>3594</v>
      </c>
      <c r="D2359" s="36"/>
      <c r="E2359" s="36"/>
      <c r="F2359" s="40"/>
      <c r="G2359" s="40"/>
      <c r="H2359" s="40"/>
      <c r="I2359" s="40"/>
    </row>
    <row r="2360" spans="2:9" x14ac:dyDescent="0.3">
      <c r="B2360" s="48">
        <v>2357</v>
      </c>
      <c r="C2360" s="50" t="s">
        <v>3595</v>
      </c>
      <c r="D2360" s="36"/>
      <c r="E2360" s="36"/>
      <c r="F2360" s="40"/>
      <c r="G2360" s="40"/>
      <c r="H2360" s="40"/>
      <c r="I2360" s="40"/>
    </row>
    <row r="2361" spans="2:9" x14ac:dyDescent="0.3">
      <c r="B2361" s="48">
        <v>2358</v>
      </c>
      <c r="C2361" s="50" t="s">
        <v>3596</v>
      </c>
      <c r="D2361" s="36"/>
      <c r="E2361" s="36"/>
      <c r="F2361" s="40"/>
      <c r="G2361" s="40"/>
      <c r="H2361" s="40"/>
      <c r="I2361" s="40"/>
    </row>
    <row r="2362" spans="2:9" x14ac:dyDescent="0.3">
      <c r="B2362" s="48">
        <v>2359</v>
      </c>
      <c r="C2362" s="50" t="s">
        <v>3597</v>
      </c>
      <c r="D2362" s="36"/>
      <c r="E2362" s="36"/>
      <c r="F2362" s="40"/>
      <c r="G2362" s="40"/>
      <c r="H2362" s="40"/>
      <c r="I2362" s="40"/>
    </row>
    <row r="2363" spans="2:9" x14ac:dyDescent="0.3">
      <c r="B2363" s="48">
        <v>2360</v>
      </c>
      <c r="C2363" s="50" t="s">
        <v>3598</v>
      </c>
      <c r="D2363" s="36"/>
      <c r="E2363" s="36"/>
      <c r="F2363" s="40"/>
      <c r="G2363" s="40"/>
      <c r="H2363" s="40"/>
      <c r="I2363" s="40"/>
    </row>
    <row r="2364" spans="2:9" x14ac:dyDescent="0.3">
      <c r="B2364" s="48">
        <v>2361</v>
      </c>
      <c r="C2364" s="50" t="s">
        <v>3599</v>
      </c>
      <c r="D2364" s="36"/>
      <c r="E2364" s="36"/>
      <c r="F2364" s="40"/>
      <c r="G2364" s="40"/>
      <c r="H2364" s="40"/>
      <c r="I2364" s="40"/>
    </row>
    <row r="2365" spans="2:9" x14ac:dyDescent="0.3">
      <c r="B2365" s="48">
        <v>2362</v>
      </c>
      <c r="C2365" s="50" t="s">
        <v>3600</v>
      </c>
      <c r="D2365" s="36"/>
      <c r="E2365" s="36"/>
      <c r="F2365" s="40"/>
      <c r="G2365" s="40"/>
      <c r="H2365" s="40"/>
      <c r="I2365" s="40"/>
    </row>
    <row r="2366" spans="2:9" x14ac:dyDescent="0.3">
      <c r="B2366" s="48">
        <v>2363</v>
      </c>
      <c r="C2366" s="50" t="s">
        <v>3601</v>
      </c>
      <c r="D2366" s="36"/>
      <c r="E2366" s="36"/>
      <c r="F2366" s="40"/>
      <c r="G2366" s="40"/>
      <c r="H2366" s="40"/>
      <c r="I2366" s="40"/>
    </row>
    <row r="2367" spans="2:9" x14ac:dyDescent="0.3">
      <c r="B2367" s="48">
        <v>2364</v>
      </c>
      <c r="C2367" s="50" t="s">
        <v>3602</v>
      </c>
      <c r="D2367" s="36"/>
      <c r="E2367" s="36"/>
      <c r="F2367" s="40"/>
      <c r="G2367" s="40"/>
      <c r="H2367" s="40"/>
      <c r="I2367" s="40"/>
    </row>
    <row r="2368" spans="2:9" x14ac:dyDescent="0.3">
      <c r="B2368" s="48">
        <v>2365</v>
      </c>
      <c r="C2368" s="50" t="s">
        <v>3603</v>
      </c>
      <c r="D2368" s="36"/>
      <c r="E2368" s="36"/>
      <c r="F2368" s="40"/>
      <c r="G2368" s="40"/>
      <c r="H2368" s="40"/>
      <c r="I2368" s="40"/>
    </row>
    <row r="2369" spans="2:9" x14ac:dyDescent="0.3">
      <c r="B2369" s="48">
        <v>2366</v>
      </c>
      <c r="C2369" s="50" t="s">
        <v>3604</v>
      </c>
      <c r="D2369" s="36"/>
      <c r="E2369" s="36"/>
      <c r="F2369" s="40"/>
      <c r="G2369" s="40"/>
      <c r="H2369" s="40"/>
      <c r="I2369" s="40"/>
    </row>
    <row r="2370" spans="2:9" x14ac:dyDescent="0.3">
      <c r="B2370" s="48">
        <v>2367</v>
      </c>
      <c r="C2370" s="50" t="s">
        <v>3605</v>
      </c>
      <c r="D2370" s="36"/>
      <c r="E2370" s="36"/>
      <c r="F2370" s="40"/>
      <c r="G2370" s="40"/>
      <c r="H2370" s="40"/>
      <c r="I2370" s="40"/>
    </row>
    <row r="2371" spans="2:9" x14ac:dyDescent="0.3">
      <c r="B2371" s="48">
        <v>2368</v>
      </c>
      <c r="C2371" s="50" t="s">
        <v>3606</v>
      </c>
      <c r="D2371" s="36"/>
      <c r="E2371" s="36"/>
      <c r="F2371" s="40"/>
      <c r="G2371" s="40"/>
      <c r="H2371" s="40"/>
      <c r="I2371" s="40"/>
    </row>
    <row r="2372" spans="2:9" x14ac:dyDescent="0.3">
      <c r="B2372" s="48">
        <v>2369</v>
      </c>
      <c r="C2372" s="50" t="s">
        <v>3607</v>
      </c>
      <c r="D2372" s="36"/>
      <c r="E2372" s="36"/>
      <c r="F2372" s="40"/>
      <c r="G2372" s="40"/>
      <c r="H2372" s="40"/>
      <c r="I2372" s="40"/>
    </row>
    <row r="2373" spans="2:9" x14ac:dyDescent="0.3">
      <c r="B2373" s="48">
        <v>2370</v>
      </c>
      <c r="C2373" s="50" t="s">
        <v>3608</v>
      </c>
      <c r="D2373" s="36"/>
      <c r="E2373" s="36"/>
      <c r="F2373" s="40"/>
      <c r="G2373" s="40"/>
      <c r="H2373" s="40"/>
      <c r="I2373" s="40"/>
    </row>
    <row r="2374" spans="2:9" x14ac:dyDescent="0.3">
      <c r="B2374" s="48">
        <v>2371</v>
      </c>
      <c r="C2374" s="50" t="s">
        <v>3609</v>
      </c>
      <c r="D2374" s="36"/>
      <c r="E2374" s="36"/>
      <c r="F2374" s="40"/>
      <c r="G2374" s="40"/>
      <c r="H2374" s="40"/>
      <c r="I2374" s="40"/>
    </row>
    <row r="2375" spans="2:9" x14ac:dyDescent="0.3">
      <c r="B2375" s="48">
        <v>2372</v>
      </c>
      <c r="C2375" s="50" t="s">
        <v>3610</v>
      </c>
      <c r="D2375" s="36"/>
      <c r="E2375" s="36"/>
      <c r="F2375" s="40"/>
      <c r="G2375" s="40"/>
      <c r="H2375" s="40"/>
      <c r="I2375" s="40"/>
    </row>
    <row r="2376" spans="2:9" x14ac:dyDescent="0.3">
      <c r="B2376" s="48">
        <v>2373</v>
      </c>
      <c r="C2376" s="50" t="s">
        <v>3611</v>
      </c>
      <c r="D2376" s="36"/>
      <c r="E2376" s="36"/>
      <c r="F2376" s="40"/>
      <c r="G2376" s="40"/>
      <c r="H2376" s="40"/>
      <c r="I2376" s="40"/>
    </row>
    <row r="2377" spans="2:9" x14ac:dyDescent="0.3">
      <c r="B2377" s="48">
        <v>2374</v>
      </c>
      <c r="C2377" s="50" t="s">
        <v>3612</v>
      </c>
      <c r="D2377" s="36"/>
      <c r="E2377" s="36"/>
      <c r="F2377" s="40"/>
      <c r="G2377" s="40"/>
      <c r="H2377" s="40"/>
      <c r="I2377" s="40"/>
    </row>
    <row r="2378" spans="2:9" x14ac:dyDescent="0.3">
      <c r="B2378" s="48">
        <v>2375</v>
      </c>
      <c r="C2378" s="50" t="s">
        <v>3613</v>
      </c>
      <c r="D2378" s="36"/>
      <c r="E2378" s="36"/>
      <c r="F2378" s="40"/>
      <c r="G2378" s="40"/>
      <c r="H2378" s="40"/>
      <c r="I2378" s="40"/>
    </row>
    <row r="2379" spans="2:9" x14ac:dyDescent="0.3">
      <c r="B2379" s="48">
        <v>2376</v>
      </c>
      <c r="C2379" s="50" t="s">
        <v>3614</v>
      </c>
      <c r="D2379" s="36"/>
      <c r="E2379" s="36"/>
      <c r="F2379" s="40"/>
      <c r="G2379" s="40"/>
      <c r="H2379" s="40"/>
      <c r="I2379" s="40"/>
    </row>
    <row r="2380" spans="2:9" x14ac:dyDescent="0.3">
      <c r="B2380" s="48">
        <v>2377</v>
      </c>
      <c r="C2380" s="50" t="s">
        <v>3615</v>
      </c>
      <c r="D2380" s="36"/>
      <c r="E2380" s="36"/>
      <c r="F2380" s="40"/>
      <c r="G2380" s="40"/>
      <c r="H2380" s="40"/>
      <c r="I2380" s="40"/>
    </row>
    <row r="2381" spans="2:9" x14ac:dyDescent="0.3">
      <c r="B2381" s="48">
        <v>2378</v>
      </c>
      <c r="C2381" s="50" t="s">
        <v>3616</v>
      </c>
      <c r="D2381" s="36"/>
      <c r="E2381" s="36"/>
      <c r="F2381" s="40"/>
      <c r="G2381" s="40"/>
      <c r="H2381" s="40"/>
      <c r="I2381" s="40"/>
    </row>
    <row r="2382" spans="2:9" x14ac:dyDescent="0.3">
      <c r="B2382" s="48">
        <v>2379</v>
      </c>
      <c r="C2382" s="50" t="s">
        <v>3617</v>
      </c>
      <c r="D2382" s="36"/>
      <c r="E2382" s="36"/>
      <c r="F2382" s="40"/>
      <c r="G2382" s="40"/>
      <c r="H2382" s="40"/>
      <c r="I2382" s="40"/>
    </row>
    <row r="2383" spans="2:9" x14ac:dyDescent="0.3">
      <c r="B2383" s="48">
        <v>2380</v>
      </c>
      <c r="C2383" s="50" t="s">
        <v>3618</v>
      </c>
      <c r="D2383" s="36"/>
      <c r="E2383" s="36"/>
      <c r="F2383" s="40"/>
      <c r="G2383" s="40"/>
      <c r="H2383" s="40"/>
      <c r="I2383" s="40"/>
    </row>
    <row r="2384" spans="2:9" x14ac:dyDescent="0.3">
      <c r="B2384" s="48">
        <v>2381</v>
      </c>
      <c r="C2384" s="50" t="s">
        <v>3619</v>
      </c>
      <c r="D2384" s="36"/>
      <c r="E2384" s="36"/>
      <c r="F2384" s="40"/>
      <c r="G2384" s="40"/>
      <c r="H2384" s="40"/>
      <c r="I2384" s="40"/>
    </row>
    <row r="2385" spans="2:9" x14ac:dyDescent="0.3">
      <c r="B2385" s="48">
        <v>2382</v>
      </c>
      <c r="C2385" s="50" t="s">
        <v>3620</v>
      </c>
      <c r="D2385" s="36"/>
      <c r="E2385" s="36"/>
      <c r="F2385" s="40"/>
      <c r="G2385" s="40"/>
      <c r="H2385" s="40"/>
      <c r="I2385" s="40"/>
    </row>
    <row r="2386" spans="2:9" x14ac:dyDescent="0.3">
      <c r="B2386" s="48">
        <v>2383</v>
      </c>
      <c r="C2386" s="50" t="s">
        <v>3621</v>
      </c>
      <c r="D2386" s="36"/>
      <c r="E2386" s="36"/>
      <c r="F2386" s="40"/>
      <c r="G2386" s="40"/>
      <c r="H2386" s="40"/>
      <c r="I2386" s="40"/>
    </row>
    <row r="2387" spans="2:9" x14ac:dyDescent="0.3">
      <c r="B2387" s="48">
        <v>2384</v>
      </c>
      <c r="C2387" s="50" t="s">
        <v>3622</v>
      </c>
      <c r="D2387" s="36"/>
      <c r="E2387" s="36"/>
      <c r="F2387" s="40"/>
      <c r="G2387" s="40"/>
      <c r="H2387" s="40"/>
      <c r="I2387" s="40"/>
    </row>
    <row r="2388" spans="2:9" x14ac:dyDescent="0.3">
      <c r="B2388" s="48">
        <v>2385</v>
      </c>
      <c r="C2388" s="50" t="s">
        <v>3623</v>
      </c>
      <c r="D2388" s="36"/>
      <c r="E2388" s="36"/>
      <c r="F2388" s="40"/>
      <c r="G2388" s="40"/>
      <c r="H2388" s="40"/>
      <c r="I2388" s="40"/>
    </row>
    <row r="2389" spans="2:9" x14ac:dyDescent="0.3">
      <c r="B2389" s="48">
        <v>2386</v>
      </c>
      <c r="C2389" s="50" t="s">
        <v>3624</v>
      </c>
      <c r="D2389" s="36"/>
      <c r="E2389" s="36"/>
      <c r="F2389" s="40"/>
      <c r="G2389" s="40"/>
      <c r="H2389" s="40"/>
      <c r="I2389" s="40"/>
    </row>
    <row r="2390" spans="2:9" x14ac:dyDescent="0.3">
      <c r="B2390" s="48">
        <v>2387</v>
      </c>
      <c r="C2390" s="50" t="s">
        <v>3625</v>
      </c>
      <c r="D2390" s="36"/>
      <c r="E2390" s="36"/>
      <c r="F2390" s="40"/>
      <c r="G2390" s="40"/>
      <c r="H2390" s="40"/>
      <c r="I2390" s="40"/>
    </row>
    <row r="2391" spans="2:9" x14ac:dyDescent="0.3">
      <c r="B2391" s="48">
        <v>2388</v>
      </c>
      <c r="C2391" s="50" t="s">
        <v>3626</v>
      </c>
      <c r="D2391" s="36"/>
      <c r="E2391" s="36"/>
      <c r="F2391" s="40"/>
      <c r="G2391" s="40"/>
      <c r="H2391" s="40"/>
      <c r="I2391" s="40"/>
    </row>
    <row r="2392" spans="2:9" x14ac:dyDescent="0.3">
      <c r="B2392" s="48">
        <v>2389</v>
      </c>
      <c r="C2392" s="50" t="s">
        <v>3627</v>
      </c>
      <c r="D2392" s="36"/>
      <c r="E2392" s="36"/>
      <c r="F2392" s="40"/>
      <c r="G2392" s="40"/>
      <c r="H2392" s="40"/>
      <c r="I2392" s="40"/>
    </row>
    <row r="2393" spans="2:9" x14ac:dyDescent="0.3">
      <c r="B2393" s="48">
        <v>2390</v>
      </c>
      <c r="C2393" s="50" t="s">
        <v>3628</v>
      </c>
      <c r="D2393" s="36"/>
      <c r="E2393" s="36"/>
      <c r="F2393" s="40"/>
      <c r="G2393" s="40"/>
      <c r="H2393" s="40"/>
      <c r="I2393" s="40"/>
    </row>
    <row r="2394" spans="2:9" x14ac:dyDescent="0.3">
      <c r="B2394" s="48">
        <v>2391</v>
      </c>
      <c r="C2394" s="50" t="s">
        <v>3629</v>
      </c>
      <c r="D2394" s="36"/>
      <c r="E2394" s="36"/>
      <c r="F2394" s="40"/>
      <c r="G2394" s="40"/>
      <c r="H2394" s="40"/>
      <c r="I2394" s="40"/>
    </row>
    <row r="2395" spans="2:9" x14ac:dyDescent="0.3">
      <c r="B2395" s="48">
        <v>2392</v>
      </c>
      <c r="C2395" s="50" t="s">
        <v>3630</v>
      </c>
      <c r="D2395" s="36"/>
      <c r="E2395" s="36"/>
      <c r="F2395" s="40"/>
      <c r="G2395" s="40"/>
      <c r="H2395" s="40"/>
      <c r="I2395" s="40"/>
    </row>
    <row r="2396" spans="2:9" x14ac:dyDescent="0.3">
      <c r="B2396" s="48">
        <v>2393</v>
      </c>
      <c r="C2396" s="50" t="s">
        <v>3631</v>
      </c>
      <c r="D2396" s="36"/>
      <c r="E2396" s="36"/>
      <c r="F2396" s="40"/>
      <c r="G2396" s="40"/>
      <c r="H2396" s="40"/>
      <c r="I2396" s="40"/>
    </row>
    <row r="2397" spans="2:9" x14ac:dyDescent="0.3">
      <c r="B2397" s="48">
        <v>2394</v>
      </c>
      <c r="C2397" s="50" t="s">
        <v>3632</v>
      </c>
      <c r="D2397" s="36"/>
      <c r="E2397" s="36"/>
      <c r="F2397" s="40"/>
      <c r="G2397" s="40"/>
      <c r="H2397" s="40"/>
      <c r="I2397" s="40"/>
    </row>
    <row r="2398" spans="2:9" x14ac:dyDescent="0.3">
      <c r="B2398" s="48">
        <v>2395</v>
      </c>
      <c r="C2398" s="50" t="s">
        <v>3633</v>
      </c>
      <c r="D2398" s="36"/>
      <c r="E2398" s="36"/>
      <c r="F2398" s="40"/>
      <c r="G2398" s="40"/>
      <c r="H2398" s="40"/>
      <c r="I2398" s="40"/>
    </row>
    <row r="2399" spans="2:9" x14ac:dyDescent="0.3">
      <c r="B2399" s="48">
        <v>2396</v>
      </c>
      <c r="C2399" s="50" t="s">
        <v>3634</v>
      </c>
      <c r="D2399" s="36"/>
      <c r="E2399" s="36"/>
      <c r="F2399" s="40"/>
      <c r="G2399" s="40"/>
      <c r="H2399" s="40"/>
      <c r="I2399" s="40"/>
    </row>
    <row r="2400" spans="2:9" x14ac:dyDescent="0.3">
      <c r="B2400" s="48">
        <v>2397</v>
      </c>
      <c r="C2400" s="50" t="s">
        <v>3635</v>
      </c>
      <c r="D2400" s="36"/>
      <c r="E2400" s="36"/>
      <c r="F2400" s="40"/>
      <c r="G2400" s="40"/>
      <c r="H2400" s="40"/>
      <c r="I2400" s="40"/>
    </row>
    <row r="2401" spans="2:9" x14ac:dyDescent="0.3">
      <c r="B2401" s="48">
        <v>2398</v>
      </c>
      <c r="C2401" s="50" t="s">
        <v>3636</v>
      </c>
      <c r="D2401" s="36"/>
      <c r="E2401" s="36"/>
      <c r="F2401" s="40"/>
      <c r="G2401" s="40"/>
      <c r="H2401" s="40"/>
      <c r="I2401" s="40"/>
    </row>
    <row r="2402" spans="2:9" x14ac:dyDescent="0.3">
      <c r="B2402" s="48">
        <v>2399</v>
      </c>
      <c r="C2402" s="50" t="s">
        <v>3637</v>
      </c>
      <c r="D2402" s="36"/>
      <c r="E2402" s="36"/>
      <c r="F2402" s="40"/>
      <c r="G2402" s="40"/>
      <c r="H2402" s="40"/>
      <c r="I2402" s="40"/>
    </row>
    <row r="2403" spans="2:9" x14ac:dyDescent="0.3">
      <c r="B2403" s="48">
        <v>2400</v>
      </c>
      <c r="C2403" s="50" t="s">
        <v>3638</v>
      </c>
      <c r="D2403" s="36"/>
      <c r="E2403" s="36"/>
      <c r="F2403" s="40"/>
      <c r="G2403" s="40"/>
      <c r="H2403" s="40"/>
      <c r="I2403" s="40"/>
    </row>
    <row r="2404" spans="2:9" x14ac:dyDescent="0.3">
      <c r="B2404" s="48">
        <v>2401</v>
      </c>
      <c r="C2404" s="50" t="s">
        <v>3639</v>
      </c>
      <c r="D2404" s="36"/>
      <c r="E2404" s="36"/>
      <c r="F2404" s="40"/>
      <c r="G2404" s="40"/>
      <c r="H2404" s="40"/>
      <c r="I2404" s="40"/>
    </row>
    <row r="2405" spans="2:9" x14ac:dyDescent="0.3">
      <c r="B2405" s="48">
        <v>2402</v>
      </c>
      <c r="C2405" s="50" t="s">
        <v>3640</v>
      </c>
      <c r="D2405" s="36"/>
      <c r="E2405" s="36"/>
      <c r="F2405" s="40"/>
      <c r="G2405" s="40"/>
      <c r="H2405" s="40"/>
      <c r="I2405" s="40"/>
    </row>
  </sheetData>
  <hyperlinks>
    <hyperlink ref="C4" location="'Contents'!A1" display="'Contents'!A1" xr:uid="{00000000-0004-0000-0000-000000000000}"/>
    <hyperlink ref="C5" location="'Introduction'!A1" display="'Introduction'!A1" xr:uid="{00000000-0004-0000-0000-000001000000}"/>
    <hyperlink ref="C6" location="'Read URLS and Operate Macros'!A1" display="'Read URLS and Operate Macros'!A1" xr:uid="{00000000-0004-0000-0000-000002000000}"/>
    <hyperlink ref="C7" location="'Chart of Series by Country '!A1" display="'Chart of Series by Country '!A1" xr:uid="{00000000-0004-0000-0000-000003000000}"/>
    <hyperlink ref="C8" location="'Country Codes'!A1" display="'Country Codes'!A1" xr:uid="{00000000-0004-0000-0000-000004000000}"/>
    <hyperlink ref="C9" location="'Data Series'!A1" display="'Data Series'!A1" xr:uid="{00000000-0004-0000-0000-000005000000}"/>
    <hyperlink ref="C10" location="'List of Countries and Series'!A1" display="'List of Countries and Series'!A1" xr:uid="{00000000-0004-0000-0000-000006000000}"/>
    <hyperlink ref="C11" location="'Database of Series'!A1" display="'Database of Series'!A1" xr:uid="{00000000-0004-0000-0000-000007000000}"/>
    <hyperlink ref="C12" location="'Graph Selection'!A1" display="'Graph Selection'!A1" xr:uid="{00000000-0004-0000-0000-000008000000}"/>
    <hyperlink ref="C13" location="'Code Tests'!A1" display="'Code Tests'!A1" xr:uid="{00000000-0004-0000-0000-000009000000}"/>
    <hyperlink ref="C14" location="'Country Data'!A1" display="'Country Data'!A1" xr:uid="{00000000-0004-0000-0000-00000A000000}"/>
    <hyperlink ref="C15" location="'Country List'!A1" display="'Country List'!A1" xr:uid="{00000000-0004-0000-0000-00000B000000}"/>
    <hyperlink ref="C16" location="'Main Website'!A1" display="'Main Website'!A1" xr:uid="{00000000-0004-0000-0000-00000C000000}"/>
    <hyperlink ref="C17" location="'BREAK'!A1" display="'BREAK'!A1" xr:uid="{00000000-0004-0000-0000-00000D000000}"/>
    <hyperlink ref="C18" location="'Ghana  Const GDP Capita'!A1" display="'Ghana  Const GDP Capita'!A1" xr:uid="{00000000-0004-0000-0000-00000E000000}"/>
    <hyperlink ref="C19" location="'Argentina  Const GDP Capita'!A1" display="'Argentina  Const GDP Capita'!A1" xr:uid="{00000000-0004-0000-0000-00000F000000}"/>
    <hyperlink ref="C20" location="'Australia  Const GDP Capita'!A1" display="'Australia  Const GDP Capita'!A1" xr:uid="{00000000-0004-0000-0000-000010000000}"/>
    <hyperlink ref="C21" location="'Bangladesh Const GDP Capita'!A1" display="'Bangladesh Const GDP Capita'!A1" xr:uid="{00000000-0004-0000-0000-000011000000}"/>
    <hyperlink ref="C22" location="'Botswana  Const GDP Capita'!A1" display="'Botswana  Const GDP Capita'!A1" xr:uid="{00000000-0004-0000-0000-000012000000}"/>
    <hyperlink ref="C23" location="'Brazil  Const GDP Capita'!A1" display="'Brazil  Const GDP Capita'!A1" xr:uid="{00000000-0004-0000-0000-000013000000}"/>
    <hyperlink ref="C24" location="'Burkina Fa Const GDP Capita'!A1" display="'Burkina Fa Const GDP Capita'!A1" xr:uid="{00000000-0004-0000-0000-000014000000}"/>
    <hyperlink ref="C25" location="'Cameroon  Const GDP Capita'!A1" display="'Cameroon  Const GDP Capita'!A1" xr:uid="{00000000-0004-0000-0000-000015000000}"/>
    <hyperlink ref="C26" location="'Canada  Const GDP Capita'!A1" display="'Canada  Const GDP Capita'!A1" xr:uid="{00000000-0004-0000-0000-000016000000}"/>
    <hyperlink ref="C27" location="'Chad  Const GDP Capita'!A1" display="'Chad  Const GDP Capita'!A1" xr:uid="{00000000-0004-0000-0000-000017000000}"/>
    <hyperlink ref="C28" location="'Chile  Const GDP Capita'!A1" display="'Chile  Const GDP Capita'!A1" xr:uid="{00000000-0004-0000-0000-000018000000}"/>
    <hyperlink ref="C29" location="'China  Const GDP Capita'!A1" display="'China  Const GDP Capita'!A1" xr:uid="{00000000-0004-0000-0000-000019000000}"/>
    <hyperlink ref="C30" location="'DRC Const GDP Capita'!A1" display="'DRC Const GDP Capita'!A1" xr:uid="{00000000-0004-0000-0000-00001A000000}"/>
    <hyperlink ref="C31" location="'Ivory Coast Const GDP Capita'!A1" display="'Ivory Coast Const GDP Capita'!A1" xr:uid="{00000000-0004-0000-0000-00001B000000}"/>
    <hyperlink ref="C32" location="'Benin  Const GDP Capita'!A1" display="'Benin  Const GDP Capita'!A1" xr:uid="{00000000-0004-0000-0000-00001C000000}"/>
    <hyperlink ref="C33" location="'Egypt  Const GDP Capita'!A1" display="'Egypt  Const GDP Capita'!A1" xr:uid="{00000000-0004-0000-0000-00001D000000}"/>
    <hyperlink ref="C34" location="'Ethiopia  Const GDP Capita'!A1" display="'Ethiopia  Const GDP Capita'!A1" xr:uid="{00000000-0004-0000-0000-00001E000000}"/>
    <hyperlink ref="C35" location="'France  Const GDP Capita'!A1" display="'France  Const GDP Capita'!A1" xr:uid="{00000000-0004-0000-0000-00001F000000}"/>
    <hyperlink ref="C36" location="'Gabon  Const GDP Capita'!A1" display="'Gabon  Const GDP Capita'!A1" xr:uid="{00000000-0004-0000-0000-000020000000}"/>
    <hyperlink ref="C37" location="'Haiti  Const GDP Capita'!A1" display="'Haiti  Const GDP Capita'!A1" xr:uid="{00000000-0004-0000-0000-000021000000}"/>
    <hyperlink ref="C38" location="'India  Const GDP Capita'!A1" display="'India  Const GDP Capita'!A1" xr:uid="{00000000-0004-0000-0000-000022000000}"/>
    <hyperlink ref="C39" location="'Indonesia  Const GDP Capita'!A1" display="'Indonesia  Const GDP Capita'!A1" xr:uid="{00000000-0004-0000-0000-000023000000}"/>
    <hyperlink ref="C40" location="'Italy  Const GDP Capita'!A1" display="'Italy  Const GDP Capita'!A1" xr:uid="{00000000-0004-0000-0000-000024000000}"/>
    <hyperlink ref="C41" location="'Japan  Const GDP Capita'!A1" display="'Japan  Const GDP Capita'!A1" xr:uid="{00000000-0004-0000-0000-000025000000}"/>
    <hyperlink ref="C42" location="'Korea Const GDP Capita'!A1" display="'Korea Const GDP Capita'!A1" xr:uid="{00000000-0004-0000-0000-000026000000}"/>
    <hyperlink ref="C43" location="'Luxembourg Const GDP Capita'!A1" display="'Luxembourg Const GDP Capita'!A1" xr:uid="{00000000-0004-0000-0000-000027000000}"/>
    <hyperlink ref="C44" location="'Malaysia  Const GDP Capita'!A1" display="'Malaysia  Const GDP Capita'!A1" xr:uid="{00000000-0004-0000-0000-000028000000}"/>
    <hyperlink ref="C45" location="'Mali  Const GDP Capita'!A1" display="'Mali  Const GDP Capita'!A1" xr:uid="{00000000-0004-0000-0000-000029000000}"/>
    <hyperlink ref="C46" location="'Mexico  Const GDP Capita'!A1" display="'Mexico  Const GDP Capita'!A1" xr:uid="{00000000-0004-0000-0000-00002A000000}"/>
    <hyperlink ref="C47" location="'Mongolia  Const GDP Capita'!A1" display="'Mongolia  Const GDP Capita'!A1" xr:uid="{00000000-0004-0000-0000-00002B000000}"/>
    <hyperlink ref="C48" location="'Mozambique Const GDP Capita'!A1" display="'Mozambique Const GDP Capita'!A1" xr:uid="{00000000-0004-0000-0000-00002C000000}"/>
    <hyperlink ref="C49" location="'Nigeria  Const GDP Capita'!A1" display="'Nigeria  Const GDP Capita'!A1" xr:uid="{00000000-0004-0000-0000-00002D000000}"/>
    <hyperlink ref="C50" location="'Pakistan  Const GDP Capita'!A1" display="'Pakistan  Const GDP Capita'!A1" xr:uid="{00000000-0004-0000-0000-00002E000000}"/>
    <hyperlink ref="C51" location="'Phillipines Const GDP Capita'!A1" display="'Phillipines Const GDP Capita'!A1" xr:uid="{00000000-0004-0000-0000-00002F000000}"/>
    <hyperlink ref="C52" location="'Peru  Const GDP Capita'!A1" display="'Peru  Const GDP Capita'!A1" xr:uid="{00000000-0004-0000-0000-000030000000}"/>
    <hyperlink ref="C53" location="'Qatar  Const GDP Capita'!A1" display="'Qatar  Const GDP Capita'!A1" xr:uid="{00000000-0004-0000-0000-000031000000}"/>
    <hyperlink ref="C54" location="'Russia Const GDP Capita'!A1" display="'Russia Const GDP Capita'!A1" xr:uid="{00000000-0004-0000-0000-000032000000}"/>
    <hyperlink ref="C55" location="'Rwanda  Const GDP Capita'!A1" display="'Rwanda  Const GDP Capita'!A1" xr:uid="{00000000-0004-0000-0000-000033000000}"/>
    <hyperlink ref="C56" location="'Saudi Arab Const GDP Capita'!A1" display="'Saudi Arab Const GDP Capita'!A1" xr:uid="{00000000-0004-0000-0000-000034000000}"/>
    <hyperlink ref="C57" location="'Senegal  Const GDP Capita'!A1" display="'Senegal  Const GDP Capita'!A1" xr:uid="{00000000-0004-0000-0000-000035000000}"/>
    <hyperlink ref="C58" location="'Singapore  Const GDP Capita'!A1" display="'Singapore  Const GDP Capita'!A1" xr:uid="{00000000-0004-0000-0000-000036000000}"/>
    <hyperlink ref="C59" location="'S Africa Const GDP Capita'!A1" display="'S Africa Const GDP Capita'!A1" xr:uid="{00000000-0004-0000-0000-000037000000}"/>
    <hyperlink ref="C60" location="'Spain  Const GDP Capita'!A1" display="'Spain  Const GDP Capita'!A1" xr:uid="{00000000-0004-0000-0000-000038000000}"/>
    <hyperlink ref="C61" location="'Sudan Const GDP Capita'!A1" display="'Sudan Const GDP Capita'!A1" xr:uid="{00000000-0004-0000-0000-000039000000}"/>
    <hyperlink ref="C62" location="'Switzerlan Const GDP Capita'!A1" display="'Switzerlan Const GDP Capita'!A1" xr:uid="{00000000-0004-0000-0000-00003A000000}"/>
    <hyperlink ref="C63" location="'Turkey  Const GDP Capita'!A1" display="'Turkey  Const GDP Capita'!A1" xr:uid="{00000000-0004-0000-0000-00003B000000}"/>
    <hyperlink ref="C64" location="'Uganda  Const GDP Capita'!A1" display="'Uganda  Const GDP Capita'!A1" xr:uid="{00000000-0004-0000-0000-00003C000000}"/>
    <hyperlink ref="C65" location="'US Const GDP Capita'!A1" display="'US Const GDP Capita'!A1" xr:uid="{00000000-0004-0000-0000-00003D000000}"/>
    <hyperlink ref="C66" location="'UK Const GDP Capita'!A1" display="'UK Const GDP Capita'!A1" xr:uid="{00000000-0004-0000-0000-00003E000000}"/>
    <hyperlink ref="C67" location="'Venezula Const GDP Capita'!A1" display="'Venezula Const GDP Capita'!A1" xr:uid="{00000000-0004-0000-0000-00003F000000}"/>
    <hyperlink ref="C68" location="'Vietnam Const GDP Capita'!A1" display="'Vietnam Const GDP Capita'!A1" xr:uid="{00000000-0004-0000-0000-000040000000}"/>
    <hyperlink ref="C69" location="'Zambia Const GDP Capita'!A1" display="'Zambia Const GDP Capita'!A1" xr:uid="{00000000-0004-0000-0000-000041000000}"/>
    <hyperlink ref="C70" location="'Zimbabwe Const GDP Capita'!A1" display="'Zimbabwe Const GDP Capita'!A1" xr:uid="{00000000-0004-0000-0000-000042000000}"/>
    <hyperlink ref="C71" location="'Barbados Const GDP Capita'!A1" display="'Barbados Const GDP Capita'!A1" xr:uid="{00000000-0004-0000-0000-000043000000}"/>
    <hyperlink ref="C72" location="'Jamaica Const GDP Capita'!A1" display="'Jamaica Const GDP Capita'!A1" xr:uid="{00000000-0004-0000-0000-000044000000}"/>
    <hyperlink ref="C73" location="'Ghana  Real GDP Capita  %'!A1" display="'Ghana  Real GDP Capita  %'!A1" xr:uid="{00000000-0004-0000-0000-000045000000}"/>
    <hyperlink ref="C74" location="'Botswana  Real GDP Capita  %'!A1" display="'Botswana  Real GDP Capita  %'!A1" xr:uid="{00000000-0004-0000-0000-000046000000}"/>
    <hyperlink ref="C75" location="'Burkina Fa Real GDP Capita  '!A1" display="'Burkina Fa Real GDP Capita  '!A1" xr:uid="{00000000-0004-0000-0000-000047000000}"/>
    <hyperlink ref="C76" location="'Cameroon  Real GDP Capita  %'!A1" display="'Cameroon  Real GDP Capita  %'!A1" xr:uid="{00000000-0004-0000-0000-000048000000}"/>
    <hyperlink ref="C77" location="'Chad  Real GDP Capita  %'!A1" display="'Chad  Real GDP Capita  %'!A1" xr:uid="{00000000-0004-0000-0000-000049000000}"/>
    <hyperlink ref="C78" location="'Ivory Coast Real GDP Capita '!A1" display="'Ivory Coast Real GDP Capita '!A1" xr:uid="{00000000-0004-0000-0000-00004A000000}"/>
    <hyperlink ref="C79" location="'Benin  Real GDP Capita  %'!A1" display="'Benin  Real GDP Capita  %'!A1" xr:uid="{00000000-0004-0000-0000-00004B000000}"/>
    <hyperlink ref="C80" location="'Ethiopia  Real GDP Capita  %'!A1" display="'Ethiopia  Real GDP Capita  %'!A1" xr:uid="{00000000-0004-0000-0000-00004C000000}"/>
    <hyperlink ref="C81" location="'Gabon  Real GDP Capita  %'!A1" display="'Gabon  Real GDP Capita  %'!A1" xr:uid="{00000000-0004-0000-0000-00004D000000}"/>
    <hyperlink ref="C82" location="'Mali  Real GDP Capita  %'!A1" display="'Mali  Real GDP Capita  %'!A1" xr:uid="{00000000-0004-0000-0000-00004E000000}"/>
    <hyperlink ref="C83" location="'Mozambique Real GDP Capita  '!A1" display="'Mozambique Real GDP Capita  '!A1" xr:uid="{00000000-0004-0000-0000-00004F000000}"/>
    <hyperlink ref="C84" location="'Nigeria  Real GDP Capita  %'!A1" display="'Nigeria  Real GDP Capita  %'!A1" xr:uid="{00000000-0004-0000-0000-000050000000}"/>
    <hyperlink ref="C85" location="'Rwanda  Real GDP Capita  %'!A1" display="'Rwanda  Real GDP Capita  %'!A1" xr:uid="{00000000-0004-0000-0000-000051000000}"/>
    <hyperlink ref="C86" location="'Senegal  Real GDP Capita  %'!A1" display="'Senegal  Real GDP Capita  %'!A1" xr:uid="{00000000-0004-0000-0000-000052000000}"/>
    <hyperlink ref="C87" location="'S Africa Real GDP Capita  %'!A1" display="'S Africa Real GDP Capita  %'!A1" xr:uid="{00000000-0004-0000-0000-000053000000}"/>
    <hyperlink ref="C88" location="'Uganda  Real GDP Capita  %'!A1" display="'Uganda  Real GDP Capita  %'!A1" xr:uid="{00000000-0004-0000-0000-000054000000}"/>
    <hyperlink ref="C89" location="'Zambia Real GDP Capita  %'!A1" display="'Zambia Real GDP Capita  %'!A1" xr:uid="{00000000-0004-0000-0000-000055000000}"/>
    <hyperlink ref="C90" location="'Zimbabwe Real GDP Capita  %'!A1" display="'Zimbabwe Real GDP Capita  %'!A1" xr:uid="{00000000-0004-0000-0000-000056000000}"/>
    <hyperlink ref="C91" location="'Ghana  GDP per Capita USDN '!A1" display="'Ghana  GDP per Capita USDN '!A1" xr:uid="{00000000-0004-0000-0000-000057000000}"/>
    <hyperlink ref="C92" location="'Argentina  GDP per Capita US'!A1" display="'Argentina  GDP per Capita US'!A1" xr:uid="{00000000-0004-0000-0000-000058000000}"/>
    <hyperlink ref="C93" location="'Australia  GDP per Capita US'!A1" display="'Australia  GDP per Capita US'!A1" xr:uid="{00000000-0004-0000-0000-000059000000}"/>
    <hyperlink ref="C94" location="'Bangladesh GDP per Capita US'!A1" display="'Bangladesh GDP per Capita US'!A1" xr:uid="{00000000-0004-0000-0000-00005A000000}"/>
    <hyperlink ref="C95" location="'Botswana  GDP per Capita USD'!A1" display="'Botswana  GDP per Capita USD'!A1" xr:uid="{00000000-0004-0000-0000-00005B000000}"/>
    <hyperlink ref="C96" location="'Brazil  GDP per Capita USDN '!A1" display="'Brazil  GDP per Capita USDN '!A1" xr:uid="{00000000-0004-0000-0000-00005C000000}"/>
    <hyperlink ref="C97" location="'Burkina Fa GDP per Capita US'!A1" display="'Burkina Fa GDP per Capita US'!A1" xr:uid="{00000000-0004-0000-0000-00005D000000}"/>
    <hyperlink ref="C98" location="'Cameroon  GDP per Capita USD'!A1" display="'Cameroon  GDP per Capita USD'!A1" xr:uid="{00000000-0004-0000-0000-00005E000000}"/>
    <hyperlink ref="C99" location="'Canada  GDP per Capita USDN '!A1" display="'Canada  GDP per Capita USDN '!A1" xr:uid="{00000000-0004-0000-0000-00005F000000}"/>
    <hyperlink ref="C100" location="'Chad  GDP per Capita USDN '!A1" display="'Chad  GDP per Capita USDN '!A1" xr:uid="{00000000-0004-0000-0000-000060000000}"/>
    <hyperlink ref="C101" location="'Chile  GDP per Capita USDN '!A1" display="'Chile  GDP per Capita USDN '!A1" xr:uid="{00000000-0004-0000-0000-000061000000}"/>
    <hyperlink ref="C102" location="'China  GDP per Capita USDN '!A1" display="'China  GDP per Capita USDN '!A1" xr:uid="{00000000-0004-0000-0000-000062000000}"/>
    <hyperlink ref="C103" location="'DRC GDP per Capita USDN '!A1" display="'DRC GDP per Capita USDN '!A1" xr:uid="{00000000-0004-0000-0000-000063000000}"/>
    <hyperlink ref="C104" location="'Ivory Coast GDP per Capita U'!A1" display="'Ivory Coast GDP per Capita U'!A1" xr:uid="{00000000-0004-0000-0000-000064000000}"/>
    <hyperlink ref="C105" location="'Benin  GDP per Capita USDN '!A1" display="'Benin  GDP per Capita USDN '!A1" xr:uid="{00000000-0004-0000-0000-000065000000}"/>
    <hyperlink ref="C106" location="'Egypt  GDP per Capita USDN '!A1" display="'Egypt  GDP per Capita USDN '!A1" xr:uid="{00000000-0004-0000-0000-000066000000}"/>
    <hyperlink ref="C107" location="'Ethiopia  GDP per Capita USD'!A1" display="'Ethiopia  GDP per Capita USD'!A1" xr:uid="{00000000-0004-0000-0000-000067000000}"/>
    <hyperlink ref="C108" location="'France  GDP per Capita USDN '!A1" display="'France  GDP per Capita USDN '!A1" xr:uid="{00000000-0004-0000-0000-000068000000}"/>
    <hyperlink ref="C109" location="'Gabon  GDP per Capita USDN '!A1" display="'Gabon  GDP per Capita USDN '!A1" xr:uid="{00000000-0004-0000-0000-000069000000}"/>
    <hyperlink ref="C110" location="'Haiti  GDP per Capita USDN '!A1" display="'Haiti  GDP per Capita USDN '!A1" xr:uid="{00000000-0004-0000-0000-00006A000000}"/>
    <hyperlink ref="C111" location="'India  GDP per Capita USDN '!A1" display="'India  GDP per Capita USDN '!A1" xr:uid="{00000000-0004-0000-0000-00006B000000}"/>
    <hyperlink ref="C112" location="'Indonesia  GDP per Capita US'!A1" display="'Indonesia  GDP per Capita US'!A1" xr:uid="{00000000-0004-0000-0000-00006C000000}"/>
    <hyperlink ref="C113" location="'Italy  GDP per Capita USDN '!A1" display="'Italy  GDP per Capita USDN '!A1" xr:uid="{00000000-0004-0000-0000-00006D000000}"/>
    <hyperlink ref="C114" location="'Japan  GDP per Capita USDN '!A1" display="'Japan  GDP per Capita USDN '!A1" xr:uid="{00000000-0004-0000-0000-00006E000000}"/>
    <hyperlink ref="C115" location="'Korea GDP per Capita USDN '!A1" display="'Korea GDP per Capita USDN '!A1" xr:uid="{00000000-0004-0000-0000-00006F000000}"/>
    <hyperlink ref="C116" location="'Luxembourg GDP per Capita US'!A1" display="'Luxembourg GDP per Capita US'!A1" xr:uid="{00000000-0004-0000-0000-000070000000}"/>
    <hyperlink ref="C117" location="'Malaysia  GDP per Capita USD'!A1" display="'Malaysia  GDP per Capita USD'!A1" xr:uid="{00000000-0004-0000-0000-000071000000}"/>
    <hyperlink ref="C118" location="'Mali  GDP per Capita USDN '!A1" display="'Mali  GDP per Capita USDN '!A1" xr:uid="{00000000-0004-0000-0000-000072000000}"/>
    <hyperlink ref="C119" location="'Mexico  GDP per Capita USDN '!A1" display="'Mexico  GDP per Capita USDN '!A1" xr:uid="{00000000-0004-0000-0000-000073000000}"/>
    <hyperlink ref="C120" location="'Mongolia  GDP per Capita USD'!A1" display="'Mongolia  GDP per Capita USD'!A1" xr:uid="{00000000-0004-0000-0000-000074000000}"/>
    <hyperlink ref="C121" location="'Mozambique GDP per Capita US'!A1" display="'Mozambique GDP per Capita US'!A1" xr:uid="{00000000-0004-0000-0000-000075000000}"/>
    <hyperlink ref="C122" location="'Nigeria  GDP per Capita USDN'!A1" display="'Nigeria  GDP per Capita USDN'!A1" xr:uid="{00000000-0004-0000-0000-000076000000}"/>
    <hyperlink ref="C123" location="'Pakistan  GDP per Capita USD'!A1" display="'Pakistan  GDP per Capita USD'!A1" xr:uid="{00000000-0004-0000-0000-000077000000}"/>
    <hyperlink ref="C124" location="'Phillipines GDP per Capita U'!A1" display="'Phillipines GDP per Capita U'!A1" xr:uid="{00000000-0004-0000-0000-000078000000}"/>
    <hyperlink ref="C125" location="'Peru  GDP per Capita USDN '!A1" display="'Peru  GDP per Capita USDN '!A1" xr:uid="{00000000-0004-0000-0000-000079000000}"/>
    <hyperlink ref="C126" location="'Qatar  GDP per Capita USDN '!A1" display="'Qatar  GDP per Capita USDN '!A1" xr:uid="{00000000-0004-0000-0000-00007A000000}"/>
    <hyperlink ref="C127" location="'Russia GDP per Capita USDN '!A1" display="'Russia GDP per Capita USDN '!A1" xr:uid="{00000000-0004-0000-0000-00007B000000}"/>
    <hyperlink ref="C128" location="'Rwanda  GDP per Capita USDN '!A1" display="'Rwanda  GDP per Capita USDN '!A1" xr:uid="{00000000-0004-0000-0000-00007C000000}"/>
    <hyperlink ref="C129" location="'Saudi Arab GDP per Capita US'!A1" display="'Saudi Arab GDP per Capita US'!A1" xr:uid="{00000000-0004-0000-0000-00007D000000}"/>
    <hyperlink ref="C130" location="'Senegal  GDP per Capita USDN'!A1" display="'Senegal  GDP per Capita USDN'!A1" xr:uid="{00000000-0004-0000-0000-00007E000000}"/>
    <hyperlink ref="C131" location="'Singapore  GDP per Capita US'!A1" display="'Singapore  GDP per Capita US'!A1" xr:uid="{00000000-0004-0000-0000-00007F000000}"/>
    <hyperlink ref="C132" location="'S Africa GDP per Capita USDN'!A1" display="'S Africa GDP per Capita USDN'!A1" xr:uid="{00000000-0004-0000-0000-000080000000}"/>
    <hyperlink ref="C133" location="'Spain  GDP per Capita USDN '!A1" display="'Spain  GDP per Capita USDN '!A1" xr:uid="{00000000-0004-0000-0000-000081000000}"/>
    <hyperlink ref="C134" location="'Sudan GDP per Capita USDN '!A1" display="'Sudan GDP per Capita USDN '!A1" xr:uid="{00000000-0004-0000-0000-000082000000}"/>
    <hyperlink ref="C135" location="'Switzerlan GDP per Capita US'!A1" display="'Switzerlan GDP per Capita US'!A1" xr:uid="{00000000-0004-0000-0000-000083000000}"/>
    <hyperlink ref="C136" location="'Turkey  GDP per Capita USDN '!A1" display="'Turkey  GDP per Capita USDN '!A1" xr:uid="{00000000-0004-0000-0000-000084000000}"/>
    <hyperlink ref="C137" location="'Uganda  GDP per Capita USDN '!A1" display="'Uganda  GDP per Capita USDN '!A1" xr:uid="{00000000-0004-0000-0000-000085000000}"/>
    <hyperlink ref="C138" location="'US GDP per Capita USDN '!A1" display="'US GDP per Capita USDN '!A1" xr:uid="{00000000-0004-0000-0000-000086000000}"/>
    <hyperlink ref="C139" location="'UK GDP per Capita USDN '!A1" display="'UK GDP per Capita USDN '!A1" xr:uid="{00000000-0004-0000-0000-000087000000}"/>
    <hyperlink ref="C140" location="'Venezula GDP per Capita USDN'!A1" display="'Venezula GDP per Capita USDN'!A1" xr:uid="{00000000-0004-0000-0000-000088000000}"/>
    <hyperlink ref="C141" location="'Vietnam GDP per Capita USDN '!A1" display="'Vietnam GDP per Capita USDN '!A1" xr:uid="{00000000-0004-0000-0000-000089000000}"/>
    <hyperlink ref="C142" location="'Zambia GDP per Capita USDN '!A1" display="'Zambia GDP per Capita USDN '!A1" xr:uid="{00000000-0004-0000-0000-00008A000000}"/>
    <hyperlink ref="C143" location="'Zimbabwe GDP per Capita USDN'!A1" display="'Zimbabwe GDP per Capita USDN'!A1" xr:uid="{00000000-0004-0000-0000-00008B000000}"/>
    <hyperlink ref="C144" location="'Jamaica GDP per Capita USDN '!A1" display="'Jamaica GDP per Capita USDN '!A1" xr:uid="{00000000-0004-0000-0000-00008C000000}"/>
    <hyperlink ref="C145" location="'Ghana  Real GDP %'!A1" display="'Ghana  Real GDP %'!A1" xr:uid="{00000000-0004-0000-0000-00008D000000}"/>
    <hyperlink ref="C146" location="'Australia  Real GDP %'!A1" display="'Australia  Real GDP %'!A1" xr:uid="{00000000-0004-0000-0000-00008E000000}"/>
    <hyperlink ref="C147" location="'Bangladesh Real GDP %'!A1" display="'Bangladesh Real GDP %'!A1" xr:uid="{00000000-0004-0000-0000-00008F000000}"/>
    <hyperlink ref="C148" location="'Botswana  Real GDP %'!A1" display="'Botswana  Real GDP %'!A1" xr:uid="{00000000-0004-0000-0000-000090000000}"/>
    <hyperlink ref="C149" location="'Burkina Fa Real GDP %'!A1" display="'Burkina Fa Real GDP %'!A1" xr:uid="{00000000-0004-0000-0000-000091000000}"/>
    <hyperlink ref="C150" location="'Cameroon  Real GDP %'!A1" display="'Cameroon  Real GDP %'!A1" xr:uid="{00000000-0004-0000-0000-000092000000}"/>
    <hyperlink ref="C151" location="'Chad  Real GDP %'!A1" display="'Chad  Real GDP %'!A1" xr:uid="{00000000-0004-0000-0000-000093000000}"/>
    <hyperlink ref="C152" location="'China  Real GDP %'!A1" display="'China  Real GDP %'!A1" xr:uid="{00000000-0004-0000-0000-000094000000}"/>
    <hyperlink ref="C153" location="'Ivory Coast Real GDP %'!A1" display="'Ivory Coast Real GDP %'!A1" xr:uid="{00000000-0004-0000-0000-000095000000}"/>
    <hyperlink ref="C154" location="'Benin  Real GDP %'!A1" display="'Benin  Real GDP %'!A1" xr:uid="{00000000-0004-0000-0000-000096000000}"/>
    <hyperlink ref="C155" location="'Ethiopia  Real GDP %'!A1" display="'Ethiopia  Real GDP %'!A1" xr:uid="{00000000-0004-0000-0000-000097000000}"/>
    <hyperlink ref="C156" location="'Gabon  Real GDP %'!A1" display="'Gabon  Real GDP %'!A1" xr:uid="{00000000-0004-0000-0000-000098000000}"/>
    <hyperlink ref="C157" location="'India  Real GDP %'!A1" display="'India  Real GDP %'!A1" xr:uid="{00000000-0004-0000-0000-000099000000}"/>
    <hyperlink ref="C158" location="'Indonesia  Real GDP %'!A1" display="'Indonesia  Real GDP %'!A1" xr:uid="{00000000-0004-0000-0000-00009A000000}"/>
    <hyperlink ref="C159" location="'Japan  Real GDP %'!A1" display="'Japan  Real GDP %'!A1" xr:uid="{00000000-0004-0000-0000-00009B000000}"/>
    <hyperlink ref="C160" location="'Korea Real GDP %'!A1" display="'Korea Real GDP %'!A1" xr:uid="{00000000-0004-0000-0000-00009C000000}"/>
    <hyperlink ref="C161" location="'Malaysia  Real GDP %'!A1" display="'Malaysia  Real GDP %'!A1" xr:uid="{00000000-0004-0000-0000-00009D000000}"/>
    <hyperlink ref="C162" location="'Mali  Real GDP %'!A1" display="'Mali  Real GDP %'!A1" xr:uid="{00000000-0004-0000-0000-00009E000000}"/>
    <hyperlink ref="C163" location="'Mongolia  Real GDP %'!A1" display="'Mongolia  Real GDP %'!A1" xr:uid="{00000000-0004-0000-0000-00009F000000}"/>
    <hyperlink ref="C164" location="'Mozambique Real GDP %'!A1" display="'Mozambique Real GDP %'!A1" xr:uid="{00000000-0004-0000-0000-0000A0000000}"/>
    <hyperlink ref="C165" location="'Nigeria  Real GDP %'!A1" display="'Nigeria  Real GDP %'!A1" xr:uid="{00000000-0004-0000-0000-0000A1000000}"/>
    <hyperlink ref="C166" location="'Phillipines Real GDP %'!A1" display="'Phillipines Real GDP %'!A1" xr:uid="{00000000-0004-0000-0000-0000A2000000}"/>
    <hyperlink ref="C167" location="'Rwanda  Real GDP %'!A1" display="'Rwanda  Real GDP %'!A1" xr:uid="{00000000-0004-0000-0000-0000A3000000}"/>
    <hyperlink ref="C168" location="'Senegal  Real GDP %'!A1" display="'Senegal  Real GDP %'!A1" xr:uid="{00000000-0004-0000-0000-0000A4000000}"/>
    <hyperlink ref="C169" location="'Singapore  Real GDP %'!A1" display="'Singapore  Real GDP %'!A1" xr:uid="{00000000-0004-0000-0000-0000A5000000}"/>
    <hyperlink ref="C170" location="'S Africa Real GDP %'!A1" display="'S Africa Real GDP %'!A1" xr:uid="{00000000-0004-0000-0000-0000A6000000}"/>
    <hyperlink ref="C171" location="'Uganda  Real GDP %'!A1" display="'Uganda  Real GDP %'!A1" xr:uid="{00000000-0004-0000-0000-0000A7000000}"/>
    <hyperlink ref="C172" location="'Vietnam Real GDP %'!A1" display="'Vietnam Real GDP %'!A1" xr:uid="{00000000-0004-0000-0000-0000A8000000}"/>
    <hyperlink ref="C173" location="'Zambia Real GDP %'!A1" display="'Zambia Real GDP %'!A1" xr:uid="{00000000-0004-0000-0000-0000A9000000}"/>
    <hyperlink ref="C174" location="'Zimbabwe Real GDP %'!A1" display="'Zimbabwe Real GDP %'!A1" xr:uid="{00000000-0004-0000-0000-0000AA000000}"/>
    <hyperlink ref="C175" location="'Ghana  Real GDP'!A1" display="'Ghana  Real GDP'!A1" xr:uid="{00000000-0004-0000-0000-0000AB000000}"/>
    <hyperlink ref="C176" location="'Argentina  Real GDP'!A1" display="'Argentina  Real GDP'!A1" xr:uid="{00000000-0004-0000-0000-0000AC000000}"/>
    <hyperlink ref="C177" location="'Australia  Real GDP'!A1" display="'Australia  Real GDP'!A1" xr:uid="{00000000-0004-0000-0000-0000AD000000}"/>
    <hyperlink ref="C178" location="'Bangladesh Real GDP'!A1" display="'Bangladesh Real GDP'!A1" xr:uid="{00000000-0004-0000-0000-0000AE000000}"/>
    <hyperlink ref="C179" location="'Botswana  Real GDP'!A1" display="'Botswana  Real GDP'!A1" xr:uid="{00000000-0004-0000-0000-0000AF000000}"/>
    <hyperlink ref="C180" location="'Brazil  Real GDP'!A1" display="'Brazil  Real GDP'!A1" xr:uid="{00000000-0004-0000-0000-0000B0000000}"/>
    <hyperlink ref="C181" location="'Burkina Fa Real GDP'!A1" display="'Burkina Fa Real GDP'!A1" xr:uid="{00000000-0004-0000-0000-0000B1000000}"/>
    <hyperlink ref="C182" location="'Cameroon  Real GDP'!A1" display="'Cameroon  Real GDP'!A1" xr:uid="{00000000-0004-0000-0000-0000B2000000}"/>
    <hyperlink ref="C183" location="'Canada  Real GDP'!A1" display="'Canada  Real GDP'!A1" xr:uid="{00000000-0004-0000-0000-0000B3000000}"/>
    <hyperlink ref="C184" location="'Chad  Real GDP'!A1" display="'Chad  Real GDP'!A1" xr:uid="{00000000-0004-0000-0000-0000B4000000}"/>
    <hyperlink ref="C185" location="'Chile  Real GDP'!A1" display="'Chile  Real GDP'!A1" xr:uid="{00000000-0004-0000-0000-0000B5000000}"/>
    <hyperlink ref="C186" location="'China  Real GDP'!A1" display="'China  Real GDP'!A1" xr:uid="{00000000-0004-0000-0000-0000B6000000}"/>
    <hyperlink ref="C187" location="'DRC Real GDP'!A1" display="'DRC Real GDP'!A1" xr:uid="{00000000-0004-0000-0000-0000B7000000}"/>
    <hyperlink ref="C188" location="'Ivory Coast Real GDP'!A1" display="'Ivory Coast Real GDP'!A1" xr:uid="{00000000-0004-0000-0000-0000B8000000}"/>
    <hyperlink ref="C189" location="'Benin  Real GDP'!A1" display="'Benin  Real GDP'!A1" xr:uid="{00000000-0004-0000-0000-0000B9000000}"/>
    <hyperlink ref="C190" location="'Egypt  Real GDP'!A1" display="'Egypt  Real GDP'!A1" xr:uid="{00000000-0004-0000-0000-0000BA000000}"/>
    <hyperlink ref="C191" location="'Ethiopia  Real GDP'!A1" display="'Ethiopia  Real GDP'!A1" xr:uid="{00000000-0004-0000-0000-0000BB000000}"/>
    <hyperlink ref="C192" location="'France  Real GDP'!A1" display="'France  Real GDP'!A1" xr:uid="{00000000-0004-0000-0000-0000BC000000}"/>
    <hyperlink ref="C193" location="'Gabon  Real GDP'!A1" display="'Gabon  Real GDP'!A1" xr:uid="{00000000-0004-0000-0000-0000BD000000}"/>
    <hyperlink ref="C194" location="'India  Real GDP'!A1" display="'India  Real GDP'!A1" xr:uid="{00000000-0004-0000-0000-0000BE000000}"/>
    <hyperlink ref="C195" location="'Indonesia  Real GDP'!A1" display="'Indonesia  Real GDP'!A1" xr:uid="{00000000-0004-0000-0000-0000BF000000}"/>
    <hyperlink ref="C196" location="'Italy  Real GDP'!A1" display="'Italy  Real GDP'!A1" xr:uid="{00000000-0004-0000-0000-0000C0000000}"/>
    <hyperlink ref="C197" location="'Japan  Real GDP'!A1" display="'Japan  Real GDP'!A1" xr:uid="{00000000-0004-0000-0000-0000C1000000}"/>
    <hyperlink ref="C198" location="'Korea Real GDP'!A1" display="'Korea Real GDP'!A1" xr:uid="{00000000-0004-0000-0000-0000C2000000}"/>
    <hyperlink ref="C199" location="'Luxembourg Real GDP'!A1" display="'Luxembourg Real GDP'!A1" xr:uid="{00000000-0004-0000-0000-0000C3000000}"/>
    <hyperlink ref="C200" location="'Malaysia  Real GDP'!A1" display="'Malaysia  Real GDP'!A1" xr:uid="{00000000-0004-0000-0000-0000C4000000}"/>
    <hyperlink ref="C201" location="'Mali  Real GDP'!A1" display="'Mali  Real GDP'!A1" xr:uid="{00000000-0004-0000-0000-0000C5000000}"/>
    <hyperlink ref="C202" location="'Mexico  Real GDP'!A1" display="'Mexico  Real GDP'!A1" xr:uid="{00000000-0004-0000-0000-0000C6000000}"/>
    <hyperlink ref="C203" location="'Mongolia  Real GDP'!A1" display="'Mongolia  Real GDP'!A1" xr:uid="{00000000-0004-0000-0000-0000C7000000}"/>
    <hyperlink ref="C204" location="'Mozambique Real GDP'!A1" display="'Mozambique Real GDP'!A1" xr:uid="{00000000-0004-0000-0000-0000C8000000}"/>
    <hyperlink ref="C205" location="'Nigeria  Real GDP'!A1" display="'Nigeria  Real GDP'!A1" xr:uid="{00000000-0004-0000-0000-0000C9000000}"/>
    <hyperlink ref="C206" location="'Pakistan  Real GDP'!A1" display="'Pakistan  Real GDP'!A1" xr:uid="{00000000-0004-0000-0000-0000CA000000}"/>
    <hyperlink ref="C207" location="'Phillipines Real GDP'!A1" display="'Phillipines Real GDP'!A1" xr:uid="{00000000-0004-0000-0000-0000CB000000}"/>
    <hyperlink ref="C208" location="'Peru  Real GDP'!A1" display="'Peru  Real GDP'!A1" xr:uid="{00000000-0004-0000-0000-0000CC000000}"/>
    <hyperlink ref="C209" location="'Qatar  Real GDP'!A1" display="'Qatar  Real GDP'!A1" xr:uid="{00000000-0004-0000-0000-0000CD000000}"/>
    <hyperlink ref="C210" location="'Russia Real GDP'!A1" display="'Russia Real GDP'!A1" xr:uid="{00000000-0004-0000-0000-0000CE000000}"/>
    <hyperlink ref="C211" location="'Rwanda  Real GDP'!A1" display="'Rwanda  Real GDP'!A1" xr:uid="{00000000-0004-0000-0000-0000CF000000}"/>
    <hyperlink ref="C212" location="'Saudi Arab Real GDP'!A1" display="'Saudi Arab Real GDP'!A1" xr:uid="{00000000-0004-0000-0000-0000D0000000}"/>
    <hyperlink ref="C213" location="'Senegal  Real GDP'!A1" display="'Senegal  Real GDP'!A1" xr:uid="{00000000-0004-0000-0000-0000D1000000}"/>
    <hyperlink ref="C214" location="'Singapore  Real GDP'!A1" display="'Singapore  Real GDP'!A1" xr:uid="{00000000-0004-0000-0000-0000D2000000}"/>
    <hyperlink ref="C215" location="'S Africa Real GDP'!A1" display="'S Africa Real GDP'!A1" xr:uid="{00000000-0004-0000-0000-0000D3000000}"/>
    <hyperlink ref="C216" location="'Spain  Real GDP'!A1" display="'Spain  Real GDP'!A1" xr:uid="{00000000-0004-0000-0000-0000D4000000}"/>
    <hyperlink ref="C217" location="'Sudan Real GDP'!A1" display="'Sudan Real GDP'!A1" xr:uid="{00000000-0004-0000-0000-0000D5000000}"/>
    <hyperlink ref="C218" location="'Switzerlan Real GDP'!A1" display="'Switzerlan Real GDP'!A1" xr:uid="{00000000-0004-0000-0000-0000D6000000}"/>
    <hyperlink ref="C219" location="'Turkey  Real GDP'!A1" display="'Turkey  Real GDP'!A1" xr:uid="{00000000-0004-0000-0000-0000D7000000}"/>
    <hyperlink ref="C220" location="'Uganda  Real GDP'!A1" display="'Uganda  Real GDP'!A1" xr:uid="{00000000-0004-0000-0000-0000D8000000}"/>
    <hyperlink ref="C221" location="'US Real GDP'!A1" display="'US Real GDP'!A1" xr:uid="{00000000-0004-0000-0000-0000D9000000}"/>
    <hyperlink ref="C222" location="'UK Real GDP'!A1" display="'UK Real GDP'!A1" xr:uid="{00000000-0004-0000-0000-0000DA000000}"/>
    <hyperlink ref="C223" location="'Venezula Real GDP'!A1" display="'Venezula Real GDP'!A1" xr:uid="{00000000-0004-0000-0000-0000DB000000}"/>
    <hyperlink ref="C224" location="'Vietnam Real GDP'!A1" display="'Vietnam Real GDP'!A1" xr:uid="{00000000-0004-0000-0000-0000DC000000}"/>
    <hyperlink ref="C225" location="'Zambia Real GDP'!A1" display="'Zambia Real GDP'!A1" xr:uid="{00000000-0004-0000-0000-0000DD000000}"/>
    <hyperlink ref="C226" location="'Zimbabwe Real GDP'!A1" display="'Zimbabwe Real GDP'!A1" xr:uid="{00000000-0004-0000-0000-0000DE000000}"/>
    <hyperlink ref="C227" location="'Jamaica Real GDP'!A1" display="'Jamaica Real GDP'!A1" xr:uid="{00000000-0004-0000-0000-0000DF000000}"/>
    <hyperlink ref="C228" location="'Ghana  Grs Natl Inc USD'!A1" display="'Ghana  Grs Natl Inc USD'!A1" xr:uid="{00000000-0004-0000-0000-0000E0000000}"/>
    <hyperlink ref="C229" location="'Argentina  Grs Natl Inc USD'!A1" display="'Argentina  Grs Natl Inc USD'!A1" xr:uid="{00000000-0004-0000-0000-0000E1000000}"/>
    <hyperlink ref="C230" location="'Australia  Grs Natl Inc USD'!A1" display="'Australia  Grs Natl Inc USD'!A1" xr:uid="{00000000-0004-0000-0000-0000E2000000}"/>
    <hyperlink ref="C231" location="'Bangladesh Grs Natl Inc USD'!A1" display="'Bangladesh Grs Natl Inc USD'!A1" xr:uid="{00000000-0004-0000-0000-0000E3000000}"/>
    <hyperlink ref="C232" location="'Botswana  Grs Natl Inc USD'!A1" display="'Botswana  Grs Natl Inc USD'!A1" xr:uid="{00000000-0004-0000-0000-0000E4000000}"/>
    <hyperlink ref="C233" location="'Brazil  Grs Natl Inc USD'!A1" display="'Brazil  Grs Natl Inc USD'!A1" xr:uid="{00000000-0004-0000-0000-0000E5000000}"/>
    <hyperlink ref="C234" location="'Burkina Fa Grs Natl Inc USD'!A1" display="'Burkina Fa Grs Natl Inc USD'!A1" xr:uid="{00000000-0004-0000-0000-0000E6000000}"/>
    <hyperlink ref="C235" location="'Cameroon  Grs Natl Inc USD'!A1" display="'Cameroon  Grs Natl Inc USD'!A1" xr:uid="{00000000-0004-0000-0000-0000E7000000}"/>
    <hyperlink ref="C236" location="'Canada  Grs Natl Inc USD'!A1" display="'Canada  Grs Natl Inc USD'!A1" xr:uid="{00000000-0004-0000-0000-0000E8000000}"/>
    <hyperlink ref="C237" location="'Chad  Grs Natl Inc USD'!A1" display="'Chad  Grs Natl Inc USD'!A1" xr:uid="{00000000-0004-0000-0000-0000E9000000}"/>
    <hyperlink ref="C238" location="'Chile  Grs Natl Inc USD'!A1" display="'Chile  Grs Natl Inc USD'!A1" xr:uid="{00000000-0004-0000-0000-0000EA000000}"/>
    <hyperlink ref="C239" location="'China  Grs Natl Inc USD'!A1" display="'China  Grs Natl Inc USD'!A1" xr:uid="{00000000-0004-0000-0000-0000EB000000}"/>
    <hyperlink ref="C240" location="'DRC Grs Natl Inc USD'!A1" display="'DRC Grs Natl Inc USD'!A1" xr:uid="{00000000-0004-0000-0000-0000EC000000}"/>
    <hyperlink ref="C241" location="'Ivory Coast Grs Natl Inc USD'!A1" display="'Ivory Coast Grs Natl Inc USD'!A1" xr:uid="{00000000-0004-0000-0000-0000ED000000}"/>
    <hyperlink ref="C242" location="'Benin  Grs Natl Inc USD'!A1" display="'Benin  Grs Natl Inc USD'!A1" xr:uid="{00000000-0004-0000-0000-0000EE000000}"/>
    <hyperlink ref="C243" location="'Egypt  Grs Natl Inc USD'!A1" display="'Egypt  Grs Natl Inc USD'!A1" xr:uid="{00000000-0004-0000-0000-0000EF000000}"/>
    <hyperlink ref="C244" location="'Ethiopia  Grs Natl Inc USD'!A1" display="'Ethiopia  Grs Natl Inc USD'!A1" xr:uid="{00000000-0004-0000-0000-0000F0000000}"/>
    <hyperlink ref="C245" location="'France  Grs Natl Inc USD'!A1" display="'France  Grs Natl Inc USD'!A1" xr:uid="{00000000-0004-0000-0000-0000F1000000}"/>
    <hyperlink ref="C246" location="'Gabon  Grs Natl Inc USD'!A1" display="'Gabon  Grs Natl Inc USD'!A1" xr:uid="{00000000-0004-0000-0000-0000F2000000}"/>
    <hyperlink ref="C247" location="'Haiti  Grs Natl Inc USD'!A1" display="'Haiti  Grs Natl Inc USD'!A1" xr:uid="{00000000-0004-0000-0000-0000F3000000}"/>
    <hyperlink ref="C248" location="'India  Grs Natl Inc USD'!A1" display="'India  Grs Natl Inc USD'!A1" xr:uid="{00000000-0004-0000-0000-0000F4000000}"/>
    <hyperlink ref="C249" location="'Indonesia  Grs Natl Inc USD'!A1" display="'Indonesia  Grs Natl Inc USD'!A1" xr:uid="{00000000-0004-0000-0000-0000F5000000}"/>
    <hyperlink ref="C250" location="'Italy  Grs Natl Inc USD'!A1" display="'Italy  Grs Natl Inc USD'!A1" xr:uid="{00000000-0004-0000-0000-0000F6000000}"/>
    <hyperlink ref="C251" location="'Japan  Grs Natl Inc USD'!A1" display="'Japan  Grs Natl Inc USD'!A1" xr:uid="{00000000-0004-0000-0000-0000F7000000}"/>
    <hyperlink ref="C252" location="'Korea Grs Natl Inc USD'!A1" display="'Korea Grs Natl Inc USD'!A1" xr:uid="{00000000-0004-0000-0000-0000F8000000}"/>
    <hyperlink ref="C253" location="'Luxembourg Grs Natl Inc USD'!A1" display="'Luxembourg Grs Natl Inc USD'!A1" xr:uid="{00000000-0004-0000-0000-0000F9000000}"/>
    <hyperlink ref="C254" location="'Malaysia  Grs Natl Inc USD'!A1" display="'Malaysia  Grs Natl Inc USD'!A1" xr:uid="{00000000-0004-0000-0000-0000FA000000}"/>
    <hyperlink ref="C255" location="'Mali  Grs Natl Inc USD'!A1" display="'Mali  Grs Natl Inc USD'!A1" xr:uid="{00000000-0004-0000-0000-0000FB000000}"/>
    <hyperlink ref="C256" location="'Mexico  Grs Natl Inc USD'!A1" display="'Mexico  Grs Natl Inc USD'!A1" xr:uid="{00000000-0004-0000-0000-0000FC000000}"/>
    <hyperlink ref="C257" location="'Mongolia  Grs Natl Inc USD'!A1" display="'Mongolia  Grs Natl Inc USD'!A1" xr:uid="{00000000-0004-0000-0000-0000FD000000}"/>
    <hyperlink ref="C258" location="'Mozambique Grs Natl Inc USD'!A1" display="'Mozambique Grs Natl Inc USD'!A1" xr:uid="{00000000-0004-0000-0000-0000FE000000}"/>
    <hyperlink ref="C259" location="'Nigeria  Grs Natl Inc USD'!A1" display="'Nigeria  Grs Natl Inc USD'!A1" xr:uid="{00000000-0004-0000-0000-0000FF000000}"/>
    <hyperlink ref="C260" location="'Pakistan  Grs Natl Inc USD'!A1" display="'Pakistan  Grs Natl Inc USD'!A1" xr:uid="{00000000-0004-0000-0000-000000010000}"/>
    <hyperlink ref="C261" location="'Phillipines Grs Natl Inc USD'!A1" display="'Phillipines Grs Natl Inc USD'!A1" xr:uid="{00000000-0004-0000-0000-000001010000}"/>
    <hyperlink ref="C262" location="'Peru  Grs Natl Inc USD'!A1" display="'Peru  Grs Natl Inc USD'!A1" xr:uid="{00000000-0004-0000-0000-000002010000}"/>
    <hyperlink ref="C263" location="'Qatar  Grs Natl Inc USD'!A1" display="'Qatar  Grs Natl Inc USD'!A1" xr:uid="{00000000-0004-0000-0000-000003010000}"/>
    <hyperlink ref="C264" location="'Russia Grs Natl Inc USD'!A1" display="'Russia Grs Natl Inc USD'!A1" xr:uid="{00000000-0004-0000-0000-000004010000}"/>
    <hyperlink ref="C265" location="'Rwanda  Grs Natl Inc USD'!A1" display="'Rwanda  Grs Natl Inc USD'!A1" xr:uid="{00000000-0004-0000-0000-000005010000}"/>
    <hyperlink ref="C266" location="'Saudi Arab Grs Natl Inc USD'!A1" display="'Saudi Arab Grs Natl Inc USD'!A1" xr:uid="{00000000-0004-0000-0000-000006010000}"/>
    <hyperlink ref="C267" location="'Senegal  Grs Natl Inc USD'!A1" display="'Senegal  Grs Natl Inc USD'!A1" xr:uid="{00000000-0004-0000-0000-000007010000}"/>
    <hyperlink ref="C268" location="'Singapore  Grs Natl Inc USD'!A1" display="'Singapore  Grs Natl Inc USD'!A1" xr:uid="{00000000-0004-0000-0000-000008010000}"/>
    <hyperlink ref="C269" location="'S Africa Grs Natl Inc USD'!A1" display="'S Africa Grs Natl Inc USD'!A1" xr:uid="{00000000-0004-0000-0000-000009010000}"/>
    <hyperlink ref="C270" location="'Spain  Grs Natl Inc USD'!A1" display="'Spain  Grs Natl Inc USD'!A1" xr:uid="{00000000-0004-0000-0000-00000A010000}"/>
    <hyperlink ref="C271" location="'Sudan Grs Natl Inc USD'!A1" display="'Sudan Grs Natl Inc USD'!A1" xr:uid="{00000000-0004-0000-0000-00000B010000}"/>
    <hyperlink ref="C272" location="'Switzerlan Grs Natl Inc USD'!A1" display="'Switzerlan Grs Natl Inc USD'!A1" xr:uid="{00000000-0004-0000-0000-00000C010000}"/>
    <hyperlink ref="C273" location="'Turkey  Grs Natl Inc USD'!A1" display="'Turkey  Grs Natl Inc USD'!A1" xr:uid="{00000000-0004-0000-0000-00000D010000}"/>
    <hyperlink ref="C274" location="'Uganda  Grs Natl Inc USD'!A1" display="'Uganda  Grs Natl Inc USD'!A1" xr:uid="{00000000-0004-0000-0000-00000E010000}"/>
    <hyperlink ref="C275" location="'US Grs Natl Inc USD'!A1" display="'US Grs Natl Inc USD'!A1" xr:uid="{00000000-0004-0000-0000-00000F010000}"/>
    <hyperlink ref="C276" location="'UK Grs Natl Inc USD'!A1" display="'UK Grs Natl Inc USD'!A1" xr:uid="{00000000-0004-0000-0000-000010010000}"/>
    <hyperlink ref="C277" location="'Venezula Grs Natl Inc USD'!A1" display="'Venezula Grs Natl Inc USD'!A1" xr:uid="{00000000-0004-0000-0000-000011010000}"/>
    <hyperlink ref="C278" location="'Vietnam Grs Natl Inc USD'!A1" display="'Vietnam Grs Natl Inc USD'!A1" xr:uid="{00000000-0004-0000-0000-000012010000}"/>
    <hyperlink ref="C279" location="'Zambia Grs Natl Inc USD'!A1" display="'Zambia Grs Natl Inc USD'!A1" xr:uid="{00000000-0004-0000-0000-000013010000}"/>
    <hyperlink ref="C280" location="'Zimbabwe Grs Natl Inc USD'!A1" display="'Zimbabwe Grs Natl Inc USD'!A1" xr:uid="{00000000-0004-0000-0000-000014010000}"/>
    <hyperlink ref="C281" location="'Jamaica Grs Natl Inc USD'!A1" display="'Jamaica Grs Natl Inc USD'!A1" xr:uid="{00000000-0004-0000-0000-000015010000}"/>
    <hyperlink ref="C282" location="'Ghana  GDP USDN'!A1" display="'Ghana  GDP USDN'!A1" xr:uid="{00000000-0004-0000-0000-000016010000}"/>
    <hyperlink ref="C283" location="'Botswana  GDP USDN'!A1" display="'Botswana  GDP USDN'!A1" xr:uid="{00000000-0004-0000-0000-000017010000}"/>
    <hyperlink ref="C284" location="'Brazil  GDP USDN'!A1" display="'Brazil  GDP USDN'!A1" xr:uid="{00000000-0004-0000-0000-000018010000}"/>
    <hyperlink ref="C285" location="'Burkina Fa GDP USDN'!A1" display="'Burkina Fa GDP USDN'!A1" xr:uid="{00000000-0004-0000-0000-000019010000}"/>
    <hyperlink ref="C286" location="'France  GDP USDN'!A1" display="'France  GDP USDN'!A1" xr:uid="{00000000-0004-0000-0000-00001A010000}"/>
    <hyperlink ref="C287" location="'Italy  GDP USDN'!A1" display="'Italy  GDP USDN'!A1" xr:uid="{00000000-0004-0000-0000-00001B010000}"/>
    <hyperlink ref="C288" location="'Nigeria  GDP USDN'!A1" display="'Nigeria  GDP USDN'!A1" xr:uid="{00000000-0004-0000-0000-00001C010000}"/>
    <hyperlink ref="C289" location="'Rwanda  GDP USDN'!A1" display="'Rwanda  GDP USDN'!A1" xr:uid="{00000000-0004-0000-0000-00001D010000}"/>
    <hyperlink ref="C290" location="'Uganda  GDP USDN'!A1" display="'Uganda  GDP USDN'!A1" xr:uid="{00000000-0004-0000-0000-00001E010000}"/>
    <hyperlink ref="C291" location="'US GDP USDN'!A1" display="'US GDP USDN'!A1" xr:uid="{00000000-0004-0000-0000-00001F010000}"/>
    <hyperlink ref="C292" location="'Ghana  GDP USDNa'!A1" display="'Ghana  GDP USDNa'!A1" xr:uid="{00000000-0004-0000-0000-000020010000}"/>
    <hyperlink ref="C293" location="'Argentina  GDP USDN'!A1" display="'Argentina  GDP USDN'!A1" xr:uid="{00000000-0004-0000-0000-000021010000}"/>
    <hyperlink ref="C294" location="'Australia  GDP USDN'!A1" display="'Australia  GDP USDN'!A1" xr:uid="{00000000-0004-0000-0000-000022010000}"/>
    <hyperlink ref="C295" location="'Bangladesh GDP USDN'!A1" display="'Bangladesh GDP USDN'!A1" xr:uid="{00000000-0004-0000-0000-000023010000}"/>
    <hyperlink ref="C296" location="'Botswana  GDP USDNa'!A1" display="'Botswana  GDP USDNa'!A1" xr:uid="{00000000-0004-0000-0000-000024010000}"/>
    <hyperlink ref="C297" location="'Brazil  GDP USDNa'!A1" display="'Brazil  GDP USDNa'!A1" xr:uid="{00000000-0004-0000-0000-000025010000}"/>
    <hyperlink ref="C298" location="'Burkina Fa GDP USDNa'!A1" display="'Burkina Fa GDP USDNa'!A1" xr:uid="{00000000-0004-0000-0000-000026010000}"/>
    <hyperlink ref="C299" location="'Cameroon  GDP USDN'!A1" display="'Cameroon  GDP USDN'!A1" xr:uid="{00000000-0004-0000-0000-000027010000}"/>
    <hyperlink ref="C300" location="'Canada  GDP USDN'!A1" display="'Canada  GDP USDN'!A1" xr:uid="{00000000-0004-0000-0000-000028010000}"/>
    <hyperlink ref="C301" location="'Chad  GDP USDN'!A1" display="'Chad  GDP USDN'!A1" xr:uid="{00000000-0004-0000-0000-000029010000}"/>
    <hyperlink ref="C302" location="'Chile  GDP USDN'!A1" display="'Chile  GDP USDN'!A1" xr:uid="{00000000-0004-0000-0000-00002A010000}"/>
    <hyperlink ref="C303" location="'China  GDP USDN'!A1" display="'China  GDP USDN'!A1" xr:uid="{00000000-0004-0000-0000-00002B010000}"/>
    <hyperlink ref="C304" location="'DRC GDP USDN'!A1" display="'DRC GDP USDN'!A1" xr:uid="{00000000-0004-0000-0000-00002C010000}"/>
    <hyperlink ref="C305" location="'Ivory Coast GDP USDN'!A1" display="'Ivory Coast GDP USDN'!A1" xr:uid="{00000000-0004-0000-0000-00002D010000}"/>
    <hyperlink ref="C306" location="'Benin  GDP USDN'!A1" display="'Benin  GDP USDN'!A1" xr:uid="{00000000-0004-0000-0000-00002E010000}"/>
    <hyperlink ref="C307" location="'Egypt  GDP USDN'!A1" display="'Egypt  GDP USDN'!A1" xr:uid="{00000000-0004-0000-0000-00002F010000}"/>
    <hyperlink ref="C308" location="'Ethiopia  GDP USDN'!A1" display="'Ethiopia  GDP USDN'!A1" xr:uid="{00000000-0004-0000-0000-000030010000}"/>
    <hyperlink ref="C309" location="'France  GDP USDNa'!A1" display="'France  GDP USDNa'!A1" xr:uid="{00000000-0004-0000-0000-000031010000}"/>
    <hyperlink ref="C310" location="'Gabon  GDP USDN'!A1" display="'Gabon  GDP USDN'!A1" xr:uid="{00000000-0004-0000-0000-000032010000}"/>
    <hyperlink ref="C311" location="'Haiti  GDP USDN'!A1" display="'Haiti  GDP USDN'!A1" xr:uid="{00000000-0004-0000-0000-000033010000}"/>
    <hyperlink ref="C312" location="'India  GDP USDN'!A1" display="'India  GDP USDN'!A1" xr:uid="{00000000-0004-0000-0000-000034010000}"/>
    <hyperlink ref="C313" location="'Indonesia  GDP USDN'!A1" display="'Indonesia  GDP USDN'!A1" xr:uid="{00000000-0004-0000-0000-000035010000}"/>
    <hyperlink ref="C314" location="'Italy  GDP USDNa'!A1" display="'Italy  GDP USDNa'!A1" xr:uid="{00000000-0004-0000-0000-000036010000}"/>
    <hyperlink ref="C315" location="'Japan  GDP USDN'!A1" display="'Japan  GDP USDN'!A1" xr:uid="{00000000-0004-0000-0000-000037010000}"/>
    <hyperlink ref="C316" location="'Korea GDP USDN'!A1" display="'Korea GDP USDN'!A1" xr:uid="{00000000-0004-0000-0000-000038010000}"/>
    <hyperlink ref="C317" location="'Luxembourg GDP USDN'!A1" display="'Luxembourg GDP USDN'!A1" xr:uid="{00000000-0004-0000-0000-000039010000}"/>
    <hyperlink ref="C318" location="'Malaysia  GDP USDN'!A1" display="'Malaysia  GDP USDN'!A1" xr:uid="{00000000-0004-0000-0000-00003A010000}"/>
    <hyperlink ref="C319" location="'Mali  GDP USDN'!A1" display="'Mali  GDP USDN'!A1" xr:uid="{00000000-0004-0000-0000-00003B010000}"/>
    <hyperlink ref="C320" location="'Mexico  GDP USDN'!A1" display="'Mexico  GDP USDN'!A1" xr:uid="{00000000-0004-0000-0000-00003C010000}"/>
    <hyperlink ref="C321" location="'Mongolia  GDP USDN'!A1" display="'Mongolia  GDP USDN'!A1" xr:uid="{00000000-0004-0000-0000-00003D010000}"/>
    <hyperlink ref="C322" location="'Mozambique GDP USDN'!A1" display="'Mozambique GDP USDN'!A1" xr:uid="{00000000-0004-0000-0000-00003E010000}"/>
    <hyperlink ref="C323" location="'Nigeria  GDP USDNa'!A1" display="'Nigeria  GDP USDNa'!A1" xr:uid="{00000000-0004-0000-0000-00003F010000}"/>
    <hyperlink ref="C324" location="'Pakistan  GDP USDN'!A1" display="'Pakistan  GDP USDN'!A1" xr:uid="{00000000-0004-0000-0000-000040010000}"/>
    <hyperlink ref="C325" location="'Phillipines GDP USDN'!A1" display="'Phillipines GDP USDN'!A1" xr:uid="{00000000-0004-0000-0000-000041010000}"/>
    <hyperlink ref="C326" location="'Peru  GDP USDN'!A1" display="'Peru  GDP USDN'!A1" xr:uid="{00000000-0004-0000-0000-000042010000}"/>
    <hyperlink ref="C327" location="'Qatar  GDP USDN'!A1" display="'Qatar  GDP USDN'!A1" xr:uid="{00000000-0004-0000-0000-000043010000}"/>
    <hyperlink ref="C328" location="'Russia GDP USDN'!A1" display="'Russia GDP USDN'!A1" xr:uid="{00000000-0004-0000-0000-000044010000}"/>
    <hyperlink ref="C329" location="'Rwanda  GDP USDNa'!A1" display="'Rwanda  GDP USDNa'!A1" xr:uid="{00000000-0004-0000-0000-000045010000}"/>
    <hyperlink ref="C330" location="'Saudi Arab GDP USDN'!A1" display="'Saudi Arab GDP USDN'!A1" xr:uid="{00000000-0004-0000-0000-000046010000}"/>
    <hyperlink ref="C331" location="'Senegal  GDP USDN'!A1" display="'Senegal  GDP USDN'!A1" xr:uid="{00000000-0004-0000-0000-000047010000}"/>
    <hyperlink ref="C332" location="'Singapore  GDP USDN'!A1" display="'Singapore  GDP USDN'!A1" xr:uid="{00000000-0004-0000-0000-000048010000}"/>
    <hyperlink ref="C333" location="'S Africa GDP USDN'!A1" display="'S Africa GDP USDN'!A1" xr:uid="{00000000-0004-0000-0000-000049010000}"/>
    <hyperlink ref="C334" location="'Spain  GDP USDN'!A1" display="'Spain  GDP USDN'!A1" xr:uid="{00000000-0004-0000-0000-00004A010000}"/>
    <hyperlink ref="C335" location="'Sudan GDP USDN'!A1" display="'Sudan GDP USDN'!A1" xr:uid="{00000000-0004-0000-0000-00004B010000}"/>
    <hyperlink ref="C336" location="'Switzerlan GDP USDN'!A1" display="'Switzerlan GDP USDN'!A1" xr:uid="{00000000-0004-0000-0000-00004C010000}"/>
    <hyperlink ref="C337" location="'Turkey  GDP USDN'!A1" display="'Turkey  GDP USDN'!A1" xr:uid="{00000000-0004-0000-0000-00004D010000}"/>
    <hyperlink ref="C338" location="'Uganda  GDP USDNa'!A1" display="'Uganda  GDP USDNa'!A1" xr:uid="{00000000-0004-0000-0000-00004E010000}"/>
    <hyperlink ref="C339" location="'US GDP USDNa'!A1" display="'US GDP USDNa'!A1" xr:uid="{00000000-0004-0000-0000-00004F010000}"/>
    <hyperlink ref="C340" location="'UK GDP USDN'!A1" display="'UK GDP USDN'!A1" xr:uid="{00000000-0004-0000-0000-000050010000}"/>
    <hyperlink ref="C341" location="'Venezula GDP USDN'!A1" display="'Venezula GDP USDN'!A1" xr:uid="{00000000-0004-0000-0000-000051010000}"/>
    <hyperlink ref="C342" location="'Vietnam GDP USDN'!A1" display="'Vietnam GDP USDN'!A1" xr:uid="{00000000-0004-0000-0000-000052010000}"/>
    <hyperlink ref="C343" location="'Zambia GDP USDN'!A1" display="'Zambia GDP USDN'!A1" xr:uid="{00000000-0004-0000-0000-000053010000}"/>
    <hyperlink ref="C344" location="'Zimbabwe GDP USDN'!A1" display="'Zimbabwe GDP USDN'!A1" xr:uid="{00000000-0004-0000-0000-000054010000}"/>
    <hyperlink ref="C345" location="'Jamaica GDP USDN'!A1" display="'Jamaica GDP USDN'!A1" xr:uid="{00000000-0004-0000-0000-000055010000}"/>
    <hyperlink ref="C346" location="'Ghana  Real Non Oil %'!A1" display="'Ghana  Real Non Oil %'!A1" xr:uid="{00000000-0004-0000-0000-000056010000}"/>
    <hyperlink ref="C347" location="'Botswana  Real Non Oil %'!A1" display="'Botswana  Real Non Oil %'!A1" xr:uid="{00000000-0004-0000-0000-000057010000}"/>
    <hyperlink ref="C348" location="'Burkina Fa Real Non Oil %'!A1" display="'Burkina Fa Real Non Oil %'!A1" xr:uid="{00000000-0004-0000-0000-000058010000}"/>
    <hyperlink ref="C349" location="'Cameroon  Real Non Oil %'!A1" display="'Cameroon  Real Non Oil %'!A1" xr:uid="{00000000-0004-0000-0000-000059010000}"/>
    <hyperlink ref="C350" location="'Chad  Real Non Oil %'!A1" display="'Chad  Real Non Oil %'!A1" xr:uid="{00000000-0004-0000-0000-00005A010000}"/>
    <hyperlink ref="C351" location="'Ivory Coast Real Non Oil %'!A1" display="'Ivory Coast Real Non Oil %'!A1" xr:uid="{00000000-0004-0000-0000-00005B010000}"/>
    <hyperlink ref="C352" location="'Benin  Real Non Oil %'!A1" display="'Benin  Real Non Oil %'!A1" xr:uid="{00000000-0004-0000-0000-00005C010000}"/>
    <hyperlink ref="C353" location="'Ethiopia  Real Non Oil %'!A1" display="'Ethiopia  Real Non Oil %'!A1" xr:uid="{00000000-0004-0000-0000-00005D010000}"/>
    <hyperlink ref="C354" location="'Gabon  Real Non Oil %'!A1" display="'Gabon  Real Non Oil %'!A1" xr:uid="{00000000-0004-0000-0000-00005E010000}"/>
    <hyperlink ref="C355" location="'Mali  Real Non Oil %'!A1" display="'Mali  Real Non Oil %'!A1" xr:uid="{00000000-0004-0000-0000-00005F010000}"/>
    <hyperlink ref="C356" location="'Mozambique Real Non Oil %'!A1" display="'Mozambique Real Non Oil %'!A1" xr:uid="{00000000-0004-0000-0000-000060010000}"/>
    <hyperlink ref="C357" location="'Nigeria  Real Non Oil %'!A1" display="'Nigeria  Real Non Oil %'!A1" xr:uid="{00000000-0004-0000-0000-000061010000}"/>
    <hyperlink ref="C358" location="'Rwanda  Real Non Oil %'!A1" display="'Rwanda  Real Non Oil %'!A1" xr:uid="{00000000-0004-0000-0000-000062010000}"/>
    <hyperlink ref="C359" location="'Senegal  Real Non Oil %'!A1" display="'Senegal  Real Non Oil %'!A1" xr:uid="{00000000-0004-0000-0000-000063010000}"/>
    <hyperlink ref="C360" location="'S Africa Real Non Oil %'!A1" display="'S Africa Real Non Oil %'!A1" xr:uid="{00000000-0004-0000-0000-000064010000}"/>
    <hyperlink ref="C361" location="'Uganda  Real Non Oil %'!A1" display="'Uganda  Real Non Oil %'!A1" xr:uid="{00000000-0004-0000-0000-000065010000}"/>
    <hyperlink ref="C362" location="'Zambia Real Non Oil %'!A1" display="'Zambia Real Non Oil %'!A1" xr:uid="{00000000-0004-0000-0000-000066010000}"/>
    <hyperlink ref="C363" location="'Zimbabwe Real Non Oil %'!A1" display="'Zimbabwe Real Non Oil %'!A1" xr:uid="{00000000-0004-0000-0000-000067010000}"/>
    <hyperlink ref="C364" location="'Ghana  CPI Index'!A1" display="'Ghana  CPI Index'!A1" xr:uid="{00000000-0004-0000-0000-000068010000}"/>
    <hyperlink ref="C365" location="'Argentina  CPI Index'!A1" display="'Argentina  CPI Index'!A1" xr:uid="{00000000-0004-0000-0000-000069010000}"/>
    <hyperlink ref="C366" location="'Australia  CPI Index'!A1" display="'Australia  CPI Index'!A1" xr:uid="{00000000-0004-0000-0000-00006A010000}"/>
    <hyperlink ref="C367" location="'Bangladesh CPI Index'!A1" display="'Bangladesh CPI Index'!A1" xr:uid="{00000000-0004-0000-0000-00006B010000}"/>
    <hyperlink ref="C368" location="'Botswana  CPI Index'!A1" display="'Botswana  CPI Index'!A1" xr:uid="{00000000-0004-0000-0000-00006C010000}"/>
    <hyperlink ref="C369" location="'Brazil  CPI Index'!A1" display="'Brazil  CPI Index'!A1" xr:uid="{00000000-0004-0000-0000-00006D010000}"/>
    <hyperlink ref="C370" location="'Burkina Fa CPI Index'!A1" display="'Burkina Fa CPI Index'!A1" xr:uid="{00000000-0004-0000-0000-00006E010000}"/>
    <hyperlink ref="C371" location="'Cameroon  CPI Index'!A1" display="'Cameroon  CPI Index'!A1" xr:uid="{00000000-0004-0000-0000-00006F010000}"/>
    <hyperlink ref="C372" location="'Canada  CPI Index'!A1" display="'Canada  CPI Index'!A1" xr:uid="{00000000-0004-0000-0000-000070010000}"/>
    <hyperlink ref="C373" location="'Chad  CPI Index'!A1" display="'Chad  CPI Index'!A1" xr:uid="{00000000-0004-0000-0000-000071010000}"/>
    <hyperlink ref="C374" location="'Chile  CPI Index'!A1" display="'Chile  CPI Index'!A1" xr:uid="{00000000-0004-0000-0000-000072010000}"/>
    <hyperlink ref="C375" location="'China  CPI Index'!A1" display="'China  CPI Index'!A1" xr:uid="{00000000-0004-0000-0000-000073010000}"/>
    <hyperlink ref="C376" location="'DRC CPI Index'!A1" display="'DRC CPI Index'!A1" xr:uid="{00000000-0004-0000-0000-000074010000}"/>
    <hyperlink ref="C377" location="'Ivory Coast CPI Index'!A1" display="'Ivory Coast CPI Index'!A1" xr:uid="{00000000-0004-0000-0000-000075010000}"/>
    <hyperlink ref="C378" location="'Benin  CPI Index'!A1" display="'Benin  CPI Index'!A1" xr:uid="{00000000-0004-0000-0000-000076010000}"/>
    <hyperlink ref="C379" location="'Egypt  CPI Index'!A1" display="'Egypt  CPI Index'!A1" xr:uid="{00000000-0004-0000-0000-000077010000}"/>
    <hyperlink ref="C380" location="'Ethiopia  CPI Index'!A1" display="'Ethiopia  CPI Index'!A1" xr:uid="{00000000-0004-0000-0000-000078010000}"/>
    <hyperlink ref="C381" location="'France  CPI Index'!A1" display="'France  CPI Index'!A1" xr:uid="{00000000-0004-0000-0000-000079010000}"/>
    <hyperlink ref="C382" location="'Gabon  CPI Index'!A1" display="'Gabon  CPI Index'!A1" xr:uid="{00000000-0004-0000-0000-00007A010000}"/>
    <hyperlink ref="C383" location="'Haiti  CPI Index'!A1" display="'Haiti  CPI Index'!A1" xr:uid="{00000000-0004-0000-0000-00007B010000}"/>
    <hyperlink ref="C384" location="'India  CPI Index'!A1" display="'India  CPI Index'!A1" xr:uid="{00000000-0004-0000-0000-00007C010000}"/>
    <hyperlink ref="C385" location="'Indonesia  CPI Index'!A1" display="'Indonesia  CPI Index'!A1" xr:uid="{00000000-0004-0000-0000-00007D010000}"/>
    <hyperlink ref="C386" location="'Italy  CPI Index'!A1" display="'Italy  CPI Index'!A1" xr:uid="{00000000-0004-0000-0000-00007E010000}"/>
    <hyperlink ref="C387" location="'Japan  CPI Index'!A1" display="'Japan  CPI Index'!A1" xr:uid="{00000000-0004-0000-0000-00007F010000}"/>
    <hyperlink ref="C388" location="'Korea CPI Index'!A1" display="'Korea CPI Index'!A1" xr:uid="{00000000-0004-0000-0000-000080010000}"/>
    <hyperlink ref="C389" location="'Luxembourg CPI Index'!A1" display="'Luxembourg CPI Index'!A1" xr:uid="{00000000-0004-0000-0000-000081010000}"/>
    <hyperlink ref="C390" location="'Malaysia  CPI Index'!A1" display="'Malaysia  CPI Index'!A1" xr:uid="{00000000-0004-0000-0000-000082010000}"/>
    <hyperlink ref="C391" location="'Mali  CPI Index'!A1" display="'Mali  CPI Index'!A1" xr:uid="{00000000-0004-0000-0000-000083010000}"/>
    <hyperlink ref="C392" location="'Mexico  CPI Index'!A1" display="'Mexico  CPI Index'!A1" xr:uid="{00000000-0004-0000-0000-000084010000}"/>
    <hyperlink ref="C393" location="'Mongolia  CPI Index'!A1" display="'Mongolia  CPI Index'!A1" xr:uid="{00000000-0004-0000-0000-000085010000}"/>
    <hyperlink ref="C394" location="'Mozambique CPI Index'!A1" display="'Mozambique CPI Index'!A1" xr:uid="{00000000-0004-0000-0000-000086010000}"/>
    <hyperlink ref="C395" location="'Nigeria  CPI Index'!A1" display="'Nigeria  CPI Index'!A1" xr:uid="{00000000-0004-0000-0000-000087010000}"/>
    <hyperlink ref="C396" location="'Pakistan  CPI Index'!A1" display="'Pakistan  CPI Index'!A1" xr:uid="{00000000-0004-0000-0000-000088010000}"/>
    <hyperlink ref="C397" location="'Phillipines CPI Index'!A1" display="'Phillipines CPI Index'!A1" xr:uid="{00000000-0004-0000-0000-000089010000}"/>
    <hyperlink ref="C398" location="'Peru  CPI Index'!A1" display="'Peru  CPI Index'!A1" xr:uid="{00000000-0004-0000-0000-00008A010000}"/>
    <hyperlink ref="C399" location="'Qatar  CPI Index'!A1" display="'Qatar  CPI Index'!A1" xr:uid="{00000000-0004-0000-0000-00008B010000}"/>
    <hyperlink ref="C400" location="'Russia CPI Index'!A1" display="'Russia CPI Index'!A1" xr:uid="{00000000-0004-0000-0000-00008C010000}"/>
    <hyperlink ref="C401" location="'Rwanda  CPI Index'!A1" display="'Rwanda  CPI Index'!A1" xr:uid="{00000000-0004-0000-0000-00008D010000}"/>
    <hyperlink ref="C402" location="'Saudi Arab CPI Index'!A1" display="'Saudi Arab CPI Index'!A1" xr:uid="{00000000-0004-0000-0000-00008E010000}"/>
    <hyperlink ref="C403" location="'Senegal  CPI Index'!A1" display="'Senegal  CPI Index'!A1" xr:uid="{00000000-0004-0000-0000-00008F010000}"/>
    <hyperlink ref="C404" location="'Singapore  CPI Index'!A1" display="'Singapore  CPI Index'!A1" xr:uid="{00000000-0004-0000-0000-000090010000}"/>
    <hyperlink ref="C405" location="'S Africa CPI Index'!A1" display="'S Africa CPI Index'!A1" xr:uid="{00000000-0004-0000-0000-000091010000}"/>
    <hyperlink ref="C406" location="'Spain  CPI Index'!A1" display="'Spain  CPI Index'!A1" xr:uid="{00000000-0004-0000-0000-000092010000}"/>
    <hyperlink ref="C407" location="'Sudan CPI Index'!A1" display="'Sudan CPI Index'!A1" xr:uid="{00000000-0004-0000-0000-000093010000}"/>
    <hyperlink ref="C408" location="'Switzerlan CPI Index'!A1" display="'Switzerlan CPI Index'!A1" xr:uid="{00000000-0004-0000-0000-000094010000}"/>
    <hyperlink ref="C409" location="'Turkey  CPI Index'!A1" display="'Turkey  CPI Index'!A1" xr:uid="{00000000-0004-0000-0000-000095010000}"/>
    <hyperlink ref="C410" location="'Uganda  CPI Index'!A1" display="'Uganda  CPI Index'!A1" xr:uid="{00000000-0004-0000-0000-000096010000}"/>
    <hyperlink ref="C411" location="'US CPI Index'!A1" display="'US CPI Index'!A1" xr:uid="{00000000-0004-0000-0000-000097010000}"/>
    <hyperlink ref="C412" location="'UK CPI Index'!A1" display="'UK CPI Index'!A1" xr:uid="{00000000-0004-0000-0000-000098010000}"/>
    <hyperlink ref="C413" location="'Venezula CPI Index'!A1" display="'Venezula CPI Index'!A1" xr:uid="{00000000-0004-0000-0000-000099010000}"/>
    <hyperlink ref="C414" location="'Vietnam CPI Index'!A1" display="'Vietnam CPI Index'!A1" xr:uid="{00000000-0004-0000-0000-00009A010000}"/>
    <hyperlink ref="C415" location="'Zambia CPI Index'!A1" display="'Zambia CPI Index'!A1" xr:uid="{00000000-0004-0000-0000-00009B010000}"/>
    <hyperlink ref="C416" location="'Zimbabwe CPI Index'!A1" display="'Zimbabwe CPI Index'!A1" xr:uid="{00000000-0004-0000-0000-00009C010000}"/>
    <hyperlink ref="C417" location="'Jamaica CPI Index'!A1" display="'Jamaica CPI Index'!A1" xr:uid="{00000000-0004-0000-0000-00009D010000}"/>
    <hyperlink ref="C418" location="'Brazil  CPI Indexa'!A1" display="'Brazil  CPI Indexa'!A1" xr:uid="{00000000-0004-0000-0000-00009E010000}"/>
    <hyperlink ref="C419" location="'Canada  CPI Indexa'!A1" display="'Canada  CPI Indexa'!A1" xr:uid="{00000000-0004-0000-0000-00009F010000}"/>
    <hyperlink ref="C420" location="'Chile  CPI Indexa'!A1" display="'Chile  CPI Indexa'!A1" xr:uid="{00000000-0004-0000-0000-0000A0010000}"/>
    <hyperlink ref="C421" location="'China  CPI Indexa'!A1" display="'China  CPI Indexa'!A1" xr:uid="{00000000-0004-0000-0000-0000A1010000}"/>
    <hyperlink ref="C422" location="'France  CPI Indexa'!A1" display="'France  CPI Indexa'!A1" xr:uid="{00000000-0004-0000-0000-0000A2010000}"/>
    <hyperlink ref="C423" location="'India  CPI Indexa'!A1" display="'India  CPI Indexa'!A1" xr:uid="{00000000-0004-0000-0000-0000A3010000}"/>
    <hyperlink ref="C424" location="'Indonesia  CPI Indexa'!A1" display="'Indonesia  CPI Indexa'!A1" xr:uid="{00000000-0004-0000-0000-0000A4010000}"/>
    <hyperlink ref="C425" location="'Italy  CPI Indexa'!A1" display="'Italy  CPI Indexa'!A1" xr:uid="{00000000-0004-0000-0000-0000A5010000}"/>
    <hyperlink ref="C426" location="'Japan  CPI Indexa'!A1" display="'Japan  CPI Indexa'!A1" xr:uid="{00000000-0004-0000-0000-0000A6010000}"/>
    <hyperlink ref="C427" location="'Korea CPI Indexa'!A1" display="'Korea CPI Indexa'!A1" xr:uid="{00000000-0004-0000-0000-0000A7010000}"/>
    <hyperlink ref="C428" location="'Luxembourg CPI Indexa'!A1" display="'Luxembourg CPI Indexa'!A1" xr:uid="{00000000-0004-0000-0000-0000A8010000}"/>
    <hyperlink ref="C429" location="'Mexico  CPI Indexa'!A1" display="'Mexico  CPI Indexa'!A1" xr:uid="{00000000-0004-0000-0000-0000A9010000}"/>
    <hyperlink ref="C430" location="'Russia CPI Indexa'!A1" display="'Russia CPI Indexa'!A1" xr:uid="{00000000-0004-0000-0000-0000AA010000}"/>
    <hyperlink ref="C431" location="'S Africa CPI Indexa'!A1" display="'S Africa CPI Indexa'!A1" xr:uid="{00000000-0004-0000-0000-0000AB010000}"/>
    <hyperlink ref="C432" location="'Spain  CPI Indexa'!A1" display="'Spain  CPI Indexa'!A1" xr:uid="{00000000-0004-0000-0000-0000AC010000}"/>
    <hyperlink ref="C433" location="'Switzerlan CPI Indexa'!A1" display="'Switzerlan CPI Indexa'!A1" xr:uid="{00000000-0004-0000-0000-0000AD010000}"/>
    <hyperlink ref="C434" location="'Turkey  CPI Indexa'!A1" display="'Turkey  CPI Indexa'!A1" xr:uid="{00000000-0004-0000-0000-0000AE010000}"/>
    <hyperlink ref="C435" location="'US CPI Indexa'!A1" display="'US CPI Indexa'!A1" xr:uid="{00000000-0004-0000-0000-0000AF010000}"/>
    <hyperlink ref="C436" location="'UK CPI Indexa'!A1" display="'UK CPI Indexa'!A1" xr:uid="{00000000-0004-0000-0000-0000B0010000}"/>
    <hyperlink ref="C437" location="'Ghana  CPI All %'!A1" display="'Ghana  CPI All %'!A1" xr:uid="{00000000-0004-0000-0000-0000B1010000}"/>
    <hyperlink ref="C438" location="'Australia  CPI All %'!A1" display="'Australia  CPI All %'!A1" xr:uid="{00000000-0004-0000-0000-0000B2010000}"/>
    <hyperlink ref="C439" location="'Bangladesh CPI All %'!A1" display="'Bangladesh CPI All %'!A1" xr:uid="{00000000-0004-0000-0000-0000B3010000}"/>
    <hyperlink ref="C440" location="'Botswana  CPI All %'!A1" display="'Botswana  CPI All %'!A1" xr:uid="{00000000-0004-0000-0000-0000B4010000}"/>
    <hyperlink ref="C441" location="'Burkina Fa CPI All %'!A1" display="'Burkina Fa CPI All %'!A1" xr:uid="{00000000-0004-0000-0000-0000B5010000}"/>
    <hyperlink ref="C442" location="'Cameroon  CPI All %'!A1" display="'Cameroon  CPI All %'!A1" xr:uid="{00000000-0004-0000-0000-0000B6010000}"/>
    <hyperlink ref="C443" location="'Chad  CPI All %'!A1" display="'Chad  CPI All %'!A1" xr:uid="{00000000-0004-0000-0000-0000B7010000}"/>
    <hyperlink ref="C444" location="'China  CPI All %'!A1" display="'China  CPI All %'!A1" xr:uid="{00000000-0004-0000-0000-0000B8010000}"/>
    <hyperlink ref="C445" location="'Ivory Coast CPI All %'!A1" display="'Ivory Coast CPI All %'!A1" xr:uid="{00000000-0004-0000-0000-0000B9010000}"/>
    <hyperlink ref="C446" location="'Benin  CPI All %'!A1" display="'Benin  CPI All %'!A1" xr:uid="{00000000-0004-0000-0000-0000BA010000}"/>
    <hyperlink ref="C447" location="'Ethiopia  CPI All %'!A1" display="'Ethiopia  CPI All %'!A1" xr:uid="{00000000-0004-0000-0000-0000BB010000}"/>
    <hyperlink ref="C448" location="'Gabon  CPI All %'!A1" display="'Gabon  CPI All %'!A1" xr:uid="{00000000-0004-0000-0000-0000BC010000}"/>
    <hyperlink ref="C449" location="'India  CPI All %'!A1" display="'India  CPI All %'!A1" xr:uid="{00000000-0004-0000-0000-0000BD010000}"/>
    <hyperlink ref="C450" location="'Indonesia  CPI All %'!A1" display="'Indonesia  CPI All %'!A1" xr:uid="{00000000-0004-0000-0000-0000BE010000}"/>
    <hyperlink ref="C451" location="'Japan  CPI All %'!A1" display="'Japan  CPI All %'!A1" xr:uid="{00000000-0004-0000-0000-0000BF010000}"/>
    <hyperlink ref="C452" location="'Korea CPI All %'!A1" display="'Korea CPI All %'!A1" xr:uid="{00000000-0004-0000-0000-0000C0010000}"/>
    <hyperlink ref="C453" location="'Malaysia  CPI All %'!A1" display="'Malaysia  CPI All %'!A1" xr:uid="{00000000-0004-0000-0000-0000C1010000}"/>
    <hyperlink ref="C454" location="'Mali  CPI All %'!A1" display="'Mali  CPI All %'!A1" xr:uid="{00000000-0004-0000-0000-0000C2010000}"/>
    <hyperlink ref="C455" location="'Mongolia  CPI All %'!A1" display="'Mongolia  CPI All %'!A1" xr:uid="{00000000-0004-0000-0000-0000C3010000}"/>
    <hyperlink ref="C456" location="'Mozambique CPI All %'!A1" display="'Mozambique CPI All %'!A1" xr:uid="{00000000-0004-0000-0000-0000C4010000}"/>
    <hyperlink ref="C457" location="'Nigeria  CPI All %'!A1" display="'Nigeria  CPI All %'!A1" xr:uid="{00000000-0004-0000-0000-0000C5010000}"/>
    <hyperlink ref="C458" location="'Phillipines CPI All %'!A1" display="'Phillipines CPI All %'!A1" xr:uid="{00000000-0004-0000-0000-0000C6010000}"/>
    <hyperlink ref="C459" location="'Rwanda  CPI All %'!A1" display="'Rwanda  CPI All %'!A1" xr:uid="{00000000-0004-0000-0000-0000C7010000}"/>
    <hyperlink ref="C460" location="'Senegal  CPI All %'!A1" display="'Senegal  CPI All %'!A1" xr:uid="{00000000-0004-0000-0000-0000C8010000}"/>
    <hyperlink ref="C461" location="'Singapore  CPI All %'!A1" display="'Singapore  CPI All %'!A1" xr:uid="{00000000-0004-0000-0000-0000C9010000}"/>
    <hyperlink ref="C462" location="'S Africa CPI All %'!A1" display="'S Africa CPI All %'!A1" xr:uid="{00000000-0004-0000-0000-0000CA010000}"/>
    <hyperlink ref="C463" location="'Uganda  CPI All %'!A1" display="'Uganda  CPI All %'!A1" xr:uid="{00000000-0004-0000-0000-0000CB010000}"/>
    <hyperlink ref="C464" location="'Vietnam CPI All %'!A1" display="'Vietnam CPI All %'!A1" xr:uid="{00000000-0004-0000-0000-0000CC010000}"/>
    <hyperlink ref="C465" location="'Zambia CPI All %'!A1" display="'Zambia CPI All %'!A1" xr:uid="{00000000-0004-0000-0000-0000CD010000}"/>
    <hyperlink ref="C466" location="'Zimbabwe CPI All %'!A1" display="'Zimbabwe CPI All %'!A1" xr:uid="{00000000-0004-0000-0000-0000CE010000}"/>
    <hyperlink ref="C467" location="'Ghana  Inflation Rate '!A1" display="'Ghana  Inflation Rate '!A1" xr:uid="{00000000-0004-0000-0000-0000CF010000}"/>
    <hyperlink ref="C468" location="'Botswana  Inflation Rate '!A1" display="'Botswana  Inflation Rate '!A1" xr:uid="{00000000-0004-0000-0000-0000D0010000}"/>
    <hyperlink ref="C469" location="'Brazil  Inflation Rate '!A1" display="'Brazil  Inflation Rate '!A1" xr:uid="{00000000-0004-0000-0000-0000D1010000}"/>
    <hyperlink ref="C470" location="'Burkina Fa Inflation Rate '!A1" display="'Burkina Fa Inflation Rate '!A1" xr:uid="{00000000-0004-0000-0000-0000D2010000}"/>
    <hyperlink ref="C471" location="'France  Inflation Rate '!A1" display="'France  Inflation Rate '!A1" xr:uid="{00000000-0004-0000-0000-0000D3010000}"/>
    <hyperlink ref="C472" location="'Italy  Inflation Rate '!A1" display="'Italy  Inflation Rate '!A1" xr:uid="{00000000-0004-0000-0000-0000D4010000}"/>
    <hyperlink ref="C473" location="'Mongolia  Inflation Rate '!A1" display="'Mongolia  Inflation Rate '!A1" xr:uid="{00000000-0004-0000-0000-0000D5010000}"/>
    <hyperlink ref="C474" location="'Nigeria  Inflation Rate '!A1" display="'Nigeria  Inflation Rate '!A1" xr:uid="{00000000-0004-0000-0000-0000D6010000}"/>
    <hyperlink ref="C475" location="'Rwanda  Inflation Rate '!A1" display="'Rwanda  Inflation Rate '!A1" xr:uid="{00000000-0004-0000-0000-0000D7010000}"/>
    <hyperlink ref="C476" location="'Uganda  Inflation Rate '!A1" display="'Uganda  Inflation Rate '!A1" xr:uid="{00000000-0004-0000-0000-0000D8010000}"/>
    <hyperlink ref="C477" location="'US Inflation Rate '!A1" display="'US Inflation Rate '!A1" xr:uid="{00000000-0004-0000-0000-0000D9010000}"/>
    <hyperlink ref="C478" location="'Ghana  Inflation Rate a'!A1" display="'Ghana  Inflation Rate a'!A1" xr:uid="{00000000-0004-0000-0000-0000DA010000}"/>
    <hyperlink ref="C479" location="'Argentina  Inflation Rate '!A1" display="'Argentina  Inflation Rate '!A1" xr:uid="{00000000-0004-0000-0000-0000DB010000}"/>
    <hyperlink ref="C480" location="'Australia  Inflation Rate '!A1" display="'Australia  Inflation Rate '!A1" xr:uid="{00000000-0004-0000-0000-0000DC010000}"/>
    <hyperlink ref="C481" location="'Bangladesh Inflation Rate '!A1" display="'Bangladesh Inflation Rate '!A1" xr:uid="{00000000-0004-0000-0000-0000DD010000}"/>
    <hyperlink ref="C482" location="'Botswana  Inflation Rate a'!A1" display="'Botswana  Inflation Rate a'!A1" xr:uid="{00000000-0004-0000-0000-0000DE010000}"/>
    <hyperlink ref="C483" location="'Brazil  Inflation Rate a'!A1" display="'Brazil  Inflation Rate a'!A1" xr:uid="{00000000-0004-0000-0000-0000DF010000}"/>
    <hyperlink ref="C484" location="'Burkina Fa Inflation Rate a'!A1" display="'Burkina Fa Inflation Rate a'!A1" xr:uid="{00000000-0004-0000-0000-0000E0010000}"/>
    <hyperlink ref="C485" location="'Cameroon  Inflation Rate '!A1" display="'Cameroon  Inflation Rate '!A1" xr:uid="{00000000-0004-0000-0000-0000E1010000}"/>
    <hyperlink ref="C486" location="'Canada  Inflation Rate '!A1" display="'Canada  Inflation Rate '!A1" xr:uid="{00000000-0004-0000-0000-0000E2010000}"/>
    <hyperlink ref="C487" location="'Chad  Inflation Rate '!A1" display="'Chad  Inflation Rate '!A1" xr:uid="{00000000-0004-0000-0000-0000E3010000}"/>
    <hyperlink ref="C488" location="'Chile  Inflation Rate '!A1" display="'Chile  Inflation Rate '!A1" xr:uid="{00000000-0004-0000-0000-0000E4010000}"/>
    <hyperlink ref="C489" location="'China  Inflation Rate '!A1" display="'China  Inflation Rate '!A1" xr:uid="{00000000-0004-0000-0000-0000E5010000}"/>
    <hyperlink ref="C490" location="'DRC Inflation Rate '!A1" display="'DRC Inflation Rate '!A1" xr:uid="{00000000-0004-0000-0000-0000E6010000}"/>
    <hyperlink ref="C491" location="'Ivory Coast Inflation Rate '!A1" display="'Ivory Coast Inflation Rate '!A1" xr:uid="{00000000-0004-0000-0000-0000E7010000}"/>
    <hyperlink ref="C492" location="'Benin  Inflation Rate '!A1" display="'Benin  Inflation Rate '!A1" xr:uid="{00000000-0004-0000-0000-0000E8010000}"/>
    <hyperlink ref="C493" location="'Egypt  Inflation Rate '!A1" display="'Egypt  Inflation Rate '!A1" xr:uid="{00000000-0004-0000-0000-0000E9010000}"/>
    <hyperlink ref="C494" location="'Ethiopia  Inflation Rate '!A1" display="'Ethiopia  Inflation Rate '!A1" xr:uid="{00000000-0004-0000-0000-0000EA010000}"/>
    <hyperlink ref="C495" location="'France  Inflation Rate a'!A1" display="'France  Inflation Rate a'!A1" xr:uid="{00000000-0004-0000-0000-0000EB010000}"/>
    <hyperlink ref="C496" location="'Gabon  Inflation Rate '!A1" display="'Gabon  Inflation Rate '!A1" xr:uid="{00000000-0004-0000-0000-0000EC010000}"/>
    <hyperlink ref="C497" location="'Haiti  Inflation Rate '!A1" display="'Haiti  Inflation Rate '!A1" xr:uid="{00000000-0004-0000-0000-0000ED010000}"/>
    <hyperlink ref="C498" location="'India  Inflation Rate '!A1" display="'India  Inflation Rate '!A1" xr:uid="{00000000-0004-0000-0000-0000EE010000}"/>
    <hyperlink ref="C499" location="'Indonesia  Inflation Rate '!A1" display="'Indonesia  Inflation Rate '!A1" xr:uid="{00000000-0004-0000-0000-0000EF010000}"/>
    <hyperlink ref="C500" location="'Italy  Inflation Rate a'!A1" display="'Italy  Inflation Rate a'!A1" xr:uid="{00000000-0004-0000-0000-0000F0010000}"/>
    <hyperlink ref="C501" location="'Japan  Inflation Rate '!A1" display="'Japan  Inflation Rate '!A1" xr:uid="{00000000-0004-0000-0000-0000F1010000}"/>
    <hyperlink ref="C502" location="'Korea Inflation Rate '!A1" display="'Korea Inflation Rate '!A1" xr:uid="{00000000-0004-0000-0000-0000F2010000}"/>
    <hyperlink ref="C503" location="'Luxembourg Inflation Rate '!A1" display="'Luxembourg Inflation Rate '!A1" xr:uid="{00000000-0004-0000-0000-0000F3010000}"/>
    <hyperlink ref="C504" location="'Malaysia  Inflation Rate '!A1" display="'Malaysia  Inflation Rate '!A1" xr:uid="{00000000-0004-0000-0000-0000F4010000}"/>
    <hyperlink ref="C505" location="'Mali  Inflation Rate '!A1" display="'Mali  Inflation Rate '!A1" xr:uid="{00000000-0004-0000-0000-0000F5010000}"/>
    <hyperlink ref="C506" location="'Mexico  Inflation Rate '!A1" display="'Mexico  Inflation Rate '!A1" xr:uid="{00000000-0004-0000-0000-0000F6010000}"/>
    <hyperlink ref="C507" location="'Mongolia  Inflation Rate a'!A1" display="'Mongolia  Inflation Rate a'!A1" xr:uid="{00000000-0004-0000-0000-0000F7010000}"/>
    <hyperlink ref="C508" location="'Mozambique Inflation Rate '!A1" display="'Mozambique Inflation Rate '!A1" xr:uid="{00000000-0004-0000-0000-0000F8010000}"/>
    <hyperlink ref="C509" location="'Nigeria  Inflation Rate a'!A1" display="'Nigeria  Inflation Rate a'!A1" xr:uid="{00000000-0004-0000-0000-0000F9010000}"/>
    <hyperlink ref="C510" location="'Pakistan  Inflation Rate '!A1" display="'Pakistan  Inflation Rate '!A1" xr:uid="{00000000-0004-0000-0000-0000FA010000}"/>
    <hyperlink ref="C511" location="'Phillipines Inflation Rate '!A1" display="'Phillipines Inflation Rate '!A1" xr:uid="{00000000-0004-0000-0000-0000FB010000}"/>
    <hyperlink ref="C512" location="'Peru  Inflation Rate '!A1" display="'Peru  Inflation Rate '!A1" xr:uid="{00000000-0004-0000-0000-0000FC010000}"/>
    <hyperlink ref="C513" location="'Qatar  Inflation Rate '!A1" display="'Qatar  Inflation Rate '!A1" xr:uid="{00000000-0004-0000-0000-0000FD010000}"/>
    <hyperlink ref="C514" location="'Russia Inflation Rate '!A1" display="'Russia Inflation Rate '!A1" xr:uid="{00000000-0004-0000-0000-0000FE010000}"/>
    <hyperlink ref="C515" location="'Rwanda  Inflation Rate a'!A1" display="'Rwanda  Inflation Rate a'!A1" xr:uid="{00000000-0004-0000-0000-0000FF010000}"/>
    <hyperlink ref="C516" location="'Saudi Arab Inflation Rate '!A1" display="'Saudi Arab Inflation Rate '!A1" xr:uid="{00000000-0004-0000-0000-000000020000}"/>
    <hyperlink ref="C517" location="'Senegal  Inflation Rate '!A1" display="'Senegal  Inflation Rate '!A1" xr:uid="{00000000-0004-0000-0000-000001020000}"/>
    <hyperlink ref="C518" location="'Singapore  Inflation Rate '!A1" display="'Singapore  Inflation Rate '!A1" xr:uid="{00000000-0004-0000-0000-000002020000}"/>
    <hyperlink ref="C519" location="'S Africa Inflation Rate '!A1" display="'S Africa Inflation Rate '!A1" xr:uid="{00000000-0004-0000-0000-000003020000}"/>
    <hyperlink ref="C520" location="'Spain  Inflation Rate '!A1" display="'Spain  Inflation Rate '!A1" xr:uid="{00000000-0004-0000-0000-000004020000}"/>
    <hyperlink ref="C521" location="'Sudan Inflation Rate '!A1" display="'Sudan Inflation Rate '!A1" xr:uid="{00000000-0004-0000-0000-000005020000}"/>
    <hyperlink ref="C522" location="'Switzerlan Inflation Rate '!A1" display="'Switzerlan Inflation Rate '!A1" xr:uid="{00000000-0004-0000-0000-000006020000}"/>
    <hyperlink ref="C523" location="'Turkey  Inflation Rate '!A1" display="'Turkey  Inflation Rate '!A1" xr:uid="{00000000-0004-0000-0000-000007020000}"/>
    <hyperlink ref="C524" location="'Uganda  Inflation Rate a'!A1" display="'Uganda  Inflation Rate a'!A1" xr:uid="{00000000-0004-0000-0000-000008020000}"/>
    <hyperlink ref="C525" location="'US Inflation Rate a'!A1" display="'US Inflation Rate a'!A1" xr:uid="{00000000-0004-0000-0000-000009020000}"/>
    <hyperlink ref="C526" location="'UK Inflation Rate '!A1" display="'UK Inflation Rate '!A1" xr:uid="{00000000-0004-0000-0000-00000A020000}"/>
    <hyperlink ref="C527" location="'Venezula Inflation Rate '!A1" display="'Venezula Inflation Rate '!A1" xr:uid="{00000000-0004-0000-0000-00000B020000}"/>
    <hyperlink ref="C528" location="'Vietnam Inflation Rate '!A1" display="'Vietnam Inflation Rate '!A1" xr:uid="{00000000-0004-0000-0000-00000C020000}"/>
    <hyperlink ref="C529" location="'Zambia Inflation Rate '!A1" display="'Zambia Inflation Rate '!A1" xr:uid="{00000000-0004-0000-0000-00000D020000}"/>
    <hyperlink ref="C530" location="'Zimbabwe Inflation Rate '!A1" display="'Zimbabwe Inflation Rate '!A1" xr:uid="{00000000-0004-0000-0000-00000E020000}"/>
    <hyperlink ref="C531" location="'Barbados Inflation Rate '!A1" display="'Barbados Inflation Rate '!A1" xr:uid="{00000000-0004-0000-0000-00000F020000}"/>
    <hyperlink ref="C532" location="'Jamaica Inflation Rate '!A1" display="'Jamaica Inflation Rate '!A1" xr:uid="{00000000-0004-0000-0000-000010020000}"/>
    <hyperlink ref="C533" location="'Ghana  US Exchange Rate'!A1" display="'Ghana  US Exchange Rate'!A1" xr:uid="{00000000-0004-0000-0000-000011020000}"/>
    <hyperlink ref="C534" location="'Botswana  US Exchange Rate'!A1" display="'Botswana  US Exchange Rate'!A1" xr:uid="{00000000-0004-0000-0000-000012020000}"/>
    <hyperlink ref="C535" location="'Brazil  US Exchange Rate'!A1" display="'Brazil  US Exchange Rate'!A1" xr:uid="{00000000-0004-0000-0000-000013020000}"/>
    <hyperlink ref="C536" location="'Burkina Fa US Exchange Rate'!A1" display="'Burkina Fa US Exchange Rate'!A1" xr:uid="{00000000-0004-0000-0000-000014020000}"/>
    <hyperlink ref="C537" location="'France  US Exchange Rate'!A1" display="'France  US Exchange Rate'!A1" xr:uid="{00000000-0004-0000-0000-000015020000}"/>
    <hyperlink ref="C538" location="'Italy  US Exchange Rate'!A1" display="'Italy  US Exchange Rate'!A1" xr:uid="{00000000-0004-0000-0000-000016020000}"/>
    <hyperlink ref="C539" location="'Nigeria  US Exchange Rate'!A1" display="'Nigeria  US Exchange Rate'!A1" xr:uid="{00000000-0004-0000-0000-000017020000}"/>
    <hyperlink ref="C540" location="'Rwanda  US Exchange Rate'!A1" display="'Rwanda  US Exchange Rate'!A1" xr:uid="{00000000-0004-0000-0000-000018020000}"/>
    <hyperlink ref="C541" location="'Uganda  US Exchange Rate'!A1" display="'Uganda  US Exchange Rate'!A1" xr:uid="{00000000-0004-0000-0000-000019020000}"/>
    <hyperlink ref="C542" location="'US US Exchange Rate'!A1" display="'US US Exchange Rate'!A1" xr:uid="{00000000-0004-0000-0000-00001A020000}"/>
    <hyperlink ref="C543" location="'Ghana  CPI Exchange Rate'!A1" display="'Ghana  CPI Exchange Rate'!A1" xr:uid="{00000000-0004-0000-0000-00001B020000}"/>
    <hyperlink ref="C544" location="'Botswana  CPI Exchange Rate'!A1" display="'Botswana  CPI Exchange Rate'!A1" xr:uid="{00000000-0004-0000-0000-00001C020000}"/>
    <hyperlink ref="C545" location="'Burkina Fa CPI Exchange Rate'!A1" display="'Burkina Fa CPI Exchange Rate'!A1" xr:uid="{00000000-0004-0000-0000-00001D020000}"/>
    <hyperlink ref="C546" location="'Nigeria  CPI Exchange Rate'!A1" display="'Nigeria  CPI Exchange Rate'!A1" xr:uid="{00000000-0004-0000-0000-00001E020000}"/>
    <hyperlink ref="C547" location="'Rwanda  CPI Exchange Rate'!A1" display="'Rwanda  CPI Exchange Rate'!A1" xr:uid="{00000000-0004-0000-0000-00001F020000}"/>
    <hyperlink ref="C548" location="'Uganda  CPI Exchange Rate'!A1" display="'Uganda  CPI Exchange Rate'!A1" xr:uid="{00000000-0004-0000-0000-000020020000}"/>
    <hyperlink ref="C549" location="'Ghana  Real Exchange Rate'!A1" display="'Ghana  Real Exchange Rate'!A1" xr:uid="{00000000-0004-0000-0000-000021020000}"/>
    <hyperlink ref="C550" location="'Botswana  Real Exchange Rate'!A1" display="'Botswana  Real Exchange Rate'!A1" xr:uid="{00000000-0004-0000-0000-000022020000}"/>
    <hyperlink ref="C551" location="'Burkina Fa Real Exchange Rat'!A1" display="'Burkina Fa Real Exchange Rat'!A1" xr:uid="{00000000-0004-0000-0000-000023020000}"/>
    <hyperlink ref="C552" location="'Cameroon  Real Exchange Rate'!A1" display="'Cameroon  Real Exchange Rate'!A1" xr:uid="{00000000-0004-0000-0000-000024020000}"/>
    <hyperlink ref="C553" location="'Chad  Real Exchange Rate'!A1" display="'Chad  Real Exchange Rate'!A1" xr:uid="{00000000-0004-0000-0000-000025020000}"/>
    <hyperlink ref="C554" location="'Ivory Coast Real Exchange Ra'!A1" display="'Ivory Coast Real Exchange Ra'!A1" xr:uid="{00000000-0004-0000-0000-000026020000}"/>
    <hyperlink ref="C555" location="'Benin  Real Exchange Rate'!A1" display="'Benin  Real Exchange Rate'!A1" xr:uid="{00000000-0004-0000-0000-000027020000}"/>
    <hyperlink ref="C556" location="'Ethiopia  Real Exchange Rate'!A1" display="'Ethiopia  Real Exchange Rate'!A1" xr:uid="{00000000-0004-0000-0000-000028020000}"/>
    <hyperlink ref="C557" location="'Gabon  Real Exchange Rate'!A1" display="'Gabon  Real Exchange Rate'!A1" xr:uid="{00000000-0004-0000-0000-000029020000}"/>
    <hyperlink ref="C558" location="'Mali  Real Exchange Rate'!A1" display="'Mali  Real Exchange Rate'!A1" xr:uid="{00000000-0004-0000-0000-00002A020000}"/>
    <hyperlink ref="C559" location="'Mozambique Real Exchange Rat'!A1" display="'Mozambique Real Exchange Rat'!A1" xr:uid="{00000000-0004-0000-0000-00002B020000}"/>
    <hyperlink ref="C560" location="'Nigeria  Real Exchange Rate'!A1" display="'Nigeria  Real Exchange Rate'!A1" xr:uid="{00000000-0004-0000-0000-00002C020000}"/>
    <hyperlink ref="C561" location="'Rwanda  Real Exchange Rate'!A1" display="'Rwanda  Real Exchange Rate'!A1" xr:uid="{00000000-0004-0000-0000-00002D020000}"/>
    <hyperlink ref="C562" location="'Senegal  Real Exchange Rate'!A1" display="'Senegal  Real Exchange Rate'!A1" xr:uid="{00000000-0004-0000-0000-00002E020000}"/>
    <hyperlink ref="C563" location="'S Africa Real Exchange Rate'!A1" display="'S Africa Real Exchange Rate'!A1" xr:uid="{00000000-0004-0000-0000-00002F020000}"/>
    <hyperlink ref="C564" location="'Uganda  Real Exchange Rate'!A1" display="'Uganda  Real Exchange Rate'!A1" xr:uid="{00000000-0004-0000-0000-000030020000}"/>
    <hyperlink ref="C565" location="'Zambia Real Exchange Rate'!A1" display="'Zambia Real Exchange Rate'!A1" xr:uid="{00000000-0004-0000-0000-000031020000}"/>
    <hyperlink ref="C566" location="'Ghana  Population'!A1" display="'Ghana  Population'!A1" xr:uid="{00000000-0004-0000-0000-000032020000}"/>
    <hyperlink ref="C567" location="'Argentina  Population'!A1" display="'Argentina  Population'!A1" xr:uid="{00000000-0004-0000-0000-000033020000}"/>
    <hyperlink ref="C568" location="'Australia  Population'!A1" display="'Australia  Population'!A1" xr:uid="{00000000-0004-0000-0000-000034020000}"/>
    <hyperlink ref="C569" location="'Bangladesh Population'!A1" display="'Bangladesh Population'!A1" xr:uid="{00000000-0004-0000-0000-000035020000}"/>
    <hyperlink ref="C570" location="'Botswana  Population'!A1" display="'Botswana  Population'!A1" xr:uid="{00000000-0004-0000-0000-000036020000}"/>
    <hyperlink ref="C571" location="'Brazil  Population'!A1" display="'Brazil  Population'!A1" xr:uid="{00000000-0004-0000-0000-000037020000}"/>
    <hyperlink ref="C572" location="'Burkina Fa Population'!A1" display="'Burkina Fa Population'!A1" xr:uid="{00000000-0004-0000-0000-000038020000}"/>
    <hyperlink ref="C573" location="'Cameroon  Population'!A1" display="'Cameroon  Population'!A1" xr:uid="{00000000-0004-0000-0000-000039020000}"/>
    <hyperlink ref="C574" location="'Canada  Population'!A1" display="'Canada  Population'!A1" xr:uid="{00000000-0004-0000-0000-00003A020000}"/>
    <hyperlink ref="C575" location="'Chad  Population'!A1" display="'Chad  Population'!A1" xr:uid="{00000000-0004-0000-0000-00003B020000}"/>
    <hyperlink ref="C576" location="'Chile  Population'!A1" display="'Chile  Population'!A1" xr:uid="{00000000-0004-0000-0000-00003C020000}"/>
    <hyperlink ref="C577" location="'China  Population'!A1" display="'China  Population'!A1" xr:uid="{00000000-0004-0000-0000-00003D020000}"/>
    <hyperlink ref="C578" location="'DRC Population'!A1" display="'DRC Population'!A1" xr:uid="{00000000-0004-0000-0000-00003E020000}"/>
    <hyperlink ref="C579" location="'Ivory Coast Population'!A1" display="'Ivory Coast Population'!A1" xr:uid="{00000000-0004-0000-0000-00003F020000}"/>
    <hyperlink ref="C580" location="'Benin  Population'!A1" display="'Benin  Population'!A1" xr:uid="{00000000-0004-0000-0000-000040020000}"/>
    <hyperlink ref="C581" location="'Egypt  Population'!A1" display="'Egypt  Population'!A1" xr:uid="{00000000-0004-0000-0000-000041020000}"/>
    <hyperlink ref="C582" location="'Ethiopia  Population'!A1" display="'Ethiopia  Population'!A1" xr:uid="{00000000-0004-0000-0000-000042020000}"/>
    <hyperlink ref="C583" location="'France  Population'!A1" display="'France  Population'!A1" xr:uid="{00000000-0004-0000-0000-000043020000}"/>
    <hyperlink ref="C584" location="'Gabon  Population'!A1" display="'Gabon  Population'!A1" xr:uid="{00000000-0004-0000-0000-000044020000}"/>
    <hyperlink ref="C585" location="'Haiti  Population'!A1" display="'Haiti  Population'!A1" xr:uid="{00000000-0004-0000-0000-000045020000}"/>
    <hyperlink ref="C586" location="'India  Population'!A1" display="'India  Population'!A1" xr:uid="{00000000-0004-0000-0000-000046020000}"/>
    <hyperlink ref="C587" location="'Indonesia  Population'!A1" display="'Indonesia  Population'!A1" xr:uid="{00000000-0004-0000-0000-000047020000}"/>
    <hyperlink ref="C588" location="'Italy  Population'!A1" display="'Italy  Population'!A1" xr:uid="{00000000-0004-0000-0000-000048020000}"/>
    <hyperlink ref="C589" location="'Japan  Population'!A1" display="'Japan  Population'!A1" xr:uid="{00000000-0004-0000-0000-000049020000}"/>
    <hyperlink ref="C590" location="'Korea Population'!A1" display="'Korea Population'!A1" xr:uid="{00000000-0004-0000-0000-00004A020000}"/>
    <hyperlink ref="C591" location="'Luxembourg Population'!A1" display="'Luxembourg Population'!A1" xr:uid="{00000000-0004-0000-0000-00004B020000}"/>
    <hyperlink ref="C592" location="'Malaysia  Population'!A1" display="'Malaysia  Population'!A1" xr:uid="{00000000-0004-0000-0000-00004C020000}"/>
    <hyperlink ref="C593" location="'Mali  Population'!A1" display="'Mali  Population'!A1" xr:uid="{00000000-0004-0000-0000-00004D020000}"/>
    <hyperlink ref="C594" location="'Mexico  Population'!A1" display="'Mexico  Population'!A1" xr:uid="{00000000-0004-0000-0000-00004E020000}"/>
    <hyperlink ref="C595" location="'Mongolia  Population'!A1" display="'Mongolia  Population'!A1" xr:uid="{00000000-0004-0000-0000-00004F020000}"/>
    <hyperlink ref="C596" location="'Mozambique Population'!A1" display="'Mozambique Population'!A1" xr:uid="{00000000-0004-0000-0000-000050020000}"/>
    <hyperlink ref="C597" location="'Nigeria  Population'!A1" display="'Nigeria  Population'!A1" xr:uid="{00000000-0004-0000-0000-000051020000}"/>
    <hyperlink ref="C598" location="'Pakistan  Population'!A1" display="'Pakistan  Population'!A1" xr:uid="{00000000-0004-0000-0000-000052020000}"/>
    <hyperlink ref="C599" location="'Phillipines Population'!A1" display="'Phillipines Population'!A1" xr:uid="{00000000-0004-0000-0000-000053020000}"/>
    <hyperlink ref="C600" location="'Peru  Population'!A1" display="'Peru  Population'!A1" xr:uid="{00000000-0004-0000-0000-000054020000}"/>
    <hyperlink ref="C601" location="'Qatar  Population'!A1" display="'Qatar  Population'!A1" xr:uid="{00000000-0004-0000-0000-000055020000}"/>
    <hyperlink ref="C602" location="'Russia Population'!A1" display="'Russia Population'!A1" xr:uid="{00000000-0004-0000-0000-000056020000}"/>
    <hyperlink ref="C603" location="'Rwanda  Population'!A1" display="'Rwanda  Population'!A1" xr:uid="{00000000-0004-0000-0000-000057020000}"/>
    <hyperlink ref="C604" location="'Saudi Arab Population'!A1" display="'Saudi Arab Population'!A1" xr:uid="{00000000-0004-0000-0000-000058020000}"/>
    <hyperlink ref="C605" location="'Senegal  Population'!A1" display="'Senegal  Population'!A1" xr:uid="{00000000-0004-0000-0000-000059020000}"/>
    <hyperlink ref="C606" location="'Singapore  Population'!A1" display="'Singapore  Population'!A1" xr:uid="{00000000-0004-0000-0000-00005A020000}"/>
    <hyperlink ref="C607" location="'S Africa Population'!A1" display="'S Africa Population'!A1" xr:uid="{00000000-0004-0000-0000-00005B020000}"/>
    <hyperlink ref="C608" location="'Spain  Population'!A1" display="'Spain  Population'!A1" xr:uid="{00000000-0004-0000-0000-00005C020000}"/>
    <hyperlink ref="C609" location="'Sudan Population'!A1" display="'Sudan Population'!A1" xr:uid="{00000000-0004-0000-0000-00005D020000}"/>
    <hyperlink ref="C610" location="'Switzerlan Population'!A1" display="'Switzerlan Population'!A1" xr:uid="{00000000-0004-0000-0000-00005E020000}"/>
    <hyperlink ref="C611" location="'Turkey  Population'!A1" display="'Turkey  Population'!A1" xr:uid="{00000000-0004-0000-0000-00005F020000}"/>
    <hyperlink ref="C612" location="'Uganda  Population'!A1" display="'Uganda  Population'!A1" xr:uid="{00000000-0004-0000-0000-000060020000}"/>
    <hyperlink ref="C613" location="'US Population'!A1" display="'US Population'!A1" xr:uid="{00000000-0004-0000-0000-000061020000}"/>
    <hyperlink ref="C614" location="'UK Population'!A1" display="'UK Population'!A1" xr:uid="{00000000-0004-0000-0000-000062020000}"/>
    <hyperlink ref="C615" location="'Venezula Population'!A1" display="'Venezula Population'!A1" xr:uid="{00000000-0004-0000-0000-000063020000}"/>
    <hyperlink ref="C616" location="'Vietnam Population'!A1" display="'Vietnam Population'!A1" xr:uid="{00000000-0004-0000-0000-000064020000}"/>
    <hyperlink ref="C617" location="'Zambia Population'!A1" display="'Zambia Population'!A1" xr:uid="{00000000-0004-0000-0000-000065020000}"/>
    <hyperlink ref="C618" location="'Zimbabwe Population'!A1" display="'Zimbabwe Population'!A1" xr:uid="{00000000-0004-0000-0000-000066020000}"/>
    <hyperlink ref="C619" location="'Jamaica Population'!A1" display="'Jamaica Population'!A1" xr:uid="{00000000-0004-0000-0000-000067020000}"/>
    <hyperlink ref="C620" location="'Ghana  Populationa'!A1" display="'Ghana  Populationa'!A1" xr:uid="{00000000-0004-0000-0000-000068020000}"/>
    <hyperlink ref="C621" location="'Argentina  Populationa'!A1" display="'Argentina  Populationa'!A1" xr:uid="{00000000-0004-0000-0000-000069020000}"/>
    <hyperlink ref="C622" location="'Australia  Populationa'!A1" display="'Australia  Populationa'!A1" xr:uid="{00000000-0004-0000-0000-00006A020000}"/>
    <hyperlink ref="C623" location="'Bangladesh Populationa'!A1" display="'Bangladesh Populationa'!A1" xr:uid="{00000000-0004-0000-0000-00006B020000}"/>
    <hyperlink ref="C624" location="'Botswana  Populationa'!A1" display="'Botswana  Populationa'!A1" xr:uid="{00000000-0004-0000-0000-00006C020000}"/>
    <hyperlink ref="C625" location="'Brazil  Populationa'!A1" display="'Brazil  Populationa'!A1" xr:uid="{00000000-0004-0000-0000-00006D020000}"/>
    <hyperlink ref="C626" location="'Burkina Fa Populationa'!A1" display="'Burkina Fa Populationa'!A1" xr:uid="{00000000-0004-0000-0000-00006E020000}"/>
    <hyperlink ref="C627" location="'Cameroon  Populationa'!A1" display="'Cameroon  Populationa'!A1" xr:uid="{00000000-0004-0000-0000-00006F020000}"/>
    <hyperlink ref="C628" location="'Canada  Populationa'!A1" display="'Canada  Populationa'!A1" xr:uid="{00000000-0004-0000-0000-000070020000}"/>
    <hyperlink ref="C629" location="'Chad  Populationa'!A1" display="'Chad  Populationa'!A1" xr:uid="{00000000-0004-0000-0000-000071020000}"/>
    <hyperlink ref="C630" location="'Chile  Populationa'!A1" display="'Chile  Populationa'!A1" xr:uid="{00000000-0004-0000-0000-000072020000}"/>
    <hyperlink ref="C631" location="'China  Populationa'!A1" display="'China  Populationa'!A1" xr:uid="{00000000-0004-0000-0000-000073020000}"/>
    <hyperlink ref="C632" location="'DRC Populationa'!A1" display="'DRC Populationa'!A1" xr:uid="{00000000-0004-0000-0000-000074020000}"/>
    <hyperlink ref="C633" location="'Ivory Coast Populationa'!A1" display="'Ivory Coast Populationa'!A1" xr:uid="{00000000-0004-0000-0000-000075020000}"/>
    <hyperlink ref="C634" location="'Benin  Populationa'!A1" display="'Benin  Populationa'!A1" xr:uid="{00000000-0004-0000-0000-000076020000}"/>
    <hyperlink ref="C635" location="'Egypt  Populationa'!A1" display="'Egypt  Populationa'!A1" xr:uid="{00000000-0004-0000-0000-000077020000}"/>
    <hyperlink ref="C636" location="'Ethiopia  Populationa'!A1" display="'Ethiopia  Populationa'!A1" xr:uid="{00000000-0004-0000-0000-000078020000}"/>
    <hyperlink ref="C637" location="'France  Populationa'!A1" display="'France  Populationa'!A1" xr:uid="{00000000-0004-0000-0000-000079020000}"/>
    <hyperlink ref="C638" location="'Gabon  Populationa'!A1" display="'Gabon  Populationa'!A1" xr:uid="{00000000-0004-0000-0000-00007A020000}"/>
    <hyperlink ref="C639" location="'India  Populationa'!A1" display="'India  Populationa'!A1" xr:uid="{00000000-0004-0000-0000-00007B020000}"/>
    <hyperlink ref="C640" location="'Indonesia  Populationa'!A1" display="'Indonesia  Populationa'!A1" xr:uid="{00000000-0004-0000-0000-00007C020000}"/>
    <hyperlink ref="C641" location="'Italy  Populationa'!A1" display="'Italy  Populationa'!A1" xr:uid="{00000000-0004-0000-0000-00007D020000}"/>
    <hyperlink ref="C642" location="'Japan  Populationa'!A1" display="'Japan  Populationa'!A1" xr:uid="{00000000-0004-0000-0000-00007E020000}"/>
    <hyperlink ref="C643" location="'Korea Populationa'!A1" display="'Korea Populationa'!A1" xr:uid="{00000000-0004-0000-0000-00007F020000}"/>
    <hyperlink ref="C644" location="'Luxembourg Populationa'!A1" display="'Luxembourg Populationa'!A1" xr:uid="{00000000-0004-0000-0000-000080020000}"/>
    <hyperlink ref="C645" location="'Malaysia  Populationa'!A1" display="'Malaysia  Populationa'!A1" xr:uid="{00000000-0004-0000-0000-000081020000}"/>
    <hyperlink ref="C646" location="'Mali  Populationa'!A1" display="'Mali  Populationa'!A1" xr:uid="{00000000-0004-0000-0000-000082020000}"/>
    <hyperlink ref="C647" location="'Mexico  Populationa'!A1" display="'Mexico  Populationa'!A1" xr:uid="{00000000-0004-0000-0000-000083020000}"/>
    <hyperlink ref="C648" location="'Mongolia  Populationa'!A1" display="'Mongolia  Populationa'!A1" xr:uid="{00000000-0004-0000-0000-000084020000}"/>
    <hyperlink ref="C649" location="'Mozambique Populationa'!A1" display="'Mozambique Populationa'!A1" xr:uid="{00000000-0004-0000-0000-000085020000}"/>
    <hyperlink ref="C650" location="'Nigeria  Populationa'!A1" display="'Nigeria  Populationa'!A1" xr:uid="{00000000-0004-0000-0000-000086020000}"/>
    <hyperlink ref="C651" location="'Pakistan  Populationa'!A1" display="'Pakistan  Populationa'!A1" xr:uid="{00000000-0004-0000-0000-000087020000}"/>
    <hyperlink ref="C652" location="'Phillipines Populationa'!A1" display="'Phillipines Populationa'!A1" xr:uid="{00000000-0004-0000-0000-000088020000}"/>
    <hyperlink ref="C653" location="'Peru  Populationa'!A1" display="'Peru  Populationa'!A1" xr:uid="{00000000-0004-0000-0000-000089020000}"/>
    <hyperlink ref="C654" location="'Qatar  Populationa'!A1" display="'Qatar  Populationa'!A1" xr:uid="{00000000-0004-0000-0000-00008A020000}"/>
    <hyperlink ref="C655" location="'Russia Populationa'!A1" display="'Russia Populationa'!A1" xr:uid="{00000000-0004-0000-0000-00008B020000}"/>
    <hyperlink ref="C656" location="'Rwanda  Populationa'!A1" display="'Rwanda  Populationa'!A1" xr:uid="{00000000-0004-0000-0000-00008C020000}"/>
    <hyperlink ref="C657" location="'Saudi Arab Populationa'!A1" display="'Saudi Arab Populationa'!A1" xr:uid="{00000000-0004-0000-0000-00008D020000}"/>
    <hyperlink ref="C658" location="'Senegal  Populationa'!A1" display="'Senegal  Populationa'!A1" xr:uid="{00000000-0004-0000-0000-00008E020000}"/>
    <hyperlink ref="C659" location="'Singapore  Populationa'!A1" display="'Singapore  Populationa'!A1" xr:uid="{00000000-0004-0000-0000-00008F020000}"/>
    <hyperlink ref="C660" location="'S Africa Populationa'!A1" display="'S Africa Populationa'!A1" xr:uid="{00000000-0004-0000-0000-000090020000}"/>
    <hyperlink ref="C661" location="'Spain  Populationa'!A1" display="'Spain  Populationa'!A1" xr:uid="{00000000-0004-0000-0000-000091020000}"/>
    <hyperlink ref="C662" location="'Sudan Populationa'!A1" display="'Sudan Populationa'!A1" xr:uid="{00000000-0004-0000-0000-000092020000}"/>
    <hyperlink ref="C663" location="'Switzerlan Populationa'!A1" display="'Switzerlan Populationa'!A1" xr:uid="{00000000-0004-0000-0000-000093020000}"/>
    <hyperlink ref="C664" location="'Turkey  Populationa'!A1" display="'Turkey  Populationa'!A1" xr:uid="{00000000-0004-0000-0000-000094020000}"/>
    <hyperlink ref="C665" location="'Uganda  Populationa'!A1" display="'Uganda  Populationa'!A1" xr:uid="{00000000-0004-0000-0000-000095020000}"/>
    <hyperlink ref="C666" location="'US Populationa'!A1" display="'US Populationa'!A1" xr:uid="{00000000-0004-0000-0000-000096020000}"/>
    <hyperlink ref="C667" location="'UK Populationa'!A1" display="'UK Populationa'!A1" xr:uid="{00000000-0004-0000-0000-000097020000}"/>
    <hyperlink ref="C668" location="'Venezula Populationa'!A1" display="'Venezula Populationa'!A1" xr:uid="{00000000-0004-0000-0000-000098020000}"/>
    <hyperlink ref="C669" location="'Vietnam Populationa'!A1" display="'Vietnam Populationa'!A1" xr:uid="{00000000-0004-0000-0000-000099020000}"/>
    <hyperlink ref="C670" location="'Zambia Populationa'!A1" display="'Zambia Populationa'!A1" xr:uid="{00000000-0004-0000-0000-00009A020000}"/>
    <hyperlink ref="C671" location="'Zimbabwe Populationa'!A1" display="'Zimbabwe Populationa'!A1" xr:uid="{00000000-0004-0000-0000-00009B020000}"/>
    <hyperlink ref="C672" location="'Jamaica Populationa'!A1" display="'Jamaica Populationa'!A1" xr:uid="{00000000-0004-0000-0000-00009C020000}"/>
    <hyperlink ref="C673" location="'Ghana  Populationb'!A1" display="'Ghana  Populationb'!A1" xr:uid="{00000000-0004-0000-0000-00009D020000}"/>
    <hyperlink ref="C674" location="'Argentina  Populationb'!A1" display="'Argentina  Populationb'!A1" xr:uid="{00000000-0004-0000-0000-00009E020000}"/>
    <hyperlink ref="C675" location="'Australia  Populationb'!A1" display="'Australia  Populationb'!A1" xr:uid="{00000000-0004-0000-0000-00009F020000}"/>
    <hyperlink ref="C676" location="'Bangladesh Populationb'!A1" display="'Bangladesh Populationb'!A1" xr:uid="{00000000-0004-0000-0000-0000A0020000}"/>
    <hyperlink ref="C677" location="'Botswana  Populationb'!A1" display="'Botswana  Populationb'!A1" xr:uid="{00000000-0004-0000-0000-0000A1020000}"/>
    <hyperlink ref="C678" location="'Brazil  Populationb'!A1" display="'Brazil  Populationb'!A1" xr:uid="{00000000-0004-0000-0000-0000A2020000}"/>
    <hyperlink ref="C679" location="'Burkina Fa Populationb'!A1" display="'Burkina Fa Populationb'!A1" xr:uid="{00000000-0004-0000-0000-0000A3020000}"/>
    <hyperlink ref="C680" location="'Cameroon  Populationb'!A1" display="'Cameroon  Populationb'!A1" xr:uid="{00000000-0004-0000-0000-0000A4020000}"/>
    <hyperlink ref="C681" location="'Canada  Populationb'!A1" display="'Canada  Populationb'!A1" xr:uid="{00000000-0004-0000-0000-0000A5020000}"/>
    <hyperlink ref="C682" location="'Chad  Populationb'!A1" display="'Chad  Populationb'!A1" xr:uid="{00000000-0004-0000-0000-0000A6020000}"/>
    <hyperlink ref="C683" location="'Chile  Populationb'!A1" display="'Chile  Populationb'!A1" xr:uid="{00000000-0004-0000-0000-0000A7020000}"/>
    <hyperlink ref="C684" location="'China  Populationb'!A1" display="'China  Populationb'!A1" xr:uid="{00000000-0004-0000-0000-0000A8020000}"/>
    <hyperlink ref="C685" location="'DRC Populationb'!A1" display="'DRC Populationb'!A1" xr:uid="{00000000-0004-0000-0000-0000A9020000}"/>
    <hyperlink ref="C686" location="'Ivory Coast Populationb'!A1" display="'Ivory Coast Populationb'!A1" xr:uid="{00000000-0004-0000-0000-0000AA020000}"/>
    <hyperlink ref="C687" location="'Benin  Populationb'!A1" display="'Benin  Populationb'!A1" xr:uid="{00000000-0004-0000-0000-0000AB020000}"/>
    <hyperlink ref="C688" location="'Egypt  Populationb'!A1" display="'Egypt  Populationb'!A1" xr:uid="{00000000-0004-0000-0000-0000AC020000}"/>
    <hyperlink ref="C689" location="'Ethiopia  Populationb'!A1" display="'Ethiopia  Populationb'!A1" xr:uid="{00000000-0004-0000-0000-0000AD020000}"/>
    <hyperlink ref="C690" location="'France  Populationb'!A1" display="'France  Populationb'!A1" xr:uid="{00000000-0004-0000-0000-0000AE020000}"/>
    <hyperlink ref="C691" location="'Gabon  Populationb'!A1" display="'Gabon  Populationb'!A1" xr:uid="{00000000-0004-0000-0000-0000AF020000}"/>
    <hyperlink ref="C692" location="'Haiti  Populationa'!A1" display="'Haiti  Populationa'!A1" xr:uid="{00000000-0004-0000-0000-0000B0020000}"/>
    <hyperlink ref="C693" location="'India  Populationb'!A1" display="'India  Populationb'!A1" xr:uid="{00000000-0004-0000-0000-0000B1020000}"/>
    <hyperlink ref="C694" location="'Indonesia  Populationb'!A1" display="'Indonesia  Populationb'!A1" xr:uid="{00000000-0004-0000-0000-0000B2020000}"/>
    <hyperlink ref="C695" location="'Italy  Populationb'!A1" display="'Italy  Populationb'!A1" xr:uid="{00000000-0004-0000-0000-0000B3020000}"/>
    <hyperlink ref="C696" location="'Japan  Populationb'!A1" display="'Japan  Populationb'!A1" xr:uid="{00000000-0004-0000-0000-0000B4020000}"/>
    <hyperlink ref="C697" location="'Korea Populationb'!A1" display="'Korea Populationb'!A1" xr:uid="{00000000-0004-0000-0000-0000B5020000}"/>
    <hyperlink ref="C698" location="'Luxembourg Populationb'!A1" display="'Luxembourg Populationb'!A1" xr:uid="{00000000-0004-0000-0000-0000B6020000}"/>
    <hyperlink ref="C699" location="'Malaysia  Populationb'!A1" display="'Malaysia  Populationb'!A1" xr:uid="{00000000-0004-0000-0000-0000B7020000}"/>
    <hyperlink ref="C700" location="'Mali  Populationb'!A1" display="'Mali  Populationb'!A1" xr:uid="{00000000-0004-0000-0000-0000B8020000}"/>
    <hyperlink ref="C701" location="'Mexico  Populationb'!A1" display="'Mexico  Populationb'!A1" xr:uid="{00000000-0004-0000-0000-0000B9020000}"/>
    <hyperlink ref="C702" location="'Mongolia  Populationb'!A1" display="'Mongolia  Populationb'!A1" xr:uid="{00000000-0004-0000-0000-0000BA020000}"/>
    <hyperlink ref="C703" location="'Mozambique Populationb'!A1" display="'Mozambique Populationb'!A1" xr:uid="{00000000-0004-0000-0000-0000BB020000}"/>
    <hyperlink ref="C704" location="'Nigeria  Populationb'!A1" display="'Nigeria  Populationb'!A1" xr:uid="{00000000-0004-0000-0000-0000BC020000}"/>
    <hyperlink ref="C705" location="'Pakistan  Populationb'!A1" display="'Pakistan  Populationb'!A1" xr:uid="{00000000-0004-0000-0000-0000BD020000}"/>
    <hyperlink ref="C706" location="'Phillipines Populationb'!A1" display="'Phillipines Populationb'!A1" xr:uid="{00000000-0004-0000-0000-0000BE020000}"/>
    <hyperlink ref="C707" location="'Peru  Populationb'!A1" display="'Peru  Populationb'!A1" xr:uid="{00000000-0004-0000-0000-0000BF020000}"/>
    <hyperlink ref="C708" location="'Qatar  Populationb'!A1" display="'Qatar  Populationb'!A1" xr:uid="{00000000-0004-0000-0000-0000C0020000}"/>
    <hyperlink ref="C709" location="'Russia Populationb'!A1" display="'Russia Populationb'!A1" xr:uid="{00000000-0004-0000-0000-0000C1020000}"/>
    <hyperlink ref="C710" location="'Rwanda  Populationb'!A1" display="'Rwanda  Populationb'!A1" xr:uid="{00000000-0004-0000-0000-0000C2020000}"/>
    <hyperlink ref="C711" location="'Saudi Arab Populationb'!A1" display="'Saudi Arab Populationb'!A1" xr:uid="{00000000-0004-0000-0000-0000C3020000}"/>
    <hyperlink ref="C712" location="'Senegal  Populationb'!A1" display="'Senegal  Populationb'!A1" xr:uid="{00000000-0004-0000-0000-0000C4020000}"/>
    <hyperlink ref="C713" location="'Singapore  Populationb'!A1" display="'Singapore  Populationb'!A1" xr:uid="{00000000-0004-0000-0000-0000C5020000}"/>
    <hyperlink ref="C714" location="'S Africa Populationb'!A1" display="'S Africa Populationb'!A1" xr:uid="{00000000-0004-0000-0000-0000C6020000}"/>
    <hyperlink ref="C715" location="'Spain  Populationb'!A1" display="'Spain  Populationb'!A1" xr:uid="{00000000-0004-0000-0000-0000C7020000}"/>
    <hyperlink ref="C716" location="'Sudan Populationb'!A1" display="'Sudan Populationb'!A1" xr:uid="{00000000-0004-0000-0000-0000C8020000}"/>
    <hyperlink ref="C717" location="'Switzerlan Populationb'!A1" display="'Switzerlan Populationb'!A1" xr:uid="{00000000-0004-0000-0000-0000C9020000}"/>
    <hyperlink ref="C718" location="'Turkey  Populationb'!A1" display="'Turkey  Populationb'!A1" xr:uid="{00000000-0004-0000-0000-0000CA020000}"/>
    <hyperlink ref="C719" location="'Uganda  Populationb'!A1" display="'Uganda  Populationb'!A1" xr:uid="{00000000-0004-0000-0000-0000CB020000}"/>
    <hyperlink ref="C720" location="'US Populationb'!A1" display="'US Populationb'!A1" xr:uid="{00000000-0004-0000-0000-0000CC020000}"/>
    <hyperlink ref="C721" location="'UK Populationb'!A1" display="'UK Populationb'!A1" xr:uid="{00000000-0004-0000-0000-0000CD020000}"/>
    <hyperlink ref="C722" location="'Venezula Populationb'!A1" display="'Venezula Populationb'!A1" xr:uid="{00000000-0004-0000-0000-0000CE020000}"/>
    <hyperlink ref="C723" location="'Vietnam Populationb'!A1" display="'Vietnam Populationb'!A1" xr:uid="{00000000-0004-0000-0000-0000CF020000}"/>
    <hyperlink ref="C724" location="'Zambia Populationb'!A1" display="'Zambia Populationb'!A1" xr:uid="{00000000-0004-0000-0000-0000D0020000}"/>
    <hyperlink ref="C725" location="'Zimbabwe Populationb'!A1" display="'Zimbabwe Populationb'!A1" xr:uid="{00000000-0004-0000-0000-0000D1020000}"/>
    <hyperlink ref="C726" location="'Jamaica Populationb'!A1" display="'Jamaica Populationb'!A1" xr:uid="{00000000-0004-0000-0000-0000D2020000}"/>
    <hyperlink ref="C727" location="'Ghana  Populationc'!A1" display="'Ghana  Populationc'!A1" xr:uid="{00000000-0004-0000-0000-0000D3020000}"/>
    <hyperlink ref="C728" location="'Botswana  Populationc'!A1" display="'Botswana  Populationc'!A1" xr:uid="{00000000-0004-0000-0000-0000D4020000}"/>
    <hyperlink ref="C729" location="'Brazil  Populationc'!A1" display="'Brazil  Populationc'!A1" xr:uid="{00000000-0004-0000-0000-0000D5020000}"/>
    <hyperlink ref="C730" location="'Burkina Fa Populationc'!A1" display="'Burkina Fa Populationc'!A1" xr:uid="{00000000-0004-0000-0000-0000D6020000}"/>
    <hyperlink ref="C731" location="'France  Populationc'!A1" display="'France  Populationc'!A1" xr:uid="{00000000-0004-0000-0000-0000D7020000}"/>
    <hyperlink ref="C732" location="'Italy  Populationc'!A1" display="'Italy  Populationc'!A1" xr:uid="{00000000-0004-0000-0000-0000D8020000}"/>
    <hyperlink ref="C733" location="'Nigeria  Populationc'!A1" display="'Nigeria  Populationc'!A1" xr:uid="{00000000-0004-0000-0000-0000D9020000}"/>
    <hyperlink ref="C734" location="'Rwanda  Populationc'!A1" display="'Rwanda  Populationc'!A1" xr:uid="{00000000-0004-0000-0000-0000DA020000}"/>
    <hyperlink ref="C735" location="'Uganda  Populationc'!A1" display="'Uganda  Populationc'!A1" xr:uid="{00000000-0004-0000-0000-0000DB020000}"/>
    <hyperlink ref="C736" location="'US Populationc'!A1" display="'US Populationc'!A1" xr:uid="{00000000-0004-0000-0000-0000DC020000}"/>
    <hyperlink ref="C737" location="'Ghana  Pop 65'!A1" display="'Ghana  Pop 65'!A1" xr:uid="{00000000-0004-0000-0000-0000DD020000}"/>
    <hyperlink ref="C738" location="'Argentina  Pop 65'!A1" display="'Argentina  Pop 65'!A1" xr:uid="{00000000-0004-0000-0000-0000DE020000}"/>
    <hyperlink ref="C739" location="'Australia  Pop 65'!A1" display="'Australia  Pop 65'!A1" xr:uid="{00000000-0004-0000-0000-0000DF020000}"/>
    <hyperlink ref="C740" location="'Bangladesh Pop 65'!A1" display="'Bangladesh Pop 65'!A1" xr:uid="{00000000-0004-0000-0000-0000E0020000}"/>
    <hyperlink ref="C741" location="'Botswana  Pop 65'!A1" display="'Botswana  Pop 65'!A1" xr:uid="{00000000-0004-0000-0000-0000E1020000}"/>
    <hyperlink ref="C742" location="'Brazil  Pop 65'!A1" display="'Brazil  Pop 65'!A1" xr:uid="{00000000-0004-0000-0000-0000E2020000}"/>
    <hyperlink ref="C743" location="'Burkina Fa Pop 65'!A1" display="'Burkina Fa Pop 65'!A1" xr:uid="{00000000-0004-0000-0000-0000E3020000}"/>
    <hyperlink ref="C744" location="'Cameroon  Pop 65'!A1" display="'Cameroon  Pop 65'!A1" xr:uid="{00000000-0004-0000-0000-0000E4020000}"/>
    <hyperlink ref="C745" location="'Canada  Pop 65'!A1" display="'Canada  Pop 65'!A1" xr:uid="{00000000-0004-0000-0000-0000E5020000}"/>
    <hyperlink ref="C746" location="'Chad  Pop 65'!A1" display="'Chad  Pop 65'!A1" xr:uid="{00000000-0004-0000-0000-0000E6020000}"/>
    <hyperlink ref="C747" location="'Chile  Pop 65'!A1" display="'Chile  Pop 65'!A1" xr:uid="{00000000-0004-0000-0000-0000E7020000}"/>
    <hyperlink ref="C748" location="'China  Pop 65'!A1" display="'China  Pop 65'!A1" xr:uid="{00000000-0004-0000-0000-0000E8020000}"/>
    <hyperlink ref="C749" location="'DRC Pop 65'!A1" display="'DRC Pop 65'!A1" xr:uid="{00000000-0004-0000-0000-0000E9020000}"/>
    <hyperlink ref="C750" location="'Ivory Coast Pop 65'!A1" display="'Ivory Coast Pop 65'!A1" xr:uid="{00000000-0004-0000-0000-0000EA020000}"/>
    <hyperlink ref="C751" location="'Benin  Pop 65'!A1" display="'Benin  Pop 65'!A1" xr:uid="{00000000-0004-0000-0000-0000EB020000}"/>
    <hyperlink ref="C752" location="'Egypt  Pop 65'!A1" display="'Egypt  Pop 65'!A1" xr:uid="{00000000-0004-0000-0000-0000EC020000}"/>
    <hyperlink ref="C753" location="'Ethiopia  Pop 65'!A1" display="'Ethiopia  Pop 65'!A1" xr:uid="{00000000-0004-0000-0000-0000ED020000}"/>
    <hyperlink ref="C754" location="'France  Pop 65'!A1" display="'France  Pop 65'!A1" xr:uid="{00000000-0004-0000-0000-0000EE020000}"/>
    <hyperlink ref="C755" location="'Gabon  Pop 65'!A1" display="'Gabon  Pop 65'!A1" xr:uid="{00000000-0004-0000-0000-0000EF020000}"/>
    <hyperlink ref="C756" location="'Haiti  Pop 65'!A1" display="'Haiti  Pop 65'!A1" xr:uid="{00000000-0004-0000-0000-0000F0020000}"/>
    <hyperlink ref="C757" location="'India  Pop 65'!A1" display="'India  Pop 65'!A1" xr:uid="{00000000-0004-0000-0000-0000F1020000}"/>
    <hyperlink ref="C758" location="'Indonesia  Pop 65'!A1" display="'Indonesia  Pop 65'!A1" xr:uid="{00000000-0004-0000-0000-0000F2020000}"/>
    <hyperlink ref="C759" location="'Italy  Pop 65'!A1" display="'Italy  Pop 65'!A1" xr:uid="{00000000-0004-0000-0000-0000F3020000}"/>
    <hyperlink ref="C760" location="'Japan  Pop 65'!A1" display="'Japan  Pop 65'!A1" xr:uid="{00000000-0004-0000-0000-0000F4020000}"/>
    <hyperlink ref="C761" location="'Korea Pop 65'!A1" display="'Korea Pop 65'!A1" xr:uid="{00000000-0004-0000-0000-0000F5020000}"/>
    <hyperlink ref="C762" location="'Luxembourg Pop 65'!A1" display="'Luxembourg Pop 65'!A1" xr:uid="{00000000-0004-0000-0000-0000F6020000}"/>
    <hyperlink ref="C763" location="'Malaysia  Pop 65'!A1" display="'Malaysia  Pop 65'!A1" xr:uid="{00000000-0004-0000-0000-0000F7020000}"/>
    <hyperlink ref="C764" location="'Mali  Pop 65'!A1" display="'Mali  Pop 65'!A1" xr:uid="{00000000-0004-0000-0000-0000F8020000}"/>
    <hyperlink ref="C765" location="'Mexico  Pop 65'!A1" display="'Mexico  Pop 65'!A1" xr:uid="{00000000-0004-0000-0000-0000F9020000}"/>
    <hyperlink ref="C766" location="'Mongolia  Pop 65'!A1" display="'Mongolia  Pop 65'!A1" xr:uid="{00000000-0004-0000-0000-0000FA020000}"/>
    <hyperlink ref="C767" location="'Mozambique Pop 65'!A1" display="'Mozambique Pop 65'!A1" xr:uid="{00000000-0004-0000-0000-0000FB020000}"/>
    <hyperlink ref="C768" location="'Nigeria  Pop 65'!A1" display="'Nigeria  Pop 65'!A1" xr:uid="{00000000-0004-0000-0000-0000FC020000}"/>
    <hyperlink ref="C769" location="'Pakistan  Pop 65'!A1" display="'Pakistan  Pop 65'!A1" xr:uid="{00000000-0004-0000-0000-0000FD020000}"/>
    <hyperlink ref="C770" location="'Phillipines Pop 65'!A1" display="'Phillipines Pop 65'!A1" xr:uid="{00000000-0004-0000-0000-0000FE020000}"/>
    <hyperlink ref="C771" location="'Peru  Pop 65'!A1" display="'Peru  Pop 65'!A1" xr:uid="{00000000-0004-0000-0000-0000FF020000}"/>
    <hyperlink ref="C772" location="'Qatar  Pop 65'!A1" display="'Qatar  Pop 65'!A1" xr:uid="{00000000-0004-0000-0000-000000030000}"/>
    <hyperlink ref="C773" location="'Russia Pop 65'!A1" display="'Russia Pop 65'!A1" xr:uid="{00000000-0004-0000-0000-000001030000}"/>
    <hyperlink ref="C774" location="'Rwanda  Pop 65'!A1" display="'Rwanda  Pop 65'!A1" xr:uid="{00000000-0004-0000-0000-000002030000}"/>
    <hyperlink ref="C775" location="'Saudi Arab Pop 65'!A1" display="'Saudi Arab Pop 65'!A1" xr:uid="{00000000-0004-0000-0000-000003030000}"/>
    <hyperlink ref="C776" location="'Senegal  Pop 65'!A1" display="'Senegal  Pop 65'!A1" xr:uid="{00000000-0004-0000-0000-000004030000}"/>
    <hyperlink ref="C777" location="'Singapore  Pop 65'!A1" display="'Singapore  Pop 65'!A1" xr:uid="{00000000-0004-0000-0000-000005030000}"/>
    <hyperlink ref="C778" location="'S Africa Pop 65'!A1" display="'S Africa Pop 65'!A1" xr:uid="{00000000-0004-0000-0000-000006030000}"/>
    <hyperlink ref="C779" location="'Spain  Pop 65'!A1" display="'Spain  Pop 65'!A1" xr:uid="{00000000-0004-0000-0000-000007030000}"/>
    <hyperlink ref="C780" location="'Sudan Pop 65'!A1" display="'Sudan Pop 65'!A1" xr:uid="{00000000-0004-0000-0000-000008030000}"/>
    <hyperlink ref="C781" location="'Switzerlan Pop 65'!A1" display="'Switzerlan Pop 65'!A1" xr:uid="{00000000-0004-0000-0000-000009030000}"/>
    <hyperlink ref="C782" location="'Turkey  Pop 65'!A1" display="'Turkey  Pop 65'!A1" xr:uid="{00000000-0004-0000-0000-00000A030000}"/>
    <hyperlink ref="C783" location="'Uganda  Pop 65'!A1" display="'Uganda  Pop 65'!A1" xr:uid="{00000000-0004-0000-0000-00000B030000}"/>
    <hyperlink ref="C784" location="'US Pop 65'!A1" display="'US Pop 65'!A1" xr:uid="{00000000-0004-0000-0000-00000C030000}"/>
    <hyperlink ref="C785" location="'UK Pop 65'!A1" display="'UK Pop 65'!A1" xr:uid="{00000000-0004-0000-0000-00000D030000}"/>
    <hyperlink ref="C786" location="'Venezula Pop 65'!A1" display="'Venezula Pop 65'!A1" xr:uid="{00000000-0004-0000-0000-00000E030000}"/>
    <hyperlink ref="C787" location="'Vietnam Pop 65'!A1" display="'Vietnam Pop 65'!A1" xr:uid="{00000000-0004-0000-0000-00000F030000}"/>
    <hyperlink ref="C788" location="'Zambia Pop 65'!A1" display="'Zambia Pop 65'!A1" xr:uid="{00000000-0004-0000-0000-000010030000}"/>
    <hyperlink ref="C789" location="'Zimbabwe Pop 65'!A1" display="'Zimbabwe Pop 65'!A1" xr:uid="{00000000-0004-0000-0000-000011030000}"/>
    <hyperlink ref="C790" location="'Barbados Pop 65'!A1" display="'Barbados Pop 65'!A1" xr:uid="{00000000-0004-0000-0000-000012030000}"/>
    <hyperlink ref="C791" location="'Jamaica Pop 65'!A1" display="'Jamaica Pop 65'!A1" xr:uid="{00000000-0004-0000-0000-000013030000}"/>
    <hyperlink ref="C792" location="'Ghana  Life Expect'!A1" display="'Ghana  Life Expect'!A1" xr:uid="{00000000-0004-0000-0000-000014030000}"/>
    <hyperlink ref="C793" location="'Argentina  Life Expect'!A1" display="'Argentina  Life Expect'!A1" xr:uid="{00000000-0004-0000-0000-000015030000}"/>
    <hyperlink ref="C794" location="'Australia  Life Expect'!A1" display="'Australia  Life Expect'!A1" xr:uid="{00000000-0004-0000-0000-000016030000}"/>
    <hyperlink ref="C795" location="'Bangladesh Life Expect'!A1" display="'Bangladesh Life Expect'!A1" xr:uid="{00000000-0004-0000-0000-000017030000}"/>
    <hyperlink ref="C796" location="'Botswana  Life Expect'!A1" display="'Botswana  Life Expect'!A1" xr:uid="{00000000-0004-0000-0000-000018030000}"/>
    <hyperlink ref="C797" location="'Brazil  Life Expect'!A1" display="'Brazil  Life Expect'!A1" xr:uid="{00000000-0004-0000-0000-000019030000}"/>
    <hyperlink ref="C798" location="'Burkina Fa Life Expect'!A1" display="'Burkina Fa Life Expect'!A1" xr:uid="{00000000-0004-0000-0000-00001A030000}"/>
    <hyperlink ref="C799" location="'Cameroon  Life Expect'!A1" display="'Cameroon  Life Expect'!A1" xr:uid="{00000000-0004-0000-0000-00001B030000}"/>
    <hyperlink ref="C800" location="'Canada  Life Expect'!A1" display="'Canada  Life Expect'!A1" xr:uid="{00000000-0004-0000-0000-00001C030000}"/>
    <hyperlink ref="C801" location="'Chad  Life Expect'!A1" display="'Chad  Life Expect'!A1" xr:uid="{00000000-0004-0000-0000-00001D030000}"/>
    <hyperlink ref="C802" location="'Chile  Life Expect'!A1" display="'Chile  Life Expect'!A1" xr:uid="{00000000-0004-0000-0000-00001E030000}"/>
    <hyperlink ref="C803" location="'China  Life Expect'!A1" display="'China  Life Expect'!A1" xr:uid="{00000000-0004-0000-0000-00001F030000}"/>
    <hyperlink ref="C804" location="'DRC Life Expect'!A1" display="'DRC Life Expect'!A1" xr:uid="{00000000-0004-0000-0000-000020030000}"/>
    <hyperlink ref="C805" location="'Ivory Coast Life Expect'!A1" display="'Ivory Coast Life Expect'!A1" xr:uid="{00000000-0004-0000-0000-000021030000}"/>
    <hyperlink ref="C806" location="'Benin  Life Expect'!A1" display="'Benin  Life Expect'!A1" xr:uid="{00000000-0004-0000-0000-000022030000}"/>
    <hyperlink ref="C807" location="'Egypt  Life Expect'!A1" display="'Egypt  Life Expect'!A1" xr:uid="{00000000-0004-0000-0000-000023030000}"/>
    <hyperlink ref="C808" location="'Ethiopia  Life Expect'!A1" display="'Ethiopia  Life Expect'!A1" xr:uid="{00000000-0004-0000-0000-000024030000}"/>
    <hyperlink ref="C809" location="'France  Life Expect'!A1" display="'France  Life Expect'!A1" xr:uid="{00000000-0004-0000-0000-000025030000}"/>
    <hyperlink ref="C810" location="'Gabon  Life Expect'!A1" display="'Gabon  Life Expect'!A1" xr:uid="{00000000-0004-0000-0000-000026030000}"/>
    <hyperlink ref="C811" location="'Haiti  Life Expect'!A1" display="'Haiti  Life Expect'!A1" xr:uid="{00000000-0004-0000-0000-000027030000}"/>
    <hyperlink ref="C812" location="'India  Life Expect'!A1" display="'India  Life Expect'!A1" xr:uid="{00000000-0004-0000-0000-000028030000}"/>
    <hyperlink ref="C813" location="'Indonesia  Life Expect'!A1" display="'Indonesia  Life Expect'!A1" xr:uid="{00000000-0004-0000-0000-000029030000}"/>
    <hyperlink ref="C814" location="'Italy  Life Expect'!A1" display="'Italy  Life Expect'!A1" xr:uid="{00000000-0004-0000-0000-00002A030000}"/>
    <hyperlink ref="C815" location="'Japan  Life Expect'!A1" display="'Japan  Life Expect'!A1" xr:uid="{00000000-0004-0000-0000-00002B030000}"/>
    <hyperlink ref="C816" location="'Korea Life Expect'!A1" display="'Korea Life Expect'!A1" xr:uid="{00000000-0004-0000-0000-00002C030000}"/>
    <hyperlink ref="C817" location="'Luxembourg Life Expect'!A1" display="'Luxembourg Life Expect'!A1" xr:uid="{00000000-0004-0000-0000-00002D030000}"/>
    <hyperlink ref="C818" location="'Malaysia  Life Expect'!A1" display="'Malaysia  Life Expect'!A1" xr:uid="{00000000-0004-0000-0000-00002E030000}"/>
    <hyperlink ref="C819" location="'Mali  Life Expect'!A1" display="'Mali  Life Expect'!A1" xr:uid="{00000000-0004-0000-0000-00002F030000}"/>
    <hyperlink ref="C820" location="'Mexico  Life Expect'!A1" display="'Mexico  Life Expect'!A1" xr:uid="{00000000-0004-0000-0000-000030030000}"/>
    <hyperlink ref="C821" location="'Mongolia  Life Expect'!A1" display="'Mongolia  Life Expect'!A1" xr:uid="{00000000-0004-0000-0000-000031030000}"/>
    <hyperlink ref="C822" location="'Mozambique Life Expect'!A1" display="'Mozambique Life Expect'!A1" xr:uid="{00000000-0004-0000-0000-000032030000}"/>
    <hyperlink ref="C823" location="'Nigeria  Life Expect'!A1" display="'Nigeria  Life Expect'!A1" xr:uid="{00000000-0004-0000-0000-000033030000}"/>
    <hyperlink ref="C824" location="'Pakistan  Life Expect'!A1" display="'Pakistan  Life Expect'!A1" xr:uid="{00000000-0004-0000-0000-000034030000}"/>
    <hyperlink ref="C825" location="'Phillipines Life Expect'!A1" display="'Phillipines Life Expect'!A1" xr:uid="{00000000-0004-0000-0000-000035030000}"/>
    <hyperlink ref="C826" location="'Peru  Life Expect'!A1" display="'Peru  Life Expect'!A1" xr:uid="{00000000-0004-0000-0000-000036030000}"/>
    <hyperlink ref="C827" location="'Qatar  Life Expect'!A1" display="'Qatar  Life Expect'!A1" xr:uid="{00000000-0004-0000-0000-000037030000}"/>
    <hyperlink ref="C828" location="'Russia Life Expect'!A1" display="'Russia Life Expect'!A1" xr:uid="{00000000-0004-0000-0000-000038030000}"/>
    <hyperlink ref="C829" location="'Rwanda  Life Expect'!A1" display="'Rwanda  Life Expect'!A1" xr:uid="{00000000-0004-0000-0000-000039030000}"/>
    <hyperlink ref="C830" location="'Saudi Arab Life Expect'!A1" display="'Saudi Arab Life Expect'!A1" xr:uid="{00000000-0004-0000-0000-00003A030000}"/>
    <hyperlink ref="C831" location="'Senegal  Life Expect'!A1" display="'Senegal  Life Expect'!A1" xr:uid="{00000000-0004-0000-0000-00003B030000}"/>
    <hyperlink ref="C832" location="'Singapore  Life Expect'!A1" display="'Singapore  Life Expect'!A1" xr:uid="{00000000-0004-0000-0000-00003C030000}"/>
    <hyperlink ref="C833" location="'S Africa Life Expect'!A1" display="'S Africa Life Expect'!A1" xr:uid="{00000000-0004-0000-0000-00003D030000}"/>
    <hyperlink ref="C834" location="'Spain  Life Expect'!A1" display="'Spain  Life Expect'!A1" xr:uid="{00000000-0004-0000-0000-00003E030000}"/>
    <hyperlink ref="C835" location="'Sudan Life Expect'!A1" display="'Sudan Life Expect'!A1" xr:uid="{00000000-0004-0000-0000-00003F030000}"/>
    <hyperlink ref="C836" location="'Switzerlan Life Expect'!A1" display="'Switzerlan Life Expect'!A1" xr:uid="{00000000-0004-0000-0000-000040030000}"/>
    <hyperlink ref="C837" location="'Turkey  Life Expect'!A1" display="'Turkey  Life Expect'!A1" xr:uid="{00000000-0004-0000-0000-000041030000}"/>
    <hyperlink ref="C838" location="'Uganda  Life Expect'!A1" display="'Uganda  Life Expect'!A1" xr:uid="{00000000-0004-0000-0000-000042030000}"/>
    <hyperlink ref="C839" location="'US Life Expect'!A1" display="'US Life Expect'!A1" xr:uid="{00000000-0004-0000-0000-000043030000}"/>
    <hyperlink ref="C840" location="'UK Life Expect'!A1" display="'UK Life Expect'!A1" xr:uid="{00000000-0004-0000-0000-000044030000}"/>
    <hyperlink ref="C841" location="'Venezula Life Expect'!A1" display="'Venezula Life Expect'!A1" xr:uid="{00000000-0004-0000-0000-000045030000}"/>
    <hyperlink ref="C842" location="'Vietnam Life Expect'!A1" display="'Vietnam Life Expect'!A1" xr:uid="{00000000-0004-0000-0000-000046030000}"/>
    <hyperlink ref="C843" location="'Zambia Life Expect'!A1" display="'Zambia Life Expect'!A1" xr:uid="{00000000-0004-0000-0000-000047030000}"/>
    <hyperlink ref="C844" location="'Zimbabwe Life Expect'!A1" display="'Zimbabwe Life Expect'!A1" xr:uid="{00000000-0004-0000-0000-000048030000}"/>
    <hyperlink ref="C845" location="'Barbados Life Expect'!A1" display="'Barbados Life Expect'!A1" xr:uid="{00000000-0004-0000-0000-000049030000}"/>
    <hyperlink ref="C846" location="'Jamaica Life Expect'!A1" display="'Jamaica Life Expect'!A1" xr:uid="{00000000-0004-0000-0000-00004A030000}"/>
    <hyperlink ref="C847" location="'Ghana  Infant Mortality'!A1" display="'Ghana  Infant Mortality'!A1" xr:uid="{00000000-0004-0000-0000-00004B030000}"/>
    <hyperlink ref="C848" location="'Argentina  Infant Mortality'!A1" display="'Argentina  Infant Mortality'!A1" xr:uid="{00000000-0004-0000-0000-00004C030000}"/>
    <hyperlink ref="C849" location="'Australia  Infant Mortality'!A1" display="'Australia  Infant Mortality'!A1" xr:uid="{00000000-0004-0000-0000-00004D030000}"/>
    <hyperlink ref="C850" location="'Bangladesh Infant Mortality'!A1" display="'Bangladesh Infant Mortality'!A1" xr:uid="{00000000-0004-0000-0000-00004E030000}"/>
    <hyperlink ref="C851" location="'Botswana  Infant Mortality'!A1" display="'Botswana  Infant Mortality'!A1" xr:uid="{00000000-0004-0000-0000-00004F030000}"/>
    <hyperlink ref="C852" location="'Brazil  Infant Mortality'!A1" display="'Brazil  Infant Mortality'!A1" xr:uid="{00000000-0004-0000-0000-000050030000}"/>
    <hyperlink ref="C853" location="'Burkina Fa Infant Mortality'!A1" display="'Burkina Fa Infant Mortality'!A1" xr:uid="{00000000-0004-0000-0000-000051030000}"/>
    <hyperlink ref="C854" location="'Cameroon  Infant Mortality'!A1" display="'Cameroon  Infant Mortality'!A1" xr:uid="{00000000-0004-0000-0000-000052030000}"/>
    <hyperlink ref="C855" location="'Canada  Infant Mortality'!A1" display="'Canada  Infant Mortality'!A1" xr:uid="{00000000-0004-0000-0000-000053030000}"/>
    <hyperlink ref="C856" location="'Chad  Infant Mortality'!A1" display="'Chad  Infant Mortality'!A1" xr:uid="{00000000-0004-0000-0000-000054030000}"/>
    <hyperlink ref="C857" location="'Chile  Infant Mortality'!A1" display="'Chile  Infant Mortality'!A1" xr:uid="{00000000-0004-0000-0000-000055030000}"/>
    <hyperlink ref="C858" location="'China  Infant Mortality'!A1" display="'China  Infant Mortality'!A1" xr:uid="{00000000-0004-0000-0000-000056030000}"/>
    <hyperlink ref="C859" location="'DRC Infant Mortality'!A1" display="'DRC Infant Mortality'!A1" xr:uid="{00000000-0004-0000-0000-000057030000}"/>
    <hyperlink ref="C860" location="'Ivory Coast Infant Mortality'!A1" display="'Ivory Coast Infant Mortality'!A1" xr:uid="{00000000-0004-0000-0000-000058030000}"/>
    <hyperlink ref="C861" location="'Benin  Infant Mortality'!A1" display="'Benin  Infant Mortality'!A1" xr:uid="{00000000-0004-0000-0000-000059030000}"/>
    <hyperlink ref="C862" location="'Egypt  Infant Mortality'!A1" display="'Egypt  Infant Mortality'!A1" xr:uid="{00000000-0004-0000-0000-00005A030000}"/>
    <hyperlink ref="C863" location="'Ethiopia  Infant Mortality'!A1" display="'Ethiopia  Infant Mortality'!A1" xr:uid="{00000000-0004-0000-0000-00005B030000}"/>
    <hyperlink ref="C864" location="'France  Infant Mortality'!A1" display="'France  Infant Mortality'!A1" xr:uid="{00000000-0004-0000-0000-00005C030000}"/>
    <hyperlink ref="C865" location="'Gabon  Infant Mortality'!A1" display="'Gabon  Infant Mortality'!A1" xr:uid="{00000000-0004-0000-0000-00005D030000}"/>
    <hyperlink ref="C866" location="'Haiti  Infant Mortality'!A1" display="'Haiti  Infant Mortality'!A1" xr:uid="{00000000-0004-0000-0000-00005E030000}"/>
    <hyperlink ref="C867" location="'India  Infant Mortality'!A1" display="'India  Infant Mortality'!A1" xr:uid="{00000000-0004-0000-0000-00005F030000}"/>
    <hyperlink ref="C868" location="'Indonesia  Infant Mortality'!A1" display="'Indonesia  Infant Mortality'!A1" xr:uid="{00000000-0004-0000-0000-000060030000}"/>
    <hyperlink ref="C869" location="'Italy  Infant Mortality'!A1" display="'Italy  Infant Mortality'!A1" xr:uid="{00000000-0004-0000-0000-000061030000}"/>
    <hyperlink ref="C870" location="'Japan  Infant Mortality'!A1" display="'Japan  Infant Mortality'!A1" xr:uid="{00000000-0004-0000-0000-000062030000}"/>
    <hyperlink ref="C871" location="'Korea Infant Mortality'!A1" display="'Korea Infant Mortality'!A1" xr:uid="{00000000-0004-0000-0000-000063030000}"/>
    <hyperlink ref="C872" location="'Luxembourg Infant Mortality'!A1" display="'Luxembourg Infant Mortality'!A1" xr:uid="{00000000-0004-0000-0000-000064030000}"/>
    <hyperlink ref="C873" location="'Malaysia  Infant Mortality'!A1" display="'Malaysia  Infant Mortality'!A1" xr:uid="{00000000-0004-0000-0000-000065030000}"/>
    <hyperlink ref="C874" location="'Mali  Infant Mortality'!A1" display="'Mali  Infant Mortality'!A1" xr:uid="{00000000-0004-0000-0000-000066030000}"/>
    <hyperlink ref="C875" location="'Mexico  Infant Mortality'!A1" display="'Mexico  Infant Mortality'!A1" xr:uid="{00000000-0004-0000-0000-000067030000}"/>
    <hyperlink ref="C876" location="'Mongolia  Infant Mortality'!A1" display="'Mongolia  Infant Mortality'!A1" xr:uid="{00000000-0004-0000-0000-000068030000}"/>
    <hyperlink ref="C877" location="'Mozambique Infant Mortality'!A1" display="'Mozambique Infant Mortality'!A1" xr:uid="{00000000-0004-0000-0000-000069030000}"/>
    <hyperlink ref="C878" location="'Nigeria  Infant Mortality'!A1" display="'Nigeria  Infant Mortality'!A1" xr:uid="{00000000-0004-0000-0000-00006A030000}"/>
    <hyperlink ref="C879" location="'Pakistan  Infant Mortality'!A1" display="'Pakistan  Infant Mortality'!A1" xr:uid="{00000000-0004-0000-0000-00006B030000}"/>
    <hyperlink ref="C880" location="'Phillipines Infant Mortality'!A1" display="'Phillipines Infant Mortality'!A1" xr:uid="{00000000-0004-0000-0000-00006C030000}"/>
    <hyperlink ref="C881" location="'Peru  Infant Mortality'!A1" display="'Peru  Infant Mortality'!A1" xr:uid="{00000000-0004-0000-0000-00006D030000}"/>
    <hyperlink ref="C882" location="'Qatar  Infant Mortality'!A1" display="'Qatar  Infant Mortality'!A1" xr:uid="{00000000-0004-0000-0000-00006E030000}"/>
    <hyperlink ref="C883" location="'Russia Infant Mortality'!A1" display="'Russia Infant Mortality'!A1" xr:uid="{00000000-0004-0000-0000-00006F030000}"/>
    <hyperlink ref="C884" location="'Rwanda  Infant Mortality'!A1" display="'Rwanda  Infant Mortality'!A1" xr:uid="{00000000-0004-0000-0000-000070030000}"/>
    <hyperlink ref="C885" location="'Saudi Arab Infant Mortality'!A1" display="'Saudi Arab Infant Mortality'!A1" xr:uid="{00000000-0004-0000-0000-000071030000}"/>
    <hyperlink ref="C886" location="'Senegal  Infant Mortality'!A1" display="'Senegal  Infant Mortality'!A1" xr:uid="{00000000-0004-0000-0000-000072030000}"/>
    <hyperlink ref="C887" location="'Singapore  Infant Mortality'!A1" display="'Singapore  Infant Mortality'!A1" xr:uid="{00000000-0004-0000-0000-000073030000}"/>
    <hyperlink ref="C888" location="'S Africa Infant Mortality'!A1" display="'S Africa Infant Mortality'!A1" xr:uid="{00000000-0004-0000-0000-000074030000}"/>
    <hyperlink ref="C889" location="'Spain  Infant Mortality'!A1" display="'Spain  Infant Mortality'!A1" xr:uid="{00000000-0004-0000-0000-000075030000}"/>
    <hyperlink ref="C890" location="'Sudan Infant Mortality'!A1" display="'Sudan Infant Mortality'!A1" xr:uid="{00000000-0004-0000-0000-000076030000}"/>
    <hyperlink ref="C891" location="'Switzerlan Infant Mortality'!A1" display="'Switzerlan Infant Mortality'!A1" xr:uid="{00000000-0004-0000-0000-000077030000}"/>
    <hyperlink ref="C892" location="'Turkey  Infant Mortality'!A1" display="'Turkey  Infant Mortality'!A1" xr:uid="{00000000-0004-0000-0000-000078030000}"/>
    <hyperlink ref="C893" location="'Uganda  Infant Mortality'!A1" display="'Uganda  Infant Mortality'!A1" xr:uid="{00000000-0004-0000-0000-000079030000}"/>
    <hyperlink ref="C894" location="'US Infant Mortality'!A1" display="'US Infant Mortality'!A1" xr:uid="{00000000-0004-0000-0000-00007A030000}"/>
    <hyperlink ref="C895" location="'UK Infant Mortality'!A1" display="'UK Infant Mortality'!A1" xr:uid="{00000000-0004-0000-0000-00007B030000}"/>
    <hyperlink ref="C896" location="'Venezula Infant Mortality'!A1" display="'Venezula Infant Mortality'!A1" xr:uid="{00000000-0004-0000-0000-00007C030000}"/>
    <hyperlink ref="C897" location="'Vietnam Infant Mortality'!A1" display="'Vietnam Infant Mortality'!A1" xr:uid="{00000000-0004-0000-0000-00007D030000}"/>
    <hyperlink ref="C898" location="'Zambia Infant Mortality'!A1" display="'Zambia Infant Mortality'!A1" xr:uid="{00000000-0004-0000-0000-00007E030000}"/>
    <hyperlink ref="C899" location="'Zimbabwe Infant Mortality'!A1" display="'Zimbabwe Infant Mortality'!A1" xr:uid="{00000000-0004-0000-0000-00007F030000}"/>
    <hyperlink ref="C900" location="'Barbados Infant Mortality'!A1" display="'Barbados Infant Mortality'!A1" xr:uid="{00000000-0004-0000-0000-000080030000}"/>
    <hyperlink ref="C901" location="'Jamaica Infant Mortality'!A1" display="'Jamaica Infant Mortality'!A1" xr:uid="{00000000-0004-0000-0000-000081030000}"/>
    <hyperlink ref="C902" location="'Ghana  Fertility'!A1" display="'Ghana  Fertility'!A1" xr:uid="{00000000-0004-0000-0000-000082030000}"/>
    <hyperlink ref="C903" location="'Argentina  Fertility'!A1" display="'Argentina  Fertility'!A1" xr:uid="{00000000-0004-0000-0000-000083030000}"/>
    <hyperlink ref="C904" location="'Australia  Fertility'!A1" display="'Australia  Fertility'!A1" xr:uid="{00000000-0004-0000-0000-000084030000}"/>
    <hyperlink ref="C905" location="'Bangladesh Fertility'!A1" display="'Bangladesh Fertility'!A1" xr:uid="{00000000-0004-0000-0000-000085030000}"/>
    <hyperlink ref="C906" location="'Botswana  Fertility'!A1" display="'Botswana  Fertility'!A1" xr:uid="{00000000-0004-0000-0000-000086030000}"/>
    <hyperlink ref="C907" location="'Brazil  Fertility'!A1" display="'Brazil  Fertility'!A1" xr:uid="{00000000-0004-0000-0000-000087030000}"/>
    <hyperlink ref="C908" location="'Burkina Fa Fertility'!A1" display="'Burkina Fa Fertility'!A1" xr:uid="{00000000-0004-0000-0000-000088030000}"/>
    <hyperlink ref="C909" location="'Cameroon  Fertility'!A1" display="'Cameroon  Fertility'!A1" xr:uid="{00000000-0004-0000-0000-000089030000}"/>
    <hyperlink ref="C910" location="'Canada  Fertility'!A1" display="'Canada  Fertility'!A1" xr:uid="{00000000-0004-0000-0000-00008A030000}"/>
    <hyperlink ref="C911" location="'Chad  Fertility'!A1" display="'Chad  Fertility'!A1" xr:uid="{00000000-0004-0000-0000-00008B030000}"/>
    <hyperlink ref="C912" location="'Chile  Fertility'!A1" display="'Chile  Fertility'!A1" xr:uid="{00000000-0004-0000-0000-00008C030000}"/>
    <hyperlink ref="C913" location="'China  Fertility'!A1" display="'China  Fertility'!A1" xr:uid="{00000000-0004-0000-0000-00008D030000}"/>
    <hyperlink ref="C914" location="'DRC Fertility'!A1" display="'DRC Fertility'!A1" xr:uid="{00000000-0004-0000-0000-00008E030000}"/>
    <hyperlink ref="C915" location="'Ivory Coast Fertility'!A1" display="'Ivory Coast Fertility'!A1" xr:uid="{00000000-0004-0000-0000-00008F030000}"/>
    <hyperlink ref="C916" location="'Benin  Fertility'!A1" display="'Benin  Fertility'!A1" xr:uid="{00000000-0004-0000-0000-000090030000}"/>
    <hyperlink ref="C917" location="'Egypt  Fertility'!A1" display="'Egypt  Fertility'!A1" xr:uid="{00000000-0004-0000-0000-000091030000}"/>
    <hyperlink ref="C918" location="'Ethiopia  Fertility'!A1" display="'Ethiopia  Fertility'!A1" xr:uid="{00000000-0004-0000-0000-000092030000}"/>
    <hyperlink ref="C919" location="'France  Fertility'!A1" display="'France  Fertility'!A1" xr:uid="{00000000-0004-0000-0000-000093030000}"/>
    <hyperlink ref="C920" location="'Gabon  Fertility'!A1" display="'Gabon  Fertility'!A1" xr:uid="{00000000-0004-0000-0000-000094030000}"/>
    <hyperlink ref="C921" location="'Haiti  Fertility'!A1" display="'Haiti  Fertility'!A1" xr:uid="{00000000-0004-0000-0000-000095030000}"/>
    <hyperlink ref="C922" location="'India  Fertility'!A1" display="'India  Fertility'!A1" xr:uid="{00000000-0004-0000-0000-000096030000}"/>
    <hyperlink ref="C923" location="'Indonesia  Fertility'!A1" display="'Indonesia  Fertility'!A1" xr:uid="{00000000-0004-0000-0000-000097030000}"/>
    <hyperlink ref="C924" location="'Italy  Fertility'!A1" display="'Italy  Fertility'!A1" xr:uid="{00000000-0004-0000-0000-000098030000}"/>
    <hyperlink ref="C925" location="'Japan  Fertility'!A1" display="'Japan  Fertility'!A1" xr:uid="{00000000-0004-0000-0000-000099030000}"/>
    <hyperlink ref="C926" location="'Korea Fertility'!A1" display="'Korea Fertility'!A1" xr:uid="{00000000-0004-0000-0000-00009A030000}"/>
    <hyperlink ref="C927" location="'Luxembourg Fertility'!A1" display="'Luxembourg Fertility'!A1" xr:uid="{00000000-0004-0000-0000-00009B030000}"/>
    <hyperlink ref="C928" location="'Malaysia  Fertility'!A1" display="'Malaysia  Fertility'!A1" xr:uid="{00000000-0004-0000-0000-00009C030000}"/>
    <hyperlink ref="C929" location="'Mali  Fertility'!A1" display="'Mali  Fertility'!A1" xr:uid="{00000000-0004-0000-0000-00009D030000}"/>
    <hyperlink ref="C930" location="'Mexico  Fertility'!A1" display="'Mexico  Fertility'!A1" xr:uid="{00000000-0004-0000-0000-00009E030000}"/>
    <hyperlink ref="C931" location="'Mongolia  Fertility'!A1" display="'Mongolia  Fertility'!A1" xr:uid="{00000000-0004-0000-0000-00009F030000}"/>
    <hyperlink ref="C932" location="'Mozambique Fertility'!A1" display="'Mozambique Fertility'!A1" xr:uid="{00000000-0004-0000-0000-0000A0030000}"/>
    <hyperlink ref="C933" location="'Nigeria  Fertility'!A1" display="'Nigeria  Fertility'!A1" xr:uid="{00000000-0004-0000-0000-0000A1030000}"/>
    <hyperlink ref="C934" location="'Pakistan  Fertility'!A1" display="'Pakistan  Fertility'!A1" xr:uid="{00000000-0004-0000-0000-0000A2030000}"/>
    <hyperlink ref="C935" location="'Phillipines Fertility'!A1" display="'Phillipines Fertility'!A1" xr:uid="{00000000-0004-0000-0000-0000A3030000}"/>
    <hyperlink ref="C936" location="'Peru  Fertility'!A1" display="'Peru  Fertility'!A1" xr:uid="{00000000-0004-0000-0000-0000A4030000}"/>
    <hyperlink ref="C937" location="'Qatar  Fertility'!A1" display="'Qatar  Fertility'!A1" xr:uid="{00000000-0004-0000-0000-0000A5030000}"/>
    <hyperlink ref="C938" location="'Russia Fertility'!A1" display="'Russia Fertility'!A1" xr:uid="{00000000-0004-0000-0000-0000A6030000}"/>
    <hyperlink ref="C939" location="'Rwanda  Fertility'!A1" display="'Rwanda  Fertility'!A1" xr:uid="{00000000-0004-0000-0000-0000A7030000}"/>
    <hyperlink ref="C940" location="'Saudi Arab Fertility'!A1" display="'Saudi Arab Fertility'!A1" xr:uid="{00000000-0004-0000-0000-0000A8030000}"/>
    <hyperlink ref="C941" location="'Senegal  Fertility'!A1" display="'Senegal  Fertility'!A1" xr:uid="{00000000-0004-0000-0000-0000A9030000}"/>
    <hyperlink ref="C942" location="'Singapore  Fertility'!A1" display="'Singapore  Fertility'!A1" xr:uid="{00000000-0004-0000-0000-0000AA030000}"/>
    <hyperlink ref="C943" location="'S Africa Fertility'!A1" display="'S Africa Fertility'!A1" xr:uid="{00000000-0004-0000-0000-0000AB030000}"/>
    <hyperlink ref="C944" location="'Spain  Fertility'!A1" display="'Spain  Fertility'!A1" xr:uid="{00000000-0004-0000-0000-0000AC030000}"/>
    <hyperlink ref="C945" location="'Sudan Fertility'!A1" display="'Sudan Fertility'!A1" xr:uid="{00000000-0004-0000-0000-0000AD030000}"/>
    <hyperlink ref="C946" location="'Switzerlan Fertility'!A1" display="'Switzerlan Fertility'!A1" xr:uid="{00000000-0004-0000-0000-0000AE030000}"/>
    <hyperlink ref="C947" location="'Turkey  Fertility'!A1" display="'Turkey  Fertility'!A1" xr:uid="{00000000-0004-0000-0000-0000AF030000}"/>
    <hyperlink ref="C948" location="'Uganda  Fertility'!A1" display="'Uganda  Fertility'!A1" xr:uid="{00000000-0004-0000-0000-0000B0030000}"/>
    <hyperlink ref="C949" location="'US Fertility'!A1" display="'US Fertility'!A1" xr:uid="{00000000-0004-0000-0000-0000B1030000}"/>
    <hyperlink ref="C950" location="'UK Fertility'!A1" display="'UK Fertility'!A1" xr:uid="{00000000-0004-0000-0000-0000B2030000}"/>
    <hyperlink ref="C951" location="'Venezula Fertility'!A1" display="'Venezula Fertility'!A1" xr:uid="{00000000-0004-0000-0000-0000B3030000}"/>
    <hyperlink ref="C952" location="'Vietnam Fertility'!A1" display="'Vietnam Fertility'!A1" xr:uid="{00000000-0004-0000-0000-0000B4030000}"/>
    <hyperlink ref="C953" location="'Zambia Fertility'!A1" display="'Zambia Fertility'!A1" xr:uid="{00000000-0004-0000-0000-0000B5030000}"/>
    <hyperlink ref="C954" location="'Zimbabwe Fertility'!A1" display="'Zimbabwe Fertility'!A1" xr:uid="{00000000-0004-0000-0000-0000B6030000}"/>
    <hyperlink ref="C955" location="'Barbados Fertility'!A1" display="'Barbados Fertility'!A1" xr:uid="{00000000-0004-0000-0000-0000B7030000}"/>
    <hyperlink ref="C956" location="'Jamaica Fertility'!A1" display="'Jamaica Fertility'!A1" xr:uid="{00000000-0004-0000-0000-0000B8030000}"/>
    <hyperlink ref="C957" location="'Ghana  Literacy'!A1" display="'Ghana  Literacy'!A1" xr:uid="{00000000-0004-0000-0000-0000B9030000}"/>
    <hyperlink ref="C958" location="'Argentina  Literacy'!A1" display="'Argentina  Literacy'!A1" xr:uid="{00000000-0004-0000-0000-0000BA030000}"/>
    <hyperlink ref="C959" location="'Bangladesh Literacy'!A1" display="'Bangladesh Literacy'!A1" xr:uid="{00000000-0004-0000-0000-0000BB030000}"/>
    <hyperlink ref="C960" location="'Botswana  Literacy'!A1" display="'Botswana  Literacy'!A1" xr:uid="{00000000-0004-0000-0000-0000BC030000}"/>
    <hyperlink ref="C961" location="'Brazil  Literacy'!A1" display="'Brazil  Literacy'!A1" xr:uid="{00000000-0004-0000-0000-0000BD030000}"/>
    <hyperlink ref="C962" location="'Burkina Fa Literacy'!A1" display="'Burkina Fa Literacy'!A1" xr:uid="{00000000-0004-0000-0000-0000BE030000}"/>
    <hyperlink ref="C963" location="'Cameroon  Literacy'!A1" display="'Cameroon  Literacy'!A1" xr:uid="{00000000-0004-0000-0000-0000BF030000}"/>
    <hyperlink ref="C964" location="'Chad  Literacy'!A1" display="'Chad  Literacy'!A1" xr:uid="{00000000-0004-0000-0000-0000C0030000}"/>
    <hyperlink ref="C965" location="'Chile  Literacy'!A1" display="'Chile  Literacy'!A1" xr:uid="{00000000-0004-0000-0000-0000C1030000}"/>
    <hyperlink ref="C966" location="'China  Literacy'!A1" display="'China  Literacy'!A1" xr:uid="{00000000-0004-0000-0000-0000C2030000}"/>
    <hyperlink ref="C967" location="'DRC Literacy'!A1" display="'DRC Literacy'!A1" xr:uid="{00000000-0004-0000-0000-0000C3030000}"/>
    <hyperlink ref="C968" location="'Ivory Coast Literacy'!A1" display="'Ivory Coast Literacy'!A1" xr:uid="{00000000-0004-0000-0000-0000C4030000}"/>
    <hyperlink ref="C969" location="'Benin  Literacy'!A1" display="'Benin  Literacy'!A1" xr:uid="{00000000-0004-0000-0000-0000C5030000}"/>
    <hyperlink ref="C970" location="'Egypt  Literacy'!A1" display="'Egypt  Literacy'!A1" xr:uid="{00000000-0004-0000-0000-0000C6030000}"/>
    <hyperlink ref="C971" location="'Ethiopia  Literacy'!A1" display="'Ethiopia  Literacy'!A1" xr:uid="{00000000-0004-0000-0000-0000C7030000}"/>
    <hyperlink ref="C972" location="'Gabon  Literacy'!A1" display="'Gabon  Literacy'!A1" xr:uid="{00000000-0004-0000-0000-0000C8030000}"/>
    <hyperlink ref="C973" location="'Haiti  Literacy'!A1" display="'Haiti  Literacy'!A1" xr:uid="{00000000-0004-0000-0000-0000C9030000}"/>
    <hyperlink ref="C974" location="'India  Literacy'!A1" display="'India  Literacy'!A1" xr:uid="{00000000-0004-0000-0000-0000CA030000}"/>
    <hyperlink ref="C975" location="'Indonesia  Literacy'!A1" display="'Indonesia  Literacy'!A1" xr:uid="{00000000-0004-0000-0000-0000CB030000}"/>
    <hyperlink ref="C976" location="'Italy  Literacy'!A1" display="'Italy  Literacy'!A1" xr:uid="{00000000-0004-0000-0000-0000CC030000}"/>
    <hyperlink ref="C977" location="'Malaysia  Literacy'!A1" display="'Malaysia  Literacy'!A1" xr:uid="{00000000-0004-0000-0000-0000CD030000}"/>
    <hyperlink ref="C978" location="'Mali  Literacy'!A1" display="'Mali  Literacy'!A1" xr:uid="{00000000-0004-0000-0000-0000CE030000}"/>
    <hyperlink ref="C979" location="'Mexico  Literacy'!A1" display="'Mexico  Literacy'!A1" xr:uid="{00000000-0004-0000-0000-0000CF030000}"/>
    <hyperlink ref="C980" location="'Mongolia  Literacy'!A1" display="'Mongolia  Literacy'!A1" xr:uid="{00000000-0004-0000-0000-0000D0030000}"/>
    <hyperlink ref="C981" location="'Mozambique Literacy'!A1" display="'Mozambique Literacy'!A1" xr:uid="{00000000-0004-0000-0000-0000D1030000}"/>
    <hyperlink ref="C982" location="'Nigeria  Literacy'!A1" display="'Nigeria  Literacy'!A1" xr:uid="{00000000-0004-0000-0000-0000D2030000}"/>
    <hyperlink ref="C983" location="'Pakistan  Literacy'!A1" display="'Pakistan  Literacy'!A1" xr:uid="{00000000-0004-0000-0000-0000D3030000}"/>
    <hyperlink ref="C984" location="'Phillipines Literacy'!A1" display="'Phillipines Literacy'!A1" xr:uid="{00000000-0004-0000-0000-0000D4030000}"/>
    <hyperlink ref="C985" location="'Peru  Literacy'!A1" display="'Peru  Literacy'!A1" xr:uid="{00000000-0004-0000-0000-0000D5030000}"/>
    <hyperlink ref="C986" location="'Qatar  Literacy'!A1" display="'Qatar  Literacy'!A1" xr:uid="{00000000-0004-0000-0000-0000D6030000}"/>
    <hyperlink ref="C987" location="'Russia Literacy'!A1" display="'Russia Literacy'!A1" xr:uid="{00000000-0004-0000-0000-0000D7030000}"/>
    <hyperlink ref="C988" location="'Rwanda  Literacy'!A1" display="'Rwanda  Literacy'!A1" xr:uid="{00000000-0004-0000-0000-0000D8030000}"/>
    <hyperlink ref="C989" location="'Saudi Arab Literacy'!A1" display="'Saudi Arab Literacy'!A1" xr:uid="{00000000-0004-0000-0000-0000D9030000}"/>
    <hyperlink ref="C990" location="'Senegal  Literacy'!A1" display="'Senegal  Literacy'!A1" xr:uid="{00000000-0004-0000-0000-0000DA030000}"/>
    <hyperlink ref="C991" location="'Singapore  Literacy'!A1" display="'Singapore  Literacy'!A1" xr:uid="{00000000-0004-0000-0000-0000DB030000}"/>
    <hyperlink ref="C992" location="'S Africa Literacy'!A1" display="'S Africa Literacy'!A1" xr:uid="{00000000-0004-0000-0000-0000DC030000}"/>
    <hyperlink ref="C993" location="'Spain  Literacy'!A1" display="'Spain  Literacy'!A1" xr:uid="{00000000-0004-0000-0000-0000DD030000}"/>
    <hyperlink ref="C994" location="'Sudan Literacy'!A1" display="'Sudan Literacy'!A1" xr:uid="{00000000-0004-0000-0000-0000DE030000}"/>
    <hyperlink ref="C995" location="'Turkey  Literacy'!A1" display="'Turkey  Literacy'!A1" xr:uid="{00000000-0004-0000-0000-0000DF030000}"/>
    <hyperlink ref="C996" location="'Uganda  Literacy'!A1" display="'Uganda  Literacy'!A1" xr:uid="{00000000-0004-0000-0000-0000E0030000}"/>
    <hyperlink ref="C997" location="'Venezula Literacy'!A1" display="'Venezula Literacy'!A1" xr:uid="{00000000-0004-0000-0000-0000E1030000}"/>
    <hyperlink ref="C998" location="'Vietnam Literacy'!A1" display="'Vietnam Literacy'!A1" xr:uid="{00000000-0004-0000-0000-0000E2030000}"/>
    <hyperlink ref="C999" location="'Zambia Literacy'!A1" display="'Zambia Literacy'!A1" xr:uid="{00000000-0004-0000-0000-0000E3030000}"/>
    <hyperlink ref="C1000" location="'Zimbabwe Literacy'!A1" display="'Zimbabwe Literacy'!A1" xr:uid="{00000000-0004-0000-0000-0000E4030000}"/>
    <hyperlink ref="C1001" location="'Jamaica Literacy'!A1" display="'Jamaica Literacy'!A1" xr:uid="{00000000-0004-0000-0000-0000E5030000}"/>
    <hyperlink ref="C1002" location="'Ghana  Migration'!A1" display="'Ghana  Migration'!A1" xr:uid="{00000000-0004-0000-0000-0000E6030000}"/>
    <hyperlink ref="C1003" location="'Argentina  Migration'!A1" display="'Argentina  Migration'!A1" xr:uid="{00000000-0004-0000-0000-0000E7030000}"/>
    <hyperlink ref="C1004" location="'Australia  Migration'!A1" display="'Australia  Migration'!A1" xr:uid="{00000000-0004-0000-0000-0000E8030000}"/>
    <hyperlink ref="C1005" location="'Bangladesh Migration'!A1" display="'Bangladesh Migration'!A1" xr:uid="{00000000-0004-0000-0000-0000E9030000}"/>
    <hyperlink ref="C1006" location="'Botswana  Migration'!A1" display="'Botswana  Migration'!A1" xr:uid="{00000000-0004-0000-0000-0000EA030000}"/>
    <hyperlink ref="C1007" location="'Brazil  Migration'!A1" display="'Brazil  Migration'!A1" xr:uid="{00000000-0004-0000-0000-0000EB030000}"/>
    <hyperlink ref="C1008" location="'Burkina Fa Migration'!A1" display="'Burkina Fa Migration'!A1" xr:uid="{00000000-0004-0000-0000-0000EC030000}"/>
    <hyperlink ref="C1009" location="'Cameroon  Migration'!A1" display="'Cameroon  Migration'!A1" xr:uid="{00000000-0004-0000-0000-0000ED030000}"/>
    <hyperlink ref="C1010" location="'Canada  Migration'!A1" display="'Canada  Migration'!A1" xr:uid="{00000000-0004-0000-0000-0000EE030000}"/>
    <hyperlink ref="C1011" location="'Chad  Migration'!A1" display="'Chad  Migration'!A1" xr:uid="{00000000-0004-0000-0000-0000EF030000}"/>
    <hyperlink ref="C1012" location="'Chile  Migration'!A1" display="'Chile  Migration'!A1" xr:uid="{00000000-0004-0000-0000-0000F0030000}"/>
    <hyperlink ref="C1013" location="'China  Migration'!A1" display="'China  Migration'!A1" xr:uid="{00000000-0004-0000-0000-0000F1030000}"/>
    <hyperlink ref="C1014" location="'DRC Migration'!A1" display="'DRC Migration'!A1" xr:uid="{00000000-0004-0000-0000-0000F2030000}"/>
    <hyperlink ref="C1015" location="'Ivory Coast Migration'!A1" display="'Ivory Coast Migration'!A1" xr:uid="{00000000-0004-0000-0000-0000F3030000}"/>
    <hyperlink ref="C1016" location="'Benin  Migration'!A1" display="'Benin  Migration'!A1" xr:uid="{00000000-0004-0000-0000-0000F4030000}"/>
    <hyperlink ref="C1017" location="'Egypt  Migration'!A1" display="'Egypt  Migration'!A1" xr:uid="{00000000-0004-0000-0000-0000F5030000}"/>
    <hyperlink ref="C1018" location="'Ethiopia  Migration'!A1" display="'Ethiopia  Migration'!A1" xr:uid="{00000000-0004-0000-0000-0000F6030000}"/>
    <hyperlink ref="C1019" location="'France  Migration'!A1" display="'France  Migration'!A1" xr:uid="{00000000-0004-0000-0000-0000F7030000}"/>
    <hyperlink ref="C1020" location="'Gabon  Migration'!A1" display="'Gabon  Migration'!A1" xr:uid="{00000000-0004-0000-0000-0000F8030000}"/>
    <hyperlink ref="C1021" location="'Haiti  Migration'!A1" display="'Haiti  Migration'!A1" xr:uid="{00000000-0004-0000-0000-0000F9030000}"/>
    <hyperlink ref="C1022" location="'India  Migration'!A1" display="'India  Migration'!A1" xr:uid="{00000000-0004-0000-0000-0000FA030000}"/>
    <hyperlink ref="C1023" location="'Indonesia  Migration'!A1" display="'Indonesia  Migration'!A1" xr:uid="{00000000-0004-0000-0000-0000FB030000}"/>
    <hyperlink ref="C1024" location="'Italy  Migration'!A1" display="'Italy  Migration'!A1" xr:uid="{00000000-0004-0000-0000-0000FC030000}"/>
    <hyperlink ref="C1025" location="'Japan  Migration'!A1" display="'Japan  Migration'!A1" xr:uid="{00000000-0004-0000-0000-0000FD030000}"/>
    <hyperlink ref="C1026" location="'Korea Migration'!A1" display="'Korea Migration'!A1" xr:uid="{00000000-0004-0000-0000-0000FE030000}"/>
    <hyperlink ref="C1027" location="'Luxembourg Migration'!A1" display="'Luxembourg Migration'!A1" xr:uid="{00000000-0004-0000-0000-0000FF030000}"/>
    <hyperlink ref="C1028" location="'Malaysia  Migration'!A1" display="'Malaysia  Migration'!A1" xr:uid="{00000000-0004-0000-0000-000000040000}"/>
    <hyperlink ref="C1029" location="'Mali  Migration'!A1" display="'Mali  Migration'!A1" xr:uid="{00000000-0004-0000-0000-000001040000}"/>
    <hyperlink ref="C1030" location="'Mexico  Migration'!A1" display="'Mexico  Migration'!A1" xr:uid="{00000000-0004-0000-0000-000002040000}"/>
    <hyperlink ref="C1031" location="'Mongolia  Migration'!A1" display="'Mongolia  Migration'!A1" xr:uid="{00000000-0004-0000-0000-000003040000}"/>
    <hyperlink ref="C1032" location="'Mozambique Migration'!A1" display="'Mozambique Migration'!A1" xr:uid="{00000000-0004-0000-0000-000004040000}"/>
    <hyperlink ref="C1033" location="'Nigeria  Migration'!A1" display="'Nigeria  Migration'!A1" xr:uid="{00000000-0004-0000-0000-000005040000}"/>
    <hyperlink ref="C1034" location="'Pakistan  Migration'!A1" display="'Pakistan  Migration'!A1" xr:uid="{00000000-0004-0000-0000-000006040000}"/>
    <hyperlink ref="C1035" location="'Phillipines Migration'!A1" display="'Phillipines Migration'!A1" xr:uid="{00000000-0004-0000-0000-000007040000}"/>
    <hyperlink ref="C1036" location="'Peru  Migration'!A1" display="'Peru  Migration'!A1" xr:uid="{00000000-0004-0000-0000-000008040000}"/>
    <hyperlink ref="C1037" location="'Qatar  Migration'!A1" display="'Qatar  Migration'!A1" xr:uid="{00000000-0004-0000-0000-000009040000}"/>
    <hyperlink ref="C1038" location="'Russia Migration'!A1" display="'Russia Migration'!A1" xr:uid="{00000000-0004-0000-0000-00000A040000}"/>
    <hyperlink ref="C1039" location="'Rwanda  Migration'!A1" display="'Rwanda  Migration'!A1" xr:uid="{00000000-0004-0000-0000-00000B040000}"/>
    <hyperlink ref="C1040" location="'Saudi Arab Migration'!A1" display="'Saudi Arab Migration'!A1" xr:uid="{00000000-0004-0000-0000-00000C040000}"/>
    <hyperlink ref="C1041" location="'Senegal  Migration'!A1" display="'Senegal  Migration'!A1" xr:uid="{00000000-0004-0000-0000-00000D040000}"/>
    <hyperlink ref="C1042" location="'Singapore  Migration'!A1" display="'Singapore  Migration'!A1" xr:uid="{00000000-0004-0000-0000-00000E040000}"/>
    <hyperlink ref="C1043" location="'S Africa Migration'!A1" display="'S Africa Migration'!A1" xr:uid="{00000000-0004-0000-0000-00000F040000}"/>
    <hyperlink ref="C1044" location="'Spain  Migration'!A1" display="'Spain  Migration'!A1" xr:uid="{00000000-0004-0000-0000-000010040000}"/>
    <hyperlink ref="C1045" location="'Sudan Migration'!A1" display="'Sudan Migration'!A1" xr:uid="{00000000-0004-0000-0000-000011040000}"/>
    <hyperlink ref="C1046" location="'Switzerlan Migration'!A1" display="'Switzerlan Migration'!A1" xr:uid="{00000000-0004-0000-0000-000012040000}"/>
    <hyperlink ref="C1047" location="'Turkey  Migration'!A1" display="'Turkey  Migration'!A1" xr:uid="{00000000-0004-0000-0000-000013040000}"/>
    <hyperlink ref="C1048" location="'Uganda  Migration'!A1" display="'Uganda  Migration'!A1" xr:uid="{00000000-0004-0000-0000-000014040000}"/>
    <hyperlink ref="C1049" location="'US Migration'!A1" display="'US Migration'!A1" xr:uid="{00000000-0004-0000-0000-000015040000}"/>
    <hyperlink ref="C1050" location="'UK Migration'!A1" display="'UK Migration'!A1" xr:uid="{00000000-0004-0000-0000-000016040000}"/>
    <hyperlink ref="C1051" location="'Venezula Migration'!A1" display="'Venezula Migration'!A1" xr:uid="{00000000-0004-0000-0000-000017040000}"/>
    <hyperlink ref="C1052" location="'Vietnam Migration'!A1" display="'Vietnam Migration'!A1" xr:uid="{00000000-0004-0000-0000-000018040000}"/>
    <hyperlink ref="C1053" location="'Zambia Migration'!A1" display="'Zambia Migration'!A1" xr:uid="{00000000-0004-0000-0000-000019040000}"/>
    <hyperlink ref="C1054" location="'Zimbabwe Migration'!A1" display="'Zimbabwe Migration'!A1" xr:uid="{00000000-0004-0000-0000-00001A040000}"/>
    <hyperlink ref="C1055" location="'Barbados Migration'!A1" display="'Barbados Migration'!A1" xr:uid="{00000000-0004-0000-0000-00001B040000}"/>
    <hyperlink ref="C1056" location="'Jamaica Migration'!A1" display="'Jamaica Migration'!A1" xr:uid="{00000000-0004-0000-0000-00001C040000}"/>
    <hyperlink ref="C1057" location="'Ghana  Stk Mkt % GDP'!A1" display="'Ghana  Stk Mkt % GDP'!A1" xr:uid="{00000000-0004-0000-0000-00001D040000}"/>
    <hyperlink ref="C1058" location="'Argentina  Stk Mkt % GDP'!A1" display="'Argentina  Stk Mkt % GDP'!A1" xr:uid="{00000000-0004-0000-0000-00001E040000}"/>
    <hyperlink ref="C1059" location="'Australia  Stk Mkt % GDP'!A1" display="'Australia  Stk Mkt % GDP'!A1" xr:uid="{00000000-0004-0000-0000-00001F040000}"/>
    <hyperlink ref="C1060" location="'Bangladesh Stk Mkt % GDP'!A1" display="'Bangladesh Stk Mkt % GDP'!A1" xr:uid="{00000000-0004-0000-0000-000020040000}"/>
    <hyperlink ref="C1061" location="'Botswana  Stk Mkt % GDP'!A1" display="'Botswana  Stk Mkt % GDP'!A1" xr:uid="{00000000-0004-0000-0000-000021040000}"/>
    <hyperlink ref="C1062" location="'Brazil  Stk Mkt % GDP'!A1" display="'Brazil  Stk Mkt % GDP'!A1" xr:uid="{00000000-0004-0000-0000-000022040000}"/>
    <hyperlink ref="C1063" location="'Canada  Stk Mkt % GDP'!A1" display="'Canada  Stk Mkt % GDP'!A1" xr:uid="{00000000-0004-0000-0000-000023040000}"/>
    <hyperlink ref="C1064" location="'Chile  Stk Mkt % GDP'!A1" display="'Chile  Stk Mkt % GDP'!A1" xr:uid="{00000000-0004-0000-0000-000024040000}"/>
    <hyperlink ref="C1065" location="'China  Stk Mkt % GDP'!A1" display="'China  Stk Mkt % GDP'!A1" xr:uid="{00000000-0004-0000-0000-000025040000}"/>
    <hyperlink ref="C1066" location="'Ivory Coast Stk Mkt % GDP'!A1" display="'Ivory Coast Stk Mkt % GDP'!A1" xr:uid="{00000000-0004-0000-0000-000026040000}"/>
    <hyperlink ref="C1067" location="'Egypt  Stk Mkt % GDP'!A1" display="'Egypt  Stk Mkt % GDP'!A1" xr:uid="{00000000-0004-0000-0000-000027040000}"/>
    <hyperlink ref="C1068" location="'France  Stk Mkt % GDP'!A1" display="'France  Stk Mkt % GDP'!A1" xr:uid="{00000000-0004-0000-0000-000028040000}"/>
    <hyperlink ref="C1069" location="'India  Stk Mkt % GDP'!A1" display="'India  Stk Mkt % GDP'!A1" xr:uid="{00000000-0004-0000-0000-000029040000}"/>
    <hyperlink ref="C1070" location="'Indonesia  Stk Mkt % GDP'!A1" display="'Indonesia  Stk Mkt % GDP'!A1" xr:uid="{00000000-0004-0000-0000-00002A040000}"/>
    <hyperlink ref="C1071" location="'Italy  Stk Mkt % GDP'!A1" display="'Italy  Stk Mkt % GDP'!A1" xr:uid="{00000000-0004-0000-0000-00002B040000}"/>
    <hyperlink ref="C1072" location="'Japan  Stk Mkt % GDP'!A1" display="'Japan  Stk Mkt % GDP'!A1" xr:uid="{00000000-0004-0000-0000-00002C040000}"/>
    <hyperlink ref="C1073" location="'Korea Stk Mkt % GDP'!A1" display="'Korea Stk Mkt % GDP'!A1" xr:uid="{00000000-0004-0000-0000-00002D040000}"/>
    <hyperlink ref="C1074" location="'Luxembourg Stk Mkt % GDP'!A1" display="'Luxembourg Stk Mkt % GDP'!A1" xr:uid="{00000000-0004-0000-0000-00002E040000}"/>
    <hyperlink ref="C1075" location="'Malaysia  Stk Mkt % GDP'!A1" display="'Malaysia  Stk Mkt % GDP'!A1" xr:uid="{00000000-0004-0000-0000-00002F040000}"/>
    <hyperlink ref="C1076" location="'Mexico  Stk Mkt % GDP'!A1" display="'Mexico  Stk Mkt % GDP'!A1" xr:uid="{00000000-0004-0000-0000-000030040000}"/>
    <hyperlink ref="C1077" location="'Mongolia  Stk Mkt % GDP'!A1" display="'Mongolia  Stk Mkt % GDP'!A1" xr:uid="{00000000-0004-0000-0000-000031040000}"/>
    <hyperlink ref="C1078" location="'Nigeria  Stk Mkt % GDP'!A1" display="'Nigeria  Stk Mkt % GDP'!A1" xr:uid="{00000000-0004-0000-0000-000032040000}"/>
    <hyperlink ref="C1079" location="'Pakistan  Stk Mkt % GDP'!A1" display="'Pakistan  Stk Mkt % GDP'!A1" xr:uid="{00000000-0004-0000-0000-000033040000}"/>
    <hyperlink ref="C1080" location="'Phillipines Stk Mkt % GDP'!A1" display="'Phillipines Stk Mkt % GDP'!A1" xr:uid="{00000000-0004-0000-0000-000034040000}"/>
    <hyperlink ref="C1081" location="'Peru  Stk Mkt % GDP'!A1" display="'Peru  Stk Mkt % GDP'!A1" xr:uid="{00000000-0004-0000-0000-000035040000}"/>
    <hyperlink ref="C1082" location="'Qatar  Stk Mkt % GDP'!A1" display="'Qatar  Stk Mkt % GDP'!A1" xr:uid="{00000000-0004-0000-0000-000036040000}"/>
    <hyperlink ref="C1083" location="'Russia Stk Mkt % GDP'!A1" display="'Russia Stk Mkt % GDP'!A1" xr:uid="{00000000-0004-0000-0000-000037040000}"/>
    <hyperlink ref="C1084" location="'Saudi Arab Stk Mkt % GDP'!A1" display="'Saudi Arab Stk Mkt % GDP'!A1" xr:uid="{00000000-0004-0000-0000-000038040000}"/>
    <hyperlink ref="C1085" location="'Singapore  Stk Mkt % GDP'!A1" display="'Singapore  Stk Mkt % GDP'!A1" xr:uid="{00000000-0004-0000-0000-000039040000}"/>
    <hyperlink ref="C1086" location="'S Africa Stk Mkt % GDP'!A1" display="'S Africa Stk Mkt % GDP'!A1" xr:uid="{00000000-0004-0000-0000-00003A040000}"/>
    <hyperlink ref="C1087" location="'Spain  Stk Mkt % GDP'!A1" display="'Spain  Stk Mkt % GDP'!A1" xr:uid="{00000000-0004-0000-0000-00003B040000}"/>
    <hyperlink ref="C1088" location="'Switzerlan Stk Mkt % GDP'!A1" display="'Switzerlan Stk Mkt % GDP'!A1" xr:uid="{00000000-0004-0000-0000-00003C040000}"/>
    <hyperlink ref="C1089" location="'Turkey  Stk Mkt % GDP'!A1" display="'Turkey  Stk Mkt % GDP'!A1" xr:uid="{00000000-0004-0000-0000-00003D040000}"/>
    <hyperlink ref="C1090" location="'Uganda  Stk Mkt % GDP'!A1" display="'Uganda  Stk Mkt % GDP'!A1" xr:uid="{00000000-0004-0000-0000-00003E040000}"/>
    <hyperlink ref="C1091" location="'US Stk Mkt % GDP'!A1" display="'US Stk Mkt % GDP'!A1" xr:uid="{00000000-0004-0000-0000-00003F040000}"/>
    <hyperlink ref="C1092" location="'UK Stk Mkt % GDP'!A1" display="'UK Stk Mkt % GDP'!A1" xr:uid="{00000000-0004-0000-0000-000040040000}"/>
    <hyperlink ref="C1093" location="'Venezula Stk Mkt % GDP'!A1" display="'Venezula Stk Mkt % GDP'!A1" xr:uid="{00000000-0004-0000-0000-000041040000}"/>
    <hyperlink ref="C1094" location="'Vietnam Stk Mkt % GDP'!A1" display="'Vietnam Stk Mkt % GDP'!A1" xr:uid="{00000000-0004-0000-0000-000042040000}"/>
    <hyperlink ref="C1095" location="'Zambia Stk Mkt % GDP'!A1" display="'Zambia Stk Mkt % GDP'!A1" xr:uid="{00000000-0004-0000-0000-000043040000}"/>
    <hyperlink ref="C1096" location="'Zimbabwe Stk Mkt % GDP'!A1" display="'Zimbabwe Stk Mkt % GDP'!A1" xr:uid="{00000000-0004-0000-0000-000044040000}"/>
    <hyperlink ref="C1097" location="'Jamaica Stk Mkt % GDP'!A1" display="'Jamaica Stk Mkt % GDP'!A1" xr:uid="{00000000-0004-0000-0000-000045040000}"/>
    <hyperlink ref="C1098" location="'Ghana  Stk Mkt % GDPa'!A1" display="'Ghana  Stk Mkt % GDPa'!A1" xr:uid="{00000000-0004-0000-0000-000046040000}"/>
    <hyperlink ref="C1099" location="'Botswana  Stk Mkt % GDPa'!A1" display="'Botswana  Stk Mkt % GDPa'!A1" xr:uid="{00000000-0004-0000-0000-000047040000}"/>
    <hyperlink ref="C1100" location="'Brazil  Stk Mkt % GDPa'!A1" display="'Brazil  Stk Mkt % GDPa'!A1" xr:uid="{00000000-0004-0000-0000-000048040000}"/>
    <hyperlink ref="C1101" location="'France  Stk Mkt % GDPa'!A1" display="'France  Stk Mkt % GDPa'!A1" xr:uid="{00000000-0004-0000-0000-000049040000}"/>
    <hyperlink ref="C1102" location="'Italy  Stk Mkt % GDPa'!A1" display="'Italy  Stk Mkt % GDPa'!A1" xr:uid="{00000000-0004-0000-0000-00004A040000}"/>
    <hyperlink ref="C1103" location="'Nigeria  Stk Mkt % GDPa'!A1" display="'Nigeria  Stk Mkt % GDPa'!A1" xr:uid="{00000000-0004-0000-0000-00004B040000}"/>
    <hyperlink ref="C1104" location="'Uganda  Stk Mkt % GDPa'!A1" display="'Uganda  Stk Mkt % GDPa'!A1" xr:uid="{00000000-0004-0000-0000-00004C040000}"/>
    <hyperlink ref="C1105" location="'US Stk Mkt % GDPa'!A1" display="'US Stk Mkt % GDPa'!A1" xr:uid="{00000000-0004-0000-0000-00004D040000}"/>
    <hyperlink ref="C1106" location="'Ghana  Listed Cos'!A1" display="'Ghana  Listed Cos'!A1" xr:uid="{00000000-0004-0000-0000-00004E040000}"/>
    <hyperlink ref="C1107" location="'Argentina  Listed Cos'!A1" display="'Argentina  Listed Cos'!A1" xr:uid="{00000000-0004-0000-0000-00004F040000}"/>
    <hyperlink ref="C1108" location="'Australia  Listed Cos'!A1" display="'Australia  Listed Cos'!A1" xr:uid="{00000000-0004-0000-0000-000050040000}"/>
    <hyperlink ref="C1109" location="'Bangladesh Listed Cos'!A1" display="'Bangladesh Listed Cos'!A1" xr:uid="{00000000-0004-0000-0000-000051040000}"/>
    <hyperlink ref="C1110" location="'Botswana  Listed Cos'!A1" display="'Botswana  Listed Cos'!A1" xr:uid="{00000000-0004-0000-0000-000052040000}"/>
    <hyperlink ref="C1111" location="'Brazil  Listed Cos'!A1" display="'Brazil  Listed Cos'!A1" xr:uid="{00000000-0004-0000-0000-000053040000}"/>
    <hyperlink ref="C1112" location="'Canada  Listed Cos'!A1" display="'Canada  Listed Cos'!A1" xr:uid="{00000000-0004-0000-0000-000054040000}"/>
    <hyperlink ref="C1113" location="'Chile  Listed Cos'!A1" display="'Chile  Listed Cos'!A1" xr:uid="{00000000-0004-0000-0000-000055040000}"/>
    <hyperlink ref="C1114" location="'China  Listed Cos'!A1" display="'China  Listed Cos'!A1" xr:uid="{00000000-0004-0000-0000-000056040000}"/>
    <hyperlink ref="C1115" location="'Ivory Coast Listed Cos'!A1" display="'Ivory Coast Listed Cos'!A1" xr:uid="{00000000-0004-0000-0000-000057040000}"/>
    <hyperlink ref="C1116" location="'Egypt  Listed Cos'!A1" display="'Egypt  Listed Cos'!A1" xr:uid="{00000000-0004-0000-0000-000058040000}"/>
    <hyperlink ref="C1117" location="'France  Listed Cos'!A1" display="'France  Listed Cos'!A1" xr:uid="{00000000-0004-0000-0000-000059040000}"/>
    <hyperlink ref="C1118" location="'India  Listed Cos'!A1" display="'India  Listed Cos'!A1" xr:uid="{00000000-0004-0000-0000-00005A040000}"/>
    <hyperlink ref="C1119" location="'Indonesia  Listed Cos'!A1" display="'Indonesia  Listed Cos'!A1" xr:uid="{00000000-0004-0000-0000-00005B040000}"/>
    <hyperlink ref="C1120" location="'Italy  Listed Cos'!A1" display="'Italy  Listed Cos'!A1" xr:uid="{00000000-0004-0000-0000-00005C040000}"/>
    <hyperlink ref="C1121" location="'Japan  Listed Cos'!A1" display="'Japan  Listed Cos'!A1" xr:uid="{00000000-0004-0000-0000-00005D040000}"/>
    <hyperlink ref="C1122" location="'Korea Listed Cos'!A1" display="'Korea Listed Cos'!A1" xr:uid="{00000000-0004-0000-0000-00005E040000}"/>
    <hyperlink ref="C1123" location="'Luxembourg Listed Cos'!A1" display="'Luxembourg Listed Cos'!A1" xr:uid="{00000000-0004-0000-0000-00005F040000}"/>
    <hyperlink ref="C1124" location="'Malaysia  Listed Cos'!A1" display="'Malaysia  Listed Cos'!A1" xr:uid="{00000000-0004-0000-0000-000060040000}"/>
    <hyperlink ref="C1125" location="'Mexico  Listed Cos'!A1" display="'Mexico  Listed Cos'!A1" xr:uid="{00000000-0004-0000-0000-000061040000}"/>
    <hyperlink ref="C1126" location="'Mongolia  Listed Cos'!A1" display="'Mongolia  Listed Cos'!A1" xr:uid="{00000000-0004-0000-0000-000062040000}"/>
    <hyperlink ref="C1127" location="'Nigeria  Listed Cos'!A1" display="'Nigeria  Listed Cos'!A1" xr:uid="{00000000-0004-0000-0000-000063040000}"/>
    <hyperlink ref="C1128" location="'Pakistan  Listed Cos'!A1" display="'Pakistan  Listed Cos'!A1" xr:uid="{00000000-0004-0000-0000-000064040000}"/>
    <hyperlink ref="C1129" location="'Phillipines Listed Cos'!A1" display="'Phillipines Listed Cos'!A1" xr:uid="{00000000-0004-0000-0000-000065040000}"/>
    <hyperlink ref="C1130" location="'Peru  Listed Cos'!A1" display="'Peru  Listed Cos'!A1" xr:uid="{00000000-0004-0000-0000-000066040000}"/>
    <hyperlink ref="C1131" location="'Qatar  Listed Cos'!A1" display="'Qatar  Listed Cos'!A1" xr:uid="{00000000-0004-0000-0000-000067040000}"/>
    <hyperlink ref="C1132" location="'Russia Listed Cos'!A1" display="'Russia Listed Cos'!A1" xr:uid="{00000000-0004-0000-0000-000068040000}"/>
    <hyperlink ref="C1133" location="'Saudi Arab Listed Cos'!A1" display="'Saudi Arab Listed Cos'!A1" xr:uid="{00000000-0004-0000-0000-000069040000}"/>
    <hyperlink ref="C1134" location="'Singapore  Listed Cos'!A1" display="'Singapore  Listed Cos'!A1" xr:uid="{00000000-0004-0000-0000-00006A040000}"/>
    <hyperlink ref="C1135" location="'S Africa Listed Cos'!A1" display="'S Africa Listed Cos'!A1" xr:uid="{00000000-0004-0000-0000-00006B040000}"/>
    <hyperlink ref="C1136" location="'Spain  Listed Cos'!A1" display="'Spain  Listed Cos'!A1" xr:uid="{00000000-0004-0000-0000-00006C040000}"/>
    <hyperlink ref="C1137" location="'Switzerlan Listed Cos'!A1" display="'Switzerlan Listed Cos'!A1" xr:uid="{00000000-0004-0000-0000-00006D040000}"/>
    <hyperlink ref="C1138" location="'Turkey  Listed Cos'!A1" display="'Turkey  Listed Cos'!A1" xr:uid="{00000000-0004-0000-0000-00006E040000}"/>
    <hyperlink ref="C1139" location="'Uganda  Listed Cos'!A1" display="'Uganda  Listed Cos'!A1" xr:uid="{00000000-0004-0000-0000-00006F040000}"/>
    <hyperlink ref="C1140" location="'US Listed Cos'!A1" display="'US Listed Cos'!A1" xr:uid="{00000000-0004-0000-0000-000070040000}"/>
    <hyperlink ref="C1141" location="'UK Listed Cos'!A1" display="'UK Listed Cos'!A1" xr:uid="{00000000-0004-0000-0000-000071040000}"/>
    <hyperlink ref="C1142" location="'Venezula Listed Cos'!A1" display="'Venezula Listed Cos'!A1" xr:uid="{00000000-0004-0000-0000-000072040000}"/>
    <hyperlink ref="C1143" location="'Vietnam Listed Cos'!A1" display="'Vietnam Listed Cos'!A1" xr:uid="{00000000-0004-0000-0000-000073040000}"/>
    <hyperlink ref="C1144" location="'Zambia Listed Cos'!A1" display="'Zambia Listed Cos'!A1" xr:uid="{00000000-0004-0000-0000-000074040000}"/>
    <hyperlink ref="C1145" location="'Zimbabwe Listed Cos'!A1" display="'Zimbabwe Listed Cos'!A1" xr:uid="{00000000-0004-0000-0000-000075040000}"/>
    <hyperlink ref="C1146" location="'Jamaica Listed Cos'!A1" display="'Jamaica Listed Cos'!A1" xr:uid="{00000000-0004-0000-0000-000076040000}"/>
    <hyperlink ref="C1147" location="'Ghana  Stk Mkt Vol % GDP'!A1" display="'Ghana  Stk Mkt Vol % GDP'!A1" xr:uid="{00000000-0004-0000-0000-000077040000}"/>
    <hyperlink ref="C1148" location="'Argentina  Stk Mkt Vol % GDP'!A1" display="'Argentina  Stk Mkt Vol % GDP'!A1" xr:uid="{00000000-0004-0000-0000-000078040000}"/>
    <hyperlink ref="C1149" location="'Australia  Stk Mkt Vol % GDP'!A1" display="'Australia  Stk Mkt Vol % GDP'!A1" xr:uid="{00000000-0004-0000-0000-000079040000}"/>
    <hyperlink ref="C1150" location="'Bangladesh Stk Mkt Vol % GDP'!A1" display="'Bangladesh Stk Mkt Vol % GDP'!A1" xr:uid="{00000000-0004-0000-0000-00007A040000}"/>
    <hyperlink ref="C1151" location="'Botswana  Stk Mkt Vol % GDP'!A1" display="'Botswana  Stk Mkt Vol % GDP'!A1" xr:uid="{00000000-0004-0000-0000-00007B040000}"/>
    <hyperlink ref="C1152" location="'Brazil  Stk Mkt Vol % GDP'!A1" display="'Brazil  Stk Mkt Vol % GDP'!A1" xr:uid="{00000000-0004-0000-0000-00007C040000}"/>
    <hyperlink ref="C1153" location="'Canada  Stk Mkt Vol % GDP'!A1" display="'Canada  Stk Mkt Vol % GDP'!A1" xr:uid="{00000000-0004-0000-0000-00007D040000}"/>
    <hyperlink ref="C1154" location="'Chile  Stk Mkt Vol % GDP'!A1" display="'Chile  Stk Mkt Vol % GDP'!A1" xr:uid="{00000000-0004-0000-0000-00007E040000}"/>
    <hyperlink ref="C1155" location="'China  Stk Mkt Vol % GDP'!A1" display="'China  Stk Mkt Vol % GDP'!A1" xr:uid="{00000000-0004-0000-0000-00007F040000}"/>
    <hyperlink ref="C1156" location="'Ivory Coast Stk Mkt Vol % GD'!A1" display="'Ivory Coast Stk Mkt Vol % GD'!A1" xr:uid="{00000000-0004-0000-0000-000080040000}"/>
    <hyperlink ref="C1157" location="'Egypt  Stk Mkt Vol % GDP'!A1" display="'Egypt  Stk Mkt Vol % GDP'!A1" xr:uid="{00000000-0004-0000-0000-000081040000}"/>
    <hyperlink ref="C1158" location="'France  Stk Mkt Vol % GDP'!A1" display="'France  Stk Mkt Vol % GDP'!A1" xr:uid="{00000000-0004-0000-0000-000082040000}"/>
    <hyperlink ref="C1159" location="'India  Stk Mkt Vol % GDP'!A1" display="'India  Stk Mkt Vol % GDP'!A1" xr:uid="{00000000-0004-0000-0000-000083040000}"/>
    <hyperlink ref="C1160" location="'Indonesia  Stk Mkt Vol % GDP'!A1" display="'Indonesia  Stk Mkt Vol % GDP'!A1" xr:uid="{00000000-0004-0000-0000-000084040000}"/>
    <hyperlink ref="C1161" location="'Italy  Stk Mkt Vol % GDP'!A1" display="'Italy  Stk Mkt Vol % GDP'!A1" xr:uid="{00000000-0004-0000-0000-000085040000}"/>
    <hyperlink ref="C1162" location="'Japan  Stk Mkt Vol % GDP'!A1" display="'Japan  Stk Mkt Vol % GDP'!A1" xr:uid="{00000000-0004-0000-0000-000086040000}"/>
    <hyperlink ref="C1163" location="'Korea Stk Mkt Vol % GDP'!A1" display="'Korea Stk Mkt Vol % GDP'!A1" xr:uid="{00000000-0004-0000-0000-000087040000}"/>
    <hyperlink ref="C1164" location="'Luxembourg Stk Mkt Vol % GDP'!A1" display="'Luxembourg Stk Mkt Vol % GDP'!A1" xr:uid="{00000000-0004-0000-0000-000088040000}"/>
    <hyperlink ref="C1165" location="'Malaysia  Stk Mkt Vol % GDP'!A1" display="'Malaysia  Stk Mkt Vol % GDP'!A1" xr:uid="{00000000-0004-0000-0000-000089040000}"/>
    <hyperlink ref="C1166" location="'Mexico  Stk Mkt Vol % GDP'!A1" display="'Mexico  Stk Mkt Vol % GDP'!A1" xr:uid="{00000000-0004-0000-0000-00008A040000}"/>
    <hyperlink ref="C1167" location="'Mongolia  Stk Mkt Vol % GDP'!A1" display="'Mongolia  Stk Mkt Vol % GDP'!A1" xr:uid="{00000000-0004-0000-0000-00008B040000}"/>
    <hyperlink ref="C1168" location="'Nigeria  Stk Mkt Vol % GDP'!A1" display="'Nigeria  Stk Mkt Vol % GDP'!A1" xr:uid="{00000000-0004-0000-0000-00008C040000}"/>
    <hyperlink ref="C1169" location="'Pakistan  Stk Mkt Vol % GDP'!A1" display="'Pakistan  Stk Mkt Vol % GDP'!A1" xr:uid="{00000000-0004-0000-0000-00008D040000}"/>
    <hyperlink ref="C1170" location="'Phillipines Stk Mkt Vol % GD'!A1" display="'Phillipines Stk Mkt Vol % GD'!A1" xr:uid="{00000000-0004-0000-0000-00008E040000}"/>
    <hyperlink ref="C1171" location="'Peru  Stk Mkt Vol % GDP'!A1" display="'Peru  Stk Mkt Vol % GDP'!A1" xr:uid="{00000000-0004-0000-0000-00008F040000}"/>
    <hyperlink ref="C1172" location="'Qatar  Stk Mkt Vol % GDP'!A1" display="'Qatar  Stk Mkt Vol % GDP'!A1" xr:uid="{00000000-0004-0000-0000-000090040000}"/>
    <hyperlink ref="C1173" location="'Russia Stk Mkt Vol % GDP'!A1" display="'Russia Stk Mkt Vol % GDP'!A1" xr:uid="{00000000-0004-0000-0000-000091040000}"/>
    <hyperlink ref="C1174" location="'Saudi Arab Stk Mkt Vol % GDP'!A1" display="'Saudi Arab Stk Mkt Vol % GDP'!A1" xr:uid="{00000000-0004-0000-0000-000092040000}"/>
    <hyperlink ref="C1175" location="'Singapore  Stk Mkt Vol % GDP'!A1" display="'Singapore  Stk Mkt Vol % GDP'!A1" xr:uid="{00000000-0004-0000-0000-000093040000}"/>
    <hyperlink ref="C1176" location="'S Africa Stk Mkt Vol % GDP'!A1" display="'S Africa Stk Mkt Vol % GDP'!A1" xr:uid="{00000000-0004-0000-0000-000094040000}"/>
    <hyperlink ref="C1177" location="'Spain  Stk Mkt Vol % GDP'!A1" display="'Spain  Stk Mkt Vol % GDP'!A1" xr:uid="{00000000-0004-0000-0000-000095040000}"/>
    <hyperlink ref="C1178" location="'Switzerlan Stk Mkt Vol % GDP'!A1" display="'Switzerlan Stk Mkt Vol % GDP'!A1" xr:uid="{00000000-0004-0000-0000-000096040000}"/>
    <hyperlink ref="C1179" location="'Turkey  Stk Mkt Vol % GDP'!A1" display="'Turkey  Stk Mkt Vol % GDP'!A1" xr:uid="{00000000-0004-0000-0000-000097040000}"/>
    <hyperlink ref="C1180" location="'Uganda  Stk Mkt Vol % GDP'!A1" display="'Uganda  Stk Mkt Vol % GDP'!A1" xr:uid="{00000000-0004-0000-0000-000098040000}"/>
    <hyperlink ref="C1181" location="'US Stk Mkt Vol % GDP'!A1" display="'US Stk Mkt Vol % GDP'!A1" xr:uid="{00000000-0004-0000-0000-000099040000}"/>
    <hyperlink ref="C1182" location="'UK Stk Mkt Vol % GDP'!A1" display="'UK Stk Mkt Vol % GDP'!A1" xr:uid="{00000000-0004-0000-0000-00009A040000}"/>
    <hyperlink ref="C1183" location="'Venezula Stk Mkt Vol % GDP'!A1" display="'Venezula Stk Mkt Vol % GDP'!A1" xr:uid="{00000000-0004-0000-0000-00009B040000}"/>
    <hyperlink ref="C1184" location="'Vietnam Stk Mkt Vol % GDP'!A1" display="'Vietnam Stk Mkt Vol % GDP'!A1" xr:uid="{00000000-0004-0000-0000-00009C040000}"/>
    <hyperlink ref="C1185" location="'Zambia Stk Mkt Vol % GDP'!A1" display="'Zambia Stk Mkt Vol % GDP'!A1" xr:uid="{00000000-0004-0000-0000-00009D040000}"/>
    <hyperlink ref="C1186" location="'Zimbabwe Stk Mkt Vol % GDP'!A1" display="'Zimbabwe Stk Mkt Vol % GDP'!A1" xr:uid="{00000000-0004-0000-0000-00009E040000}"/>
    <hyperlink ref="C1187" location="'Jamaica Stk Mkt Vol % GDP'!A1" display="'Jamaica Stk Mkt Vol % GDP'!A1" xr:uid="{00000000-0004-0000-0000-00009F040000}"/>
    <hyperlink ref="C1188" location="'Ghana  Stock Turnover'!A1" display="'Ghana  Stock Turnover'!A1" xr:uid="{00000000-0004-0000-0000-0000A0040000}"/>
    <hyperlink ref="C1189" location="'Botswana  Stock Turnover'!A1" display="'Botswana  Stock Turnover'!A1" xr:uid="{00000000-0004-0000-0000-0000A1040000}"/>
    <hyperlink ref="C1190" location="'Brazil  Stock Turnover'!A1" display="'Brazil  Stock Turnover'!A1" xr:uid="{00000000-0004-0000-0000-0000A2040000}"/>
    <hyperlink ref="C1191" location="'France  Stock Turnover'!A1" display="'France  Stock Turnover'!A1" xr:uid="{00000000-0004-0000-0000-0000A3040000}"/>
    <hyperlink ref="C1192" location="'Italy  Stock Turnover'!A1" display="'Italy  Stock Turnover'!A1" xr:uid="{00000000-0004-0000-0000-0000A4040000}"/>
    <hyperlink ref="C1193" location="'Nigeria  Stock Turnover'!A1" display="'Nigeria  Stock Turnover'!A1" xr:uid="{00000000-0004-0000-0000-0000A5040000}"/>
    <hyperlink ref="C1194" location="'Uganda  Stock Turnover'!A1" display="'Uganda  Stock Turnover'!A1" xr:uid="{00000000-0004-0000-0000-0000A6040000}"/>
    <hyperlink ref="C1195" location="'US Stock Turnover'!A1" display="'US Stock Turnover'!A1" xr:uid="{00000000-0004-0000-0000-0000A7040000}"/>
    <hyperlink ref="C1196" location="'Ghana  Stock Turnovera'!A1" display="'Ghana  Stock Turnovera'!A1" xr:uid="{00000000-0004-0000-0000-0000A8040000}"/>
    <hyperlink ref="C1197" location="'Argentina  Stock Turnover'!A1" display="'Argentina  Stock Turnover'!A1" xr:uid="{00000000-0004-0000-0000-0000A9040000}"/>
    <hyperlink ref="C1198" location="'Australia  Stock Turnover'!A1" display="'Australia  Stock Turnover'!A1" xr:uid="{00000000-0004-0000-0000-0000AA040000}"/>
    <hyperlink ref="C1199" location="'Bangladesh Stock Turnover'!A1" display="'Bangladesh Stock Turnover'!A1" xr:uid="{00000000-0004-0000-0000-0000AB040000}"/>
    <hyperlink ref="C1200" location="'Botswana  Stock Turnovera'!A1" display="'Botswana  Stock Turnovera'!A1" xr:uid="{00000000-0004-0000-0000-0000AC040000}"/>
    <hyperlink ref="C1201" location="'Brazil  Stock Turnovera'!A1" display="'Brazil  Stock Turnovera'!A1" xr:uid="{00000000-0004-0000-0000-0000AD040000}"/>
    <hyperlink ref="C1202" location="'Canada  Stock Turnover'!A1" display="'Canada  Stock Turnover'!A1" xr:uid="{00000000-0004-0000-0000-0000AE040000}"/>
    <hyperlink ref="C1203" location="'Chile  Stock Turnover'!A1" display="'Chile  Stock Turnover'!A1" xr:uid="{00000000-0004-0000-0000-0000AF040000}"/>
    <hyperlink ref="C1204" location="'China  Stock Turnover'!A1" display="'China  Stock Turnover'!A1" xr:uid="{00000000-0004-0000-0000-0000B0040000}"/>
    <hyperlink ref="C1205" location="'Ivory Coast Stock Turnover'!A1" display="'Ivory Coast Stock Turnover'!A1" xr:uid="{00000000-0004-0000-0000-0000B1040000}"/>
    <hyperlink ref="C1206" location="'Egypt  Stock Turnover'!A1" display="'Egypt  Stock Turnover'!A1" xr:uid="{00000000-0004-0000-0000-0000B2040000}"/>
    <hyperlink ref="C1207" location="'France  Stock Turnovera'!A1" display="'France  Stock Turnovera'!A1" xr:uid="{00000000-0004-0000-0000-0000B3040000}"/>
    <hyperlink ref="C1208" location="'India  Stock Turnover'!A1" display="'India  Stock Turnover'!A1" xr:uid="{00000000-0004-0000-0000-0000B4040000}"/>
    <hyperlink ref="C1209" location="'Indonesia  Stock Turnover'!A1" display="'Indonesia  Stock Turnover'!A1" xr:uid="{00000000-0004-0000-0000-0000B5040000}"/>
    <hyperlink ref="C1210" location="'Italy  Stock Turnovera'!A1" display="'Italy  Stock Turnovera'!A1" xr:uid="{00000000-0004-0000-0000-0000B6040000}"/>
    <hyperlink ref="C1211" location="'Japan  Stock Turnover'!A1" display="'Japan  Stock Turnover'!A1" xr:uid="{00000000-0004-0000-0000-0000B7040000}"/>
    <hyperlink ref="C1212" location="'Korea Stock Turnover'!A1" display="'Korea Stock Turnover'!A1" xr:uid="{00000000-0004-0000-0000-0000B8040000}"/>
    <hyperlink ref="C1213" location="'Luxembourg Stock Turnover'!A1" display="'Luxembourg Stock Turnover'!A1" xr:uid="{00000000-0004-0000-0000-0000B9040000}"/>
    <hyperlink ref="C1214" location="'Malaysia  Stock Turnover'!A1" display="'Malaysia  Stock Turnover'!A1" xr:uid="{00000000-0004-0000-0000-0000BA040000}"/>
    <hyperlink ref="C1215" location="'Mexico  Stock Turnover'!A1" display="'Mexico  Stock Turnover'!A1" xr:uid="{00000000-0004-0000-0000-0000BB040000}"/>
    <hyperlink ref="C1216" location="'Mongolia  Stock Turnover'!A1" display="'Mongolia  Stock Turnover'!A1" xr:uid="{00000000-0004-0000-0000-0000BC040000}"/>
    <hyperlink ref="C1217" location="'Nigeria  Stock Turnovera'!A1" display="'Nigeria  Stock Turnovera'!A1" xr:uid="{00000000-0004-0000-0000-0000BD040000}"/>
    <hyperlink ref="C1218" location="'Pakistan  Stock Turnover'!A1" display="'Pakistan  Stock Turnover'!A1" xr:uid="{00000000-0004-0000-0000-0000BE040000}"/>
    <hyperlink ref="C1219" location="'Phillipines Stock Turnover'!A1" display="'Phillipines Stock Turnover'!A1" xr:uid="{00000000-0004-0000-0000-0000BF040000}"/>
    <hyperlink ref="C1220" location="'Peru  Stock Turnover'!A1" display="'Peru  Stock Turnover'!A1" xr:uid="{00000000-0004-0000-0000-0000C0040000}"/>
    <hyperlink ref="C1221" location="'Qatar  Stock Turnover'!A1" display="'Qatar  Stock Turnover'!A1" xr:uid="{00000000-0004-0000-0000-0000C1040000}"/>
    <hyperlink ref="C1222" location="'Russia Stock Turnover'!A1" display="'Russia Stock Turnover'!A1" xr:uid="{00000000-0004-0000-0000-0000C2040000}"/>
    <hyperlink ref="C1223" location="'Saudi Arab Stock Turnover'!A1" display="'Saudi Arab Stock Turnover'!A1" xr:uid="{00000000-0004-0000-0000-0000C3040000}"/>
    <hyperlink ref="C1224" location="'Singapore  Stock Turnover'!A1" display="'Singapore  Stock Turnover'!A1" xr:uid="{00000000-0004-0000-0000-0000C4040000}"/>
    <hyperlink ref="C1225" location="'S Africa Stock Turnover'!A1" display="'S Africa Stock Turnover'!A1" xr:uid="{00000000-0004-0000-0000-0000C5040000}"/>
    <hyperlink ref="C1226" location="'Spain  Stock Turnover'!A1" display="'Spain  Stock Turnover'!A1" xr:uid="{00000000-0004-0000-0000-0000C6040000}"/>
    <hyperlink ref="C1227" location="'Switzerlan Stock Turnover'!A1" display="'Switzerlan Stock Turnover'!A1" xr:uid="{00000000-0004-0000-0000-0000C7040000}"/>
    <hyperlink ref="C1228" location="'Turkey  Stock Turnover'!A1" display="'Turkey  Stock Turnover'!A1" xr:uid="{00000000-0004-0000-0000-0000C8040000}"/>
    <hyperlink ref="C1229" location="'Uganda  Stock Turnovera'!A1" display="'Uganda  Stock Turnovera'!A1" xr:uid="{00000000-0004-0000-0000-0000C9040000}"/>
    <hyperlink ref="C1230" location="'US Stock Turnovera'!A1" display="'US Stock Turnovera'!A1" xr:uid="{00000000-0004-0000-0000-0000CA040000}"/>
    <hyperlink ref="C1231" location="'UK Stock Turnover'!A1" display="'UK Stock Turnover'!A1" xr:uid="{00000000-0004-0000-0000-0000CB040000}"/>
    <hyperlink ref="C1232" location="'Venezula Stock Turnover'!A1" display="'Venezula Stock Turnover'!A1" xr:uid="{00000000-0004-0000-0000-0000CC040000}"/>
    <hyperlink ref="C1233" location="'Vietnam Stock Turnover'!A1" display="'Vietnam Stock Turnover'!A1" xr:uid="{00000000-0004-0000-0000-0000CD040000}"/>
    <hyperlink ref="C1234" location="'Zambia Stock Turnover'!A1" display="'Zambia Stock Turnover'!A1" xr:uid="{00000000-0004-0000-0000-0000CE040000}"/>
    <hyperlink ref="C1235" location="'Zimbabwe Stock Turnover'!A1" display="'Zimbabwe Stock Turnover'!A1" xr:uid="{00000000-0004-0000-0000-0000CF040000}"/>
    <hyperlink ref="C1236" location="'Jamaica Stock Turnover'!A1" display="'Jamaica Stock Turnover'!A1" xr:uid="{00000000-0004-0000-0000-0000D0040000}"/>
    <hyperlink ref="C1237" location="'Ghana  Govt Exp % GDP'!A1" display="'Ghana  Govt Exp % GDP'!A1" xr:uid="{00000000-0004-0000-0000-0000D1040000}"/>
    <hyperlink ref="C1238" location="'Botswana  Govt Exp % GDP'!A1" display="'Botswana  Govt Exp % GDP'!A1" xr:uid="{00000000-0004-0000-0000-0000D2040000}"/>
    <hyperlink ref="C1239" location="'Burkina Fa Govt Exp % GDP'!A1" display="'Burkina Fa Govt Exp % GDP'!A1" xr:uid="{00000000-0004-0000-0000-0000D3040000}"/>
    <hyperlink ref="C1240" location="'Cameroon  Govt Exp % GDP'!A1" display="'Cameroon  Govt Exp % GDP'!A1" xr:uid="{00000000-0004-0000-0000-0000D4040000}"/>
    <hyperlink ref="C1241" location="'Chad  Govt Exp % GDP'!A1" display="'Chad  Govt Exp % GDP'!A1" xr:uid="{00000000-0004-0000-0000-0000D5040000}"/>
    <hyperlink ref="C1242" location="'Ivory Coast Govt Exp % GDP'!A1" display="'Ivory Coast Govt Exp % GDP'!A1" xr:uid="{00000000-0004-0000-0000-0000D6040000}"/>
    <hyperlink ref="C1243" location="'Benin  Govt Exp % GDP'!A1" display="'Benin  Govt Exp % GDP'!A1" xr:uid="{00000000-0004-0000-0000-0000D7040000}"/>
    <hyperlink ref="C1244" location="'Ethiopia  Govt Exp % GDP'!A1" display="'Ethiopia  Govt Exp % GDP'!A1" xr:uid="{00000000-0004-0000-0000-0000D8040000}"/>
    <hyperlink ref="C1245" location="'Gabon  Govt Exp % GDP'!A1" display="'Gabon  Govt Exp % GDP'!A1" xr:uid="{00000000-0004-0000-0000-0000D9040000}"/>
    <hyperlink ref="C1246" location="'Mali  Govt Exp % GDP'!A1" display="'Mali  Govt Exp % GDP'!A1" xr:uid="{00000000-0004-0000-0000-0000DA040000}"/>
    <hyperlink ref="C1247" location="'Mozambique Govt Exp % GDP'!A1" display="'Mozambique Govt Exp % GDP'!A1" xr:uid="{00000000-0004-0000-0000-0000DB040000}"/>
    <hyperlink ref="C1248" location="'Nigeria  Govt Exp % GDP'!A1" display="'Nigeria  Govt Exp % GDP'!A1" xr:uid="{00000000-0004-0000-0000-0000DC040000}"/>
    <hyperlink ref="C1249" location="'Rwanda  Govt Exp % GDP'!A1" display="'Rwanda  Govt Exp % GDP'!A1" xr:uid="{00000000-0004-0000-0000-0000DD040000}"/>
    <hyperlink ref="C1250" location="'Senegal  Govt Exp % GDP'!A1" display="'Senegal  Govt Exp % GDP'!A1" xr:uid="{00000000-0004-0000-0000-0000DE040000}"/>
    <hyperlink ref="C1251" location="'S Africa Govt Exp % GDP'!A1" display="'S Africa Govt Exp % GDP'!A1" xr:uid="{00000000-0004-0000-0000-0000DF040000}"/>
    <hyperlink ref="C1252" location="'Uganda  Govt Exp % GDP'!A1" display="'Uganda  Govt Exp % GDP'!A1" xr:uid="{00000000-0004-0000-0000-0000E0040000}"/>
    <hyperlink ref="C1253" location="'Zambia Govt Exp % GDP'!A1" display="'Zambia Govt Exp % GDP'!A1" xr:uid="{00000000-0004-0000-0000-0000E1040000}"/>
    <hyperlink ref="C1254" location="'Zimbabwe Govt Exp % GDP'!A1" display="'Zimbabwe Govt Exp % GDP'!A1" xr:uid="{00000000-0004-0000-0000-0000E2040000}"/>
    <hyperlink ref="C1255" location="'Australia  Govt Exp LC'!A1" display="'Australia  Govt Exp LC'!A1" xr:uid="{00000000-0004-0000-0000-0000E3040000}"/>
    <hyperlink ref="C1256" location="'Brazil  Govt Exp LC'!A1" display="'Brazil  Govt Exp LC'!A1" xr:uid="{00000000-0004-0000-0000-0000E4040000}"/>
    <hyperlink ref="C1257" location="'Canada  Govt Exp LC'!A1" display="'Canada  Govt Exp LC'!A1" xr:uid="{00000000-0004-0000-0000-0000E5040000}"/>
    <hyperlink ref="C1258" location="'Chile  Govt Exp LC'!A1" display="'Chile  Govt Exp LC'!A1" xr:uid="{00000000-0004-0000-0000-0000E6040000}"/>
    <hyperlink ref="C1259" location="'France  Govt Exp LC'!A1" display="'France  Govt Exp LC'!A1" xr:uid="{00000000-0004-0000-0000-0000E7040000}"/>
    <hyperlink ref="C1260" location="'India  Govt Exp LC'!A1" display="'India  Govt Exp LC'!A1" xr:uid="{00000000-0004-0000-0000-0000E8040000}"/>
    <hyperlink ref="C1261" location="'Indonesia  Govt Exp LC'!A1" display="'Indonesia  Govt Exp LC'!A1" xr:uid="{00000000-0004-0000-0000-0000E9040000}"/>
    <hyperlink ref="C1262" location="'Italy  Govt Exp LC'!A1" display="'Italy  Govt Exp LC'!A1" xr:uid="{00000000-0004-0000-0000-0000EA040000}"/>
    <hyperlink ref="C1263" location="'Japan  Govt Exp LC'!A1" display="'Japan  Govt Exp LC'!A1" xr:uid="{00000000-0004-0000-0000-0000EB040000}"/>
    <hyperlink ref="C1264" location="'Korea Govt Exp LC'!A1" display="'Korea Govt Exp LC'!A1" xr:uid="{00000000-0004-0000-0000-0000EC040000}"/>
    <hyperlink ref="C1265" location="'Luxembourg Govt Exp LC'!A1" display="'Luxembourg Govt Exp LC'!A1" xr:uid="{00000000-0004-0000-0000-0000ED040000}"/>
    <hyperlink ref="C1266" location="'Mexico  Govt Exp LC'!A1" display="'Mexico  Govt Exp LC'!A1" xr:uid="{00000000-0004-0000-0000-0000EE040000}"/>
    <hyperlink ref="C1267" location="'Russia Govt Exp LC'!A1" display="'Russia Govt Exp LC'!A1" xr:uid="{00000000-0004-0000-0000-0000EF040000}"/>
    <hyperlink ref="C1268" location="'S Africa Govt Exp LC'!A1" display="'S Africa Govt Exp LC'!A1" xr:uid="{00000000-0004-0000-0000-0000F0040000}"/>
    <hyperlink ref="C1269" location="'Spain  Govt Exp LC'!A1" display="'Spain  Govt Exp LC'!A1" xr:uid="{00000000-0004-0000-0000-0000F1040000}"/>
    <hyperlink ref="C1270" location="'Switzerlan Govt Exp LC'!A1" display="'Switzerlan Govt Exp LC'!A1" xr:uid="{00000000-0004-0000-0000-0000F2040000}"/>
    <hyperlink ref="C1271" location="'Turkey  Govt Exp LC'!A1" display="'Turkey  Govt Exp LC'!A1" xr:uid="{00000000-0004-0000-0000-0000F3040000}"/>
    <hyperlink ref="C1272" location="'US Govt Exp LC'!A1" display="'US Govt Exp LC'!A1" xr:uid="{00000000-0004-0000-0000-0000F4040000}"/>
    <hyperlink ref="C1273" location="'UK Govt Exp LC'!A1" display="'UK Govt Exp LC'!A1" xr:uid="{00000000-0004-0000-0000-0000F5040000}"/>
    <hyperlink ref="C1274" location="'Ghana  GINI Index'!A1" display="'Ghana  GINI Index'!A1" xr:uid="{00000000-0004-0000-0000-0000F6040000}"/>
    <hyperlink ref="C1275" location="'Argentina  GINI Index'!A1" display="'Argentina  GINI Index'!A1" xr:uid="{00000000-0004-0000-0000-0000F7040000}"/>
    <hyperlink ref="C1276" location="'Australia  GINI Index'!A1" display="'Australia  GINI Index'!A1" xr:uid="{00000000-0004-0000-0000-0000F8040000}"/>
    <hyperlink ref="C1277" location="'Bangladesh GINI Index'!A1" display="'Bangladesh GINI Index'!A1" xr:uid="{00000000-0004-0000-0000-0000F9040000}"/>
    <hyperlink ref="C1278" location="'Botswana  GINI Index'!A1" display="'Botswana  GINI Index'!A1" xr:uid="{00000000-0004-0000-0000-0000FA040000}"/>
    <hyperlink ref="C1279" location="'Brazil  GINI Index'!A1" display="'Brazil  GINI Index'!A1" xr:uid="{00000000-0004-0000-0000-0000FB040000}"/>
    <hyperlink ref="C1280" location="'Burkina Fa GINI Index'!A1" display="'Burkina Fa GINI Index'!A1" xr:uid="{00000000-0004-0000-0000-0000FC040000}"/>
    <hyperlink ref="C1281" location="'Cameroon  GINI Index'!A1" display="'Cameroon  GINI Index'!A1" xr:uid="{00000000-0004-0000-0000-0000FD040000}"/>
    <hyperlink ref="C1282" location="'Canada  GINI Index'!A1" display="'Canada  GINI Index'!A1" xr:uid="{00000000-0004-0000-0000-0000FE040000}"/>
    <hyperlink ref="C1283" location="'Chad  GINI Index'!A1" display="'Chad  GINI Index'!A1" xr:uid="{00000000-0004-0000-0000-0000FF040000}"/>
    <hyperlink ref="C1284" location="'Chile  GINI Index'!A1" display="'Chile  GINI Index'!A1" xr:uid="{00000000-0004-0000-0000-000000050000}"/>
    <hyperlink ref="C1285" location="'China  GINI Index'!A1" display="'China  GINI Index'!A1" xr:uid="{00000000-0004-0000-0000-000001050000}"/>
    <hyperlink ref="C1286" location="'DRC GINI Index'!A1" display="'DRC GINI Index'!A1" xr:uid="{00000000-0004-0000-0000-000002050000}"/>
    <hyperlink ref="C1287" location="'Ivory Coast GINI Index'!A1" display="'Ivory Coast GINI Index'!A1" xr:uid="{00000000-0004-0000-0000-000003050000}"/>
    <hyperlink ref="C1288" location="'Benin  GINI Index'!A1" display="'Benin  GINI Index'!A1" xr:uid="{00000000-0004-0000-0000-000004050000}"/>
    <hyperlink ref="C1289" location="'Egypt  GINI Index'!A1" display="'Egypt  GINI Index'!A1" xr:uid="{00000000-0004-0000-0000-000005050000}"/>
    <hyperlink ref="C1290" location="'Ethiopia  GINI Index'!A1" display="'Ethiopia  GINI Index'!A1" xr:uid="{00000000-0004-0000-0000-000006050000}"/>
    <hyperlink ref="C1291" location="'France  GINI Index'!A1" display="'France  GINI Index'!A1" xr:uid="{00000000-0004-0000-0000-000007050000}"/>
    <hyperlink ref="C1292" location="'Gabon  GINI Index'!A1" display="'Gabon  GINI Index'!A1" xr:uid="{00000000-0004-0000-0000-000008050000}"/>
    <hyperlink ref="C1293" location="'Haiti  GINI Index'!A1" display="'Haiti  GINI Index'!A1" xr:uid="{00000000-0004-0000-0000-000009050000}"/>
    <hyperlink ref="C1294" location="'India  GINI Index'!A1" display="'India  GINI Index'!A1" xr:uid="{00000000-0004-0000-0000-00000A050000}"/>
    <hyperlink ref="C1295" location="'Indonesia  GINI Index'!A1" display="'Indonesia  GINI Index'!A1" xr:uid="{00000000-0004-0000-0000-00000B050000}"/>
    <hyperlink ref="C1296" location="'Italy  GINI Index'!A1" display="'Italy  GINI Index'!A1" xr:uid="{00000000-0004-0000-0000-00000C050000}"/>
    <hyperlink ref="C1297" location="'Japan  GINI Index'!A1" display="'Japan  GINI Index'!A1" xr:uid="{00000000-0004-0000-0000-00000D050000}"/>
    <hyperlink ref="C1298" location="'Luxembourg GINI Index'!A1" display="'Luxembourg GINI Index'!A1" xr:uid="{00000000-0004-0000-0000-00000E050000}"/>
    <hyperlink ref="C1299" location="'Malaysia  GINI Index'!A1" display="'Malaysia  GINI Index'!A1" xr:uid="{00000000-0004-0000-0000-00000F050000}"/>
    <hyperlink ref="C1300" location="'Mali  GINI Index'!A1" display="'Mali  GINI Index'!A1" xr:uid="{00000000-0004-0000-0000-000010050000}"/>
    <hyperlink ref="C1301" location="'Mexico  GINI Index'!A1" display="'Mexico  GINI Index'!A1" xr:uid="{00000000-0004-0000-0000-000011050000}"/>
    <hyperlink ref="C1302" location="'Mongolia  GINI Index'!A1" display="'Mongolia  GINI Index'!A1" xr:uid="{00000000-0004-0000-0000-000012050000}"/>
    <hyperlink ref="C1303" location="'Mozambique GINI Index'!A1" display="'Mozambique GINI Index'!A1" xr:uid="{00000000-0004-0000-0000-000013050000}"/>
    <hyperlink ref="C1304" location="'Nigeria  GINI Index'!A1" display="'Nigeria  GINI Index'!A1" xr:uid="{00000000-0004-0000-0000-000014050000}"/>
    <hyperlink ref="C1305" location="'Pakistan  GINI Index'!A1" display="'Pakistan  GINI Index'!A1" xr:uid="{00000000-0004-0000-0000-000015050000}"/>
    <hyperlink ref="C1306" location="'Phillipines GINI Index'!A1" display="'Phillipines GINI Index'!A1" xr:uid="{00000000-0004-0000-0000-000016050000}"/>
    <hyperlink ref="C1307" location="'Peru  GINI Index'!A1" display="'Peru  GINI Index'!A1" xr:uid="{00000000-0004-0000-0000-000017050000}"/>
    <hyperlink ref="C1308" location="'Russia GINI Index'!A1" display="'Russia GINI Index'!A1" xr:uid="{00000000-0004-0000-0000-000018050000}"/>
    <hyperlink ref="C1309" location="'Rwanda  GINI Index'!A1" display="'Rwanda  GINI Index'!A1" xr:uid="{00000000-0004-0000-0000-000019050000}"/>
    <hyperlink ref="C1310" location="'Senegal  GINI Index'!A1" display="'Senegal  GINI Index'!A1" xr:uid="{00000000-0004-0000-0000-00001A050000}"/>
    <hyperlink ref="C1311" location="'S Africa GINI Index'!A1" display="'S Africa GINI Index'!A1" xr:uid="{00000000-0004-0000-0000-00001B050000}"/>
    <hyperlink ref="C1312" location="'Spain  GINI Index'!A1" display="'Spain  GINI Index'!A1" xr:uid="{00000000-0004-0000-0000-00001C050000}"/>
    <hyperlink ref="C1313" location="'Sudan GINI Index'!A1" display="'Sudan GINI Index'!A1" xr:uid="{00000000-0004-0000-0000-00001D050000}"/>
    <hyperlink ref="C1314" location="'Switzerlan GINI Index'!A1" display="'Switzerlan GINI Index'!A1" xr:uid="{00000000-0004-0000-0000-00001E050000}"/>
    <hyperlink ref="C1315" location="'Turkey  GINI Index'!A1" display="'Turkey  GINI Index'!A1" xr:uid="{00000000-0004-0000-0000-00001F050000}"/>
    <hyperlink ref="C1316" location="'Uganda  GINI Index'!A1" display="'Uganda  GINI Index'!A1" xr:uid="{00000000-0004-0000-0000-000020050000}"/>
    <hyperlink ref="C1317" location="'US GINI Index'!A1" display="'US GINI Index'!A1" xr:uid="{00000000-0004-0000-0000-000021050000}"/>
    <hyperlink ref="C1318" location="'UK GINI Index'!A1" display="'UK GINI Index'!A1" xr:uid="{00000000-0004-0000-0000-000022050000}"/>
    <hyperlink ref="C1319" location="'Venezula GINI Index'!A1" display="'Venezula GINI Index'!A1" xr:uid="{00000000-0004-0000-0000-000023050000}"/>
    <hyperlink ref="C1320" location="'Vietnam GINI Index'!A1" display="'Vietnam GINI Index'!A1" xr:uid="{00000000-0004-0000-0000-000024050000}"/>
    <hyperlink ref="C1321" location="'Zambia GINI Index'!A1" display="'Zambia GINI Index'!A1" xr:uid="{00000000-0004-0000-0000-000025050000}"/>
    <hyperlink ref="C1322" location="'Jamaica GINI Index'!A1" display="'Jamaica GINI Index'!A1" xr:uid="{00000000-0004-0000-0000-000026050000}"/>
    <hyperlink ref="C1323" location="'Ghana  Business Ease'!A1" display="'Ghana  Business Ease'!A1" xr:uid="{00000000-0004-0000-0000-000027050000}"/>
    <hyperlink ref="C1324" location="'Argentina  Business Ease'!A1" display="'Argentina  Business Ease'!A1" xr:uid="{00000000-0004-0000-0000-000028050000}"/>
    <hyperlink ref="C1325" location="'Australia  Business Ease'!A1" display="'Australia  Business Ease'!A1" xr:uid="{00000000-0004-0000-0000-000029050000}"/>
    <hyperlink ref="C1326" location="'Bangladesh Business Ease'!A1" display="'Bangladesh Business Ease'!A1" xr:uid="{00000000-0004-0000-0000-00002A050000}"/>
    <hyperlink ref="C1327" location="'Botswana  Business Ease'!A1" display="'Botswana  Business Ease'!A1" xr:uid="{00000000-0004-0000-0000-00002B050000}"/>
    <hyperlink ref="C1328" location="'Brazil  Business Ease'!A1" display="'Brazil  Business Ease'!A1" xr:uid="{00000000-0004-0000-0000-00002C050000}"/>
    <hyperlink ref="C1329" location="'Burkina Fa Business Ease'!A1" display="'Burkina Fa Business Ease'!A1" xr:uid="{00000000-0004-0000-0000-00002D050000}"/>
    <hyperlink ref="C1330" location="'Cameroon  Business Ease'!A1" display="'Cameroon  Business Ease'!A1" xr:uid="{00000000-0004-0000-0000-00002E050000}"/>
    <hyperlink ref="C1331" location="'Canada  Business Ease'!A1" display="'Canada  Business Ease'!A1" xr:uid="{00000000-0004-0000-0000-00002F050000}"/>
    <hyperlink ref="C1332" location="'Chad  Business Ease'!A1" display="'Chad  Business Ease'!A1" xr:uid="{00000000-0004-0000-0000-000030050000}"/>
    <hyperlink ref="C1333" location="'Chile  Business Ease'!A1" display="'Chile  Business Ease'!A1" xr:uid="{00000000-0004-0000-0000-000031050000}"/>
    <hyperlink ref="C1334" location="'China  Business Ease'!A1" display="'China  Business Ease'!A1" xr:uid="{00000000-0004-0000-0000-000032050000}"/>
    <hyperlink ref="C1335" location="'DRC Business Ease'!A1" display="'DRC Business Ease'!A1" xr:uid="{00000000-0004-0000-0000-000033050000}"/>
    <hyperlink ref="C1336" location="'Ivory Coast Business Ease'!A1" display="'Ivory Coast Business Ease'!A1" xr:uid="{00000000-0004-0000-0000-000034050000}"/>
    <hyperlink ref="C1337" location="'Benin  Business Ease'!A1" display="'Benin  Business Ease'!A1" xr:uid="{00000000-0004-0000-0000-000035050000}"/>
    <hyperlink ref="C1338" location="'Egypt  Business Ease'!A1" display="'Egypt  Business Ease'!A1" xr:uid="{00000000-0004-0000-0000-000036050000}"/>
    <hyperlink ref="C1339" location="'Ethiopia  Business Ease'!A1" display="'Ethiopia  Business Ease'!A1" xr:uid="{00000000-0004-0000-0000-000037050000}"/>
    <hyperlink ref="C1340" location="'France  Business Ease'!A1" display="'France  Business Ease'!A1" xr:uid="{00000000-0004-0000-0000-000038050000}"/>
    <hyperlink ref="C1341" location="'Gabon  Business Ease'!A1" display="'Gabon  Business Ease'!A1" xr:uid="{00000000-0004-0000-0000-000039050000}"/>
    <hyperlink ref="C1342" location="'Haiti  Business Ease'!A1" display="'Haiti  Business Ease'!A1" xr:uid="{00000000-0004-0000-0000-00003A050000}"/>
    <hyperlink ref="C1343" location="'India  Business Ease'!A1" display="'India  Business Ease'!A1" xr:uid="{00000000-0004-0000-0000-00003B050000}"/>
    <hyperlink ref="C1344" location="'Indonesia  Business Ease'!A1" display="'Indonesia  Business Ease'!A1" xr:uid="{00000000-0004-0000-0000-00003C050000}"/>
    <hyperlink ref="C1345" location="'Italy  Business Ease'!A1" display="'Italy  Business Ease'!A1" xr:uid="{00000000-0004-0000-0000-00003D050000}"/>
    <hyperlink ref="C1346" location="'Japan  Business Ease'!A1" display="'Japan  Business Ease'!A1" xr:uid="{00000000-0004-0000-0000-00003E050000}"/>
    <hyperlink ref="C1347" location="'Korea Business Ease'!A1" display="'Korea Business Ease'!A1" xr:uid="{00000000-0004-0000-0000-00003F050000}"/>
    <hyperlink ref="C1348" location="'Luxembourg Business Ease'!A1" display="'Luxembourg Business Ease'!A1" xr:uid="{00000000-0004-0000-0000-000040050000}"/>
    <hyperlink ref="C1349" location="'Malaysia  Business Ease'!A1" display="'Malaysia  Business Ease'!A1" xr:uid="{00000000-0004-0000-0000-000041050000}"/>
    <hyperlink ref="C1350" location="'Mali  Business Ease'!A1" display="'Mali  Business Ease'!A1" xr:uid="{00000000-0004-0000-0000-000042050000}"/>
    <hyperlink ref="C1351" location="'Mexico  Business Ease'!A1" display="'Mexico  Business Ease'!A1" xr:uid="{00000000-0004-0000-0000-000043050000}"/>
    <hyperlink ref="C1352" location="'Mongolia  Business Ease'!A1" display="'Mongolia  Business Ease'!A1" xr:uid="{00000000-0004-0000-0000-000044050000}"/>
    <hyperlink ref="C1353" location="'Mozambique Business Ease'!A1" display="'Mozambique Business Ease'!A1" xr:uid="{00000000-0004-0000-0000-000045050000}"/>
    <hyperlink ref="C1354" location="'Nigeria  Business Ease'!A1" display="'Nigeria  Business Ease'!A1" xr:uid="{00000000-0004-0000-0000-000046050000}"/>
    <hyperlink ref="C1355" location="'Pakistan  Business Ease'!A1" display="'Pakistan  Business Ease'!A1" xr:uid="{00000000-0004-0000-0000-000047050000}"/>
    <hyperlink ref="C1356" location="'Phillipines Business Ease'!A1" display="'Phillipines Business Ease'!A1" xr:uid="{00000000-0004-0000-0000-000048050000}"/>
    <hyperlink ref="C1357" location="'Peru  Business Ease'!A1" display="'Peru  Business Ease'!A1" xr:uid="{00000000-0004-0000-0000-000049050000}"/>
    <hyperlink ref="C1358" location="'Qatar  Business Ease'!A1" display="'Qatar  Business Ease'!A1" xr:uid="{00000000-0004-0000-0000-00004A050000}"/>
    <hyperlink ref="C1359" location="'Russia Business Ease'!A1" display="'Russia Business Ease'!A1" xr:uid="{00000000-0004-0000-0000-00004B050000}"/>
    <hyperlink ref="C1360" location="'Rwanda  Business Ease'!A1" display="'Rwanda  Business Ease'!A1" xr:uid="{00000000-0004-0000-0000-00004C050000}"/>
    <hyperlink ref="C1361" location="'Saudi Arab Business Ease'!A1" display="'Saudi Arab Business Ease'!A1" xr:uid="{00000000-0004-0000-0000-00004D050000}"/>
    <hyperlink ref="C1362" location="'Senegal  Business Ease'!A1" display="'Senegal  Business Ease'!A1" xr:uid="{00000000-0004-0000-0000-00004E050000}"/>
    <hyperlink ref="C1363" location="'Singapore  Business Ease'!A1" display="'Singapore  Business Ease'!A1" xr:uid="{00000000-0004-0000-0000-00004F050000}"/>
    <hyperlink ref="C1364" location="'S Africa Business Ease'!A1" display="'S Africa Business Ease'!A1" xr:uid="{00000000-0004-0000-0000-000050050000}"/>
    <hyperlink ref="C1365" location="'Spain  Business Ease'!A1" display="'Spain  Business Ease'!A1" xr:uid="{00000000-0004-0000-0000-000051050000}"/>
    <hyperlink ref="C1366" location="'Sudan Business Ease'!A1" display="'Sudan Business Ease'!A1" xr:uid="{00000000-0004-0000-0000-000052050000}"/>
    <hyperlink ref="C1367" location="'Switzerlan Business Ease'!A1" display="'Switzerlan Business Ease'!A1" xr:uid="{00000000-0004-0000-0000-000053050000}"/>
    <hyperlink ref="C1368" location="'Turkey  Business Ease'!A1" display="'Turkey  Business Ease'!A1" xr:uid="{00000000-0004-0000-0000-000054050000}"/>
    <hyperlink ref="C1369" location="'Uganda  Business Ease'!A1" display="'Uganda  Business Ease'!A1" xr:uid="{00000000-0004-0000-0000-000055050000}"/>
    <hyperlink ref="C1370" location="'US Business Ease'!A1" display="'US Business Ease'!A1" xr:uid="{00000000-0004-0000-0000-000056050000}"/>
    <hyperlink ref="C1371" location="'UK Business Ease'!A1" display="'UK Business Ease'!A1" xr:uid="{00000000-0004-0000-0000-000057050000}"/>
    <hyperlink ref="C1372" location="'Venezula Business Ease'!A1" display="'Venezula Business Ease'!A1" xr:uid="{00000000-0004-0000-0000-000058050000}"/>
    <hyperlink ref="C1373" location="'Vietnam Business Ease'!A1" display="'Vietnam Business Ease'!A1" xr:uid="{00000000-0004-0000-0000-000059050000}"/>
    <hyperlink ref="C1374" location="'Zambia Business Ease'!A1" display="'Zambia Business Ease'!A1" xr:uid="{00000000-0004-0000-0000-00005A050000}"/>
    <hyperlink ref="C1375" location="'Zimbabwe Business Ease'!A1" display="'Zimbabwe Business Ease'!A1" xr:uid="{00000000-0004-0000-0000-00005B050000}"/>
    <hyperlink ref="C1376" location="'Barbados Business Ease'!A1" display="'Barbados Business Ease'!A1" xr:uid="{00000000-0004-0000-0000-00005C050000}"/>
    <hyperlink ref="C1377" location="'Jamaica Business Ease'!A1" display="'Jamaica Business Ease'!A1" xr:uid="{00000000-0004-0000-0000-00005D050000}"/>
    <hyperlink ref="C1378" location="'Ghana  Line Credit %'!A1" display="'Ghana  Line Credit %'!A1" xr:uid="{00000000-0004-0000-0000-00005E050000}"/>
    <hyperlink ref="C1379" location="'Argentina  Line Credit %'!A1" display="'Argentina  Line Credit %'!A1" xr:uid="{00000000-0004-0000-0000-00005F050000}"/>
    <hyperlink ref="C1380" location="'Botswana  Line Credit %'!A1" display="'Botswana  Line Credit %'!A1" xr:uid="{00000000-0004-0000-0000-000060050000}"/>
    <hyperlink ref="C1381" location="'Brazil  Line Credit %'!A1" display="'Brazil  Line Credit %'!A1" xr:uid="{00000000-0004-0000-0000-000061050000}"/>
    <hyperlink ref="C1382" location="'Burkina Fa Line Credit %'!A1" display="'Burkina Fa Line Credit %'!A1" xr:uid="{00000000-0004-0000-0000-000062050000}"/>
    <hyperlink ref="C1383" location="'Cameroon  Line Credit %'!A1" display="'Cameroon  Line Credit %'!A1" xr:uid="{00000000-0004-0000-0000-000063050000}"/>
    <hyperlink ref="C1384" location="'Chad  Line Credit %'!A1" display="'Chad  Line Credit %'!A1" xr:uid="{00000000-0004-0000-0000-000064050000}"/>
    <hyperlink ref="C1385" location="'Chile  Line Credit %'!A1" display="'Chile  Line Credit %'!A1" xr:uid="{00000000-0004-0000-0000-000065050000}"/>
    <hyperlink ref="C1386" location="'DRC Line Credit %'!A1" display="'DRC Line Credit %'!A1" xr:uid="{00000000-0004-0000-0000-000066050000}"/>
    <hyperlink ref="C1387" location="'Ivory Coast Line Credit %'!A1" display="'Ivory Coast Line Credit %'!A1" xr:uid="{00000000-0004-0000-0000-000067050000}"/>
    <hyperlink ref="C1388" location="'Benin  Line Credit %'!A1" display="'Benin  Line Credit %'!A1" xr:uid="{00000000-0004-0000-0000-000068050000}"/>
    <hyperlink ref="C1389" location="'Gabon  Line Credit %'!A1" display="'Gabon  Line Credit %'!A1" xr:uid="{00000000-0004-0000-0000-000069050000}"/>
    <hyperlink ref="C1390" location="'Indonesia  Line Credit %'!A1" display="'Indonesia  Line Credit %'!A1" xr:uid="{00000000-0004-0000-0000-00006A050000}"/>
    <hyperlink ref="C1391" location="'Mali  Line Credit %'!A1" display="'Mali  Line Credit %'!A1" xr:uid="{00000000-0004-0000-0000-00006B050000}"/>
    <hyperlink ref="C1392" location="'Mexico  Line Credit %'!A1" display="'Mexico  Line Credit %'!A1" xr:uid="{00000000-0004-0000-0000-00006C050000}"/>
    <hyperlink ref="C1393" location="'Mongolia  Line Credit %'!A1" display="'Mongolia  Line Credit %'!A1" xr:uid="{00000000-0004-0000-0000-00006D050000}"/>
    <hyperlink ref="C1394" location="'Mozambique Line Credit %'!A1" display="'Mozambique Line Credit %'!A1" xr:uid="{00000000-0004-0000-0000-00006E050000}"/>
    <hyperlink ref="C1395" location="'Nigeria  Line Credit %'!A1" display="'Nigeria  Line Credit %'!A1" xr:uid="{00000000-0004-0000-0000-00006F050000}"/>
    <hyperlink ref="C1396" location="'Phillipines Line Credit %'!A1" display="'Phillipines Line Credit %'!A1" xr:uid="{00000000-0004-0000-0000-000070050000}"/>
    <hyperlink ref="C1397" location="'Peru  Line Credit %'!A1" display="'Peru  Line Credit %'!A1" xr:uid="{00000000-0004-0000-0000-000071050000}"/>
    <hyperlink ref="C1398" location="'Russia Line Credit %'!A1" display="'Russia Line Credit %'!A1" xr:uid="{00000000-0004-0000-0000-000072050000}"/>
    <hyperlink ref="C1399" location="'Rwanda  Line Credit %'!A1" display="'Rwanda  Line Credit %'!A1" xr:uid="{00000000-0004-0000-0000-000073050000}"/>
    <hyperlink ref="C1400" location="'Senegal  Line Credit %'!A1" display="'Senegal  Line Credit %'!A1" xr:uid="{00000000-0004-0000-0000-000074050000}"/>
    <hyperlink ref="C1401" location="'S Africa Line Credit %'!A1" display="'S Africa Line Credit %'!A1" xr:uid="{00000000-0004-0000-0000-000075050000}"/>
    <hyperlink ref="C1402" location="'Turkey  Line Credit %'!A1" display="'Turkey  Line Credit %'!A1" xr:uid="{00000000-0004-0000-0000-000076050000}"/>
    <hyperlink ref="C1403" location="'Uganda  Line Credit %'!A1" display="'Uganda  Line Credit %'!A1" xr:uid="{00000000-0004-0000-0000-000077050000}"/>
    <hyperlink ref="C1404" location="'Venezula Line Credit %'!A1" display="'Venezula Line Credit %'!A1" xr:uid="{00000000-0004-0000-0000-000078050000}"/>
    <hyperlink ref="C1405" location="'Vietnam Line Credit %'!A1" display="'Vietnam Line Credit %'!A1" xr:uid="{00000000-0004-0000-0000-000079050000}"/>
    <hyperlink ref="C1406" location="'Zambia Line Credit %'!A1" display="'Zambia Line Credit %'!A1" xr:uid="{00000000-0004-0000-0000-00007A050000}"/>
    <hyperlink ref="C1407" location="'Ghana  Govt Rev % GDP'!A1" display="'Ghana  Govt Rev % GDP'!A1" xr:uid="{00000000-0004-0000-0000-00007B050000}"/>
    <hyperlink ref="C1408" location="'Botswana  Govt Rev % GDP'!A1" display="'Botswana  Govt Rev % GDP'!A1" xr:uid="{00000000-0004-0000-0000-00007C050000}"/>
    <hyperlink ref="C1409" location="'Burkina Fa Govt Rev % GDP'!A1" display="'Burkina Fa Govt Rev % GDP'!A1" xr:uid="{00000000-0004-0000-0000-00007D050000}"/>
    <hyperlink ref="C1410" location="'Cameroon  Govt Rev % GDP'!A1" display="'Cameroon  Govt Rev % GDP'!A1" xr:uid="{00000000-0004-0000-0000-00007E050000}"/>
    <hyperlink ref="C1411" location="'Chad  Govt Rev % GDP'!A1" display="'Chad  Govt Rev % GDP'!A1" xr:uid="{00000000-0004-0000-0000-00007F050000}"/>
    <hyperlink ref="C1412" location="'Ivory Coast Govt Rev % GDP'!A1" display="'Ivory Coast Govt Rev % GDP'!A1" xr:uid="{00000000-0004-0000-0000-000080050000}"/>
    <hyperlink ref="C1413" location="'Benin  Govt Rev % GDP'!A1" display="'Benin  Govt Rev % GDP'!A1" xr:uid="{00000000-0004-0000-0000-000081050000}"/>
    <hyperlink ref="C1414" location="'Ethiopia  Govt Rev % GDP'!A1" display="'Ethiopia  Govt Rev % GDP'!A1" xr:uid="{00000000-0004-0000-0000-000082050000}"/>
    <hyperlink ref="C1415" location="'Gabon  Govt Rev % GDP'!A1" display="'Gabon  Govt Rev % GDP'!A1" xr:uid="{00000000-0004-0000-0000-000083050000}"/>
    <hyperlink ref="C1416" location="'Mali  Govt Rev % GDP'!A1" display="'Mali  Govt Rev % GDP'!A1" xr:uid="{00000000-0004-0000-0000-000084050000}"/>
    <hyperlink ref="C1417" location="'Mozambique Govt Rev % GDP'!A1" display="'Mozambique Govt Rev % GDP'!A1" xr:uid="{00000000-0004-0000-0000-000085050000}"/>
    <hyperlink ref="C1418" location="'Nigeria  Govt Rev % GDP'!A1" display="'Nigeria  Govt Rev % GDP'!A1" xr:uid="{00000000-0004-0000-0000-000086050000}"/>
    <hyperlink ref="C1419" location="'Rwanda  Govt Rev % GDP'!A1" display="'Rwanda  Govt Rev % GDP'!A1" xr:uid="{00000000-0004-0000-0000-000087050000}"/>
    <hyperlink ref="C1420" location="'Senegal  Govt Rev % GDP'!A1" display="'Senegal  Govt Rev % GDP'!A1" xr:uid="{00000000-0004-0000-0000-000088050000}"/>
    <hyperlink ref="C1421" location="'S Africa Govt Rev % GDP'!A1" display="'S Africa Govt Rev % GDP'!A1" xr:uid="{00000000-0004-0000-0000-000089050000}"/>
    <hyperlink ref="C1422" location="'Uganda  Govt Rev % GDP'!A1" display="'Uganda  Govt Rev % GDP'!A1" xr:uid="{00000000-0004-0000-0000-00008A050000}"/>
    <hyperlink ref="C1423" location="'Zambia Govt Rev % GDP'!A1" display="'Zambia Govt Rev % GDP'!A1" xr:uid="{00000000-0004-0000-0000-00008B050000}"/>
    <hyperlink ref="C1424" location="'Zimbabwe Govt Rev % GDP'!A1" display="'Zimbabwe Govt Rev % GDP'!A1" xr:uid="{00000000-0004-0000-0000-00008C050000}"/>
    <hyperlink ref="C1425" location="'Ghana  Govt % SOE'!A1" display="'Ghana  Govt % SOE'!A1" xr:uid="{00000000-0004-0000-0000-00008D050000}"/>
    <hyperlink ref="C1426" location="'Botswana  Govt % SOE'!A1" display="'Botswana  Govt % SOE'!A1" xr:uid="{00000000-0004-0000-0000-00008E050000}"/>
    <hyperlink ref="C1427" location="'Brazil  Govt % SOE'!A1" display="'Brazil  Govt % SOE'!A1" xr:uid="{00000000-0004-0000-0000-00008F050000}"/>
    <hyperlink ref="C1428" location="'Burkina Fa Govt % SOE'!A1" display="'Burkina Fa Govt % SOE'!A1" xr:uid="{00000000-0004-0000-0000-000090050000}"/>
    <hyperlink ref="C1429" location="'France  Govt % SOE'!A1" display="'France  Govt % SOE'!A1" xr:uid="{00000000-0004-0000-0000-000091050000}"/>
    <hyperlink ref="C1430" location="'Italy  Govt % SOE'!A1" display="'Italy  Govt % SOE'!A1" xr:uid="{00000000-0004-0000-0000-000092050000}"/>
    <hyperlink ref="C1431" location="'Nigeria  Govt % SOE'!A1" display="'Nigeria  Govt % SOE'!A1" xr:uid="{00000000-0004-0000-0000-000093050000}"/>
    <hyperlink ref="C1432" location="'Rwanda  Govt % SOE'!A1" display="'Rwanda  Govt % SOE'!A1" xr:uid="{00000000-0004-0000-0000-000094050000}"/>
    <hyperlink ref="C1433" location="'Uganda  Govt % SOE'!A1" display="'Uganda  Govt % SOE'!A1" xr:uid="{00000000-0004-0000-0000-000095050000}"/>
    <hyperlink ref="C1434" location="'US Govt % SOE'!A1" display="'US Govt % SOE'!A1" xr:uid="{00000000-0004-0000-0000-000096050000}"/>
    <hyperlink ref="C1435" location="'Australia  Govt Debt % GDP'!A1" display="'Australia  Govt Debt % GDP'!A1" xr:uid="{00000000-0004-0000-0000-000097050000}"/>
    <hyperlink ref="C1436" location="'Bangladesh Govt Debt % GDP'!A1" display="'Bangladesh Govt Debt % GDP'!A1" xr:uid="{00000000-0004-0000-0000-000098050000}"/>
    <hyperlink ref="C1437" location="'Botswana  Govt Debt % GDP'!A1" display="'Botswana  Govt Debt % GDP'!A1" xr:uid="{00000000-0004-0000-0000-000099050000}"/>
    <hyperlink ref="C1438" location="'Brazil  Govt Debt % GDP'!A1" display="'Brazil  Govt Debt % GDP'!A1" xr:uid="{00000000-0004-0000-0000-00009A050000}"/>
    <hyperlink ref="C1439" location="'Cameroon  Govt Debt % GDP'!A1" display="'Cameroon  Govt Debt % GDP'!A1" xr:uid="{00000000-0004-0000-0000-00009B050000}"/>
    <hyperlink ref="C1440" location="'Canada  Govt Debt % GDP'!A1" display="'Canada  Govt Debt % GDP'!A1" xr:uid="{00000000-0004-0000-0000-00009C050000}"/>
    <hyperlink ref="C1441" location="'China  Govt Debt % GDP'!A1" display="'China  Govt Debt % GDP'!A1" xr:uid="{00000000-0004-0000-0000-00009D050000}"/>
    <hyperlink ref="C1442" location="'DRC Govt Debt % GDP'!A1" display="'DRC Govt Debt % GDP'!A1" xr:uid="{00000000-0004-0000-0000-00009E050000}"/>
    <hyperlink ref="C1443" location="'Ivory Coast Govt Debt % GDP'!A1" display="'Ivory Coast Govt Debt % GDP'!A1" xr:uid="{00000000-0004-0000-0000-00009F050000}"/>
    <hyperlink ref="C1444" location="'Egypt  Govt Debt % GDP'!A1" display="'Egypt  Govt Debt % GDP'!A1" xr:uid="{00000000-0004-0000-0000-0000A0050000}"/>
    <hyperlink ref="C1445" location="'Ethiopia  Govt Debt % GDP'!A1" display="'Ethiopia  Govt Debt % GDP'!A1" xr:uid="{00000000-0004-0000-0000-0000A1050000}"/>
    <hyperlink ref="C1446" location="'France  Govt Debt % GDP'!A1" display="'France  Govt Debt % GDP'!A1" xr:uid="{00000000-0004-0000-0000-0000A2050000}"/>
    <hyperlink ref="C1447" location="'India  Govt Debt % GDP'!A1" display="'India  Govt Debt % GDP'!A1" xr:uid="{00000000-0004-0000-0000-0000A3050000}"/>
    <hyperlink ref="C1448" location="'Indonesia  Govt Debt % GDP'!A1" display="'Indonesia  Govt Debt % GDP'!A1" xr:uid="{00000000-0004-0000-0000-0000A4050000}"/>
    <hyperlink ref="C1449" location="'Italy  Govt Debt % GDP'!A1" display="'Italy  Govt Debt % GDP'!A1" xr:uid="{00000000-0004-0000-0000-0000A5050000}"/>
    <hyperlink ref="C1450" location="'Japan  Govt Debt % GDP'!A1" display="'Japan  Govt Debt % GDP'!A1" xr:uid="{00000000-0004-0000-0000-0000A6050000}"/>
    <hyperlink ref="C1451" location="'Korea Govt Debt % GDP'!A1" display="'Korea Govt Debt % GDP'!A1" xr:uid="{00000000-0004-0000-0000-0000A7050000}"/>
    <hyperlink ref="C1452" location="'Luxembourg Govt Debt % GDP'!A1" display="'Luxembourg Govt Debt % GDP'!A1" xr:uid="{00000000-0004-0000-0000-0000A8050000}"/>
    <hyperlink ref="C1453" location="'Malaysia  Govt Debt % GDP'!A1" display="'Malaysia  Govt Debt % GDP'!A1" xr:uid="{00000000-0004-0000-0000-0000A9050000}"/>
    <hyperlink ref="C1454" location="'Mexico  Govt Debt % GDP'!A1" display="'Mexico  Govt Debt % GDP'!A1" xr:uid="{00000000-0004-0000-0000-0000AA050000}"/>
    <hyperlink ref="C1455" location="'Mongolia  Govt Debt % GDP'!A1" display="'Mongolia  Govt Debt % GDP'!A1" xr:uid="{00000000-0004-0000-0000-0000AB050000}"/>
    <hyperlink ref="C1456" location="'Nigeria  Govt Debt % GDP'!A1" display="'Nigeria  Govt Debt % GDP'!A1" xr:uid="{00000000-0004-0000-0000-0000AC050000}"/>
    <hyperlink ref="C1457" location="'Pakistan  Govt Debt % GDP'!A1" display="'Pakistan  Govt Debt % GDP'!A1" xr:uid="{00000000-0004-0000-0000-0000AD050000}"/>
    <hyperlink ref="C1458" location="'Phillipines Govt Debt % GDP'!A1" display="'Phillipines Govt Debt % GDP'!A1" xr:uid="{00000000-0004-0000-0000-0000AE050000}"/>
    <hyperlink ref="C1459" location="'Peru  Govt Debt % GDP'!A1" display="'Peru  Govt Debt % GDP'!A1" xr:uid="{00000000-0004-0000-0000-0000AF050000}"/>
    <hyperlink ref="C1460" location="'Russia Govt Debt % GDP'!A1" display="'Russia Govt Debt % GDP'!A1" xr:uid="{00000000-0004-0000-0000-0000B0050000}"/>
    <hyperlink ref="C1461" location="'Rwanda  Govt Debt % GDP'!A1" display="'Rwanda  Govt Debt % GDP'!A1" xr:uid="{00000000-0004-0000-0000-0000B1050000}"/>
    <hyperlink ref="C1462" location="'Senegal  Govt Debt % GDP'!A1" display="'Senegal  Govt Debt % GDP'!A1" xr:uid="{00000000-0004-0000-0000-0000B2050000}"/>
    <hyperlink ref="C1463" location="'Singapore  Govt Debt % GDP'!A1" display="'Singapore  Govt Debt % GDP'!A1" xr:uid="{00000000-0004-0000-0000-0000B3050000}"/>
    <hyperlink ref="C1464" location="'S Africa Govt Debt % GDP'!A1" display="'S Africa Govt Debt % GDP'!A1" xr:uid="{00000000-0004-0000-0000-0000B4050000}"/>
    <hyperlink ref="C1465" location="'Spain  Govt Debt % GDP'!A1" display="'Spain  Govt Debt % GDP'!A1" xr:uid="{00000000-0004-0000-0000-0000B5050000}"/>
    <hyperlink ref="C1466" location="'Sudan Govt Debt % GDP'!A1" display="'Sudan Govt Debt % GDP'!A1" xr:uid="{00000000-0004-0000-0000-0000B6050000}"/>
    <hyperlink ref="C1467" location="'Switzerlan Govt Debt % GDP'!A1" display="'Switzerlan Govt Debt % GDP'!A1" xr:uid="{00000000-0004-0000-0000-0000B7050000}"/>
    <hyperlink ref="C1468" location="'Turkey  Govt Debt % GDP'!A1" display="'Turkey  Govt Debt % GDP'!A1" xr:uid="{00000000-0004-0000-0000-0000B8050000}"/>
    <hyperlink ref="C1469" location="'Uganda  Govt Debt % GDP'!A1" display="'Uganda  Govt Debt % GDP'!A1" xr:uid="{00000000-0004-0000-0000-0000B9050000}"/>
    <hyperlink ref="C1470" location="'US Govt Debt % GDP'!A1" display="'US Govt Debt % GDP'!A1" xr:uid="{00000000-0004-0000-0000-0000BA050000}"/>
    <hyperlink ref="C1471" location="'UK Govt Debt % GDP'!A1" display="'UK Govt Debt % GDP'!A1" xr:uid="{00000000-0004-0000-0000-0000BB050000}"/>
    <hyperlink ref="C1472" location="'Zambia Govt Debt % GDP'!A1" display="'Zambia Govt Debt % GDP'!A1" xr:uid="{00000000-0004-0000-0000-0000BC050000}"/>
    <hyperlink ref="C1473" location="'Zimbabwe Govt Debt % GDP'!A1" display="'Zimbabwe Govt Debt % GDP'!A1" xr:uid="{00000000-0004-0000-0000-0000BD050000}"/>
    <hyperlink ref="C1474" location="'Jamaica Govt Debt % GDP'!A1" display="'Jamaica Govt Debt % GDP'!A1" xr:uid="{00000000-0004-0000-0000-0000BE050000}"/>
    <hyperlink ref="C1475" location="'Ghana  Govt Debt % GDP'!A1" display="'Ghana  Govt Debt % GDP'!A1" xr:uid="{00000000-0004-0000-0000-0000BF050000}"/>
    <hyperlink ref="C1476" location="'Australia  Govt Debt % GDPa'!A1" display="'Australia  Govt Debt % GDPa'!A1" xr:uid="{00000000-0004-0000-0000-0000C0050000}"/>
    <hyperlink ref="C1477" location="'Bangladesh Govt Debt % GDPa'!A1" display="'Bangladesh Govt Debt % GDPa'!A1" xr:uid="{00000000-0004-0000-0000-0000C1050000}"/>
    <hyperlink ref="C1478" location="'Botswana  Govt Debt % GDPa'!A1" display="'Botswana  Govt Debt % GDPa'!A1" xr:uid="{00000000-0004-0000-0000-0000C2050000}"/>
    <hyperlink ref="C1479" location="'Burkina Fa Govt Debt % GDP'!A1" display="'Burkina Fa Govt Debt % GDP'!A1" xr:uid="{00000000-0004-0000-0000-0000C3050000}"/>
    <hyperlink ref="C1480" location="'Cameroon  Govt Debt % GDPa'!A1" display="'Cameroon  Govt Debt % GDPa'!A1" xr:uid="{00000000-0004-0000-0000-0000C4050000}"/>
    <hyperlink ref="C1481" location="'Chad  Govt Debt % GDP'!A1" display="'Chad  Govt Debt % GDP'!A1" xr:uid="{00000000-0004-0000-0000-0000C5050000}"/>
    <hyperlink ref="C1482" location="'China  Govt Debt % GDPa'!A1" display="'China  Govt Debt % GDPa'!A1" xr:uid="{00000000-0004-0000-0000-0000C6050000}"/>
    <hyperlink ref="C1483" location="'Ivory Coast Govt Debt % GDPa'!A1" display="'Ivory Coast Govt Debt % GDPa'!A1" xr:uid="{00000000-0004-0000-0000-0000C7050000}"/>
    <hyperlink ref="C1484" location="'Benin  Govt Debt % GDP'!A1" display="'Benin  Govt Debt % GDP'!A1" xr:uid="{00000000-0004-0000-0000-0000C8050000}"/>
    <hyperlink ref="C1485" location="'Ethiopia  Govt Debt % GDPa'!A1" display="'Ethiopia  Govt Debt % GDPa'!A1" xr:uid="{00000000-0004-0000-0000-0000C9050000}"/>
    <hyperlink ref="C1486" location="'Gabon  Govt Debt % GDP'!A1" display="'Gabon  Govt Debt % GDP'!A1" xr:uid="{00000000-0004-0000-0000-0000CA050000}"/>
    <hyperlink ref="C1487" location="'India  Govt Debt % GDPa'!A1" display="'India  Govt Debt % GDPa'!A1" xr:uid="{00000000-0004-0000-0000-0000CB050000}"/>
    <hyperlink ref="C1488" location="'Indonesia  Govt Debt % GDPa'!A1" display="'Indonesia  Govt Debt % GDPa'!A1" xr:uid="{00000000-0004-0000-0000-0000CC050000}"/>
    <hyperlink ref="C1489" location="'Japan  Govt Debt % GDPa'!A1" display="'Japan  Govt Debt % GDPa'!A1" xr:uid="{00000000-0004-0000-0000-0000CD050000}"/>
    <hyperlink ref="C1490" location="'Korea Govt Debt % GDPa'!A1" display="'Korea Govt Debt % GDPa'!A1" xr:uid="{00000000-0004-0000-0000-0000CE050000}"/>
    <hyperlink ref="C1491" location="'Malaysia  Govt Debt % GDPa'!A1" display="'Malaysia  Govt Debt % GDPa'!A1" xr:uid="{00000000-0004-0000-0000-0000CF050000}"/>
    <hyperlink ref="C1492" location="'Mali  Govt Debt % GDP'!A1" display="'Mali  Govt Debt % GDP'!A1" xr:uid="{00000000-0004-0000-0000-0000D0050000}"/>
    <hyperlink ref="C1493" location="'Mozambique Govt Debt % GDP'!A1" display="'Mozambique Govt Debt % GDP'!A1" xr:uid="{00000000-0004-0000-0000-0000D1050000}"/>
    <hyperlink ref="C1494" location="'Nigeria  Govt Debt % GDPa'!A1" display="'Nigeria  Govt Debt % GDPa'!A1" xr:uid="{00000000-0004-0000-0000-0000D2050000}"/>
    <hyperlink ref="C1495" location="'Phillipines Govt Debt % GDPa'!A1" display="'Phillipines Govt Debt % GDPa'!A1" xr:uid="{00000000-0004-0000-0000-0000D3050000}"/>
    <hyperlink ref="C1496" location="'Rwanda  Govt Debt % GDPa'!A1" display="'Rwanda  Govt Debt % GDPa'!A1" xr:uid="{00000000-0004-0000-0000-0000D4050000}"/>
    <hyperlink ref="C1497" location="'Senegal  Govt Debt % GDPa'!A1" display="'Senegal  Govt Debt % GDPa'!A1" xr:uid="{00000000-0004-0000-0000-0000D5050000}"/>
    <hyperlink ref="C1498" location="'Singapore  Govt Debt % GDPa'!A1" display="'Singapore  Govt Debt % GDPa'!A1" xr:uid="{00000000-0004-0000-0000-0000D6050000}"/>
    <hyperlink ref="C1499" location="'S Africa Govt Debt % GDPa'!A1" display="'S Africa Govt Debt % GDPa'!A1" xr:uid="{00000000-0004-0000-0000-0000D7050000}"/>
    <hyperlink ref="C1500" location="'Uganda  Govt Debt % GDPa'!A1" display="'Uganda  Govt Debt % GDPa'!A1" xr:uid="{00000000-0004-0000-0000-0000D8050000}"/>
    <hyperlink ref="C1501" location="'Vietnam Govt Debt % GDP'!A1" display="'Vietnam Govt Debt % GDP'!A1" xr:uid="{00000000-0004-0000-0000-0000D9050000}"/>
    <hyperlink ref="C1502" location="'Zambia Govt Debt % GDPa'!A1" display="'Zambia Govt Debt % GDPa'!A1" xr:uid="{00000000-0004-0000-0000-0000DA050000}"/>
    <hyperlink ref="C1503" location="'Zimbabwe Govt Debt % GDPa'!A1" display="'Zimbabwe Govt Debt % GDPa'!A1" xr:uid="{00000000-0004-0000-0000-0000DB050000}"/>
    <hyperlink ref="C1504" location="'Ghana  Intl Debt % GDP'!A1" display="'Ghana  Intl Debt % GDP'!A1" xr:uid="{00000000-0004-0000-0000-0000DC050000}"/>
    <hyperlink ref="C1505" location="'Argentina  Intl Debt % GDP'!A1" display="'Argentina  Intl Debt % GDP'!A1" xr:uid="{00000000-0004-0000-0000-0000DD050000}"/>
    <hyperlink ref="C1506" location="'Australia  Intl Debt % GDP'!A1" display="'Australia  Intl Debt % GDP'!A1" xr:uid="{00000000-0004-0000-0000-0000DE050000}"/>
    <hyperlink ref="C1507" location="'Brazil  Intl Debt % GDP'!A1" display="'Brazil  Intl Debt % GDP'!A1" xr:uid="{00000000-0004-0000-0000-0000DF050000}"/>
    <hyperlink ref="C1508" location="'Canada  Intl Debt % GDP'!A1" display="'Canada  Intl Debt % GDP'!A1" xr:uid="{00000000-0004-0000-0000-0000E0050000}"/>
    <hyperlink ref="C1509" location="'Chile  Intl Debt % GDP'!A1" display="'Chile  Intl Debt % GDP'!A1" xr:uid="{00000000-0004-0000-0000-0000E1050000}"/>
    <hyperlink ref="C1510" location="'China  Intl Debt % GDP'!A1" display="'China  Intl Debt % GDP'!A1" xr:uid="{00000000-0004-0000-0000-0000E2050000}"/>
    <hyperlink ref="C1511" location="'Ivory Coast Intl Debt % GDP'!A1" display="'Ivory Coast Intl Debt % GDP'!A1" xr:uid="{00000000-0004-0000-0000-0000E3050000}"/>
    <hyperlink ref="C1512" location="'Egypt  Intl Debt % GDP'!A1" display="'Egypt  Intl Debt % GDP'!A1" xr:uid="{00000000-0004-0000-0000-0000E4050000}"/>
    <hyperlink ref="C1513" location="'France  Intl Debt % GDP'!A1" display="'France  Intl Debt % GDP'!A1" xr:uid="{00000000-0004-0000-0000-0000E5050000}"/>
    <hyperlink ref="C1514" location="'Gabon  Intl Debt % GDP'!A1" display="'Gabon  Intl Debt % GDP'!A1" xr:uid="{00000000-0004-0000-0000-0000E6050000}"/>
    <hyperlink ref="C1515" location="'Indonesia  Intl Debt % GDP'!A1" display="'Indonesia  Intl Debt % GDP'!A1" xr:uid="{00000000-0004-0000-0000-0000E7050000}"/>
    <hyperlink ref="C1516" location="'Italy  Intl Debt % GDP'!A1" display="'Italy  Intl Debt % GDP'!A1" xr:uid="{00000000-0004-0000-0000-0000E8050000}"/>
    <hyperlink ref="C1517" location="'Japan  Intl Debt % GDP'!A1" display="'Japan  Intl Debt % GDP'!A1" xr:uid="{00000000-0004-0000-0000-0000E9050000}"/>
    <hyperlink ref="C1518" location="'Korea Intl Debt % GDP'!A1" display="'Korea Intl Debt % GDP'!A1" xr:uid="{00000000-0004-0000-0000-0000EA050000}"/>
    <hyperlink ref="C1519" location="'Luxembourg Intl Debt % GDP'!A1" display="'Luxembourg Intl Debt % GDP'!A1" xr:uid="{00000000-0004-0000-0000-0000EB050000}"/>
    <hyperlink ref="C1520" location="'Malaysia  Intl Debt % GDP'!A1" display="'Malaysia  Intl Debt % GDP'!A1" xr:uid="{00000000-0004-0000-0000-0000EC050000}"/>
    <hyperlink ref="C1521" location="'Mexico  Intl Debt % GDP'!A1" display="'Mexico  Intl Debt % GDP'!A1" xr:uid="{00000000-0004-0000-0000-0000ED050000}"/>
    <hyperlink ref="C1522" location="'Nigeria  Intl Debt % GDP'!A1" display="'Nigeria  Intl Debt % GDP'!A1" xr:uid="{00000000-0004-0000-0000-0000EE050000}"/>
    <hyperlink ref="C1523" location="'Pakistan  Intl Debt % GDP'!A1" display="'Pakistan  Intl Debt % GDP'!A1" xr:uid="{00000000-0004-0000-0000-0000EF050000}"/>
    <hyperlink ref="C1524" location="'Phillipines Intl Debt % GDP'!A1" display="'Phillipines Intl Debt % GDP'!A1" xr:uid="{00000000-0004-0000-0000-0000F0050000}"/>
    <hyperlink ref="C1525" location="'Peru  Intl Debt % GDP'!A1" display="'Peru  Intl Debt % GDP'!A1" xr:uid="{00000000-0004-0000-0000-0000F1050000}"/>
    <hyperlink ref="C1526" location="'Qatar  Intl Debt % GDP'!A1" display="'Qatar  Intl Debt % GDP'!A1" xr:uid="{00000000-0004-0000-0000-0000F2050000}"/>
    <hyperlink ref="C1527" location="'Russia Intl Debt % GDP'!A1" display="'Russia Intl Debt % GDP'!A1" xr:uid="{00000000-0004-0000-0000-0000F3050000}"/>
    <hyperlink ref="C1528" location="'Senegal  Intl Debt % GDP'!A1" display="'Senegal  Intl Debt % GDP'!A1" xr:uid="{00000000-0004-0000-0000-0000F4050000}"/>
    <hyperlink ref="C1529" location="'Singapore  Intl Debt % GDP'!A1" display="'Singapore  Intl Debt % GDP'!A1" xr:uid="{00000000-0004-0000-0000-0000F5050000}"/>
    <hyperlink ref="C1530" location="'S Africa Intl Debt % GDP'!A1" display="'S Africa Intl Debt % GDP'!A1" xr:uid="{00000000-0004-0000-0000-0000F6050000}"/>
    <hyperlink ref="C1531" location="'Spain  Intl Debt % GDP'!A1" display="'Spain  Intl Debt % GDP'!A1" xr:uid="{00000000-0004-0000-0000-0000F7050000}"/>
    <hyperlink ref="C1532" location="'Switzerlan Intl Debt % GDP'!A1" display="'Switzerlan Intl Debt % GDP'!A1" xr:uid="{00000000-0004-0000-0000-0000F8050000}"/>
    <hyperlink ref="C1533" location="'Turkey  Intl Debt % GDP'!A1" display="'Turkey  Intl Debt % GDP'!A1" xr:uid="{00000000-0004-0000-0000-0000F9050000}"/>
    <hyperlink ref="C1534" location="'US Intl Debt % GDP'!A1" display="'US Intl Debt % GDP'!A1" xr:uid="{00000000-0004-0000-0000-0000FA050000}"/>
    <hyperlink ref="C1535" location="'UK Intl Debt % GDP'!A1" display="'UK Intl Debt % GDP'!A1" xr:uid="{00000000-0004-0000-0000-0000FB050000}"/>
    <hyperlink ref="C1536" location="'Venezula Intl Debt % GDP'!A1" display="'Venezula Intl Debt % GDP'!A1" xr:uid="{00000000-0004-0000-0000-0000FC050000}"/>
    <hyperlink ref="C1537" location="'Vietnam Intl Debt % GDP'!A1" display="'Vietnam Intl Debt % GDP'!A1" xr:uid="{00000000-0004-0000-0000-0000FD050000}"/>
    <hyperlink ref="C1538" location="'Jamaica Intl Debt % GDP'!A1" display="'Jamaica Intl Debt % GDP'!A1" xr:uid="{00000000-0004-0000-0000-0000FE050000}"/>
    <hyperlink ref="C1539" location="'Ghana  Intl Debt % GDPa'!A1" display="'Ghana  Intl Debt % GDPa'!A1" xr:uid="{00000000-0004-0000-0000-0000FF050000}"/>
    <hyperlink ref="C1540" location="'Brazil  Intl Debt % GDPa'!A1" display="'Brazil  Intl Debt % GDPa'!A1" xr:uid="{00000000-0004-0000-0000-000000060000}"/>
    <hyperlink ref="C1541" location="'France  Intl Debt % GDPa'!A1" display="'France  Intl Debt % GDPa'!A1" xr:uid="{00000000-0004-0000-0000-000001060000}"/>
    <hyperlink ref="C1542" location="'Italy  Intl Debt % GDPa'!A1" display="'Italy  Intl Debt % GDPa'!A1" xr:uid="{00000000-0004-0000-0000-000002060000}"/>
    <hyperlink ref="C1543" location="'Nigeria  Intl Debt % GDPa'!A1" display="'Nigeria  Intl Debt % GDPa'!A1" xr:uid="{00000000-0004-0000-0000-000003060000}"/>
    <hyperlink ref="C1544" location="'US Intl Debt % GDPa'!A1" display="'US Intl Debt % GDPa'!A1" xr:uid="{00000000-0004-0000-0000-000004060000}"/>
    <hyperlink ref="C1545" location="'Ghana  Extern Debt % GDP'!A1" display="'Ghana  Extern Debt % GDP'!A1" xr:uid="{00000000-0004-0000-0000-000005060000}"/>
    <hyperlink ref="C1546" location="'Botswana  Extern Debt % GDP'!A1" display="'Botswana  Extern Debt % GDP'!A1" xr:uid="{00000000-0004-0000-0000-000006060000}"/>
    <hyperlink ref="C1547" location="'Burkina Fa Extern Debt % GDP'!A1" display="'Burkina Fa Extern Debt % GDP'!A1" xr:uid="{00000000-0004-0000-0000-000007060000}"/>
    <hyperlink ref="C1548" location="'Nigeria  Extern Debt % GDP'!A1" display="'Nigeria  Extern Debt % GDP'!A1" xr:uid="{00000000-0004-0000-0000-000008060000}"/>
    <hyperlink ref="C1549" location="'Rwanda  Extern Debt % GDP'!A1" display="'Rwanda  Extern Debt % GDP'!A1" xr:uid="{00000000-0004-0000-0000-000009060000}"/>
    <hyperlink ref="C1550" location="'Uganda  Extern Debt % GDP'!A1" display="'Uganda  Extern Debt % GDP'!A1" xr:uid="{00000000-0004-0000-0000-00000A060000}"/>
    <hyperlink ref="C1551" location="'Ghana  Capital Formation'!A1" display="'Ghana  Capital Formation'!A1" xr:uid="{00000000-0004-0000-0000-00000B060000}"/>
    <hyperlink ref="C1552" location="'Botswana  Capital Formation'!A1" display="'Botswana  Capital Formation'!A1" xr:uid="{00000000-0004-0000-0000-00000C060000}"/>
    <hyperlink ref="C1553" location="'Burkina Fa Capital Formation'!A1" display="'Burkina Fa Capital Formation'!A1" xr:uid="{00000000-0004-0000-0000-00000D060000}"/>
    <hyperlink ref="C1554" location="'Cameroon  Capital Formation'!A1" display="'Cameroon  Capital Formation'!A1" xr:uid="{00000000-0004-0000-0000-00000E060000}"/>
    <hyperlink ref="C1555" location="'Chad  Capital Formation'!A1" display="'Chad  Capital Formation'!A1" xr:uid="{00000000-0004-0000-0000-00000F060000}"/>
    <hyperlink ref="C1556" location="'Ivory Coast Capital Formatio'!A1" display="'Ivory Coast Capital Formatio'!A1" xr:uid="{00000000-0004-0000-0000-000010060000}"/>
    <hyperlink ref="C1557" location="'Benin  Capital Formation'!A1" display="'Benin  Capital Formation'!A1" xr:uid="{00000000-0004-0000-0000-000011060000}"/>
    <hyperlink ref="C1558" location="'Ethiopia  Capital Formation'!A1" display="'Ethiopia  Capital Formation'!A1" xr:uid="{00000000-0004-0000-0000-000012060000}"/>
    <hyperlink ref="C1559" location="'Gabon  Capital Formation'!A1" display="'Gabon  Capital Formation'!A1" xr:uid="{00000000-0004-0000-0000-000013060000}"/>
    <hyperlink ref="C1560" location="'Mali  Capital Formation'!A1" display="'Mali  Capital Formation'!A1" xr:uid="{00000000-0004-0000-0000-000014060000}"/>
    <hyperlink ref="C1561" location="'Mozambique Capital Formation'!A1" display="'Mozambique Capital Formation'!A1" xr:uid="{00000000-0004-0000-0000-000015060000}"/>
    <hyperlink ref="C1562" location="'Nigeria  Capital Formation'!A1" display="'Nigeria  Capital Formation'!A1" xr:uid="{00000000-0004-0000-0000-000016060000}"/>
    <hyperlink ref="C1563" location="'Rwanda  Capital Formation'!A1" display="'Rwanda  Capital Formation'!A1" xr:uid="{00000000-0004-0000-0000-000017060000}"/>
    <hyperlink ref="C1564" location="'Senegal  Capital Formation'!A1" display="'Senegal  Capital Formation'!A1" xr:uid="{00000000-0004-0000-0000-000018060000}"/>
    <hyperlink ref="C1565" location="'S Africa Capital Formation'!A1" display="'S Africa Capital Formation'!A1" xr:uid="{00000000-0004-0000-0000-000019060000}"/>
    <hyperlink ref="C1566" location="'Uganda  Capital Formation'!A1" display="'Uganda  Capital Formation'!A1" xr:uid="{00000000-0004-0000-0000-00001A060000}"/>
    <hyperlink ref="C1567" location="'Zambia Capital Formation'!A1" display="'Zambia Capital Formation'!A1" xr:uid="{00000000-0004-0000-0000-00001B060000}"/>
    <hyperlink ref="C1568" location="'Zimbabwe Capital Formation'!A1" display="'Zimbabwe Capital Formation'!A1" xr:uid="{00000000-0004-0000-0000-00001C060000}"/>
    <hyperlink ref="C1569" location="'Ghana  Gross Save % GDP'!A1" display="'Ghana  Gross Save % GDP'!A1" xr:uid="{00000000-0004-0000-0000-00001D060000}"/>
    <hyperlink ref="C1570" location="'Botswana  Gross Save % GDP'!A1" display="'Botswana  Gross Save % GDP'!A1" xr:uid="{00000000-0004-0000-0000-00001E060000}"/>
    <hyperlink ref="C1571" location="'Burkina Fa Gross Save % GDP'!A1" display="'Burkina Fa Gross Save % GDP'!A1" xr:uid="{00000000-0004-0000-0000-00001F060000}"/>
    <hyperlink ref="C1572" location="'Cameroon  Gross Save % GDP'!A1" display="'Cameroon  Gross Save % GDP'!A1" xr:uid="{00000000-0004-0000-0000-000020060000}"/>
    <hyperlink ref="C1573" location="'Chad  Gross Save % GDP'!A1" display="'Chad  Gross Save % GDP'!A1" xr:uid="{00000000-0004-0000-0000-000021060000}"/>
    <hyperlink ref="C1574" location="'Ivory Coast Gross Save % GDP'!A1" display="'Ivory Coast Gross Save % GDP'!A1" xr:uid="{00000000-0004-0000-0000-000022060000}"/>
    <hyperlink ref="C1575" location="'Benin  Gross Save % GDP'!A1" display="'Benin  Gross Save % GDP'!A1" xr:uid="{00000000-0004-0000-0000-000023060000}"/>
    <hyperlink ref="C1576" location="'Ethiopia  Gross Save % GDP'!A1" display="'Ethiopia  Gross Save % GDP'!A1" xr:uid="{00000000-0004-0000-0000-000024060000}"/>
    <hyperlink ref="C1577" location="'Gabon  Gross Save % GDP'!A1" display="'Gabon  Gross Save % GDP'!A1" xr:uid="{00000000-0004-0000-0000-000025060000}"/>
    <hyperlink ref="C1578" location="'Mali  Gross Save % GDP'!A1" display="'Mali  Gross Save % GDP'!A1" xr:uid="{00000000-0004-0000-0000-000026060000}"/>
    <hyperlink ref="C1579" location="'Mozambique Gross Save % GDP'!A1" display="'Mozambique Gross Save % GDP'!A1" xr:uid="{00000000-0004-0000-0000-000027060000}"/>
    <hyperlink ref="C1580" location="'Nigeria  Gross Save % GDP'!A1" display="'Nigeria  Gross Save % GDP'!A1" xr:uid="{00000000-0004-0000-0000-000028060000}"/>
    <hyperlink ref="C1581" location="'Rwanda  Gross Save % GDP'!A1" display="'Rwanda  Gross Save % GDP'!A1" xr:uid="{00000000-0004-0000-0000-000029060000}"/>
    <hyperlink ref="C1582" location="'Senegal  Gross Save % GDP'!A1" display="'Senegal  Gross Save % GDP'!A1" xr:uid="{00000000-0004-0000-0000-00002A060000}"/>
    <hyperlink ref="C1583" location="'S Africa Gross Save % GDP'!A1" display="'S Africa Gross Save % GDP'!A1" xr:uid="{00000000-0004-0000-0000-00002B060000}"/>
    <hyperlink ref="C1584" location="'Uganda  Gross Save % GDP'!A1" display="'Uganda  Gross Save % GDP'!A1" xr:uid="{00000000-0004-0000-0000-00002C060000}"/>
    <hyperlink ref="C1585" location="'Zambia Gross Save % GDP'!A1" display="'Zambia Gross Save % GDP'!A1" xr:uid="{00000000-0004-0000-0000-00002D060000}"/>
    <hyperlink ref="C1586" location="'Zimbabwe Gross Save % GDP'!A1" display="'Zimbabwe Gross Save % GDP'!A1" xr:uid="{00000000-0004-0000-0000-00002E060000}"/>
    <hyperlink ref="C1587" location="'Ghana  Bank Acct per 1000'!A1" display="'Ghana  Bank Acct per 1000'!A1" xr:uid="{00000000-0004-0000-0000-00002F060000}"/>
    <hyperlink ref="C1588" location="'Botswana  Bank Acct per 1000'!A1" display="'Botswana  Bank Acct per 1000'!A1" xr:uid="{00000000-0004-0000-0000-000030060000}"/>
    <hyperlink ref="C1589" location="'Brazil  Bank Acct per 1000'!A1" display="'Brazil  Bank Acct per 1000'!A1" xr:uid="{00000000-0004-0000-0000-000031060000}"/>
    <hyperlink ref="C1590" location="'Italy  Bank Acct per 1000'!A1" display="'Italy  Bank Acct per 1000'!A1" xr:uid="{00000000-0004-0000-0000-000032060000}"/>
    <hyperlink ref="C1591" location="'Nigeria  Bank Acct per 1000'!A1" display="'Nigeria  Bank Acct per 1000'!A1" xr:uid="{00000000-0004-0000-0000-000033060000}"/>
    <hyperlink ref="C1592" location="'Rwanda  Bank Acct per 1000'!A1" display="'Rwanda  Bank Acct per 1000'!A1" xr:uid="{00000000-0004-0000-0000-000034060000}"/>
    <hyperlink ref="C1593" location="'Uganda  Bank Acct per 1000'!A1" display="'Uganda  Bank Acct per 1000'!A1" xr:uid="{00000000-0004-0000-0000-000035060000}"/>
    <hyperlink ref="C1594" location="'US Bank Acct per 1000'!A1" display="'US Bank Acct per 1000'!A1" xr:uid="{00000000-0004-0000-0000-000036060000}"/>
    <hyperlink ref="C1595" location="'Ghana  Net Lend % of GDP'!A1" display="'Ghana  Net Lend % of GDP'!A1" xr:uid="{00000000-0004-0000-0000-000037060000}"/>
    <hyperlink ref="C1596" location="'Australia  Net Lend % of GDP'!A1" display="'Australia  Net Lend % of GDP'!A1" xr:uid="{00000000-0004-0000-0000-000038060000}"/>
    <hyperlink ref="C1597" location="'Bangladesh Net Lend % of GDP'!A1" display="'Bangladesh Net Lend % of GDP'!A1" xr:uid="{00000000-0004-0000-0000-000039060000}"/>
    <hyperlink ref="C1598" location="'Botswana  Net Lend % of GDP'!A1" display="'Botswana  Net Lend % of GDP'!A1" xr:uid="{00000000-0004-0000-0000-00003A060000}"/>
    <hyperlink ref="C1599" location="'Burkina Fa Net Lend % of GDP'!A1" display="'Burkina Fa Net Lend % of GDP'!A1" xr:uid="{00000000-0004-0000-0000-00003B060000}"/>
    <hyperlink ref="C1600" location="'Cameroon  Net Lend % of GDP'!A1" display="'Cameroon  Net Lend % of GDP'!A1" xr:uid="{00000000-0004-0000-0000-00003C060000}"/>
    <hyperlink ref="C1601" location="'Chad  Net Lend % of GDP'!A1" display="'Chad  Net Lend % of GDP'!A1" xr:uid="{00000000-0004-0000-0000-00003D060000}"/>
    <hyperlink ref="C1602" location="'China  Net Lend % of GDP'!A1" display="'China  Net Lend % of GDP'!A1" xr:uid="{00000000-0004-0000-0000-00003E060000}"/>
    <hyperlink ref="C1603" location="'Ivory Coast Net Lend % of GD'!A1" display="'Ivory Coast Net Lend % of GD'!A1" xr:uid="{00000000-0004-0000-0000-00003F060000}"/>
    <hyperlink ref="C1604" location="'Benin  Net Lend % of GDP'!A1" display="'Benin  Net Lend % of GDP'!A1" xr:uid="{00000000-0004-0000-0000-000040060000}"/>
    <hyperlink ref="C1605" location="'Ethiopia  Net Lend % of GDP'!A1" display="'Ethiopia  Net Lend % of GDP'!A1" xr:uid="{00000000-0004-0000-0000-000041060000}"/>
    <hyperlink ref="C1606" location="'Gabon  Net Lend % of GDP'!A1" display="'Gabon  Net Lend % of GDP'!A1" xr:uid="{00000000-0004-0000-0000-000042060000}"/>
    <hyperlink ref="C1607" location="'India  Net Lend % of GDP'!A1" display="'India  Net Lend % of GDP'!A1" xr:uid="{00000000-0004-0000-0000-000043060000}"/>
    <hyperlink ref="C1608" location="'Indonesia  Net Lend % of GDP'!A1" display="'Indonesia  Net Lend % of GDP'!A1" xr:uid="{00000000-0004-0000-0000-000044060000}"/>
    <hyperlink ref="C1609" location="'Japan  Net Lend % of GDP'!A1" display="'Japan  Net Lend % of GDP'!A1" xr:uid="{00000000-0004-0000-0000-000045060000}"/>
    <hyperlink ref="C1610" location="'Korea Net Lend % of GDP'!A1" display="'Korea Net Lend % of GDP'!A1" xr:uid="{00000000-0004-0000-0000-000046060000}"/>
    <hyperlink ref="C1611" location="'Malaysia  Net Lend % of GDP'!A1" display="'Malaysia  Net Lend % of GDP'!A1" xr:uid="{00000000-0004-0000-0000-000047060000}"/>
    <hyperlink ref="C1612" location="'Mali  Net Lend % of GDP'!A1" display="'Mali  Net Lend % of GDP'!A1" xr:uid="{00000000-0004-0000-0000-000048060000}"/>
    <hyperlink ref="C1613" location="'Mongolia  Net Lend % of GDP'!A1" display="'Mongolia  Net Lend % of GDP'!A1" xr:uid="{00000000-0004-0000-0000-000049060000}"/>
    <hyperlink ref="C1614" location="'Mozambique Net Lend % of GDP'!A1" display="'Mozambique Net Lend % of GDP'!A1" xr:uid="{00000000-0004-0000-0000-00004A060000}"/>
    <hyperlink ref="C1615" location="'Nigeria  Net Lend % of GDP'!A1" display="'Nigeria  Net Lend % of GDP'!A1" xr:uid="{00000000-0004-0000-0000-00004B060000}"/>
    <hyperlink ref="C1616" location="'Phillipines Net Lend % of GD'!A1" display="'Phillipines Net Lend % of GD'!A1" xr:uid="{00000000-0004-0000-0000-00004C060000}"/>
    <hyperlink ref="C1617" location="'Rwanda  Net Lend % of GDP'!A1" display="'Rwanda  Net Lend % of GDP'!A1" xr:uid="{00000000-0004-0000-0000-00004D060000}"/>
    <hyperlink ref="C1618" location="'Senegal  Net Lend % of GDP'!A1" display="'Senegal  Net Lend % of GDP'!A1" xr:uid="{00000000-0004-0000-0000-00004E060000}"/>
    <hyperlink ref="C1619" location="'Singapore  Net Lend % of GDP'!A1" display="'Singapore  Net Lend % of GDP'!A1" xr:uid="{00000000-0004-0000-0000-00004F060000}"/>
    <hyperlink ref="C1620" location="'S Africa Net Lend % of GDP'!A1" display="'S Africa Net Lend % of GDP'!A1" xr:uid="{00000000-0004-0000-0000-000050060000}"/>
    <hyperlink ref="C1621" location="'Uganda  Net Lend % of GDP'!A1" display="'Uganda  Net Lend % of GDP'!A1" xr:uid="{00000000-0004-0000-0000-000051060000}"/>
    <hyperlink ref="C1622" location="'Vietnam Net Lend % of GDP'!A1" display="'Vietnam Net Lend % of GDP'!A1" xr:uid="{00000000-0004-0000-0000-000052060000}"/>
    <hyperlink ref="C1623" location="'Zambia Net Lend % of GDP'!A1" display="'Zambia Net Lend % of GDP'!A1" xr:uid="{00000000-0004-0000-0000-000053060000}"/>
    <hyperlink ref="C1624" location="'Zimbabwe Net Lend % of GDP'!A1" display="'Zimbabwe Net Lend % of GDP'!A1" xr:uid="{00000000-0004-0000-0000-000054060000}"/>
    <hyperlink ref="C1625" location="'Ghana  Private Credit % GDP'!A1" display="'Ghana  Private Credit % GDP'!A1" xr:uid="{00000000-0004-0000-0000-000055060000}"/>
    <hyperlink ref="C1626" location="'Botswana  Private Credit % G'!A1" display="'Botswana  Private Credit % G'!A1" xr:uid="{00000000-0004-0000-0000-000056060000}"/>
    <hyperlink ref="C1627" location="'Brazil  Private Credit % GDP'!A1" display="'Brazil  Private Credit % GDP'!A1" xr:uid="{00000000-0004-0000-0000-000057060000}"/>
    <hyperlink ref="C1628" location="'Burkina Fa Private Credit % '!A1" display="'Burkina Fa Private Credit % '!A1" xr:uid="{00000000-0004-0000-0000-000058060000}"/>
    <hyperlink ref="C1629" location="'France  Private Credit % GDP'!A1" display="'France  Private Credit % GDP'!A1" xr:uid="{00000000-0004-0000-0000-000059060000}"/>
    <hyperlink ref="C1630" location="'Italy  Private Credit % GDP'!A1" display="'Italy  Private Credit % GDP'!A1" xr:uid="{00000000-0004-0000-0000-00005A060000}"/>
    <hyperlink ref="C1631" location="'Nigeria  Private Credit % GD'!A1" display="'Nigeria  Private Credit % GD'!A1" xr:uid="{00000000-0004-0000-0000-00005B060000}"/>
    <hyperlink ref="C1632" location="'Rwanda  Private Credit % GDP'!A1" display="'Rwanda  Private Credit % GDP'!A1" xr:uid="{00000000-0004-0000-0000-00005C060000}"/>
    <hyperlink ref="C1633" location="'Uganda  Private Credit % GDP'!A1" display="'Uganda  Private Credit % GDP'!A1" xr:uid="{00000000-0004-0000-0000-00005D060000}"/>
    <hyperlink ref="C1634" location="'US Private Credit % GDP'!A1" display="'US Private Credit % GDP'!A1" xr:uid="{00000000-0004-0000-0000-00005E060000}"/>
    <hyperlink ref="C1635" location="'Ghana  Provision to Non Perf'!A1" display="'Ghana  Provision to Non Perf'!A1" xr:uid="{00000000-0004-0000-0000-00005F060000}"/>
    <hyperlink ref="C1636" location="'Botswana  Provision to Non P'!A1" display="'Botswana  Provision to Non P'!A1" xr:uid="{00000000-0004-0000-0000-000060060000}"/>
    <hyperlink ref="C1637" location="'Brazil  Provision to Non Per'!A1" display="'Brazil  Provision to Non Per'!A1" xr:uid="{00000000-0004-0000-0000-000061060000}"/>
    <hyperlink ref="C1638" location="'France  Provision to Non Per'!A1" display="'France  Provision to Non Per'!A1" xr:uid="{00000000-0004-0000-0000-000062060000}"/>
    <hyperlink ref="C1639" location="'Italy  Provision to Non Perf'!A1" display="'Italy  Provision to Non Perf'!A1" xr:uid="{00000000-0004-0000-0000-000063060000}"/>
    <hyperlink ref="C1640" location="'Nigeria  Provision to Non Pe'!A1" display="'Nigeria  Provision to Non Pe'!A1" xr:uid="{00000000-0004-0000-0000-000064060000}"/>
    <hyperlink ref="C1641" location="'Rwanda  Provision to Non Per'!A1" display="'Rwanda  Provision to Non Per'!A1" xr:uid="{00000000-0004-0000-0000-000065060000}"/>
    <hyperlink ref="C1642" location="'Uganda  Provision to Non Per'!A1" display="'Uganda  Provision to Non Per'!A1" xr:uid="{00000000-0004-0000-0000-000066060000}"/>
    <hyperlink ref="C1643" location="'US Provision to Non Perfm'!A1" display="'US Provision to Non Perfm'!A1" xr:uid="{00000000-0004-0000-0000-000067060000}"/>
    <hyperlink ref="C1644" location="'Ghana  Fin Services NATCUR'!A1" display="'Ghana  Fin Services NATCUR'!A1" xr:uid="{00000000-0004-0000-0000-000068060000}"/>
    <hyperlink ref="C1645" location="'Argentina  Fin Services NATC'!A1" display="'Argentina  Fin Services NATC'!A1" xr:uid="{00000000-0004-0000-0000-000069060000}"/>
    <hyperlink ref="C1646" location="'Australia  Fin Services NATC'!A1" display="'Australia  Fin Services NATC'!A1" xr:uid="{00000000-0004-0000-0000-00006A060000}"/>
    <hyperlink ref="C1647" location="'Bangladesh Fin Services NATC'!A1" display="'Bangladesh Fin Services NATC'!A1" xr:uid="{00000000-0004-0000-0000-00006B060000}"/>
    <hyperlink ref="C1648" location="'Botswana  Fin Services NATCU'!A1" display="'Botswana  Fin Services NATCU'!A1" xr:uid="{00000000-0004-0000-0000-00006C060000}"/>
    <hyperlink ref="C1649" location="'Brazil  Fin Services NATCUR'!A1" display="'Brazil  Fin Services NATCUR'!A1" xr:uid="{00000000-0004-0000-0000-00006D060000}"/>
    <hyperlink ref="C1650" location="'Burkina Fa Fin Services NATC'!A1" display="'Burkina Fa Fin Services NATC'!A1" xr:uid="{00000000-0004-0000-0000-00006E060000}"/>
    <hyperlink ref="C1651" location="'Cameroon  Fin Services NATCU'!A1" display="'Cameroon  Fin Services NATCU'!A1" xr:uid="{00000000-0004-0000-0000-00006F060000}"/>
    <hyperlink ref="C1652" location="'Canada  Fin Services NATCUR'!A1" display="'Canada  Fin Services NATCUR'!A1" xr:uid="{00000000-0004-0000-0000-000070060000}"/>
    <hyperlink ref="C1653" location="'Chad  Fin Services NATCUR'!A1" display="'Chad  Fin Services NATCUR'!A1" xr:uid="{00000000-0004-0000-0000-000071060000}"/>
    <hyperlink ref="C1654" location="'Chile  Fin Services NATCUR'!A1" display="'Chile  Fin Services NATCUR'!A1" xr:uid="{00000000-0004-0000-0000-000072060000}"/>
    <hyperlink ref="C1655" location="'China  Fin Services NATCUR'!A1" display="'China  Fin Services NATCUR'!A1" xr:uid="{00000000-0004-0000-0000-000073060000}"/>
    <hyperlink ref="C1656" location="'DRC Fin Services NATCUR'!A1" display="'DRC Fin Services NATCUR'!A1" xr:uid="{00000000-0004-0000-0000-000074060000}"/>
    <hyperlink ref="C1657" location="'Ivory Coast Fin Services NAT'!A1" display="'Ivory Coast Fin Services NAT'!A1" xr:uid="{00000000-0004-0000-0000-000075060000}"/>
    <hyperlink ref="C1658" location="'Benin  Fin Services NATCUR'!A1" display="'Benin  Fin Services NATCUR'!A1" xr:uid="{00000000-0004-0000-0000-000076060000}"/>
    <hyperlink ref="C1659" location="'Egypt  Fin Services NATCUR'!A1" display="'Egypt  Fin Services NATCUR'!A1" xr:uid="{00000000-0004-0000-0000-000077060000}"/>
    <hyperlink ref="C1660" location="'Ethiopia  Fin Services NATCU'!A1" display="'Ethiopia  Fin Services NATCU'!A1" xr:uid="{00000000-0004-0000-0000-000078060000}"/>
    <hyperlink ref="C1661" location="'France  Fin Services NATCUR'!A1" display="'France  Fin Services NATCUR'!A1" xr:uid="{00000000-0004-0000-0000-000079060000}"/>
    <hyperlink ref="C1662" location="'Gabon  Fin Services NATCUR'!A1" display="'Gabon  Fin Services NATCUR'!A1" xr:uid="{00000000-0004-0000-0000-00007A060000}"/>
    <hyperlink ref="C1663" location="'Haiti  Fin Services NATCUR'!A1" display="'Haiti  Fin Services NATCUR'!A1" xr:uid="{00000000-0004-0000-0000-00007B060000}"/>
    <hyperlink ref="C1664" location="'India  Fin Services NATCUR'!A1" display="'India  Fin Services NATCUR'!A1" xr:uid="{00000000-0004-0000-0000-00007C060000}"/>
    <hyperlink ref="C1665" location="'Indonesia  Fin Services NATC'!A1" display="'Indonesia  Fin Services NATC'!A1" xr:uid="{00000000-0004-0000-0000-00007D060000}"/>
    <hyperlink ref="C1666" location="'Italy  Fin Services NATCUR'!A1" display="'Italy  Fin Services NATCUR'!A1" xr:uid="{00000000-0004-0000-0000-00007E060000}"/>
    <hyperlink ref="C1667" location="'Japan  Fin Services NATCUR'!A1" display="'Japan  Fin Services NATCUR'!A1" xr:uid="{00000000-0004-0000-0000-00007F060000}"/>
    <hyperlink ref="C1668" location="'Korea Fin Services NATCUR'!A1" display="'Korea Fin Services NATCUR'!A1" xr:uid="{00000000-0004-0000-0000-000080060000}"/>
    <hyperlink ref="C1669" location="'Luxembourg Fin Services NATC'!A1" display="'Luxembourg Fin Services NATC'!A1" xr:uid="{00000000-0004-0000-0000-000081060000}"/>
    <hyperlink ref="C1670" location="'Malaysia  Fin Services NATCU'!A1" display="'Malaysia  Fin Services NATCU'!A1" xr:uid="{00000000-0004-0000-0000-000082060000}"/>
    <hyperlink ref="C1671" location="'Mali  Fin Services NATCUR'!A1" display="'Mali  Fin Services NATCUR'!A1" xr:uid="{00000000-0004-0000-0000-000083060000}"/>
    <hyperlink ref="C1672" location="'Mexico  Fin Services NATCUR'!A1" display="'Mexico  Fin Services NATCUR'!A1" xr:uid="{00000000-0004-0000-0000-000084060000}"/>
    <hyperlink ref="C1673" location="'Mongolia  Fin Services NATCU'!A1" display="'Mongolia  Fin Services NATCU'!A1" xr:uid="{00000000-0004-0000-0000-000085060000}"/>
    <hyperlink ref="C1674" location="'Mozambique Fin Services NATC'!A1" display="'Mozambique Fin Services NATC'!A1" xr:uid="{00000000-0004-0000-0000-000086060000}"/>
    <hyperlink ref="C1675" location="'Nigeria  Fin Services NATCUR'!A1" display="'Nigeria  Fin Services NATCUR'!A1" xr:uid="{00000000-0004-0000-0000-000087060000}"/>
    <hyperlink ref="C1676" location="'Pakistan  Fin Services NATCU'!A1" display="'Pakistan  Fin Services NATCU'!A1" xr:uid="{00000000-0004-0000-0000-000088060000}"/>
    <hyperlink ref="C1677" location="'Phillipines Fin Services NAT'!A1" display="'Phillipines Fin Services NAT'!A1" xr:uid="{00000000-0004-0000-0000-000089060000}"/>
    <hyperlink ref="C1678" location="'Peru  Fin Services NATCUR'!A1" display="'Peru  Fin Services NATCUR'!A1" xr:uid="{00000000-0004-0000-0000-00008A060000}"/>
    <hyperlink ref="C1679" location="'Qatar  Fin Services NATCUR'!A1" display="'Qatar  Fin Services NATCUR'!A1" xr:uid="{00000000-0004-0000-0000-00008B060000}"/>
    <hyperlink ref="C1680" location="'Russia Fin Services NATCUR'!A1" display="'Russia Fin Services NATCUR'!A1" xr:uid="{00000000-0004-0000-0000-00008C060000}"/>
    <hyperlink ref="C1681" location="'Rwanda  Fin Services NATCUR'!A1" display="'Rwanda  Fin Services NATCUR'!A1" xr:uid="{00000000-0004-0000-0000-00008D060000}"/>
    <hyperlink ref="C1682" location="'Saudi Arab Fin Services NATC'!A1" display="'Saudi Arab Fin Services NATC'!A1" xr:uid="{00000000-0004-0000-0000-00008E060000}"/>
    <hyperlink ref="C1683" location="'Senegal  Fin Services NATCUR'!A1" display="'Senegal  Fin Services NATCUR'!A1" xr:uid="{00000000-0004-0000-0000-00008F060000}"/>
    <hyperlink ref="C1684" location="'Singapore  Fin Services NATC'!A1" display="'Singapore  Fin Services NATC'!A1" xr:uid="{00000000-0004-0000-0000-000090060000}"/>
    <hyperlink ref="C1685" location="'S Africa Fin Services NATCUR'!A1" display="'S Africa Fin Services NATCUR'!A1" xr:uid="{00000000-0004-0000-0000-000091060000}"/>
    <hyperlink ref="C1686" location="'Spain  Fin Services NATCUR'!A1" display="'Spain  Fin Services NATCUR'!A1" xr:uid="{00000000-0004-0000-0000-000092060000}"/>
    <hyperlink ref="C1687" location="'Sudan Fin Services NATCUR'!A1" display="'Sudan Fin Services NATCUR'!A1" xr:uid="{00000000-0004-0000-0000-000093060000}"/>
    <hyperlink ref="C1688" location="'Switzerlan Fin Services NATC'!A1" display="'Switzerlan Fin Services NATC'!A1" xr:uid="{00000000-0004-0000-0000-000094060000}"/>
    <hyperlink ref="C1689" location="'Turkey  Fin Services NATCUR'!A1" display="'Turkey  Fin Services NATCUR'!A1" xr:uid="{00000000-0004-0000-0000-000095060000}"/>
    <hyperlink ref="C1690" location="'Uganda  Fin Services NATCUR'!A1" display="'Uganda  Fin Services NATCUR'!A1" xr:uid="{00000000-0004-0000-0000-000096060000}"/>
    <hyperlink ref="C1691" location="'US Fin Services NATCUR'!A1" display="'US Fin Services NATCUR'!A1" xr:uid="{00000000-0004-0000-0000-000097060000}"/>
    <hyperlink ref="C1692" location="'UK Fin Services NATCUR'!A1" display="'UK Fin Services NATCUR'!A1" xr:uid="{00000000-0004-0000-0000-000098060000}"/>
    <hyperlink ref="C1693" location="'Venezula Fin Services NATCUR'!A1" display="'Venezula Fin Services NATCUR'!A1" xr:uid="{00000000-0004-0000-0000-000099060000}"/>
    <hyperlink ref="C1694" location="'Vietnam Fin Services NATCUR'!A1" display="'Vietnam Fin Services NATCUR'!A1" xr:uid="{00000000-0004-0000-0000-00009A060000}"/>
    <hyperlink ref="C1695" location="'Zambia Fin Services NATCUR'!A1" display="'Zambia Fin Services NATCUR'!A1" xr:uid="{00000000-0004-0000-0000-00009B060000}"/>
    <hyperlink ref="C1696" location="'Zimbabwe Fin Services NATCUR'!A1" display="'Zimbabwe Fin Services NATCUR'!A1" xr:uid="{00000000-0004-0000-0000-00009C060000}"/>
    <hyperlink ref="C1697" location="'Barbados Fin Services NATCUR'!A1" display="'Barbados Fin Services NATCUR'!A1" xr:uid="{00000000-0004-0000-0000-00009D060000}"/>
    <hyperlink ref="C1698" location="'Jamaica Fin Services NATCUR'!A1" display="'Jamaica Fin Services NATCUR'!A1" xr:uid="{00000000-0004-0000-0000-00009E060000}"/>
    <hyperlink ref="C1699" location="'Ghana  Fin Serv Dep NATCUR'!A1" display="'Ghana  Fin Serv Dep NATCUR'!A1" xr:uid="{00000000-0004-0000-0000-00009F060000}"/>
    <hyperlink ref="C1700" location="'Argentina  Fin Serv Dep NATC'!A1" display="'Argentina  Fin Serv Dep NATC'!A1" xr:uid="{00000000-0004-0000-0000-0000A0060000}"/>
    <hyperlink ref="C1701" location="'Bangladesh Fin Serv Dep NATC'!A1" display="'Bangladesh Fin Serv Dep NATC'!A1" xr:uid="{00000000-0004-0000-0000-0000A1060000}"/>
    <hyperlink ref="C1702" location="'Botswana  Fin Serv Dep NATCU'!A1" display="'Botswana  Fin Serv Dep NATCU'!A1" xr:uid="{00000000-0004-0000-0000-0000A2060000}"/>
    <hyperlink ref="C1703" location="'Brazil  Fin Serv Dep NATCUR'!A1" display="'Brazil  Fin Serv Dep NATCUR'!A1" xr:uid="{00000000-0004-0000-0000-0000A3060000}"/>
    <hyperlink ref="C1704" location="'Cameroon  Fin Serv Dep NATCU'!A1" display="'Cameroon  Fin Serv Dep NATCU'!A1" xr:uid="{00000000-0004-0000-0000-0000A4060000}"/>
    <hyperlink ref="C1705" location="'Canada  Fin Serv Dep NATCUR'!A1" display="'Canada  Fin Serv Dep NATCUR'!A1" xr:uid="{00000000-0004-0000-0000-0000A5060000}"/>
    <hyperlink ref="C1706" location="'China  Fin Serv Dep NATCUR'!A1" display="'China  Fin Serv Dep NATCUR'!A1" xr:uid="{00000000-0004-0000-0000-0000A6060000}"/>
    <hyperlink ref="C1707" location="'DRC Fin Serv Dep NATCUR'!A1" display="'DRC Fin Serv Dep NATCUR'!A1" xr:uid="{00000000-0004-0000-0000-0000A7060000}"/>
    <hyperlink ref="C1708" location="'Ethiopia  Fin Serv Dep NATCU'!A1" display="'Ethiopia  Fin Serv Dep NATCU'!A1" xr:uid="{00000000-0004-0000-0000-0000A8060000}"/>
    <hyperlink ref="C1709" location="'France  Fin Serv Dep NATCUR'!A1" display="'France  Fin Serv Dep NATCUR'!A1" xr:uid="{00000000-0004-0000-0000-0000A9060000}"/>
    <hyperlink ref="C1710" location="'India  Fin Serv Dep NATCUR'!A1" display="'India  Fin Serv Dep NATCUR'!A1" xr:uid="{00000000-0004-0000-0000-0000AA060000}"/>
    <hyperlink ref="C1711" location="'Indonesia  Fin Serv Dep NATC'!A1" display="'Indonesia  Fin Serv Dep NATC'!A1" xr:uid="{00000000-0004-0000-0000-0000AB060000}"/>
    <hyperlink ref="C1712" location="'Korea Fin Serv Dep NATCUR'!A1" display="'Korea Fin Serv Dep NATCUR'!A1" xr:uid="{00000000-0004-0000-0000-0000AC060000}"/>
    <hyperlink ref="C1713" location="'Malaysia  Fin Serv Dep NATCU'!A1" display="'Malaysia  Fin Serv Dep NATCU'!A1" xr:uid="{00000000-0004-0000-0000-0000AD060000}"/>
    <hyperlink ref="C1714" location="'Mexico  Fin Serv Dep NATCUR'!A1" display="'Mexico  Fin Serv Dep NATCUR'!A1" xr:uid="{00000000-0004-0000-0000-0000AE060000}"/>
    <hyperlink ref="C1715" location="'Nigeria  Fin Serv Dep NATCUR'!A1" display="'Nigeria  Fin Serv Dep NATCUR'!A1" xr:uid="{00000000-0004-0000-0000-0000AF060000}"/>
    <hyperlink ref="C1716" location="'Pakistan  Fin Serv Dep NATCU'!A1" display="'Pakistan  Fin Serv Dep NATCU'!A1" xr:uid="{00000000-0004-0000-0000-0000B0060000}"/>
    <hyperlink ref="C1717" location="'Phillipines Fin Serv Dep NAT'!A1" display="'Phillipines Fin Serv Dep NAT'!A1" xr:uid="{00000000-0004-0000-0000-0000B1060000}"/>
    <hyperlink ref="C1718" location="'Peru  Fin Serv Dep NATCUR'!A1" display="'Peru  Fin Serv Dep NATCUR'!A1" xr:uid="{00000000-0004-0000-0000-0000B2060000}"/>
    <hyperlink ref="C1719" location="'Russia Fin Serv Dep NATCUR'!A1" display="'Russia Fin Serv Dep NATCUR'!A1" xr:uid="{00000000-0004-0000-0000-0000B3060000}"/>
    <hyperlink ref="C1720" location="'Rwanda  Fin Serv Dep NATCUR'!A1" display="'Rwanda  Fin Serv Dep NATCUR'!A1" xr:uid="{00000000-0004-0000-0000-0000B4060000}"/>
    <hyperlink ref="C1721" location="'Singapore  Fin Serv Dep NATC'!A1" display="'Singapore  Fin Serv Dep NATC'!A1" xr:uid="{00000000-0004-0000-0000-0000B5060000}"/>
    <hyperlink ref="C1722" location="'S Africa Fin Serv Dep NATCUR'!A1" display="'S Africa Fin Serv Dep NATCUR'!A1" xr:uid="{00000000-0004-0000-0000-0000B6060000}"/>
    <hyperlink ref="C1723" location="'Sudan Fin Serv Dep NATCUR'!A1" display="'Sudan Fin Serv Dep NATCUR'!A1" xr:uid="{00000000-0004-0000-0000-0000B7060000}"/>
    <hyperlink ref="C1724" location="'Switzerlan Fin Serv Dep NATC'!A1" display="'Switzerlan Fin Serv Dep NATC'!A1" xr:uid="{00000000-0004-0000-0000-0000B8060000}"/>
    <hyperlink ref="C1725" location="'Turkey  Fin Serv Dep NATCUR'!A1" display="'Turkey  Fin Serv Dep NATCUR'!A1" xr:uid="{00000000-0004-0000-0000-0000B9060000}"/>
    <hyperlink ref="C1726" location="'Uganda  Fin Serv Dep NATCUR'!A1" display="'Uganda  Fin Serv Dep NATCUR'!A1" xr:uid="{00000000-0004-0000-0000-0000BA060000}"/>
    <hyperlink ref="C1727" location="'Venezula Fin Serv Dep NATCUR'!A1" display="'Venezula Fin Serv Dep NATCUR'!A1" xr:uid="{00000000-0004-0000-0000-0000BB060000}"/>
    <hyperlink ref="C1728" location="'Vietnam Fin Serv Dep NATCUR'!A1" display="'Vietnam Fin Serv Dep NATCUR'!A1" xr:uid="{00000000-0004-0000-0000-0000BC060000}"/>
    <hyperlink ref="C1729" location="'Zambia Fin Serv Dep NATCUR'!A1" display="'Zambia Fin Serv Dep NATCUR'!A1" xr:uid="{00000000-0004-0000-0000-0000BD060000}"/>
    <hyperlink ref="C1730" location="'Zimbabwe Fin Serv Dep NATCUR'!A1" display="'Zimbabwe Fin Serv Dep NATCUR'!A1" xr:uid="{00000000-0004-0000-0000-0000BE060000}"/>
    <hyperlink ref="C1731" location="'Barbados Fin Serv Dep NATCUR'!A1" display="'Barbados Fin Serv Dep NATCUR'!A1" xr:uid="{00000000-0004-0000-0000-0000BF060000}"/>
    <hyperlink ref="C1732" location="'Jamaica Fin Serv Dep NATCUR'!A1" display="'Jamaica Fin Serv Dep NATCUR'!A1" xr:uid="{00000000-0004-0000-0000-0000C0060000}"/>
    <hyperlink ref="C1733" location="'Ghana  Mobile Banking'!A1" display="'Ghana  Mobile Banking'!A1" xr:uid="{00000000-0004-0000-0000-0000C1060000}"/>
    <hyperlink ref="C1734" location="'Bangladesh Mobile Banking'!A1" display="'Bangladesh Mobile Banking'!A1" xr:uid="{00000000-0004-0000-0000-0000C2060000}"/>
    <hyperlink ref="C1735" location="'Botswana  Mobile Banking'!A1" display="'Botswana  Mobile Banking'!A1" xr:uid="{00000000-0004-0000-0000-0000C3060000}"/>
    <hyperlink ref="C1736" location="'Cameroon  Mobile Banking'!A1" display="'Cameroon  Mobile Banking'!A1" xr:uid="{00000000-0004-0000-0000-0000C4060000}"/>
    <hyperlink ref="C1737" location="'Chad  Mobile Banking'!A1" display="'Chad  Mobile Banking'!A1" xr:uid="{00000000-0004-0000-0000-0000C5060000}"/>
    <hyperlink ref="C1738" location="'DRC Mobile Banking'!A1" display="'DRC Mobile Banking'!A1" xr:uid="{00000000-0004-0000-0000-0000C6060000}"/>
    <hyperlink ref="C1739" location="'Benin  Mobile Banking'!A1" display="'Benin  Mobile Banking'!A1" xr:uid="{00000000-0004-0000-0000-0000C7060000}"/>
    <hyperlink ref="C1740" location="'Gabon  Mobile Banking'!A1" display="'Gabon  Mobile Banking'!A1" xr:uid="{00000000-0004-0000-0000-0000C8060000}"/>
    <hyperlink ref="C1741" location="'Haiti  Mobile Banking'!A1" display="'Haiti  Mobile Banking'!A1" xr:uid="{00000000-0004-0000-0000-0000C9060000}"/>
    <hyperlink ref="C1742" location="'Indonesia  Mobile Banking'!A1" display="'Indonesia  Mobile Banking'!A1" xr:uid="{00000000-0004-0000-0000-0000CA060000}"/>
    <hyperlink ref="C1743" location="'Malaysia  Mobile Banking'!A1" display="'Malaysia  Mobile Banking'!A1" xr:uid="{00000000-0004-0000-0000-0000CB060000}"/>
    <hyperlink ref="C1744" location="'Mexico  Mobile Banking'!A1" display="'Mexico  Mobile Banking'!A1" xr:uid="{00000000-0004-0000-0000-0000CC060000}"/>
    <hyperlink ref="C1745" location="'Mozambique Mobile Banking'!A1" display="'Mozambique Mobile Banking'!A1" xr:uid="{00000000-0004-0000-0000-0000CD060000}"/>
    <hyperlink ref="C1746" location="'Nigeria  Mobile Banking'!A1" display="'Nigeria  Mobile Banking'!A1" xr:uid="{00000000-0004-0000-0000-0000CE060000}"/>
    <hyperlink ref="C1747" location="'Pakistan  Mobile Banking'!A1" display="'Pakistan  Mobile Banking'!A1" xr:uid="{00000000-0004-0000-0000-0000CF060000}"/>
    <hyperlink ref="C1748" location="'Phillipines Mobile Banking'!A1" display="'Phillipines Mobile Banking'!A1" xr:uid="{00000000-0004-0000-0000-0000D0060000}"/>
    <hyperlink ref="C1749" location="'Qatar  Mobile Banking'!A1" display="'Qatar  Mobile Banking'!A1" xr:uid="{00000000-0004-0000-0000-0000D1060000}"/>
    <hyperlink ref="C1750" location="'Rwanda  Mobile Banking'!A1" display="'Rwanda  Mobile Banking'!A1" xr:uid="{00000000-0004-0000-0000-0000D2060000}"/>
    <hyperlink ref="C1751" location="'S Africa Mobile Banking'!A1" display="'S Africa Mobile Banking'!A1" xr:uid="{00000000-0004-0000-0000-0000D3060000}"/>
    <hyperlink ref="C1752" location="'Uganda  Mobile Banking'!A1" display="'Uganda  Mobile Banking'!A1" xr:uid="{00000000-0004-0000-0000-0000D4060000}"/>
    <hyperlink ref="C1753" location="'Zambia Mobile Banking'!A1" display="'Zambia Mobile Banking'!A1" xr:uid="{00000000-0004-0000-0000-0000D5060000}"/>
    <hyperlink ref="C1754" location="'Zimbabwe Mobile Banking'!A1" display="'Zimbabwe Mobile Banking'!A1" xr:uid="{00000000-0004-0000-0000-0000D6060000}"/>
    <hyperlink ref="C1755" location="'Ghana  Bnk Concer (Big 5 %)'!A1" display="'Ghana  Bnk Concer (Big 5 %)'!A1" xr:uid="{00000000-0004-0000-0000-0000D7060000}"/>
    <hyperlink ref="C1756" location="'Argentina  Bnk Concer (Big 5'!A1" display="'Argentina  Bnk Concer (Big 5'!A1" xr:uid="{00000000-0004-0000-0000-0000D8060000}"/>
    <hyperlink ref="C1757" location="'Australia  Bnk Concer (Big 5'!A1" display="'Australia  Bnk Concer (Big 5'!A1" xr:uid="{00000000-0004-0000-0000-0000D9060000}"/>
    <hyperlink ref="C1758" location="'Bangladesh Bnk Concer (Big 5'!A1" display="'Bangladesh Bnk Concer (Big 5'!A1" xr:uid="{00000000-0004-0000-0000-0000DA060000}"/>
    <hyperlink ref="C1759" location="'Botswana  Bnk Concer (Big 5 '!A1" display="'Botswana  Bnk Concer (Big 5 '!A1" xr:uid="{00000000-0004-0000-0000-0000DB060000}"/>
    <hyperlink ref="C1760" location="'Brazil  Bnk Concer (Big 5 %)'!A1" display="'Brazil  Bnk Concer (Big 5 %)'!A1" xr:uid="{00000000-0004-0000-0000-0000DC060000}"/>
    <hyperlink ref="C1761" location="'Burkina Fa Bnk Concer (Big 5'!A1" display="'Burkina Fa Bnk Concer (Big 5'!A1" xr:uid="{00000000-0004-0000-0000-0000DD060000}"/>
    <hyperlink ref="C1762" location="'Cameroon  Bnk Concer (Big 5 '!A1" display="'Cameroon  Bnk Concer (Big 5 '!A1" xr:uid="{00000000-0004-0000-0000-0000DE060000}"/>
    <hyperlink ref="C1763" location="'Canada  Bnk Concer (Big 5 %)'!A1" display="'Canada  Bnk Concer (Big 5 %)'!A1" xr:uid="{00000000-0004-0000-0000-0000DF060000}"/>
    <hyperlink ref="C1764" location="'Chile  Bnk Concer (Big 5 %)'!A1" display="'Chile  Bnk Concer (Big 5 %)'!A1" xr:uid="{00000000-0004-0000-0000-0000E0060000}"/>
    <hyperlink ref="C1765" location="'China  Bnk Concer (Big 5 %)'!A1" display="'China  Bnk Concer (Big 5 %)'!A1" xr:uid="{00000000-0004-0000-0000-0000E1060000}"/>
    <hyperlink ref="C1766" location="'DRC Bnk Concer (Big 5 %)'!A1" display="'DRC Bnk Concer (Big 5 %)'!A1" xr:uid="{00000000-0004-0000-0000-0000E2060000}"/>
    <hyperlink ref="C1767" location="'Ivory Coast Bnk Concer (Big '!A1" display="'Ivory Coast Bnk Concer (Big '!A1" xr:uid="{00000000-0004-0000-0000-0000E3060000}"/>
    <hyperlink ref="C1768" location="'Benin  Bnk Concer (Big 5 %)'!A1" display="'Benin  Bnk Concer (Big 5 %)'!A1" xr:uid="{00000000-0004-0000-0000-0000E4060000}"/>
    <hyperlink ref="C1769" location="'Egypt  Bnk Concer (Big 5 %)'!A1" display="'Egypt  Bnk Concer (Big 5 %)'!A1" xr:uid="{00000000-0004-0000-0000-0000E5060000}"/>
    <hyperlink ref="C1770" location="'Ethiopia  Bnk Concer (Big 5 '!A1" display="'Ethiopia  Bnk Concer (Big 5 '!A1" xr:uid="{00000000-0004-0000-0000-0000E6060000}"/>
    <hyperlink ref="C1771" location="'France  Bnk Concer (Big 5 %)'!A1" display="'France  Bnk Concer (Big 5 %)'!A1" xr:uid="{00000000-0004-0000-0000-0000E7060000}"/>
    <hyperlink ref="C1772" location="'Haiti  Bnk Concer (Big 5 %)'!A1" display="'Haiti  Bnk Concer (Big 5 %)'!A1" xr:uid="{00000000-0004-0000-0000-0000E8060000}"/>
    <hyperlink ref="C1773" location="'India  Bnk Concer (Big 5 %)'!A1" display="'India  Bnk Concer (Big 5 %)'!A1" xr:uid="{00000000-0004-0000-0000-0000E9060000}"/>
    <hyperlink ref="C1774" location="'Indonesia  Bnk Concer (Big 5'!A1" display="'Indonesia  Bnk Concer (Big 5'!A1" xr:uid="{00000000-0004-0000-0000-0000EA060000}"/>
    <hyperlink ref="C1775" location="'Italy  Bnk Concer (Big 5 %)'!A1" display="'Italy  Bnk Concer (Big 5 %)'!A1" xr:uid="{00000000-0004-0000-0000-0000EB060000}"/>
    <hyperlink ref="C1776" location="'Japan  Bnk Concer (Big 5 %)'!A1" display="'Japan  Bnk Concer (Big 5 %)'!A1" xr:uid="{00000000-0004-0000-0000-0000EC060000}"/>
    <hyperlink ref="C1777" location="'Korea Bnk Concer (Big 5 %)'!A1" display="'Korea Bnk Concer (Big 5 %)'!A1" xr:uid="{00000000-0004-0000-0000-0000ED060000}"/>
    <hyperlink ref="C1778" location="'Luxembourg Bnk Concer (Big 5'!A1" display="'Luxembourg Bnk Concer (Big 5'!A1" xr:uid="{00000000-0004-0000-0000-0000EE060000}"/>
    <hyperlink ref="C1779" location="'Malaysia  Bnk Concer (Big 5 '!A1" display="'Malaysia  Bnk Concer (Big 5 '!A1" xr:uid="{00000000-0004-0000-0000-0000EF060000}"/>
    <hyperlink ref="C1780" location="'Mali  Bnk Concer (Big 5 %)'!A1" display="'Mali  Bnk Concer (Big 5 %)'!A1" xr:uid="{00000000-0004-0000-0000-0000F0060000}"/>
    <hyperlink ref="C1781" location="'Mexico  Bnk Concer (Big 5 %)'!A1" display="'Mexico  Bnk Concer (Big 5 %)'!A1" xr:uid="{00000000-0004-0000-0000-0000F1060000}"/>
    <hyperlink ref="C1782" location="'Mongolia  Bnk Concer (Big 5 '!A1" display="'Mongolia  Bnk Concer (Big 5 '!A1" xr:uid="{00000000-0004-0000-0000-0000F2060000}"/>
    <hyperlink ref="C1783" location="'Mozambique Bnk Concer (Big 5'!A1" display="'Mozambique Bnk Concer (Big 5'!A1" xr:uid="{00000000-0004-0000-0000-0000F3060000}"/>
    <hyperlink ref="C1784" location="'Nigeria  Bnk Concer (Big 5 %'!A1" display="'Nigeria  Bnk Concer (Big 5 %'!A1" xr:uid="{00000000-0004-0000-0000-0000F4060000}"/>
    <hyperlink ref="C1785" location="'Pakistan  Bnk Concer (Big 5 '!A1" display="'Pakistan  Bnk Concer (Big 5 '!A1" xr:uid="{00000000-0004-0000-0000-0000F5060000}"/>
    <hyperlink ref="C1786" location="'Phillipines Bnk Concer (Big '!A1" display="'Phillipines Bnk Concer (Big '!A1" xr:uid="{00000000-0004-0000-0000-0000F6060000}"/>
    <hyperlink ref="C1787" location="'Peru  Bnk Concer (Big 5 %)'!A1" display="'Peru  Bnk Concer (Big 5 %)'!A1" xr:uid="{00000000-0004-0000-0000-0000F7060000}"/>
    <hyperlink ref="C1788" location="'Qatar  Bnk Concer (Big 5 %)'!A1" display="'Qatar  Bnk Concer (Big 5 %)'!A1" xr:uid="{00000000-0004-0000-0000-0000F8060000}"/>
    <hyperlink ref="C1789" location="'Russia Bnk Concer (Big 5 %)'!A1" display="'Russia Bnk Concer (Big 5 %)'!A1" xr:uid="{00000000-0004-0000-0000-0000F9060000}"/>
    <hyperlink ref="C1790" location="'Rwanda  Bnk Concer (Big 5 %)'!A1" display="'Rwanda  Bnk Concer (Big 5 %)'!A1" xr:uid="{00000000-0004-0000-0000-0000FA060000}"/>
    <hyperlink ref="C1791" location="'Saudi Arab Bnk Concer (Big 5'!A1" display="'Saudi Arab Bnk Concer (Big 5'!A1" xr:uid="{00000000-0004-0000-0000-0000FB060000}"/>
    <hyperlink ref="C1792" location="'Senegal  Bnk Concer (Big 5 %'!A1" display="'Senegal  Bnk Concer (Big 5 %'!A1" xr:uid="{00000000-0004-0000-0000-0000FC060000}"/>
    <hyperlink ref="C1793" location="'Singapore  Bnk Concer (Big 5'!A1" display="'Singapore  Bnk Concer (Big 5'!A1" xr:uid="{00000000-0004-0000-0000-0000FD060000}"/>
    <hyperlink ref="C1794" location="'S Africa Bnk Concer (Big 5 %'!A1" display="'S Africa Bnk Concer (Big 5 %'!A1" xr:uid="{00000000-0004-0000-0000-0000FE060000}"/>
    <hyperlink ref="C1795" location="'Spain  Bnk Concer (Big 5 %)'!A1" display="'Spain  Bnk Concer (Big 5 %)'!A1" xr:uid="{00000000-0004-0000-0000-0000FF060000}"/>
    <hyperlink ref="C1796" location="'Sudan Bnk Concer (Big 5 %)'!A1" display="'Sudan Bnk Concer (Big 5 %)'!A1" xr:uid="{00000000-0004-0000-0000-000000070000}"/>
    <hyperlink ref="C1797" location="'Switzerlan Bnk Concer (Big 5'!A1" display="'Switzerlan Bnk Concer (Big 5'!A1" xr:uid="{00000000-0004-0000-0000-000001070000}"/>
    <hyperlink ref="C1798" location="'Turkey  Bnk Concer (Big 5 %)'!A1" display="'Turkey  Bnk Concer (Big 5 %)'!A1" xr:uid="{00000000-0004-0000-0000-000002070000}"/>
    <hyperlink ref="C1799" location="'Uganda  Bnk Concer (Big 5 %)'!A1" display="'Uganda  Bnk Concer (Big 5 %)'!A1" xr:uid="{00000000-0004-0000-0000-000003070000}"/>
    <hyperlink ref="C1800" location="'US Bnk Concer (Big 5 %)'!A1" display="'US Bnk Concer (Big 5 %)'!A1" xr:uid="{00000000-0004-0000-0000-000004070000}"/>
    <hyperlink ref="C1801" location="'UK Bnk Concer (Big 5 %)'!A1" display="'UK Bnk Concer (Big 5 %)'!A1" xr:uid="{00000000-0004-0000-0000-000005070000}"/>
    <hyperlink ref="C1802" location="'Venezula Bnk Concer (Big 5 %'!A1" display="'Venezula Bnk Concer (Big 5 %'!A1" xr:uid="{00000000-0004-0000-0000-000006070000}"/>
    <hyperlink ref="C1803" location="'Vietnam Bnk Concer (Big 5 %)'!A1" display="'Vietnam Bnk Concer (Big 5 %)'!A1" xr:uid="{00000000-0004-0000-0000-000007070000}"/>
    <hyperlink ref="C1804" location="'Zambia Bnk Concer (Big 5 %)'!A1" display="'Zambia Bnk Concer (Big 5 %)'!A1" xr:uid="{00000000-0004-0000-0000-000008070000}"/>
    <hyperlink ref="C1805" location="'Zimbabwe Bnk Concer (Big 5 %'!A1" display="'Zimbabwe Bnk Concer (Big 5 %'!A1" xr:uid="{00000000-0004-0000-0000-000009070000}"/>
    <hyperlink ref="C1806" location="'Jamaica Bnk Concer (Big 5 %)'!A1" display="'Jamaica Bnk Concer (Big 5 %)'!A1" xr:uid="{00000000-0004-0000-0000-00000A070000}"/>
    <hyperlink ref="C1807" location="'Ghana  Bank Cap to Asset'!A1" display="'Ghana  Bank Cap to Asset'!A1" xr:uid="{00000000-0004-0000-0000-00000B070000}"/>
    <hyperlink ref="C1808" location="'Botswana  Bank Cap to Asset'!A1" display="'Botswana  Bank Cap to Asset'!A1" xr:uid="{00000000-0004-0000-0000-00000C070000}"/>
    <hyperlink ref="C1809" location="'Brazil  Bank Cap to Asset'!A1" display="'Brazil  Bank Cap to Asset'!A1" xr:uid="{00000000-0004-0000-0000-00000D070000}"/>
    <hyperlink ref="C1810" location="'France  Bank Cap to Asset'!A1" display="'France  Bank Cap to Asset'!A1" xr:uid="{00000000-0004-0000-0000-00000E070000}"/>
    <hyperlink ref="C1811" location="'Italy  Bank Cap to Asset'!A1" display="'Italy  Bank Cap to Asset'!A1" xr:uid="{00000000-0004-0000-0000-00000F070000}"/>
    <hyperlink ref="C1812" location="'Nigeria  Bank Cap to Asset'!A1" display="'Nigeria  Bank Cap to Asset'!A1" xr:uid="{00000000-0004-0000-0000-000010070000}"/>
    <hyperlink ref="C1813" location="'Rwanda  Bank Cap to Asset'!A1" display="'Rwanda  Bank Cap to Asset'!A1" xr:uid="{00000000-0004-0000-0000-000011070000}"/>
    <hyperlink ref="C1814" location="'Uganda  Bank Cap to Asset'!A1" display="'Uganda  Bank Cap to Asset'!A1" xr:uid="{00000000-0004-0000-0000-000012070000}"/>
    <hyperlink ref="C1815" location="'US Bank Cap to Asset'!A1" display="'US Bank Cap to Asset'!A1" xr:uid="{00000000-0004-0000-0000-000013070000}"/>
    <hyperlink ref="C1816" location="'Ghana  Bank Credit to Dep'!A1" display="'Ghana  Bank Credit to Dep'!A1" xr:uid="{00000000-0004-0000-0000-000014070000}"/>
    <hyperlink ref="C1817" location="'Argentina  Bank Credit to De'!A1" display="'Argentina  Bank Credit to De'!A1" xr:uid="{00000000-0004-0000-0000-000015070000}"/>
    <hyperlink ref="C1818" location="'Australia  Bank Credit to De'!A1" display="'Australia  Bank Credit to De'!A1" xr:uid="{00000000-0004-0000-0000-000016070000}"/>
    <hyperlink ref="C1819" location="'Bangladesh Bank Credit to De'!A1" display="'Bangladesh Bank Credit to De'!A1" xr:uid="{00000000-0004-0000-0000-000017070000}"/>
    <hyperlink ref="C1820" location="'Botswana  Bank Credit to Dep'!A1" display="'Botswana  Bank Credit to Dep'!A1" xr:uid="{00000000-0004-0000-0000-000018070000}"/>
    <hyperlink ref="C1821" location="'Brazil  Bank Credit to Dep'!A1" display="'Brazil  Bank Credit to Dep'!A1" xr:uid="{00000000-0004-0000-0000-000019070000}"/>
    <hyperlink ref="C1822" location="'Burkina Fa Bank Credit to De'!A1" display="'Burkina Fa Bank Credit to De'!A1" xr:uid="{00000000-0004-0000-0000-00001A070000}"/>
    <hyperlink ref="C1823" location="'Cameroon  Bank Credit to Dep'!A1" display="'Cameroon  Bank Credit to Dep'!A1" xr:uid="{00000000-0004-0000-0000-00001B070000}"/>
    <hyperlink ref="C1824" location="'Canada  Bank Credit to Dep'!A1" display="'Canada  Bank Credit to Dep'!A1" xr:uid="{00000000-0004-0000-0000-00001C070000}"/>
    <hyperlink ref="C1825" location="'Chad  Bank Credit to Dep'!A1" display="'Chad  Bank Credit to Dep'!A1" xr:uid="{00000000-0004-0000-0000-00001D070000}"/>
    <hyperlink ref="C1826" location="'Chile  Bank Credit to Dep'!A1" display="'Chile  Bank Credit to Dep'!A1" xr:uid="{00000000-0004-0000-0000-00001E070000}"/>
    <hyperlink ref="C1827" location="'China  Bank Credit to Dep'!A1" display="'China  Bank Credit to Dep'!A1" xr:uid="{00000000-0004-0000-0000-00001F070000}"/>
    <hyperlink ref="C1828" location="'DRC Bank Credit to Dep'!A1" display="'DRC Bank Credit to Dep'!A1" xr:uid="{00000000-0004-0000-0000-000020070000}"/>
    <hyperlink ref="C1829" location="'Ivory Coast Bank Credit to D'!A1" display="'Ivory Coast Bank Credit to D'!A1" xr:uid="{00000000-0004-0000-0000-000021070000}"/>
    <hyperlink ref="C1830" location="'Benin  Bank Credit to Dep'!A1" display="'Benin  Bank Credit to Dep'!A1" xr:uid="{00000000-0004-0000-0000-000022070000}"/>
    <hyperlink ref="C1831" location="'Egypt  Bank Credit to Dep'!A1" display="'Egypt  Bank Credit to Dep'!A1" xr:uid="{00000000-0004-0000-0000-000023070000}"/>
    <hyperlink ref="C1832" location="'Ethiopia  Bank Credit to Dep'!A1" display="'Ethiopia  Bank Credit to Dep'!A1" xr:uid="{00000000-0004-0000-0000-000024070000}"/>
    <hyperlink ref="C1833" location="'France  Bank Credit to Dep'!A1" display="'France  Bank Credit to Dep'!A1" xr:uid="{00000000-0004-0000-0000-000025070000}"/>
    <hyperlink ref="C1834" location="'Gabon  Bank Credit to Dep'!A1" display="'Gabon  Bank Credit to Dep'!A1" xr:uid="{00000000-0004-0000-0000-000026070000}"/>
    <hyperlink ref="C1835" location="'Haiti  Bank Credit to Dep'!A1" display="'Haiti  Bank Credit to Dep'!A1" xr:uid="{00000000-0004-0000-0000-000027070000}"/>
    <hyperlink ref="C1836" location="'India  Bank Credit to Dep'!A1" display="'India  Bank Credit to Dep'!A1" xr:uid="{00000000-0004-0000-0000-000028070000}"/>
    <hyperlink ref="C1837" location="'Indonesia  Bank Credit to De'!A1" display="'Indonesia  Bank Credit to De'!A1" xr:uid="{00000000-0004-0000-0000-000029070000}"/>
    <hyperlink ref="C1838" location="'Italy  Bank Credit to Dep'!A1" display="'Italy  Bank Credit to Dep'!A1" xr:uid="{00000000-0004-0000-0000-00002A070000}"/>
    <hyperlink ref="C1839" location="'Japan  Bank Credit to Dep'!A1" display="'Japan  Bank Credit to Dep'!A1" xr:uid="{00000000-0004-0000-0000-00002B070000}"/>
    <hyperlink ref="C1840" location="'Korea Bank Credit to Dep'!A1" display="'Korea Bank Credit to Dep'!A1" xr:uid="{00000000-0004-0000-0000-00002C070000}"/>
    <hyperlink ref="C1841" location="'Luxembourg Bank Credit to De'!A1" display="'Luxembourg Bank Credit to De'!A1" xr:uid="{00000000-0004-0000-0000-00002D070000}"/>
    <hyperlink ref="C1842" location="'Malaysia  Bank Credit to Dep'!A1" display="'Malaysia  Bank Credit to Dep'!A1" xr:uid="{00000000-0004-0000-0000-00002E070000}"/>
    <hyperlink ref="C1843" location="'Mali  Bank Credit to Dep'!A1" display="'Mali  Bank Credit to Dep'!A1" xr:uid="{00000000-0004-0000-0000-00002F070000}"/>
    <hyperlink ref="C1844" location="'Mexico  Bank Credit to Dep'!A1" display="'Mexico  Bank Credit to Dep'!A1" xr:uid="{00000000-0004-0000-0000-000030070000}"/>
    <hyperlink ref="C1845" location="'Mongolia  Bank Credit to Dep'!A1" display="'Mongolia  Bank Credit to Dep'!A1" xr:uid="{00000000-0004-0000-0000-000031070000}"/>
    <hyperlink ref="C1846" location="'Mozambique Bank Credit to De'!A1" display="'Mozambique Bank Credit to De'!A1" xr:uid="{00000000-0004-0000-0000-000032070000}"/>
    <hyperlink ref="C1847" location="'Nigeria  Bank Credit to Dep'!A1" display="'Nigeria  Bank Credit to Dep'!A1" xr:uid="{00000000-0004-0000-0000-000033070000}"/>
    <hyperlink ref="C1848" location="'Pakistan  Bank Credit to Dep'!A1" display="'Pakistan  Bank Credit to Dep'!A1" xr:uid="{00000000-0004-0000-0000-000034070000}"/>
    <hyperlink ref="C1849" location="'Phillipines Bank Credit to D'!A1" display="'Phillipines Bank Credit to D'!A1" xr:uid="{00000000-0004-0000-0000-000035070000}"/>
    <hyperlink ref="C1850" location="'Peru  Bank Credit to Dep'!A1" display="'Peru  Bank Credit to Dep'!A1" xr:uid="{00000000-0004-0000-0000-000036070000}"/>
    <hyperlink ref="C1851" location="'Qatar  Bank Credit to Dep'!A1" display="'Qatar  Bank Credit to Dep'!A1" xr:uid="{00000000-0004-0000-0000-000037070000}"/>
    <hyperlink ref="C1852" location="'Russia Bank Credit to Dep'!A1" display="'Russia Bank Credit to Dep'!A1" xr:uid="{00000000-0004-0000-0000-000038070000}"/>
    <hyperlink ref="C1853" location="'Rwanda  Bank Credit to Dep'!A1" display="'Rwanda  Bank Credit to Dep'!A1" xr:uid="{00000000-0004-0000-0000-000039070000}"/>
    <hyperlink ref="C1854" location="'Saudi Arab Bank Credit to De'!A1" display="'Saudi Arab Bank Credit to De'!A1" xr:uid="{00000000-0004-0000-0000-00003A070000}"/>
    <hyperlink ref="C1855" location="'Senegal  Bank Credit to Dep'!A1" display="'Senegal  Bank Credit to Dep'!A1" xr:uid="{00000000-0004-0000-0000-00003B070000}"/>
    <hyperlink ref="C1856" location="'Singapore  Bank Credit to De'!A1" display="'Singapore  Bank Credit to De'!A1" xr:uid="{00000000-0004-0000-0000-00003C070000}"/>
    <hyperlink ref="C1857" location="'S Africa Bank Credit to Dep'!A1" display="'S Africa Bank Credit to Dep'!A1" xr:uid="{00000000-0004-0000-0000-00003D070000}"/>
    <hyperlink ref="C1858" location="'Spain  Bank Credit to Dep'!A1" display="'Spain  Bank Credit to Dep'!A1" xr:uid="{00000000-0004-0000-0000-00003E070000}"/>
    <hyperlink ref="C1859" location="'Sudan Bank Credit to Dep'!A1" display="'Sudan Bank Credit to Dep'!A1" xr:uid="{00000000-0004-0000-0000-00003F070000}"/>
    <hyperlink ref="C1860" location="'Switzerlan Bank Credit to De'!A1" display="'Switzerlan Bank Credit to De'!A1" xr:uid="{00000000-0004-0000-0000-000040070000}"/>
    <hyperlink ref="C1861" location="'Turkey  Bank Credit to Dep'!A1" display="'Turkey  Bank Credit to Dep'!A1" xr:uid="{00000000-0004-0000-0000-000041070000}"/>
    <hyperlink ref="C1862" location="'Uganda  Bank Credit to Dep'!A1" display="'Uganda  Bank Credit to Dep'!A1" xr:uid="{00000000-0004-0000-0000-000042070000}"/>
    <hyperlink ref="C1863" location="'US Bank Credit to Dep'!A1" display="'US Bank Credit to Dep'!A1" xr:uid="{00000000-0004-0000-0000-000043070000}"/>
    <hyperlink ref="C1864" location="'UK Bank Credit to Dep'!A1" display="'UK Bank Credit to Dep'!A1" xr:uid="{00000000-0004-0000-0000-000044070000}"/>
    <hyperlink ref="C1865" location="'Venezula Bank Credit to Dep'!A1" display="'Venezula Bank Credit to Dep'!A1" xr:uid="{00000000-0004-0000-0000-000045070000}"/>
    <hyperlink ref="C1866" location="'Vietnam Bank Credit to Dep'!A1" display="'Vietnam Bank Credit to Dep'!A1" xr:uid="{00000000-0004-0000-0000-000046070000}"/>
    <hyperlink ref="C1867" location="'Zambia Bank Credit to Dep'!A1" display="'Zambia Bank Credit to Dep'!A1" xr:uid="{00000000-0004-0000-0000-000047070000}"/>
    <hyperlink ref="C1868" location="'Zimbabwe Bank Credit to Dep'!A1" display="'Zimbabwe Bank Credit to Dep'!A1" xr:uid="{00000000-0004-0000-0000-000048070000}"/>
    <hyperlink ref="C1869" location="'Jamaica Bank Credit to Dep'!A1" display="'Jamaica Bank Credit to Dep'!A1" xr:uid="{00000000-0004-0000-0000-000049070000}"/>
    <hyperlink ref="C1870" location="'Ghana  Lend Dep Spread'!A1" display="'Ghana  Lend Dep Spread'!A1" xr:uid="{00000000-0004-0000-0000-00004A070000}"/>
    <hyperlink ref="C1871" location="'Argentina  Lend Dep Spread'!A1" display="'Argentina  Lend Dep Spread'!A1" xr:uid="{00000000-0004-0000-0000-00004B070000}"/>
    <hyperlink ref="C1872" location="'Australia  Lend Dep Spread'!A1" display="'Australia  Lend Dep Spread'!A1" xr:uid="{00000000-0004-0000-0000-00004C070000}"/>
    <hyperlink ref="C1873" location="'Bangladesh Lend Dep Spread'!A1" display="'Bangladesh Lend Dep Spread'!A1" xr:uid="{00000000-0004-0000-0000-00004D070000}"/>
    <hyperlink ref="C1874" location="'Botswana  Lend Dep Spread'!A1" display="'Botswana  Lend Dep Spread'!A1" xr:uid="{00000000-0004-0000-0000-00004E070000}"/>
    <hyperlink ref="C1875" location="'Brazil  Lend Dep Spread'!A1" display="'Brazil  Lend Dep Spread'!A1" xr:uid="{00000000-0004-0000-0000-00004F070000}"/>
    <hyperlink ref="C1876" location="'Burkina Fa Lend Dep Spread'!A1" display="'Burkina Fa Lend Dep Spread'!A1" xr:uid="{00000000-0004-0000-0000-000050070000}"/>
    <hyperlink ref="C1877" location="'Cameroon  Lend Dep Spread'!A1" display="'Cameroon  Lend Dep Spread'!A1" xr:uid="{00000000-0004-0000-0000-000051070000}"/>
    <hyperlink ref="C1878" location="'Canada  Lend Dep Spread'!A1" display="'Canada  Lend Dep Spread'!A1" xr:uid="{00000000-0004-0000-0000-000052070000}"/>
    <hyperlink ref="C1879" location="'Chad  Lend Dep Spread'!A1" display="'Chad  Lend Dep Spread'!A1" xr:uid="{00000000-0004-0000-0000-000053070000}"/>
    <hyperlink ref="C1880" location="'Chile  Lend Dep Spread'!A1" display="'Chile  Lend Dep Spread'!A1" xr:uid="{00000000-0004-0000-0000-000054070000}"/>
    <hyperlink ref="C1881" location="'China  Lend Dep Spread'!A1" display="'China  Lend Dep Spread'!A1" xr:uid="{00000000-0004-0000-0000-000055070000}"/>
    <hyperlink ref="C1882" location="'DRC Lend Dep Spread'!A1" display="'DRC Lend Dep Spread'!A1" xr:uid="{00000000-0004-0000-0000-000056070000}"/>
    <hyperlink ref="C1883" location="'Ivory Coast Lend Dep Spread'!A1" display="'Ivory Coast Lend Dep Spread'!A1" xr:uid="{00000000-0004-0000-0000-000057070000}"/>
    <hyperlink ref="C1884" location="'Benin  Lend Dep Spread'!A1" display="'Benin  Lend Dep Spread'!A1" xr:uid="{00000000-0004-0000-0000-000058070000}"/>
    <hyperlink ref="C1885" location="'Egypt  Lend Dep Spread'!A1" display="'Egypt  Lend Dep Spread'!A1" xr:uid="{00000000-0004-0000-0000-000059070000}"/>
    <hyperlink ref="C1886" location="'Ethiopia  Lend Dep Spread'!A1" display="'Ethiopia  Lend Dep Spread'!A1" xr:uid="{00000000-0004-0000-0000-00005A070000}"/>
    <hyperlink ref="C1887" location="'France  Lend Dep Spread'!A1" display="'France  Lend Dep Spread'!A1" xr:uid="{00000000-0004-0000-0000-00005B070000}"/>
    <hyperlink ref="C1888" location="'Gabon  Lend Dep Spread'!A1" display="'Gabon  Lend Dep Spread'!A1" xr:uid="{00000000-0004-0000-0000-00005C070000}"/>
    <hyperlink ref="C1889" location="'Haiti  Lend Dep Spread'!A1" display="'Haiti  Lend Dep Spread'!A1" xr:uid="{00000000-0004-0000-0000-00005D070000}"/>
    <hyperlink ref="C1890" location="'Indonesia  Lend Dep Spread'!A1" display="'Indonesia  Lend Dep Spread'!A1" xr:uid="{00000000-0004-0000-0000-00005E070000}"/>
    <hyperlink ref="C1891" location="'Italy  Lend Dep Spread'!A1" display="'Italy  Lend Dep Spread'!A1" xr:uid="{00000000-0004-0000-0000-00005F070000}"/>
    <hyperlink ref="C1892" location="'Japan  Lend Dep Spread'!A1" display="'Japan  Lend Dep Spread'!A1" xr:uid="{00000000-0004-0000-0000-000060070000}"/>
    <hyperlink ref="C1893" location="'Korea Lend Dep Spread'!A1" display="'Korea Lend Dep Spread'!A1" xr:uid="{00000000-0004-0000-0000-000061070000}"/>
    <hyperlink ref="C1894" location="'Luxembourg Lend Dep Spread'!A1" display="'Luxembourg Lend Dep Spread'!A1" xr:uid="{00000000-0004-0000-0000-000062070000}"/>
    <hyperlink ref="C1895" location="'Malaysia  Lend Dep Spread'!A1" display="'Malaysia  Lend Dep Spread'!A1" xr:uid="{00000000-0004-0000-0000-000063070000}"/>
    <hyperlink ref="C1896" location="'Mali  Lend Dep Spread'!A1" display="'Mali  Lend Dep Spread'!A1" xr:uid="{00000000-0004-0000-0000-000064070000}"/>
    <hyperlink ref="C1897" location="'Mexico  Lend Dep Spread'!A1" display="'Mexico  Lend Dep Spread'!A1" xr:uid="{00000000-0004-0000-0000-000065070000}"/>
    <hyperlink ref="C1898" location="'Mongolia  Lend Dep Spread'!A1" display="'Mongolia  Lend Dep Spread'!A1" xr:uid="{00000000-0004-0000-0000-000066070000}"/>
    <hyperlink ref="C1899" location="'Mozambique Lend Dep Spread'!A1" display="'Mozambique Lend Dep Spread'!A1" xr:uid="{00000000-0004-0000-0000-000067070000}"/>
    <hyperlink ref="C1900" location="'Nigeria  Lend Dep Spread'!A1" display="'Nigeria  Lend Dep Spread'!A1" xr:uid="{00000000-0004-0000-0000-000068070000}"/>
    <hyperlink ref="C1901" location="'Pakistan  Lend Dep Spread'!A1" display="'Pakistan  Lend Dep Spread'!A1" xr:uid="{00000000-0004-0000-0000-000069070000}"/>
    <hyperlink ref="C1902" location="'Phillipines Lend Dep Spread'!A1" display="'Phillipines Lend Dep Spread'!A1" xr:uid="{00000000-0004-0000-0000-00006A070000}"/>
    <hyperlink ref="C1903" location="'Peru  Lend Dep Spread'!A1" display="'Peru  Lend Dep Spread'!A1" xr:uid="{00000000-0004-0000-0000-00006B070000}"/>
    <hyperlink ref="C1904" location="'Qatar  Lend Dep Spread'!A1" display="'Qatar  Lend Dep Spread'!A1" xr:uid="{00000000-0004-0000-0000-00006C070000}"/>
    <hyperlink ref="C1905" location="'Russia Lend Dep Spread'!A1" display="'Russia Lend Dep Spread'!A1" xr:uid="{00000000-0004-0000-0000-00006D070000}"/>
    <hyperlink ref="C1906" location="'Rwanda  Lend Dep Spread'!A1" display="'Rwanda  Lend Dep Spread'!A1" xr:uid="{00000000-0004-0000-0000-00006E070000}"/>
    <hyperlink ref="C1907" location="'Senegal  Lend Dep Spread'!A1" display="'Senegal  Lend Dep Spread'!A1" xr:uid="{00000000-0004-0000-0000-00006F070000}"/>
    <hyperlink ref="C1908" location="'Singapore  Lend Dep Spread'!A1" display="'Singapore  Lend Dep Spread'!A1" xr:uid="{00000000-0004-0000-0000-000070070000}"/>
    <hyperlink ref="C1909" location="'S Africa Lend Dep Spread'!A1" display="'S Africa Lend Dep Spread'!A1" xr:uid="{00000000-0004-0000-0000-000071070000}"/>
    <hyperlink ref="C1910" location="'Spain  Lend Dep Spread'!A1" display="'Spain  Lend Dep Spread'!A1" xr:uid="{00000000-0004-0000-0000-000072070000}"/>
    <hyperlink ref="C1911" location="'Switzerlan Lend Dep Spread'!A1" display="'Switzerlan Lend Dep Spread'!A1" xr:uid="{00000000-0004-0000-0000-000073070000}"/>
    <hyperlink ref="C1912" location="'Uganda  Lend Dep Spread'!A1" display="'Uganda  Lend Dep Spread'!A1" xr:uid="{00000000-0004-0000-0000-000074070000}"/>
    <hyperlink ref="C1913" location="'UK Lend Dep Spread'!A1" display="'UK Lend Dep Spread'!A1" xr:uid="{00000000-0004-0000-0000-000075070000}"/>
    <hyperlink ref="C1914" location="'Venezula Lend Dep Spread'!A1" display="'Venezula Lend Dep Spread'!A1" xr:uid="{00000000-0004-0000-0000-000076070000}"/>
    <hyperlink ref="C1915" location="'Vietnam Lend Dep Spread'!A1" display="'Vietnam Lend Dep Spread'!A1" xr:uid="{00000000-0004-0000-0000-000077070000}"/>
    <hyperlink ref="C1916" location="'Zambia Lend Dep Spread'!A1" display="'Zambia Lend Dep Spread'!A1" xr:uid="{00000000-0004-0000-0000-000078070000}"/>
    <hyperlink ref="C1917" location="'Jamaica Lend Dep Spread'!A1" display="'Jamaica Lend Dep Spread'!A1" xr:uid="{00000000-0004-0000-0000-000079070000}"/>
    <hyperlink ref="C1918" location="'Ghana  Non Perfm Loan %'!A1" display="'Ghana  Non Perfm Loan %'!A1" xr:uid="{00000000-0004-0000-0000-00007A070000}"/>
    <hyperlink ref="C1919" location="'Argentina  Non Perfm Loan %'!A1" display="'Argentina  Non Perfm Loan %'!A1" xr:uid="{00000000-0004-0000-0000-00007B070000}"/>
    <hyperlink ref="C1920" location="'Australia  Non Perfm Loan %'!A1" display="'Australia  Non Perfm Loan %'!A1" xr:uid="{00000000-0004-0000-0000-00007C070000}"/>
    <hyperlink ref="C1921" location="'Bangladesh Non Perfm Loan %'!A1" display="'Bangladesh Non Perfm Loan %'!A1" xr:uid="{00000000-0004-0000-0000-00007D070000}"/>
    <hyperlink ref="C1922" location="'Botswana  Non Perfm Loan %'!A1" display="'Botswana  Non Perfm Loan %'!A1" xr:uid="{00000000-0004-0000-0000-00007E070000}"/>
    <hyperlink ref="C1923" location="'Brazil  Non Perfm Loan %'!A1" display="'Brazil  Non Perfm Loan %'!A1" xr:uid="{00000000-0004-0000-0000-00007F070000}"/>
    <hyperlink ref="C1924" location="'Canada  Non Perfm Loan %'!A1" display="'Canada  Non Perfm Loan %'!A1" xr:uid="{00000000-0004-0000-0000-000080070000}"/>
    <hyperlink ref="C1925" location="'Chile  Non Perfm Loan %'!A1" display="'Chile  Non Perfm Loan %'!A1" xr:uid="{00000000-0004-0000-0000-000081070000}"/>
    <hyperlink ref="C1926" location="'China  Non Perfm Loan %'!A1" display="'China  Non Perfm Loan %'!A1" xr:uid="{00000000-0004-0000-0000-000082070000}"/>
    <hyperlink ref="C1927" location="'Egypt  Non Perfm Loan %'!A1" display="'Egypt  Non Perfm Loan %'!A1" xr:uid="{00000000-0004-0000-0000-000083070000}"/>
    <hyperlink ref="C1928" location="'France  Non Perfm Loan %'!A1" display="'France  Non Perfm Loan %'!A1" xr:uid="{00000000-0004-0000-0000-000084070000}"/>
    <hyperlink ref="C1929" location="'Gabon  Non Perfm Loan %'!A1" display="'Gabon  Non Perfm Loan %'!A1" xr:uid="{00000000-0004-0000-0000-000085070000}"/>
    <hyperlink ref="C1930" location="'India  Non Perfm Loan %'!A1" display="'India  Non Perfm Loan %'!A1" xr:uid="{00000000-0004-0000-0000-000086070000}"/>
    <hyperlink ref="C1931" location="'Indonesia  Non Perfm Loan %'!A1" display="'Indonesia  Non Perfm Loan %'!A1" xr:uid="{00000000-0004-0000-0000-000087070000}"/>
    <hyperlink ref="C1932" location="'Italy  Non Perfm Loan %'!A1" display="'Italy  Non Perfm Loan %'!A1" xr:uid="{00000000-0004-0000-0000-000088070000}"/>
    <hyperlink ref="C1933" location="'Japan  Non Perfm Loan %'!A1" display="'Japan  Non Perfm Loan %'!A1" xr:uid="{00000000-0004-0000-0000-000089070000}"/>
    <hyperlink ref="C1934" location="'Korea Non Perfm Loan %'!A1" display="'Korea Non Perfm Loan %'!A1" xr:uid="{00000000-0004-0000-0000-00008A070000}"/>
    <hyperlink ref="C1935" location="'Luxembourg Non Perfm Loan %'!A1" display="'Luxembourg Non Perfm Loan %'!A1" xr:uid="{00000000-0004-0000-0000-00008B070000}"/>
    <hyperlink ref="C1936" location="'Malaysia  Non Perfm Loan %'!A1" display="'Malaysia  Non Perfm Loan %'!A1" xr:uid="{00000000-0004-0000-0000-00008C070000}"/>
    <hyperlink ref="C1937" location="'Mexico  Non Perfm Loan %'!A1" display="'Mexico  Non Perfm Loan %'!A1" xr:uid="{00000000-0004-0000-0000-00008D070000}"/>
    <hyperlink ref="C1938" location="'Mozambique Non Perfm Loan %'!A1" display="'Mozambique Non Perfm Loan %'!A1" xr:uid="{00000000-0004-0000-0000-00008E070000}"/>
    <hyperlink ref="C1939" location="'Nigeria  Non Perfm Loan %'!A1" display="'Nigeria  Non Perfm Loan %'!A1" xr:uid="{00000000-0004-0000-0000-00008F070000}"/>
    <hyperlink ref="C1940" location="'Pakistan  Non Perfm Loan %'!A1" display="'Pakistan  Non Perfm Loan %'!A1" xr:uid="{00000000-0004-0000-0000-000090070000}"/>
    <hyperlink ref="C1941" location="'Phillipines Non Perfm Loan %'!A1" display="'Phillipines Non Perfm Loan %'!A1" xr:uid="{00000000-0004-0000-0000-000091070000}"/>
    <hyperlink ref="C1942" location="'Peru  Non Perfm Loan %'!A1" display="'Peru  Non Perfm Loan %'!A1" xr:uid="{00000000-0004-0000-0000-000092070000}"/>
    <hyperlink ref="C1943" location="'Russia Non Perfm Loan %'!A1" display="'Russia Non Perfm Loan %'!A1" xr:uid="{00000000-0004-0000-0000-000093070000}"/>
    <hyperlink ref="C1944" location="'Rwanda  Non Perfm Loan %'!A1" display="'Rwanda  Non Perfm Loan %'!A1" xr:uid="{00000000-0004-0000-0000-000094070000}"/>
    <hyperlink ref="C1945" location="'Saudi Arab Non Perfm Loan %'!A1" display="'Saudi Arab Non Perfm Loan %'!A1" xr:uid="{00000000-0004-0000-0000-000095070000}"/>
    <hyperlink ref="C1946" location="'Senegal  Non Perfm Loan %'!A1" display="'Senegal  Non Perfm Loan %'!A1" xr:uid="{00000000-0004-0000-0000-000096070000}"/>
    <hyperlink ref="C1947" location="'Singapore  Non Perfm Loan %'!A1" display="'Singapore  Non Perfm Loan %'!A1" xr:uid="{00000000-0004-0000-0000-000097070000}"/>
    <hyperlink ref="C1948" location="'S Africa Non Perfm Loan %'!A1" display="'S Africa Non Perfm Loan %'!A1" xr:uid="{00000000-0004-0000-0000-000098070000}"/>
    <hyperlink ref="C1949" location="'Spain  Non Perfm Loan %'!A1" display="'Spain  Non Perfm Loan %'!A1" xr:uid="{00000000-0004-0000-0000-000099070000}"/>
    <hyperlink ref="C1950" location="'Switzerlan Non Perfm Loan %'!A1" display="'Switzerlan Non Perfm Loan %'!A1" xr:uid="{00000000-0004-0000-0000-00009A070000}"/>
    <hyperlink ref="C1951" location="'Turkey  Non Perfm Loan %'!A1" display="'Turkey  Non Perfm Loan %'!A1" xr:uid="{00000000-0004-0000-0000-00009B070000}"/>
    <hyperlink ref="C1952" location="'Uganda  Non Perfm Loan %'!A1" display="'Uganda  Non Perfm Loan %'!A1" xr:uid="{00000000-0004-0000-0000-00009C070000}"/>
    <hyperlink ref="C1953" location="'US Non Perfm Loan %'!A1" display="'US Non Perfm Loan %'!A1" xr:uid="{00000000-0004-0000-0000-00009D070000}"/>
    <hyperlink ref="C1954" location="'UK Non Perfm Loan %'!A1" display="'UK Non Perfm Loan %'!A1" xr:uid="{00000000-0004-0000-0000-00009E070000}"/>
    <hyperlink ref="C1955" location="'Venezula Non Perfm Loan %'!A1" display="'Venezula Non Perfm Loan %'!A1" xr:uid="{00000000-0004-0000-0000-00009F070000}"/>
    <hyperlink ref="C1956" location="'Jamaica Non Perfm Loan %'!A1" display="'Jamaica Non Perfm Loan %'!A1" xr:uid="{00000000-0004-0000-0000-0000A0070000}"/>
    <hyperlink ref="C1957" location="'Ghana  Bank Cost Inc %'!A1" display="'Ghana  Bank Cost Inc %'!A1" xr:uid="{00000000-0004-0000-0000-0000A1070000}"/>
    <hyperlink ref="C1958" location="'Argentina  Bank Cost Inc %'!A1" display="'Argentina  Bank Cost Inc %'!A1" xr:uid="{00000000-0004-0000-0000-0000A2070000}"/>
    <hyperlink ref="C1959" location="'Australia  Bank Cost Inc %'!A1" display="'Australia  Bank Cost Inc %'!A1" xr:uid="{00000000-0004-0000-0000-0000A3070000}"/>
    <hyperlink ref="C1960" location="'Bangladesh Bank Cost Inc %'!A1" display="'Bangladesh Bank Cost Inc %'!A1" xr:uid="{00000000-0004-0000-0000-0000A4070000}"/>
    <hyperlink ref="C1961" location="'Botswana  Bank Cost Inc %'!A1" display="'Botswana  Bank Cost Inc %'!A1" xr:uid="{00000000-0004-0000-0000-0000A5070000}"/>
    <hyperlink ref="C1962" location="'Brazil  Bank Cost Inc %'!A1" display="'Brazil  Bank Cost Inc %'!A1" xr:uid="{00000000-0004-0000-0000-0000A6070000}"/>
    <hyperlink ref="C1963" location="'Burkina Fa Bank Cost Inc %'!A1" display="'Burkina Fa Bank Cost Inc %'!A1" xr:uid="{00000000-0004-0000-0000-0000A7070000}"/>
    <hyperlink ref="C1964" location="'Cameroon  Bank Cost Inc %'!A1" display="'Cameroon  Bank Cost Inc %'!A1" xr:uid="{00000000-0004-0000-0000-0000A8070000}"/>
    <hyperlink ref="C1965" location="'Canada  Bank Cost Inc %'!A1" display="'Canada  Bank Cost Inc %'!A1" xr:uid="{00000000-0004-0000-0000-0000A9070000}"/>
    <hyperlink ref="C1966" location="'Chad  Bank Cost Inc %'!A1" display="'Chad  Bank Cost Inc %'!A1" xr:uid="{00000000-0004-0000-0000-0000AA070000}"/>
    <hyperlink ref="C1967" location="'Chile  Bank Cost Inc %'!A1" display="'Chile  Bank Cost Inc %'!A1" xr:uid="{00000000-0004-0000-0000-0000AB070000}"/>
    <hyperlink ref="C1968" location="'China  Bank Cost Inc %'!A1" display="'China  Bank Cost Inc %'!A1" xr:uid="{00000000-0004-0000-0000-0000AC070000}"/>
    <hyperlink ref="C1969" location="'DRC Bank Cost Inc %'!A1" display="'DRC Bank Cost Inc %'!A1" xr:uid="{00000000-0004-0000-0000-0000AD070000}"/>
    <hyperlink ref="C1970" location="'Ivory Coast Bank Cost Inc %'!A1" display="'Ivory Coast Bank Cost Inc %'!A1" xr:uid="{00000000-0004-0000-0000-0000AE070000}"/>
    <hyperlink ref="C1971" location="'Benin  Bank Cost Inc %'!A1" display="'Benin  Bank Cost Inc %'!A1" xr:uid="{00000000-0004-0000-0000-0000AF070000}"/>
    <hyperlink ref="C1972" location="'Egypt  Bank Cost Inc %'!A1" display="'Egypt  Bank Cost Inc %'!A1" xr:uid="{00000000-0004-0000-0000-0000B0070000}"/>
    <hyperlink ref="C1973" location="'Ethiopia  Bank Cost Inc %'!A1" display="'Ethiopia  Bank Cost Inc %'!A1" xr:uid="{00000000-0004-0000-0000-0000B1070000}"/>
    <hyperlink ref="C1974" location="'France  Bank Cost Inc %'!A1" display="'France  Bank Cost Inc %'!A1" xr:uid="{00000000-0004-0000-0000-0000B2070000}"/>
    <hyperlink ref="C1975" location="'Gabon  Bank Cost Inc %'!A1" display="'Gabon  Bank Cost Inc %'!A1" xr:uid="{00000000-0004-0000-0000-0000B3070000}"/>
    <hyperlink ref="C1976" location="'Haiti  Bank Cost Inc %'!A1" display="'Haiti  Bank Cost Inc %'!A1" xr:uid="{00000000-0004-0000-0000-0000B4070000}"/>
    <hyperlink ref="C1977" location="'India  Bank Cost Inc %'!A1" display="'India  Bank Cost Inc %'!A1" xr:uid="{00000000-0004-0000-0000-0000B5070000}"/>
    <hyperlink ref="C1978" location="'Indonesia  Bank Cost Inc %'!A1" display="'Indonesia  Bank Cost Inc %'!A1" xr:uid="{00000000-0004-0000-0000-0000B6070000}"/>
    <hyperlink ref="C1979" location="'Italy  Bank Cost Inc %'!A1" display="'Italy  Bank Cost Inc %'!A1" xr:uid="{00000000-0004-0000-0000-0000B7070000}"/>
    <hyperlink ref="C1980" location="'Japan  Bank Cost Inc %'!A1" display="'Japan  Bank Cost Inc %'!A1" xr:uid="{00000000-0004-0000-0000-0000B8070000}"/>
    <hyperlink ref="C1981" location="'Korea Bank Cost Inc %'!A1" display="'Korea Bank Cost Inc %'!A1" xr:uid="{00000000-0004-0000-0000-0000B9070000}"/>
    <hyperlink ref="C1982" location="'Luxembourg Bank Cost Inc %'!A1" display="'Luxembourg Bank Cost Inc %'!A1" xr:uid="{00000000-0004-0000-0000-0000BA070000}"/>
    <hyperlink ref="C1983" location="'Malaysia  Bank Cost Inc %'!A1" display="'Malaysia  Bank Cost Inc %'!A1" xr:uid="{00000000-0004-0000-0000-0000BB070000}"/>
    <hyperlink ref="C1984" location="'Mali  Bank Cost Inc %'!A1" display="'Mali  Bank Cost Inc %'!A1" xr:uid="{00000000-0004-0000-0000-0000BC070000}"/>
    <hyperlink ref="C1985" location="'Mexico  Bank Cost Inc %'!A1" display="'Mexico  Bank Cost Inc %'!A1" xr:uid="{00000000-0004-0000-0000-0000BD070000}"/>
    <hyperlink ref="C1986" location="'Mongolia  Bank Cost Inc %'!A1" display="'Mongolia  Bank Cost Inc %'!A1" xr:uid="{00000000-0004-0000-0000-0000BE070000}"/>
    <hyperlink ref="C1987" location="'Mozambique Bank Cost Inc %'!A1" display="'Mozambique Bank Cost Inc %'!A1" xr:uid="{00000000-0004-0000-0000-0000BF070000}"/>
    <hyperlink ref="C1988" location="'Nigeria  Bank Cost Inc %'!A1" display="'Nigeria  Bank Cost Inc %'!A1" xr:uid="{00000000-0004-0000-0000-0000C0070000}"/>
    <hyperlink ref="C1989" location="'Pakistan  Bank Cost Inc %'!A1" display="'Pakistan  Bank Cost Inc %'!A1" xr:uid="{00000000-0004-0000-0000-0000C1070000}"/>
    <hyperlink ref="C1990" location="'Phillipines Bank Cost Inc %'!A1" display="'Phillipines Bank Cost Inc %'!A1" xr:uid="{00000000-0004-0000-0000-0000C2070000}"/>
    <hyperlink ref="C1991" location="'Peru  Bank Cost Inc %'!A1" display="'Peru  Bank Cost Inc %'!A1" xr:uid="{00000000-0004-0000-0000-0000C3070000}"/>
    <hyperlink ref="C1992" location="'Qatar  Bank Cost Inc %'!A1" display="'Qatar  Bank Cost Inc %'!A1" xr:uid="{00000000-0004-0000-0000-0000C4070000}"/>
    <hyperlink ref="C1993" location="'Russia Bank Cost Inc %'!A1" display="'Russia Bank Cost Inc %'!A1" xr:uid="{00000000-0004-0000-0000-0000C5070000}"/>
    <hyperlink ref="C1994" location="'Rwanda  Bank Cost Inc %'!A1" display="'Rwanda  Bank Cost Inc %'!A1" xr:uid="{00000000-0004-0000-0000-0000C6070000}"/>
    <hyperlink ref="C1995" location="'Saudi Arab Bank Cost Inc %'!A1" display="'Saudi Arab Bank Cost Inc %'!A1" xr:uid="{00000000-0004-0000-0000-0000C7070000}"/>
    <hyperlink ref="C1996" location="'Senegal  Bank Cost Inc %'!A1" display="'Senegal  Bank Cost Inc %'!A1" xr:uid="{00000000-0004-0000-0000-0000C8070000}"/>
    <hyperlink ref="C1997" location="'Singapore  Bank Cost Inc %'!A1" display="'Singapore  Bank Cost Inc %'!A1" xr:uid="{00000000-0004-0000-0000-0000C9070000}"/>
    <hyperlink ref="C1998" location="'S Africa Bank Cost Inc %'!A1" display="'S Africa Bank Cost Inc %'!A1" xr:uid="{00000000-0004-0000-0000-0000CA070000}"/>
    <hyperlink ref="C1999" location="'Spain  Bank Cost Inc %'!A1" display="'Spain  Bank Cost Inc %'!A1" xr:uid="{00000000-0004-0000-0000-0000CB070000}"/>
    <hyperlink ref="C2000" location="'Sudan Bank Cost Inc %'!A1" display="'Sudan Bank Cost Inc %'!A1" xr:uid="{00000000-0004-0000-0000-0000CC070000}"/>
    <hyperlink ref="C2001" location="'Switzerlan Bank Cost Inc %'!A1" display="'Switzerlan Bank Cost Inc %'!A1" xr:uid="{00000000-0004-0000-0000-0000CD070000}"/>
    <hyperlink ref="C2002" location="'Turkey  Bank Cost Inc %'!A1" display="'Turkey  Bank Cost Inc %'!A1" xr:uid="{00000000-0004-0000-0000-0000CE070000}"/>
    <hyperlink ref="C2003" location="'Uganda  Bank Cost Inc %'!A1" display="'Uganda  Bank Cost Inc %'!A1" xr:uid="{00000000-0004-0000-0000-0000CF070000}"/>
    <hyperlink ref="C2004" location="'US Bank Cost Inc %'!A1" display="'US Bank Cost Inc %'!A1" xr:uid="{00000000-0004-0000-0000-0000D0070000}"/>
    <hyperlink ref="C2005" location="'UK Bank Cost Inc %'!A1" display="'UK Bank Cost Inc %'!A1" xr:uid="{00000000-0004-0000-0000-0000D1070000}"/>
    <hyperlink ref="C2006" location="'Venezula Bank Cost Inc %'!A1" display="'Venezula Bank Cost Inc %'!A1" xr:uid="{00000000-0004-0000-0000-0000D2070000}"/>
    <hyperlink ref="C2007" location="'Vietnam Bank Cost Inc %'!A1" display="'Vietnam Bank Cost Inc %'!A1" xr:uid="{00000000-0004-0000-0000-0000D3070000}"/>
    <hyperlink ref="C2008" location="'Zambia Bank Cost Inc %'!A1" display="'Zambia Bank Cost Inc %'!A1" xr:uid="{00000000-0004-0000-0000-0000D4070000}"/>
    <hyperlink ref="C2009" location="'Zimbabwe Bank Cost Inc %'!A1" display="'Zimbabwe Bank Cost Inc %'!A1" xr:uid="{00000000-0004-0000-0000-0000D5070000}"/>
    <hyperlink ref="C2010" location="'Jamaica Bank Cost Inc %'!A1" display="'Jamaica Bank Cost Inc %'!A1" xr:uid="{00000000-0004-0000-0000-0000D6070000}"/>
    <hyperlink ref="C2011" location="'Ghana  Interest Margin %'!A1" display="'Ghana  Interest Margin %'!A1" xr:uid="{00000000-0004-0000-0000-0000D7070000}"/>
    <hyperlink ref="C2012" location="'Argentina  Interest Margin %'!A1" display="'Argentina  Interest Margin %'!A1" xr:uid="{00000000-0004-0000-0000-0000D8070000}"/>
    <hyperlink ref="C2013" location="'Australia  Interest Margin %'!A1" display="'Australia  Interest Margin %'!A1" xr:uid="{00000000-0004-0000-0000-0000D9070000}"/>
    <hyperlink ref="C2014" location="'Bangladesh Interest Margin %'!A1" display="'Bangladesh Interest Margin %'!A1" xr:uid="{00000000-0004-0000-0000-0000DA070000}"/>
    <hyperlink ref="C2015" location="'Botswana  Interest Margin %'!A1" display="'Botswana  Interest Margin %'!A1" xr:uid="{00000000-0004-0000-0000-0000DB070000}"/>
    <hyperlink ref="C2016" location="'Brazil  Interest Margin %'!A1" display="'Brazil  Interest Margin %'!A1" xr:uid="{00000000-0004-0000-0000-0000DC070000}"/>
    <hyperlink ref="C2017" location="'Burkina Fa Interest Margin %'!A1" display="'Burkina Fa Interest Margin %'!A1" xr:uid="{00000000-0004-0000-0000-0000DD070000}"/>
    <hyperlink ref="C2018" location="'Cameroon  Interest Margin %'!A1" display="'Cameroon  Interest Margin %'!A1" xr:uid="{00000000-0004-0000-0000-0000DE070000}"/>
    <hyperlink ref="C2019" location="'Canada  Interest Margin %'!A1" display="'Canada  Interest Margin %'!A1" xr:uid="{00000000-0004-0000-0000-0000DF070000}"/>
    <hyperlink ref="C2020" location="'Chad  Interest Margin %'!A1" display="'Chad  Interest Margin %'!A1" xr:uid="{00000000-0004-0000-0000-0000E0070000}"/>
    <hyperlink ref="C2021" location="'Chile  Interest Margin %'!A1" display="'Chile  Interest Margin %'!A1" xr:uid="{00000000-0004-0000-0000-0000E1070000}"/>
    <hyperlink ref="C2022" location="'China  Interest Margin %'!A1" display="'China  Interest Margin %'!A1" xr:uid="{00000000-0004-0000-0000-0000E2070000}"/>
    <hyperlink ref="C2023" location="'DRC Interest Margin %'!A1" display="'DRC Interest Margin %'!A1" xr:uid="{00000000-0004-0000-0000-0000E3070000}"/>
    <hyperlink ref="C2024" location="'Ivory Coast Interest Margin '!A1" display="'Ivory Coast Interest Margin '!A1" xr:uid="{00000000-0004-0000-0000-0000E4070000}"/>
    <hyperlink ref="C2025" location="'Benin  Interest Margin %'!A1" display="'Benin  Interest Margin %'!A1" xr:uid="{00000000-0004-0000-0000-0000E5070000}"/>
    <hyperlink ref="C2026" location="'Egypt  Interest Margin %'!A1" display="'Egypt  Interest Margin %'!A1" xr:uid="{00000000-0004-0000-0000-0000E6070000}"/>
    <hyperlink ref="C2027" location="'Ethiopia  Interest Margin %'!A1" display="'Ethiopia  Interest Margin %'!A1" xr:uid="{00000000-0004-0000-0000-0000E7070000}"/>
    <hyperlink ref="C2028" location="'France  Interest Margin %'!A1" display="'France  Interest Margin %'!A1" xr:uid="{00000000-0004-0000-0000-0000E8070000}"/>
    <hyperlink ref="C2029" location="'Gabon  Interest Margin %'!A1" display="'Gabon  Interest Margin %'!A1" xr:uid="{00000000-0004-0000-0000-0000E9070000}"/>
    <hyperlink ref="C2030" location="'Haiti  Interest Margin %'!A1" display="'Haiti  Interest Margin %'!A1" xr:uid="{00000000-0004-0000-0000-0000EA070000}"/>
    <hyperlink ref="C2031" location="'India  Interest Margin %'!A1" display="'India  Interest Margin %'!A1" xr:uid="{00000000-0004-0000-0000-0000EB070000}"/>
    <hyperlink ref="C2032" location="'Indonesia  Interest Margin %'!A1" display="'Indonesia  Interest Margin %'!A1" xr:uid="{00000000-0004-0000-0000-0000EC070000}"/>
    <hyperlink ref="C2033" location="'Italy  Interest Margin %'!A1" display="'Italy  Interest Margin %'!A1" xr:uid="{00000000-0004-0000-0000-0000ED070000}"/>
    <hyperlink ref="C2034" location="'Japan  Interest Margin %'!A1" display="'Japan  Interest Margin %'!A1" xr:uid="{00000000-0004-0000-0000-0000EE070000}"/>
    <hyperlink ref="C2035" location="'Korea Interest Margin %'!A1" display="'Korea Interest Margin %'!A1" xr:uid="{00000000-0004-0000-0000-0000EF070000}"/>
    <hyperlink ref="C2036" location="'Luxembourg Interest Margin %'!A1" display="'Luxembourg Interest Margin %'!A1" xr:uid="{00000000-0004-0000-0000-0000F0070000}"/>
    <hyperlink ref="C2037" location="'Malaysia  Interest Margin %'!A1" display="'Malaysia  Interest Margin %'!A1" xr:uid="{00000000-0004-0000-0000-0000F1070000}"/>
    <hyperlink ref="C2038" location="'Mali  Interest Margin %'!A1" display="'Mali  Interest Margin %'!A1" xr:uid="{00000000-0004-0000-0000-0000F2070000}"/>
    <hyperlink ref="C2039" location="'Mexico  Interest Margin %'!A1" display="'Mexico  Interest Margin %'!A1" xr:uid="{00000000-0004-0000-0000-0000F3070000}"/>
    <hyperlink ref="C2040" location="'Mongolia  Interest Margin %'!A1" display="'Mongolia  Interest Margin %'!A1" xr:uid="{00000000-0004-0000-0000-0000F4070000}"/>
    <hyperlink ref="C2041" location="'Mozambique Interest Margin %'!A1" display="'Mozambique Interest Margin %'!A1" xr:uid="{00000000-0004-0000-0000-0000F5070000}"/>
    <hyperlink ref="C2042" location="'Nigeria  Interest Margin %'!A1" display="'Nigeria  Interest Margin %'!A1" xr:uid="{00000000-0004-0000-0000-0000F6070000}"/>
    <hyperlink ref="C2043" location="'Pakistan  Interest Margin %'!A1" display="'Pakistan  Interest Margin %'!A1" xr:uid="{00000000-0004-0000-0000-0000F7070000}"/>
    <hyperlink ref="C2044" location="'Phillipines Interest Margin '!A1" display="'Phillipines Interest Margin '!A1" xr:uid="{00000000-0004-0000-0000-0000F8070000}"/>
    <hyperlink ref="C2045" location="'Peru  Interest Margin %'!A1" display="'Peru  Interest Margin %'!A1" xr:uid="{00000000-0004-0000-0000-0000F9070000}"/>
    <hyperlink ref="C2046" location="'Qatar  Interest Margin %'!A1" display="'Qatar  Interest Margin %'!A1" xr:uid="{00000000-0004-0000-0000-0000FA070000}"/>
    <hyperlink ref="C2047" location="'Russia Interest Margin %'!A1" display="'Russia Interest Margin %'!A1" xr:uid="{00000000-0004-0000-0000-0000FB070000}"/>
    <hyperlink ref="C2048" location="'Rwanda  Interest Margin %'!A1" display="'Rwanda  Interest Margin %'!A1" xr:uid="{00000000-0004-0000-0000-0000FC070000}"/>
    <hyperlink ref="C2049" location="'Saudi Arab Interest Margin %'!A1" display="'Saudi Arab Interest Margin %'!A1" xr:uid="{00000000-0004-0000-0000-0000FD070000}"/>
    <hyperlink ref="C2050" location="'Senegal  Interest Margin %'!A1" display="'Senegal  Interest Margin %'!A1" xr:uid="{00000000-0004-0000-0000-0000FE070000}"/>
    <hyperlink ref="C2051" location="'Singapore  Interest Margin %'!A1" display="'Singapore  Interest Margin %'!A1" xr:uid="{00000000-0004-0000-0000-0000FF070000}"/>
    <hyperlink ref="C2052" location="'S Africa Interest Margin %'!A1" display="'S Africa Interest Margin %'!A1" xr:uid="{00000000-0004-0000-0000-000000080000}"/>
    <hyperlink ref="C2053" location="'Spain  Interest Margin %'!A1" display="'Spain  Interest Margin %'!A1" xr:uid="{00000000-0004-0000-0000-000001080000}"/>
    <hyperlink ref="C2054" location="'Sudan Interest Margin %'!A1" display="'Sudan Interest Margin %'!A1" xr:uid="{00000000-0004-0000-0000-000002080000}"/>
    <hyperlink ref="C2055" location="'Switzerlan Interest Margin %'!A1" display="'Switzerlan Interest Margin %'!A1" xr:uid="{00000000-0004-0000-0000-000003080000}"/>
    <hyperlink ref="C2056" location="'Turkey  Interest Margin %'!A1" display="'Turkey  Interest Margin %'!A1" xr:uid="{00000000-0004-0000-0000-000004080000}"/>
    <hyperlink ref="C2057" location="'Uganda  Interest Margin %'!A1" display="'Uganda  Interest Margin %'!A1" xr:uid="{00000000-0004-0000-0000-000005080000}"/>
    <hyperlink ref="C2058" location="'US Interest Margin %'!A1" display="'US Interest Margin %'!A1" xr:uid="{00000000-0004-0000-0000-000006080000}"/>
    <hyperlink ref="C2059" location="'UK Interest Margin %'!A1" display="'UK Interest Margin %'!A1" xr:uid="{00000000-0004-0000-0000-000007080000}"/>
    <hyperlink ref="C2060" location="'Venezula Interest Margin %'!A1" display="'Venezula Interest Margin %'!A1" xr:uid="{00000000-0004-0000-0000-000008080000}"/>
    <hyperlink ref="C2061" location="'Vietnam Interest Margin %'!A1" display="'Vietnam Interest Margin %'!A1" xr:uid="{00000000-0004-0000-0000-000009080000}"/>
    <hyperlink ref="C2062" location="'Zambia Interest Margin %'!A1" display="'Zambia Interest Margin %'!A1" xr:uid="{00000000-0004-0000-0000-00000A080000}"/>
    <hyperlink ref="C2063" location="'Zimbabwe Interest Margin %'!A1" display="'Zimbabwe Interest Margin %'!A1" xr:uid="{00000000-0004-0000-0000-00000B080000}"/>
    <hyperlink ref="C2064" location="'Jamaica Interest Margin %'!A1" display="'Jamaica Interest Margin %'!A1" xr:uid="{00000000-0004-0000-0000-00000C080000}"/>
    <hyperlink ref="C2065" location="'Ghana  Non Int Inc %'!A1" display="'Ghana  Non Int Inc %'!A1" xr:uid="{00000000-0004-0000-0000-00000D080000}"/>
    <hyperlink ref="C2066" location="'Argentina  Non Int Inc %'!A1" display="'Argentina  Non Int Inc %'!A1" xr:uid="{00000000-0004-0000-0000-00000E080000}"/>
    <hyperlink ref="C2067" location="'Australia  Non Int Inc %'!A1" display="'Australia  Non Int Inc %'!A1" xr:uid="{00000000-0004-0000-0000-00000F080000}"/>
    <hyperlink ref="C2068" location="'Bangladesh Non Int Inc %'!A1" display="'Bangladesh Non Int Inc %'!A1" xr:uid="{00000000-0004-0000-0000-000010080000}"/>
    <hyperlink ref="C2069" location="'Botswana  Non Int Inc %'!A1" display="'Botswana  Non Int Inc %'!A1" xr:uid="{00000000-0004-0000-0000-000011080000}"/>
    <hyperlink ref="C2070" location="'Brazil  Non Int Inc %'!A1" display="'Brazil  Non Int Inc %'!A1" xr:uid="{00000000-0004-0000-0000-000012080000}"/>
    <hyperlink ref="C2071" location="'Burkina Fa Non Int Inc %'!A1" display="'Burkina Fa Non Int Inc %'!A1" xr:uid="{00000000-0004-0000-0000-000013080000}"/>
    <hyperlink ref="C2072" location="'Cameroon  Non Int Inc %'!A1" display="'Cameroon  Non Int Inc %'!A1" xr:uid="{00000000-0004-0000-0000-000014080000}"/>
    <hyperlink ref="C2073" location="'Canada  Non Int Inc %'!A1" display="'Canada  Non Int Inc %'!A1" xr:uid="{00000000-0004-0000-0000-000015080000}"/>
    <hyperlink ref="C2074" location="'Chad  Non Int Inc %'!A1" display="'Chad  Non Int Inc %'!A1" xr:uid="{00000000-0004-0000-0000-000016080000}"/>
    <hyperlink ref="C2075" location="'Chile  Non Int Inc %'!A1" display="'Chile  Non Int Inc %'!A1" xr:uid="{00000000-0004-0000-0000-000017080000}"/>
    <hyperlink ref="C2076" location="'China  Non Int Inc %'!A1" display="'China  Non Int Inc %'!A1" xr:uid="{00000000-0004-0000-0000-000018080000}"/>
    <hyperlink ref="C2077" location="'DRC Non Int Inc %'!A1" display="'DRC Non Int Inc %'!A1" xr:uid="{00000000-0004-0000-0000-000019080000}"/>
    <hyperlink ref="C2078" location="'Ivory Coast Non Int Inc %'!A1" display="'Ivory Coast Non Int Inc %'!A1" xr:uid="{00000000-0004-0000-0000-00001A080000}"/>
    <hyperlink ref="C2079" location="'Benin  Non Int Inc %'!A1" display="'Benin  Non Int Inc %'!A1" xr:uid="{00000000-0004-0000-0000-00001B080000}"/>
    <hyperlink ref="C2080" location="'Egypt  Non Int Inc %'!A1" display="'Egypt  Non Int Inc %'!A1" xr:uid="{00000000-0004-0000-0000-00001C080000}"/>
    <hyperlink ref="C2081" location="'Ethiopia  Non Int Inc %'!A1" display="'Ethiopia  Non Int Inc %'!A1" xr:uid="{00000000-0004-0000-0000-00001D080000}"/>
    <hyperlink ref="C2082" location="'France  Non Int Inc %'!A1" display="'France  Non Int Inc %'!A1" xr:uid="{00000000-0004-0000-0000-00001E080000}"/>
    <hyperlink ref="C2083" location="'Gabon  Non Int Inc %'!A1" display="'Gabon  Non Int Inc %'!A1" xr:uid="{00000000-0004-0000-0000-00001F080000}"/>
    <hyperlink ref="C2084" location="'Haiti  Non Int Inc %'!A1" display="'Haiti  Non Int Inc %'!A1" xr:uid="{00000000-0004-0000-0000-000020080000}"/>
    <hyperlink ref="C2085" location="'India  Non Int Inc %'!A1" display="'India  Non Int Inc %'!A1" xr:uid="{00000000-0004-0000-0000-000021080000}"/>
    <hyperlink ref="C2086" location="'Indonesia  Non Int Inc %'!A1" display="'Indonesia  Non Int Inc %'!A1" xr:uid="{00000000-0004-0000-0000-000022080000}"/>
    <hyperlink ref="C2087" location="'Italy  Non Int Inc %'!A1" display="'Italy  Non Int Inc %'!A1" xr:uid="{00000000-0004-0000-0000-000023080000}"/>
    <hyperlink ref="C2088" location="'Japan  Non Int Inc %'!A1" display="'Japan  Non Int Inc %'!A1" xr:uid="{00000000-0004-0000-0000-000024080000}"/>
    <hyperlink ref="C2089" location="'Korea Non Int Inc %'!A1" display="'Korea Non Int Inc %'!A1" xr:uid="{00000000-0004-0000-0000-000025080000}"/>
    <hyperlink ref="C2090" location="'Luxembourg Non Int Inc %'!A1" display="'Luxembourg Non Int Inc %'!A1" xr:uid="{00000000-0004-0000-0000-000026080000}"/>
    <hyperlink ref="C2091" location="'Malaysia  Non Int Inc %'!A1" display="'Malaysia  Non Int Inc %'!A1" xr:uid="{00000000-0004-0000-0000-000027080000}"/>
    <hyperlink ref="C2092" location="'Mali  Non Int Inc %'!A1" display="'Mali  Non Int Inc %'!A1" xr:uid="{00000000-0004-0000-0000-000028080000}"/>
    <hyperlink ref="C2093" location="'Mexico  Non Int Inc %'!A1" display="'Mexico  Non Int Inc %'!A1" xr:uid="{00000000-0004-0000-0000-000029080000}"/>
    <hyperlink ref="C2094" location="'Mongolia  Non Int Inc %'!A1" display="'Mongolia  Non Int Inc %'!A1" xr:uid="{00000000-0004-0000-0000-00002A080000}"/>
    <hyperlink ref="C2095" location="'Mozambique Non Int Inc %'!A1" display="'Mozambique Non Int Inc %'!A1" xr:uid="{00000000-0004-0000-0000-00002B080000}"/>
    <hyperlink ref="C2096" location="'Nigeria  Non Int Inc %'!A1" display="'Nigeria  Non Int Inc %'!A1" xr:uid="{00000000-0004-0000-0000-00002C080000}"/>
    <hyperlink ref="C2097" location="'Pakistan  Non Int Inc %'!A1" display="'Pakistan  Non Int Inc %'!A1" xr:uid="{00000000-0004-0000-0000-00002D080000}"/>
    <hyperlink ref="C2098" location="'Phillipines Non Int Inc %'!A1" display="'Phillipines Non Int Inc %'!A1" xr:uid="{00000000-0004-0000-0000-00002E080000}"/>
    <hyperlink ref="C2099" location="'Peru  Non Int Inc %'!A1" display="'Peru  Non Int Inc %'!A1" xr:uid="{00000000-0004-0000-0000-00002F080000}"/>
    <hyperlink ref="C2100" location="'Qatar  Non Int Inc %'!A1" display="'Qatar  Non Int Inc %'!A1" xr:uid="{00000000-0004-0000-0000-000030080000}"/>
    <hyperlink ref="C2101" location="'Russia Non Int Inc %'!A1" display="'Russia Non Int Inc %'!A1" xr:uid="{00000000-0004-0000-0000-000031080000}"/>
    <hyperlink ref="C2102" location="'Rwanda  Non Int Inc %'!A1" display="'Rwanda  Non Int Inc %'!A1" xr:uid="{00000000-0004-0000-0000-000032080000}"/>
    <hyperlink ref="C2103" location="'Saudi Arab Non Int Inc %'!A1" display="'Saudi Arab Non Int Inc %'!A1" xr:uid="{00000000-0004-0000-0000-000033080000}"/>
    <hyperlink ref="C2104" location="'Senegal  Non Int Inc %'!A1" display="'Senegal  Non Int Inc %'!A1" xr:uid="{00000000-0004-0000-0000-000034080000}"/>
    <hyperlink ref="C2105" location="'Singapore  Non Int Inc %'!A1" display="'Singapore  Non Int Inc %'!A1" xr:uid="{00000000-0004-0000-0000-000035080000}"/>
    <hyperlink ref="C2106" location="'S Africa Non Int Inc %'!A1" display="'S Africa Non Int Inc %'!A1" xr:uid="{00000000-0004-0000-0000-000036080000}"/>
    <hyperlink ref="C2107" location="'Spain  Non Int Inc %'!A1" display="'Spain  Non Int Inc %'!A1" xr:uid="{00000000-0004-0000-0000-000037080000}"/>
    <hyperlink ref="C2108" location="'Sudan Non Int Inc %'!A1" display="'Sudan Non Int Inc %'!A1" xr:uid="{00000000-0004-0000-0000-000038080000}"/>
    <hyperlink ref="C2109" location="'Switzerlan Non Int Inc %'!A1" display="'Switzerlan Non Int Inc %'!A1" xr:uid="{00000000-0004-0000-0000-000039080000}"/>
    <hyperlink ref="C2110" location="'Turkey  Non Int Inc %'!A1" display="'Turkey  Non Int Inc %'!A1" xr:uid="{00000000-0004-0000-0000-00003A080000}"/>
    <hyperlink ref="C2111" location="'Uganda  Non Int Inc %'!A1" display="'Uganda  Non Int Inc %'!A1" xr:uid="{00000000-0004-0000-0000-00003B080000}"/>
    <hyperlink ref="C2112" location="'US Non Int Inc %'!A1" display="'US Non Int Inc %'!A1" xr:uid="{00000000-0004-0000-0000-00003C080000}"/>
    <hyperlink ref="C2113" location="'UK Non Int Inc %'!A1" display="'UK Non Int Inc %'!A1" xr:uid="{00000000-0004-0000-0000-00003D080000}"/>
    <hyperlink ref="C2114" location="'Venezula Non Int Inc %'!A1" display="'Venezula Non Int Inc %'!A1" xr:uid="{00000000-0004-0000-0000-00003E080000}"/>
    <hyperlink ref="C2115" location="'Vietnam Non Int Inc %'!A1" display="'Vietnam Non Int Inc %'!A1" xr:uid="{00000000-0004-0000-0000-00003F080000}"/>
    <hyperlink ref="C2116" location="'Zambia Non Int Inc %'!A1" display="'Zambia Non Int Inc %'!A1" xr:uid="{00000000-0004-0000-0000-000040080000}"/>
    <hyperlink ref="C2117" location="'Zimbabwe Non Int Inc %'!A1" display="'Zimbabwe Non Int Inc %'!A1" xr:uid="{00000000-0004-0000-0000-000041080000}"/>
    <hyperlink ref="C2118" location="'Jamaica Non Int Inc %'!A1" display="'Jamaica Non Int Inc %'!A1" xr:uid="{00000000-0004-0000-0000-000042080000}"/>
    <hyperlink ref="C2119" location="'Ghana  Bank ROA'!A1" display="'Ghana  Bank ROA'!A1" xr:uid="{00000000-0004-0000-0000-000043080000}"/>
    <hyperlink ref="C2120" location="'Argentina  Bank ROA'!A1" display="'Argentina  Bank ROA'!A1" xr:uid="{00000000-0004-0000-0000-000044080000}"/>
    <hyperlink ref="C2121" location="'Australia  Bank ROA'!A1" display="'Australia  Bank ROA'!A1" xr:uid="{00000000-0004-0000-0000-000045080000}"/>
    <hyperlink ref="C2122" location="'Bangladesh Bank ROA'!A1" display="'Bangladesh Bank ROA'!A1" xr:uid="{00000000-0004-0000-0000-000046080000}"/>
    <hyperlink ref="C2123" location="'Botswana  Bank ROA'!A1" display="'Botswana  Bank ROA'!A1" xr:uid="{00000000-0004-0000-0000-000047080000}"/>
    <hyperlink ref="C2124" location="'Brazil  Bank ROA'!A1" display="'Brazil  Bank ROA'!A1" xr:uid="{00000000-0004-0000-0000-000048080000}"/>
    <hyperlink ref="C2125" location="'Burkina Fa Bank ROA'!A1" display="'Burkina Fa Bank ROA'!A1" xr:uid="{00000000-0004-0000-0000-000049080000}"/>
    <hyperlink ref="C2126" location="'Cameroon  Bank ROA'!A1" display="'Cameroon  Bank ROA'!A1" xr:uid="{00000000-0004-0000-0000-00004A080000}"/>
    <hyperlink ref="C2127" location="'Canada  Bank ROA'!A1" display="'Canada  Bank ROA'!A1" xr:uid="{00000000-0004-0000-0000-00004B080000}"/>
    <hyperlink ref="C2128" location="'Chad  Bank ROA'!A1" display="'Chad  Bank ROA'!A1" xr:uid="{00000000-0004-0000-0000-00004C080000}"/>
    <hyperlink ref="C2129" location="'Chile  Bank ROA'!A1" display="'Chile  Bank ROA'!A1" xr:uid="{00000000-0004-0000-0000-00004D080000}"/>
    <hyperlink ref="C2130" location="'China  Bank ROA'!A1" display="'China  Bank ROA'!A1" xr:uid="{00000000-0004-0000-0000-00004E080000}"/>
    <hyperlink ref="C2131" location="'DRC Bank ROA'!A1" display="'DRC Bank ROA'!A1" xr:uid="{00000000-0004-0000-0000-00004F080000}"/>
    <hyperlink ref="C2132" location="'Ivory Coast Bank ROA'!A1" display="'Ivory Coast Bank ROA'!A1" xr:uid="{00000000-0004-0000-0000-000050080000}"/>
    <hyperlink ref="C2133" location="'Benin  Bank ROA'!A1" display="'Benin  Bank ROA'!A1" xr:uid="{00000000-0004-0000-0000-000051080000}"/>
    <hyperlink ref="C2134" location="'Egypt  Bank ROA'!A1" display="'Egypt  Bank ROA'!A1" xr:uid="{00000000-0004-0000-0000-000052080000}"/>
    <hyperlink ref="C2135" location="'Ethiopia  Bank ROA'!A1" display="'Ethiopia  Bank ROA'!A1" xr:uid="{00000000-0004-0000-0000-000053080000}"/>
    <hyperlink ref="C2136" location="'France  Bank ROA'!A1" display="'France  Bank ROA'!A1" xr:uid="{00000000-0004-0000-0000-000054080000}"/>
    <hyperlink ref="C2137" location="'Gabon  Bank ROA'!A1" display="'Gabon  Bank ROA'!A1" xr:uid="{00000000-0004-0000-0000-000055080000}"/>
    <hyperlink ref="C2138" location="'Haiti  Bank ROA'!A1" display="'Haiti  Bank ROA'!A1" xr:uid="{00000000-0004-0000-0000-000056080000}"/>
    <hyperlink ref="C2139" location="'India  Bank ROA'!A1" display="'India  Bank ROA'!A1" xr:uid="{00000000-0004-0000-0000-000057080000}"/>
    <hyperlink ref="C2140" location="'Indonesia  Bank ROA'!A1" display="'Indonesia  Bank ROA'!A1" xr:uid="{00000000-0004-0000-0000-000058080000}"/>
    <hyperlink ref="C2141" location="'Italy  Bank ROA'!A1" display="'Italy  Bank ROA'!A1" xr:uid="{00000000-0004-0000-0000-000059080000}"/>
    <hyperlink ref="C2142" location="'Japan  Bank ROA'!A1" display="'Japan  Bank ROA'!A1" xr:uid="{00000000-0004-0000-0000-00005A080000}"/>
    <hyperlink ref="C2143" location="'Korea Bank ROA'!A1" display="'Korea Bank ROA'!A1" xr:uid="{00000000-0004-0000-0000-00005B080000}"/>
    <hyperlink ref="C2144" location="'Luxembourg Bank ROA'!A1" display="'Luxembourg Bank ROA'!A1" xr:uid="{00000000-0004-0000-0000-00005C080000}"/>
    <hyperlink ref="C2145" location="'Malaysia  Bank ROA'!A1" display="'Malaysia  Bank ROA'!A1" xr:uid="{00000000-0004-0000-0000-00005D080000}"/>
    <hyperlink ref="C2146" location="'Mali  Bank ROA'!A1" display="'Mali  Bank ROA'!A1" xr:uid="{00000000-0004-0000-0000-00005E080000}"/>
    <hyperlink ref="C2147" location="'Mexico  Bank ROA'!A1" display="'Mexico  Bank ROA'!A1" xr:uid="{00000000-0004-0000-0000-00005F080000}"/>
    <hyperlink ref="C2148" location="'Mongolia  Bank ROA'!A1" display="'Mongolia  Bank ROA'!A1" xr:uid="{00000000-0004-0000-0000-000060080000}"/>
    <hyperlink ref="C2149" location="'Mozambique Bank ROA'!A1" display="'Mozambique Bank ROA'!A1" xr:uid="{00000000-0004-0000-0000-000061080000}"/>
    <hyperlink ref="C2150" location="'Nigeria  Bank ROA'!A1" display="'Nigeria  Bank ROA'!A1" xr:uid="{00000000-0004-0000-0000-000062080000}"/>
    <hyperlink ref="C2151" location="'Pakistan  Bank ROA'!A1" display="'Pakistan  Bank ROA'!A1" xr:uid="{00000000-0004-0000-0000-000063080000}"/>
    <hyperlink ref="C2152" location="'Phillipines Bank ROA'!A1" display="'Phillipines Bank ROA'!A1" xr:uid="{00000000-0004-0000-0000-000064080000}"/>
    <hyperlink ref="C2153" location="'Peru  Bank ROA'!A1" display="'Peru  Bank ROA'!A1" xr:uid="{00000000-0004-0000-0000-000065080000}"/>
    <hyperlink ref="C2154" location="'Qatar  Bank ROA'!A1" display="'Qatar  Bank ROA'!A1" xr:uid="{00000000-0004-0000-0000-000066080000}"/>
    <hyperlink ref="C2155" location="'Russia Bank ROA'!A1" display="'Russia Bank ROA'!A1" xr:uid="{00000000-0004-0000-0000-000067080000}"/>
    <hyperlink ref="C2156" location="'Rwanda  Bank ROA'!A1" display="'Rwanda  Bank ROA'!A1" xr:uid="{00000000-0004-0000-0000-000068080000}"/>
    <hyperlink ref="C2157" location="'Saudi Arab Bank ROA'!A1" display="'Saudi Arab Bank ROA'!A1" xr:uid="{00000000-0004-0000-0000-000069080000}"/>
    <hyperlink ref="C2158" location="'Senegal  Bank ROA'!A1" display="'Senegal  Bank ROA'!A1" xr:uid="{00000000-0004-0000-0000-00006A080000}"/>
    <hyperlink ref="C2159" location="'Singapore  Bank ROA'!A1" display="'Singapore  Bank ROA'!A1" xr:uid="{00000000-0004-0000-0000-00006B080000}"/>
    <hyperlink ref="C2160" location="'S Africa Bank ROA'!A1" display="'S Africa Bank ROA'!A1" xr:uid="{00000000-0004-0000-0000-00006C080000}"/>
    <hyperlink ref="C2161" location="'Spain  Bank ROA'!A1" display="'Spain  Bank ROA'!A1" xr:uid="{00000000-0004-0000-0000-00006D080000}"/>
    <hyperlink ref="C2162" location="'Sudan Bank ROA'!A1" display="'Sudan Bank ROA'!A1" xr:uid="{00000000-0004-0000-0000-00006E080000}"/>
    <hyperlink ref="C2163" location="'Switzerlan Bank ROA'!A1" display="'Switzerlan Bank ROA'!A1" xr:uid="{00000000-0004-0000-0000-00006F080000}"/>
    <hyperlink ref="C2164" location="'Turkey  Bank ROA'!A1" display="'Turkey  Bank ROA'!A1" xr:uid="{00000000-0004-0000-0000-000070080000}"/>
    <hyperlink ref="C2165" location="'Uganda  Bank ROA'!A1" display="'Uganda  Bank ROA'!A1" xr:uid="{00000000-0004-0000-0000-000071080000}"/>
    <hyperlink ref="C2166" location="'US Bank ROA'!A1" display="'US Bank ROA'!A1" xr:uid="{00000000-0004-0000-0000-000072080000}"/>
    <hyperlink ref="C2167" location="'UK Bank ROA'!A1" display="'UK Bank ROA'!A1" xr:uid="{00000000-0004-0000-0000-000073080000}"/>
    <hyperlink ref="C2168" location="'Venezula Bank ROA'!A1" display="'Venezula Bank ROA'!A1" xr:uid="{00000000-0004-0000-0000-000074080000}"/>
    <hyperlink ref="C2169" location="'Vietnam Bank ROA'!A1" display="'Vietnam Bank ROA'!A1" xr:uid="{00000000-0004-0000-0000-000075080000}"/>
    <hyperlink ref="C2170" location="'Zambia Bank ROA'!A1" display="'Zambia Bank ROA'!A1" xr:uid="{00000000-0004-0000-0000-000076080000}"/>
    <hyperlink ref="C2171" location="'Zimbabwe Bank ROA'!A1" display="'Zimbabwe Bank ROA'!A1" xr:uid="{00000000-0004-0000-0000-000077080000}"/>
    <hyperlink ref="C2172" location="'Jamaica Bank ROA'!A1" display="'Jamaica Bank ROA'!A1" xr:uid="{00000000-0004-0000-0000-000078080000}"/>
    <hyperlink ref="C2173" location="'Ghana  Bank ROE'!A1" display="'Ghana  Bank ROE'!A1" xr:uid="{00000000-0004-0000-0000-000079080000}"/>
    <hyperlink ref="C2174" location="'Argentina  Bank ROE'!A1" display="'Argentina  Bank ROE'!A1" xr:uid="{00000000-0004-0000-0000-00007A080000}"/>
    <hyperlink ref="C2175" location="'Australia  Bank ROE'!A1" display="'Australia  Bank ROE'!A1" xr:uid="{00000000-0004-0000-0000-00007B080000}"/>
    <hyperlink ref="C2176" location="'Bangladesh Bank ROE'!A1" display="'Bangladesh Bank ROE'!A1" xr:uid="{00000000-0004-0000-0000-00007C080000}"/>
    <hyperlink ref="C2177" location="'Botswana  Bank ROE'!A1" display="'Botswana  Bank ROE'!A1" xr:uid="{00000000-0004-0000-0000-00007D080000}"/>
    <hyperlink ref="C2178" location="'Brazil  Bank ROE'!A1" display="'Brazil  Bank ROE'!A1" xr:uid="{00000000-0004-0000-0000-00007E080000}"/>
    <hyperlink ref="C2179" location="'Burkina Fa Bank ROE'!A1" display="'Burkina Fa Bank ROE'!A1" xr:uid="{00000000-0004-0000-0000-00007F080000}"/>
    <hyperlink ref="C2180" location="'Cameroon  Bank ROE'!A1" display="'Cameroon  Bank ROE'!A1" xr:uid="{00000000-0004-0000-0000-000080080000}"/>
    <hyperlink ref="C2181" location="'Canada  Bank ROE'!A1" display="'Canada  Bank ROE'!A1" xr:uid="{00000000-0004-0000-0000-000081080000}"/>
    <hyperlink ref="C2182" location="'Chad  Bank ROE'!A1" display="'Chad  Bank ROE'!A1" xr:uid="{00000000-0004-0000-0000-000082080000}"/>
    <hyperlink ref="C2183" location="'Chile  Bank ROE'!A1" display="'Chile  Bank ROE'!A1" xr:uid="{00000000-0004-0000-0000-000083080000}"/>
    <hyperlink ref="C2184" location="'China  Bank ROE'!A1" display="'China  Bank ROE'!A1" xr:uid="{00000000-0004-0000-0000-000084080000}"/>
    <hyperlink ref="C2185" location="'DRC Bank ROE'!A1" display="'DRC Bank ROE'!A1" xr:uid="{00000000-0004-0000-0000-000085080000}"/>
    <hyperlink ref="C2186" location="'Ivory Coast Bank ROE'!A1" display="'Ivory Coast Bank ROE'!A1" xr:uid="{00000000-0004-0000-0000-000086080000}"/>
    <hyperlink ref="C2187" location="'Benin  Bank ROE'!A1" display="'Benin  Bank ROE'!A1" xr:uid="{00000000-0004-0000-0000-000087080000}"/>
    <hyperlink ref="C2188" location="'Egypt  Bank ROE'!A1" display="'Egypt  Bank ROE'!A1" xr:uid="{00000000-0004-0000-0000-000088080000}"/>
    <hyperlink ref="C2189" location="'Ethiopia  Bank ROE'!A1" display="'Ethiopia  Bank ROE'!A1" xr:uid="{00000000-0004-0000-0000-000089080000}"/>
    <hyperlink ref="C2190" location="'France  Bank ROE'!A1" display="'France  Bank ROE'!A1" xr:uid="{00000000-0004-0000-0000-00008A080000}"/>
    <hyperlink ref="C2191" location="'Gabon  Bank ROE'!A1" display="'Gabon  Bank ROE'!A1" xr:uid="{00000000-0004-0000-0000-00008B080000}"/>
    <hyperlink ref="C2192" location="'Haiti  Bank ROE'!A1" display="'Haiti  Bank ROE'!A1" xr:uid="{00000000-0004-0000-0000-00008C080000}"/>
    <hyperlink ref="C2193" location="'India  Bank ROE'!A1" display="'India  Bank ROE'!A1" xr:uid="{00000000-0004-0000-0000-00008D080000}"/>
    <hyperlink ref="C2194" location="'Indonesia  Bank ROE'!A1" display="'Indonesia  Bank ROE'!A1" xr:uid="{00000000-0004-0000-0000-00008E080000}"/>
    <hyperlink ref="C2195" location="'Italy  Bank ROE'!A1" display="'Italy  Bank ROE'!A1" xr:uid="{00000000-0004-0000-0000-00008F080000}"/>
    <hyperlink ref="C2196" location="'Japan  Bank ROE'!A1" display="'Japan  Bank ROE'!A1" xr:uid="{00000000-0004-0000-0000-000090080000}"/>
    <hyperlink ref="C2197" location="'Korea Bank ROE'!A1" display="'Korea Bank ROE'!A1" xr:uid="{00000000-0004-0000-0000-000091080000}"/>
    <hyperlink ref="C2198" location="'Luxembourg Bank ROE'!A1" display="'Luxembourg Bank ROE'!A1" xr:uid="{00000000-0004-0000-0000-000092080000}"/>
    <hyperlink ref="C2199" location="'Malaysia  Bank ROE'!A1" display="'Malaysia  Bank ROE'!A1" xr:uid="{00000000-0004-0000-0000-000093080000}"/>
    <hyperlink ref="C2200" location="'Mali  Bank ROE'!A1" display="'Mali  Bank ROE'!A1" xr:uid="{00000000-0004-0000-0000-000094080000}"/>
    <hyperlink ref="C2201" location="'Mexico  Bank ROE'!A1" display="'Mexico  Bank ROE'!A1" xr:uid="{00000000-0004-0000-0000-000095080000}"/>
    <hyperlink ref="C2202" location="'Mongolia  Bank ROE'!A1" display="'Mongolia  Bank ROE'!A1" xr:uid="{00000000-0004-0000-0000-000096080000}"/>
    <hyperlink ref="C2203" location="'Mozambique Bank ROE'!A1" display="'Mozambique Bank ROE'!A1" xr:uid="{00000000-0004-0000-0000-000097080000}"/>
    <hyperlink ref="C2204" location="'Nigeria  Bank ROE'!A1" display="'Nigeria  Bank ROE'!A1" xr:uid="{00000000-0004-0000-0000-000098080000}"/>
    <hyperlink ref="C2205" location="'Pakistan  Bank ROE'!A1" display="'Pakistan  Bank ROE'!A1" xr:uid="{00000000-0004-0000-0000-000099080000}"/>
    <hyperlink ref="C2206" location="'Phillipines Bank ROE'!A1" display="'Phillipines Bank ROE'!A1" xr:uid="{00000000-0004-0000-0000-00009A080000}"/>
    <hyperlink ref="C2207" location="'Peru  Bank ROE'!A1" display="'Peru  Bank ROE'!A1" xr:uid="{00000000-0004-0000-0000-00009B080000}"/>
    <hyperlink ref="C2208" location="'Qatar  Bank ROE'!A1" display="'Qatar  Bank ROE'!A1" xr:uid="{00000000-0004-0000-0000-00009C080000}"/>
    <hyperlink ref="C2209" location="'Russia Bank ROE'!A1" display="'Russia Bank ROE'!A1" xr:uid="{00000000-0004-0000-0000-00009D080000}"/>
    <hyperlink ref="C2210" location="'Rwanda  Bank ROE'!A1" display="'Rwanda  Bank ROE'!A1" xr:uid="{00000000-0004-0000-0000-00009E080000}"/>
    <hyperlink ref="C2211" location="'Saudi Arab Bank ROE'!A1" display="'Saudi Arab Bank ROE'!A1" xr:uid="{00000000-0004-0000-0000-00009F080000}"/>
    <hyperlink ref="C2212" location="'Senegal  Bank ROE'!A1" display="'Senegal  Bank ROE'!A1" xr:uid="{00000000-0004-0000-0000-0000A0080000}"/>
    <hyperlink ref="C2213" location="'Singapore  Bank ROE'!A1" display="'Singapore  Bank ROE'!A1" xr:uid="{00000000-0004-0000-0000-0000A1080000}"/>
    <hyperlink ref="C2214" location="'S Africa Bank ROE'!A1" display="'S Africa Bank ROE'!A1" xr:uid="{00000000-0004-0000-0000-0000A2080000}"/>
    <hyperlink ref="C2215" location="'Spain  Bank ROE'!A1" display="'Spain  Bank ROE'!A1" xr:uid="{00000000-0004-0000-0000-0000A3080000}"/>
    <hyperlink ref="C2216" location="'Sudan Bank ROE'!A1" display="'Sudan Bank ROE'!A1" xr:uid="{00000000-0004-0000-0000-0000A4080000}"/>
    <hyperlink ref="C2217" location="'Switzerlan Bank ROE'!A1" display="'Switzerlan Bank ROE'!A1" xr:uid="{00000000-0004-0000-0000-0000A5080000}"/>
    <hyperlink ref="C2218" location="'Turkey  Bank ROE'!A1" display="'Turkey  Bank ROE'!A1" xr:uid="{00000000-0004-0000-0000-0000A6080000}"/>
    <hyperlink ref="C2219" location="'Uganda  Bank ROE'!A1" display="'Uganda  Bank ROE'!A1" xr:uid="{00000000-0004-0000-0000-0000A7080000}"/>
    <hyperlink ref="C2220" location="'US Bank ROE'!A1" display="'US Bank ROE'!A1" xr:uid="{00000000-0004-0000-0000-0000A8080000}"/>
    <hyperlink ref="C2221" location="'UK Bank ROE'!A1" display="'UK Bank ROE'!A1" xr:uid="{00000000-0004-0000-0000-0000A9080000}"/>
    <hyperlink ref="C2222" location="'Venezula Bank ROE'!A1" display="'Venezula Bank ROE'!A1" xr:uid="{00000000-0004-0000-0000-0000AA080000}"/>
    <hyperlink ref="C2223" location="'Vietnam Bank ROE'!A1" display="'Vietnam Bank ROE'!A1" xr:uid="{00000000-0004-0000-0000-0000AB080000}"/>
    <hyperlink ref="C2224" location="'Zambia Bank ROE'!A1" display="'Zambia Bank ROE'!A1" xr:uid="{00000000-0004-0000-0000-0000AC080000}"/>
    <hyperlink ref="C2225" location="'Zimbabwe Bank ROE'!A1" display="'Zimbabwe Bank ROE'!A1" xr:uid="{00000000-0004-0000-0000-0000AD080000}"/>
    <hyperlink ref="C2226" location="'Jamaica Bank ROE'!A1" display="'Jamaica Bank ROE'!A1" xr:uid="{00000000-0004-0000-0000-0000AE080000}"/>
    <hyperlink ref="C2227" location="'Ghana  Broad Money % GDP'!A1" display="'Ghana  Broad Money % GDP'!A1" xr:uid="{00000000-0004-0000-0000-0000AF080000}"/>
    <hyperlink ref="C2228" location="'Botswana  Broad Money % GDP'!A1" display="'Botswana  Broad Money % GDP'!A1" xr:uid="{00000000-0004-0000-0000-0000B0080000}"/>
    <hyperlink ref="C2229" location="'Burkina Fa Broad Money % GDP'!A1" display="'Burkina Fa Broad Money % GDP'!A1" xr:uid="{00000000-0004-0000-0000-0000B1080000}"/>
    <hyperlink ref="C2230" location="'Cameroon  Broad Money % GDP'!A1" display="'Cameroon  Broad Money % GDP'!A1" xr:uid="{00000000-0004-0000-0000-0000B2080000}"/>
    <hyperlink ref="C2231" location="'Chad  Broad Money % GDP'!A1" display="'Chad  Broad Money % GDP'!A1" xr:uid="{00000000-0004-0000-0000-0000B3080000}"/>
    <hyperlink ref="C2232" location="'Ivory Coast Broad Money % GD'!A1" display="'Ivory Coast Broad Money % GD'!A1" xr:uid="{00000000-0004-0000-0000-0000B4080000}"/>
    <hyperlink ref="C2233" location="'Benin  Broad Money % GDP'!A1" display="'Benin  Broad Money % GDP'!A1" xr:uid="{00000000-0004-0000-0000-0000B5080000}"/>
    <hyperlink ref="C2234" location="'Ethiopia  Broad Money % GDP'!A1" display="'Ethiopia  Broad Money % GDP'!A1" xr:uid="{00000000-0004-0000-0000-0000B6080000}"/>
    <hyperlink ref="C2235" location="'Gabon  Broad Money % GDP'!A1" display="'Gabon  Broad Money % GDP'!A1" xr:uid="{00000000-0004-0000-0000-0000B7080000}"/>
    <hyperlink ref="C2236" location="'Mali  Broad Money % GDP'!A1" display="'Mali  Broad Money % GDP'!A1" xr:uid="{00000000-0004-0000-0000-0000B8080000}"/>
    <hyperlink ref="C2237" location="'Mozambique Broad Money % GDP'!A1" display="'Mozambique Broad Money % GDP'!A1" xr:uid="{00000000-0004-0000-0000-0000B9080000}"/>
    <hyperlink ref="C2238" location="'Nigeria  Broad Money % GDP'!A1" display="'Nigeria  Broad Money % GDP'!A1" xr:uid="{00000000-0004-0000-0000-0000BA080000}"/>
    <hyperlink ref="C2239" location="'Rwanda  Broad Money % GDP'!A1" display="'Rwanda  Broad Money % GDP'!A1" xr:uid="{00000000-0004-0000-0000-0000BB080000}"/>
    <hyperlink ref="C2240" location="'Senegal  Broad Money % GDP'!A1" display="'Senegal  Broad Money % GDP'!A1" xr:uid="{00000000-0004-0000-0000-0000BC080000}"/>
    <hyperlink ref="C2241" location="'S Africa Broad Money % GDP'!A1" display="'S Africa Broad Money % GDP'!A1" xr:uid="{00000000-0004-0000-0000-0000BD080000}"/>
    <hyperlink ref="C2242" location="'Uganda  Broad Money % GDP'!A1" display="'Uganda  Broad Money % GDP'!A1" xr:uid="{00000000-0004-0000-0000-0000BE080000}"/>
    <hyperlink ref="C2243" location="'Zambia Broad Money % GDP'!A1" display="'Zambia Broad Money % GDP'!A1" xr:uid="{00000000-0004-0000-0000-0000BF080000}"/>
    <hyperlink ref="C2244" location="'Zimbabwe Broad Money % GDP'!A1" display="'Zimbabwe Broad Money % GDP'!A1" xr:uid="{00000000-0004-0000-0000-0000C0080000}"/>
    <hyperlink ref="C2245" location="'Ghana  Cent Bank Credit % GD'!A1" display="'Ghana  Cent Bank Credit % GD'!A1" xr:uid="{00000000-0004-0000-0000-0000C1080000}"/>
    <hyperlink ref="C2246" location="'Argentina  Cent Bank Credit '!A1" display="'Argentina  Cent Bank Credit '!A1" xr:uid="{00000000-0004-0000-0000-0000C2080000}"/>
    <hyperlink ref="C2247" location="'Australia  Cent Bank Credit '!A1" display="'Australia  Cent Bank Credit '!A1" xr:uid="{00000000-0004-0000-0000-0000C3080000}"/>
    <hyperlink ref="C2248" location="'Bangladesh Cent Bank Credit '!A1" display="'Bangladesh Cent Bank Credit '!A1" xr:uid="{00000000-0004-0000-0000-0000C4080000}"/>
    <hyperlink ref="C2249" location="'Botswana  Cent Bank Credit %'!A1" display="'Botswana  Cent Bank Credit %'!A1" xr:uid="{00000000-0004-0000-0000-0000C5080000}"/>
    <hyperlink ref="C2250" location="'Brazil  Cent Bank Credit % G'!A1" display="'Brazil  Cent Bank Credit % G'!A1" xr:uid="{00000000-0004-0000-0000-0000C6080000}"/>
    <hyperlink ref="C2251" location="'Burkina Fa Cent Bank Credit '!A1" display="'Burkina Fa Cent Bank Credit '!A1" xr:uid="{00000000-0004-0000-0000-0000C7080000}"/>
    <hyperlink ref="C2252" location="'Cameroon  Cent Bank Credit %'!A1" display="'Cameroon  Cent Bank Credit %'!A1" xr:uid="{00000000-0004-0000-0000-0000C8080000}"/>
    <hyperlink ref="C2253" location="'Canada  Cent Bank Credit % G'!A1" display="'Canada  Cent Bank Credit % G'!A1" xr:uid="{00000000-0004-0000-0000-0000C9080000}"/>
    <hyperlink ref="C2254" location="'Chad  Cent Bank Credit % GDP'!A1" display="'Chad  Cent Bank Credit % GDP'!A1" xr:uid="{00000000-0004-0000-0000-0000CA080000}"/>
    <hyperlink ref="C2255" location="'Chile  Cent Bank Credit % GD'!A1" display="'Chile  Cent Bank Credit % GD'!A1" xr:uid="{00000000-0004-0000-0000-0000CB080000}"/>
    <hyperlink ref="C2256" location="'China  Cent Bank Credit % GD'!A1" display="'China  Cent Bank Credit % GD'!A1" xr:uid="{00000000-0004-0000-0000-0000CC080000}"/>
    <hyperlink ref="C2257" location="'DRC Cent Bank Credit % GDP'!A1" display="'DRC Cent Bank Credit % GDP'!A1" xr:uid="{00000000-0004-0000-0000-0000CD080000}"/>
    <hyperlink ref="C2258" location="'Ivory Coast Cent Bank Credit'!A1" display="'Ivory Coast Cent Bank Credit'!A1" xr:uid="{00000000-0004-0000-0000-0000CE080000}"/>
    <hyperlink ref="C2259" location="'Benin  Cent Bank Credit % GD'!A1" display="'Benin  Cent Bank Credit % GD'!A1" xr:uid="{00000000-0004-0000-0000-0000CF080000}"/>
    <hyperlink ref="C2260" location="'Egypt  Cent Bank Credit % GD'!A1" display="'Egypt  Cent Bank Credit % GD'!A1" xr:uid="{00000000-0004-0000-0000-0000D0080000}"/>
    <hyperlink ref="C2261" location="'Ethiopia  Cent Bank Credit %'!A1" display="'Ethiopia  Cent Bank Credit %'!A1" xr:uid="{00000000-0004-0000-0000-0000D1080000}"/>
    <hyperlink ref="C2262" location="'France  Cent Bank Credit % G'!A1" display="'France  Cent Bank Credit % G'!A1" xr:uid="{00000000-0004-0000-0000-0000D2080000}"/>
    <hyperlink ref="C2263" location="'Gabon  Cent Bank Credit % GD'!A1" display="'Gabon  Cent Bank Credit % GD'!A1" xr:uid="{00000000-0004-0000-0000-0000D3080000}"/>
    <hyperlink ref="C2264" location="'Haiti  Cent Bank Credit % GD'!A1" display="'Haiti  Cent Bank Credit % GD'!A1" xr:uid="{00000000-0004-0000-0000-0000D4080000}"/>
    <hyperlink ref="C2265" location="'India  Cent Bank Credit % GD'!A1" display="'India  Cent Bank Credit % GD'!A1" xr:uid="{00000000-0004-0000-0000-0000D5080000}"/>
    <hyperlink ref="C2266" location="'Indonesia  Cent Bank Credit '!A1" display="'Indonesia  Cent Bank Credit '!A1" xr:uid="{00000000-0004-0000-0000-0000D6080000}"/>
    <hyperlink ref="C2267" location="'Italy  Cent Bank Credit % GD'!A1" display="'Italy  Cent Bank Credit % GD'!A1" xr:uid="{00000000-0004-0000-0000-0000D7080000}"/>
    <hyperlink ref="C2268" location="'Japan  Cent Bank Credit % GD'!A1" display="'Japan  Cent Bank Credit % GD'!A1" xr:uid="{00000000-0004-0000-0000-0000D8080000}"/>
    <hyperlink ref="C2269" location="'Korea Cent Bank Credit % GDP'!A1" display="'Korea Cent Bank Credit % GDP'!A1" xr:uid="{00000000-0004-0000-0000-0000D9080000}"/>
    <hyperlink ref="C2270" location="'Luxembourg Cent Bank Credit '!A1" display="'Luxembourg Cent Bank Credit '!A1" xr:uid="{00000000-0004-0000-0000-0000DA080000}"/>
    <hyperlink ref="C2271" location="'Malaysia  Cent Bank Credit %'!A1" display="'Malaysia  Cent Bank Credit %'!A1" xr:uid="{00000000-0004-0000-0000-0000DB080000}"/>
    <hyperlink ref="C2272" location="'Mali  Cent Bank Credit % GDP'!A1" display="'Mali  Cent Bank Credit % GDP'!A1" xr:uid="{00000000-0004-0000-0000-0000DC080000}"/>
    <hyperlink ref="C2273" location="'Mexico  Cent Bank Credit % G'!A1" display="'Mexico  Cent Bank Credit % G'!A1" xr:uid="{00000000-0004-0000-0000-0000DD080000}"/>
    <hyperlink ref="C2274" location="'Mongolia  Cent Bank Credit %'!A1" display="'Mongolia  Cent Bank Credit %'!A1" xr:uid="{00000000-0004-0000-0000-0000DE080000}"/>
    <hyperlink ref="C2275" location="'Mozambique Cent Bank Credit '!A1" display="'Mozambique Cent Bank Credit '!A1" xr:uid="{00000000-0004-0000-0000-0000DF080000}"/>
    <hyperlink ref="C2276" location="'Nigeria  Cent Bank Credit % '!A1" display="'Nigeria  Cent Bank Credit % '!A1" xr:uid="{00000000-0004-0000-0000-0000E0080000}"/>
    <hyperlink ref="C2277" location="'Pakistan  Cent Bank Credit %'!A1" display="'Pakistan  Cent Bank Credit %'!A1" xr:uid="{00000000-0004-0000-0000-0000E1080000}"/>
    <hyperlink ref="C2278" location="'Phillipines Cent Bank Credit'!A1" display="'Phillipines Cent Bank Credit'!A1" xr:uid="{00000000-0004-0000-0000-0000E2080000}"/>
    <hyperlink ref="C2279" location="'Peru  Cent Bank Credit % GDP'!A1" display="'Peru  Cent Bank Credit % GDP'!A1" xr:uid="{00000000-0004-0000-0000-0000E3080000}"/>
    <hyperlink ref="C2280" location="'Qatar  Cent Bank Credit % GD'!A1" display="'Qatar  Cent Bank Credit % GD'!A1" xr:uid="{00000000-0004-0000-0000-0000E4080000}"/>
    <hyperlink ref="C2281" location="'Russia Cent Bank Credit % GD'!A1" display="'Russia Cent Bank Credit % GD'!A1" xr:uid="{00000000-0004-0000-0000-0000E5080000}"/>
    <hyperlink ref="C2282" location="'Rwanda  Cent Bank Credit % G'!A1" display="'Rwanda  Cent Bank Credit % G'!A1" xr:uid="{00000000-0004-0000-0000-0000E6080000}"/>
    <hyperlink ref="C2283" location="'Senegal  Cent Bank Credit % '!A1" display="'Senegal  Cent Bank Credit % '!A1" xr:uid="{00000000-0004-0000-0000-0000E7080000}"/>
    <hyperlink ref="C2284" location="'Singapore  Cent Bank Credit '!A1" display="'Singapore  Cent Bank Credit '!A1" xr:uid="{00000000-0004-0000-0000-0000E8080000}"/>
    <hyperlink ref="C2285" location="'S Africa Cent Bank Credit % '!A1" display="'S Africa Cent Bank Credit % '!A1" xr:uid="{00000000-0004-0000-0000-0000E9080000}"/>
    <hyperlink ref="C2286" location="'Spain  Cent Bank Credit % GD'!A1" display="'Spain  Cent Bank Credit % GD'!A1" xr:uid="{00000000-0004-0000-0000-0000EA080000}"/>
    <hyperlink ref="C2287" location="'Sudan Cent Bank Credit % GDP'!A1" display="'Sudan Cent Bank Credit % GDP'!A1" xr:uid="{00000000-0004-0000-0000-0000EB080000}"/>
    <hyperlink ref="C2288" location="'Switzerlan Cent Bank Credit '!A1" display="'Switzerlan Cent Bank Credit '!A1" xr:uid="{00000000-0004-0000-0000-0000EC080000}"/>
    <hyperlink ref="C2289" location="'Turkey  Cent Bank Credit % G'!A1" display="'Turkey  Cent Bank Credit % G'!A1" xr:uid="{00000000-0004-0000-0000-0000ED080000}"/>
    <hyperlink ref="C2290" location="'Uganda  Cent Bank Credit % G'!A1" display="'Uganda  Cent Bank Credit % G'!A1" xr:uid="{00000000-0004-0000-0000-0000EE080000}"/>
    <hyperlink ref="C2291" location="'US Cent Bank Credit % GDP'!A1" display="'US Cent Bank Credit % GDP'!A1" xr:uid="{00000000-0004-0000-0000-0000EF080000}"/>
    <hyperlink ref="C2292" location="'UK Cent Bank Credit % GDP'!A1" display="'UK Cent Bank Credit % GDP'!A1" xr:uid="{00000000-0004-0000-0000-0000F0080000}"/>
    <hyperlink ref="C2293" location="'Venezula Cent Bank Credit % '!A1" display="'Venezula Cent Bank Credit % '!A1" xr:uid="{00000000-0004-0000-0000-0000F1080000}"/>
    <hyperlink ref="C2294" location="'Vietnam Cent Bank Credit % G'!A1" display="'Vietnam Cent Bank Credit % G'!A1" xr:uid="{00000000-0004-0000-0000-0000F2080000}"/>
    <hyperlink ref="C2295" location="'Zambia Cent Bank Credit % GD'!A1" display="'Zambia Cent Bank Credit % GD'!A1" xr:uid="{00000000-0004-0000-0000-0000F3080000}"/>
    <hyperlink ref="C2296" location="'Zimbabwe Cent Bank Credit % '!A1" display="'Zimbabwe Cent Bank Credit % '!A1" xr:uid="{00000000-0004-0000-0000-0000F4080000}"/>
    <hyperlink ref="C2297" location="'Jamaica Cent Bank Credit % G'!A1" display="'Jamaica Cent Bank Credit % G'!A1" xr:uid="{00000000-0004-0000-0000-0000F5080000}"/>
    <hyperlink ref="C2298" location="'Ghana  Internet per 100'!A1" display="'Ghana  Internet per 100'!A1" xr:uid="{00000000-0004-0000-0000-0000F6080000}"/>
    <hyperlink ref="C2299" location="'Argentina  Internet per 100'!A1" display="'Argentina  Internet per 100'!A1" xr:uid="{00000000-0004-0000-0000-0000F7080000}"/>
    <hyperlink ref="C2300" location="'Australia  Internet per 100'!A1" display="'Australia  Internet per 100'!A1" xr:uid="{00000000-0004-0000-0000-0000F8080000}"/>
    <hyperlink ref="C2301" location="'Bangladesh Internet per 100'!A1" display="'Bangladesh Internet per 100'!A1" xr:uid="{00000000-0004-0000-0000-0000F9080000}"/>
    <hyperlink ref="C2302" location="'Botswana  Internet per 100'!A1" display="'Botswana  Internet per 100'!A1" xr:uid="{00000000-0004-0000-0000-0000FA080000}"/>
    <hyperlink ref="C2303" location="'Brazil  Internet per 100'!A1" display="'Brazil  Internet per 100'!A1" xr:uid="{00000000-0004-0000-0000-0000FB080000}"/>
    <hyperlink ref="C2304" location="'Burkina Fa Internet per 100'!A1" display="'Burkina Fa Internet per 100'!A1" xr:uid="{00000000-0004-0000-0000-0000FC080000}"/>
    <hyperlink ref="C2305" location="'Cameroon  Internet per 100'!A1" display="'Cameroon  Internet per 100'!A1" xr:uid="{00000000-0004-0000-0000-0000FD080000}"/>
    <hyperlink ref="C2306" location="'Canada  Internet per 100'!A1" display="'Canada  Internet per 100'!A1" xr:uid="{00000000-0004-0000-0000-0000FE080000}"/>
    <hyperlink ref="C2307" location="'Chad  Internet per 100'!A1" display="'Chad  Internet per 100'!A1" xr:uid="{00000000-0004-0000-0000-0000FF080000}"/>
    <hyperlink ref="C2308" location="'Chile  Internet per 100'!A1" display="'Chile  Internet per 100'!A1" xr:uid="{00000000-0004-0000-0000-000000090000}"/>
    <hyperlink ref="C2309" location="'China  Internet per 100'!A1" display="'China  Internet per 100'!A1" xr:uid="{00000000-0004-0000-0000-000001090000}"/>
    <hyperlink ref="C2310" location="'DRC Internet per 100'!A1" display="'DRC Internet per 100'!A1" xr:uid="{00000000-0004-0000-0000-000002090000}"/>
    <hyperlink ref="C2311" location="'Ivory Coast Internet per 100'!A1" display="'Ivory Coast Internet per 100'!A1" xr:uid="{00000000-0004-0000-0000-000003090000}"/>
    <hyperlink ref="C2312" location="'Benin  Internet per 100'!A1" display="'Benin  Internet per 100'!A1" xr:uid="{00000000-0004-0000-0000-000004090000}"/>
    <hyperlink ref="C2313" location="'Egypt  Internet per 100'!A1" display="'Egypt  Internet per 100'!A1" xr:uid="{00000000-0004-0000-0000-000005090000}"/>
    <hyperlink ref="C2314" location="'Ethiopia  Internet per 100'!A1" display="'Ethiopia  Internet per 100'!A1" xr:uid="{00000000-0004-0000-0000-000006090000}"/>
    <hyperlink ref="C2315" location="'France  Internet per 100'!A1" display="'France  Internet per 100'!A1" xr:uid="{00000000-0004-0000-0000-000007090000}"/>
    <hyperlink ref="C2316" location="'Gabon  Internet per 100'!A1" display="'Gabon  Internet per 100'!A1" xr:uid="{00000000-0004-0000-0000-000008090000}"/>
    <hyperlink ref="C2317" location="'Haiti  Internet per 100'!A1" display="'Haiti  Internet per 100'!A1" xr:uid="{00000000-0004-0000-0000-000009090000}"/>
    <hyperlink ref="C2318" location="'India  Internet per 100'!A1" display="'India  Internet per 100'!A1" xr:uid="{00000000-0004-0000-0000-00000A090000}"/>
    <hyperlink ref="C2319" location="'Indonesia  Internet per 100'!A1" display="'Indonesia  Internet per 100'!A1" xr:uid="{00000000-0004-0000-0000-00000B090000}"/>
    <hyperlink ref="C2320" location="'Italy  Internet per 100'!A1" display="'Italy  Internet per 100'!A1" xr:uid="{00000000-0004-0000-0000-00000C090000}"/>
    <hyperlink ref="C2321" location="'Japan  Internet per 100'!A1" display="'Japan  Internet per 100'!A1" xr:uid="{00000000-0004-0000-0000-00000D090000}"/>
    <hyperlink ref="C2322" location="'Korea Internet per 100'!A1" display="'Korea Internet per 100'!A1" xr:uid="{00000000-0004-0000-0000-00000E090000}"/>
    <hyperlink ref="C2323" location="'Luxembourg Internet per 100'!A1" display="'Luxembourg Internet per 100'!A1" xr:uid="{00000000-0004-0000-0000-00000F090000}"/>
    <hyperlink ref="C2324" location="'Malaysia  Internet per 100'!A1" display="'Malaysia  Internet per 100'!A1" xr:uid="{00000000-0004-0000-0000-000010090000}"/>
    <hyperlink ref="C2325" location="'Mali  Internet per 100'!A1" display="'Mali  Internet per 100'!A1" xr:uid="{00000000-0004-0000-0000-000011090000}"/>
    <hyperlink ref="C2326" location="'Mexico  Internet per 100'!A1" display="'Mexico  Internet per 100'!A1" xr:uid="{00000000-0004-0000-0000-000012090000}"/>
    <hyperlink ref="C2327" location="'Mongolia  Internet per 100'!A1" display="'Mongolia  Internet per 100'!A1" xr:uid="{00000000-0004-0000-0000-000013090000}"/>
    <hyperlink ref="C2328" location="'Mozambique Internet per 100'!A1" display="'Mozambique Internet per 100'!A1" xr:uid="{00000000-0004-0000-0000-000014090000}"/>
    <hyperlink ref="C2329" location="'Nigeria  Internet per 100'!A1" display="'Nigeria  Internet per 100'!A1" xr:uid="{00000000-0004-0000-0000-000015090000}"/>
    <hyperlink ref="C2330" location="'Pakistan  Internet per 100'!A1" display="'Pakistan  Internet per 100'!A1" xr:uid="{00000000-0004-0000-0000-000016090000}"/>
    <hyperlink ref="C2331" location="'Phillipines Internet per 100'!A1" display="'Phillipines Internet per 100'!A1" xr:uid="{00000000-0004-0000-0000-000017090000}"/>
    <hyperlink ref="C2332" location="'Peru  Internet per 100'!A1" display="'Peru  Internet per 100'!A1" xr:uid="{00000000-0004-0000-0000-000018090000}"/>
    <hyperlink ref="C2333" location="'Qatar  Internet per 100'!A1" display="'Qatar  Internet per 100'!A1" xr:uid="{00000000-0004-0000-0000-000019090000}"/>
    <hyperlink ref="C2334" location="'Russia Internet per 100'!A1" display="'Russia Internet per 100'!A1" xr:uid="{00000000-0004-0000-0000-00001A090000}"/>
    <hyperlink ref="C2335" location="'Rwanda  Internet per 100'!A1" display="'Rwanda  Internet per 100'!A1" xr:uid="{00000000-0004-0000-0000-00001B090000}"/>
    <hyperlink ref="C2336" location="'Saudi Arab Internet per 100'!A1" display="'Saudi Arab Internet per 100'!A1" xr:uid="{00000000-0004-0000-0000-00001C090000}"/>
    <hyperlink ref="C2337" location="'Senegal  Internet per 100'!A1" display="'Senegal  Internet per 100'!A1" xr:uid="{00000000-0004-0000-0000-00001D090000}"/>
    <hyperlink ref="C2338" location="'Singapore  Internet per 100'!A1" display="'Singapore  Internet per 100'!A1" xr:uid="{00000000-0004-0000-0000-00001E090000}"/>
    <hyperlink ref="C2339" location="'S Africa Internet per 100'!A1" display="'S Africa Internet per 100'!A1" xr:uid="{00000000-0004-0000-0000-00001F090000}"/>
    <hyperlink ref="C2340" location="'Spain  Internet per 100'!A1" display="'Spain  Internet per 100'!A1" xr:uid="{00000000-0004-0000-0000-000020090000}"/>
    <hyperlink ref="C2341" location="'Sudan Internet per 100'!A1" display="'Sudan Internet per 100'!A1" xr:uid="{00000000-0004-0000-0000-000021090000}"/>
    <hyperlink ref="C2342" location="'Switzerlan Internet per 100'!A1" display="'Switzerlan Internet per 100'!A1" xr:uid="{00000000-0004-0000-0000-000022090000}"/>
    <hyperlink ref="C2343" location="'Turkey  Internet per 100'!A1" display="'Turkey  Internet per 100'!A1" xr:uid="{00000000-0004-0000-0000-000023090000}"/>
    <hyperlink ref="C2344" location="'Uganda  Internet per 100'!A1" display="'Uganda  Internet per 100'!A1" xr:uid="{00000000-0004-0000-0000-000024090000}"/>
    <hyperlink ref="C2345" location="'US Internet per 100'!A1" display="'US Internet per 100'!A1" xr:uid="{00000000-0004-0000-0000-000025090000}"/>
    <hyperlink ref="C2346" location="'UK Internet per 100'!A1" display="'UK Internet per 100'!A1" xr:uid="{00000000-0004-0000-0000-000026090000}"/>
    <hyperlink ref="C2347" location="'Venezula Internet per 100'!A1" display="'Venezula Internet per 100'!A1" xr:uid="{00000000-0004-0000-0000-000027090000}"/>
    <hyperlink ref="C2348" location="'Vietnam Internet per 100'!A1" display="'Vietnam Internet per 100'!A1" xr:uid="{00000000-0004-0000-0000-000028090000}"/>
    <hyperlink ref="C2349" location="'Zambia Internet per 100'!A1" display="'Zambia Internet per 100'!A1" xr:uid="{00000000-0004-0000-0000-000029090000}"/>
    <hyperlink ref="C2350" location="'Zimbabwe Internet per 100'!A1" display="'Zimbabwe Internet per 100'!A1" xr:uid="{00000000-0004-0000-0000-00002A090000}"/>
    <hyperlink ref="C2351" location="'Barbados Internet per 100'!A1" display="'Barbados Internet per 100'!A1" xr:uid="{00000000-0004-0000-0000-00002B090000}"/>
    <hyperlink ref="C2352" location="'Jamaica Internet per 100'!A1" display="'Jamaica Internet per 100'!A1" xr:uid="{00000000-0004-0000-0000-00002C090000}"/>
    <hyperlink ref="C2353" location="'Ghana  Yth Unemploy'!A1" display="'Ghana  Yth Unemploy'!A1" xr:uid="{00000000-0004-0000-0000-00002D090000}"/>
    <hyperlink ref="C2354" location="'Argentina  Yth Unemploy'!A1" display="'Argentina  Yth Unemploy'!A1" xr:uid="{00000000-0004-0000-0000-00002E090000}"/>
    <hyperlink ref="C2355" location="'Australia  Yth Unemploy'!A1" display="'Australia  Yth Unemploy'!A1" xr:uid="{00000000-0004-0000-0000-00002F090000}"/>
    <hyperlink ref="C2356" location="'Bangladesh Yth Unemploy'!A1" display="'Bangladesh Yth Unemploy'!A1" xr:uid="{00000000-0004-0000-0000-000030090000}"/>
    <hyperlink ref="C2357" location="'Botswana  Yth Unemploy'!A1" display="'Botswana  Yth Unemploy'!A1" xr:uid="{00000000-0004-0000-0000-000031090000}"/>
    <hyperlink ref="C2358" location="'Brazil  Yth Unemploy'!A1" display="'Brazil  Yth Unemploy'!A1" xr:uid="{00000000-0004-0000-0000-000032090000}"/>
    <hyperlink ref="C2359" location="'Burkina Fa Yth Unemploy'!A1" display="'Burkina Fa Yth Unemploy'!A1" xr:uid="{00000000-0004-0000-0000-000033090000}"/>
    <hyperlink ref="C2360" location="'Cameroon  Yth Unemploy'!A1" display="'Cameroon  Yth Unemploy'!A1" xr:uid="{00000000-0004-0000-0000-000034090000}"/>
    <hyperlink ref="C2361" location="'Canada  Yth Unemploy'!A1" display="'Canada  Yth Unemploy'!A1" xr:uid="{00000000-0004-0000-0000-000035090000}"/>
    <hyperlink ref="C2362" location="'Chad  Yth Unemploy'!A1" display="'Chad  Yth Unemploy'!A1" xr:uid="{00000000-0004-0000-0000-000036090000}"/>
    <hyperlink ref="C2363" location="'Chile  Yth Unemploy'!A1" display="'Chile  Yth Unemploy'!A1" xr:uid="{00000000-0004-0000-0000-000037090000}"/>
    <hyperlink ref="C2364" location="'China  Yth Unemploy'!A1" display="'China  Yth Unemploy'!A1" xr:uid="{00000000-0004-0000-0000-000038090000}"/>
    <hyperlink ref="C2365" location="'DRC Yth Unemploy'!A1" display="'DRC Yth Unemploy'!A1" xr:uid="{00000000-0004-0000-0000-000039090000}"/>
    <hyperlink ref="C2366" location="'Ivory Coast Yth Unemploy'!A1" display="'Ivory Coast Yth Unemploy'!A1" xr:uid="{00000000-0004-0000-0000-00003A090000}"/>
    <hyperlink ref="C2367" location="'Benin  Yth Unemploy'!A1" display="'Benin  Yth Unemploy'!A1" xr:uid="{00000000-0004-0000-0000-00003B090000}"/>
    <hyperlink ref="C2368" location="'Egypt  Yth Unemploy'!A1" display="'Egypt  Yth Unemploy'!A1" xr:uid="{00000000-0004-0000-0000-00003C090000}"/>
    <hyperlink ref="C2369" location="'Ethiopia  Yth Unemploy'!A1" display="'Ethiopia  Yth Unemploy'!A1" xr:uid="{00000000-0004-0000-0000-00003D090000}"/>
    <hyperlink ref="C2370" location="'France  Yth Unemploy'!A1" display="'France  Yth Unemploy'!A1" xr:uid="{00000000-0004-0000-0000-00003E090000}"/>
    <hyperlink ref="C2371" location="'Gabon  Yth Unemploy'!A1" display="'Gabon  Yth Unemploy'!A1" xr:uid="{00000000-0004-0000-0000-00003F090000}"/>
    <hyperlink ref="C2372" location="'Haiti  Yth Unemploy'!A1" display="'Haiti  Yth Unemploy'!A1" xr:uid="{00000000-0004-0000-0000-000040090000}"/>
    <hyperlink ref="C2373" location="'India  Yth Unemploy'!A1" display="'India  Yth Unemploy'!A1" xr:uid="{00000000-0004-0000-0000-000041090000}"/>
    <hyperlink ref="C2374" location="'Indonesia  Yth Unemploy'!A1" display="'Indonesia  Yth Unemploy'!A1" xr:uid="{00000000-0004-0000-0000-000042090000}"/>
    <hyperlink ref="C2375" location="'Italy  Yth Unemploy'!A1" display="'Italy  Yth Unemploy'!A1" xr:uid="{00000000-0004-0000-0000-000043090000}"/>
    <hyperlink ref="C2376" location="'Japan  Yth Unemploy'!A1" display="'Japan  Yth Unemploy'!A1" xr:uid="{00000000-0004-0000-0000-000044090000}"/>
    <hyperlink ref="C2377" location="'Korea Yth Unemploy'!A1" display="'Korea Yth Unemploy'!A1" xr:uid="{00000000-0004-0000-0000-000045090000}"/>
    <hyperlink ref="C2378" location="'Luxembourg Yth Unemploy'!A1" display="'Luxembourg Yth Unemploy'!A1" xr:uid="{00000000-0004-0000-0000-000046090000}"/>
    <hyperlink ref="C2379" location="'Mexico  Yth Unemploy'!A1" display="'Mexico  Yth Unemploy'!A1" xr:uid="{00000000-0004-0000-0000-000047090000}"/>
    <hyperlink ref="C2380" location="'Mongolia  Yth Unemploy'!A1" display="'Mongolia  Yth Unemploy'!A1" xr:uid="{00000000-0004-0000-0000-000048090000}"/>
    <hyperlink ref="C2381" location="'Mozambique Yth Unemploy'!A1" display="'Mozambique Yth Unemploy'!A1" xr:uid="{00000000-0004-0000-0000-000049090000}"/>
    <hyperlink ref="C2382" location="'Nigeria  Yth Unemploy'!A1" display="'Nigeria  Yth Unemploy'!A1" xr:uid="{00000000-0004-0000-0000-00004A090000}"/>
    <hyperlink ref="C2383" location="'Pakistan  Yth Unemploy'!A1" display="'Pakistan  Yth Unemploy'!A1" xr:uid="{00000000-0004-0000-0000-00004B090000}"/>
    <hyperlink ref="C2384" location="'Phillipines Yth Unemploy'!A1" display="'Phillipines Yth Unemploy'!A1" xr:uid="{00000000-0004-0000-0000-00004C090000}"/>
    <hyperlink ref="C2385" location="'Peru  Yth Unemploy'!A1" display="'Peru  Yth Unemploy'!A1" xr:uid="{00000000-0004-0000-0000-00004D090000}"/>
    <hyperlink ref="C2386" location="'Qatar  Yth Unemploy'!A1" display="'Qatar  Yth Unemploy'!A1" xr:uid="{00000000-0004-0000-0000-00004E090000}"/>
    <hyperlink ref="C2387" location="'Russia Yth Unemploy'!A1" display="'Russia Yth Unemploy'!A1" xr:uid="{00000000-0004-0000-0000-00004F090000}"/>
    <hyperlink ref="C2388" location="'Rwanda  Yth Unemploy'!A1" display="'Rwanda  Yth Unemploy'!A1" xr:uid="{00000000-0004-0000-0000-000050090000}"/>
    <hyperlink ref="C2389" location="'Saudi Arab Yth Unemploy'!A1" display="'Saudi Arab Yth Unemploy'!A1" xr:uid="{00000000-0004-0000-0000-000051090000}"/>
    <hyperlink ref="C2390" location="'Senegal  Yth Unemploy'!A1" display="'Senegal  Yth Unemploy'!A1" xr:uid="{00000000-0004-0000-0000-000052090000}"/>
    <hyperlink ref="C2391" location="'Singapore  Yth Unemploy'!A1" display="'Singapore  Yth Unemploy'!A1" xr:uid="{00000000-0004-0000-0000-000053090000}"/>
    <hyperlink ref="C2392" location="'S Africa Yth Unemploy'!A1" display="'S Africa Yth Unemploy'!A1" xr:uid="{00000000-0004-0000-0000-000054090000}"/>
    <hyperlink ref="C2393" location="'Spain  Yth Unemploy'!A1" display="'Spain  Yth Unemploy'!A1" xr:uid="{00000000-0004-0000-0000-000055090000}"/>
    <hyperlink ref="C2394" location="'Sudan Yth Unemploy'!A1" display="'Sudan Yth Unemploy'!A1" xr:uid="{00000000-0004-0000-0000-000056090000}"/>
    <hyperlink ref="C2395" location="'Switzerlan Yth Unemploy'!A1" display="'Switzerlan Yth Unemploy'!A1" xr:uid="{00000000-0004-0000-0000-000057090000}"/>
    <hyperlink ref="C2396" location="'Turkey  Yth Unemploy'!A1" display="'Turkey  Yth Unemploy'!A1" xr:uid="{00000000-0004-0000-0000-000058090000}"/>
    <hyperlink ref="C2397" location="'Uganda  Yth Unemploy'!A1" display="'Uganda  Yth Unemploy'!A1" xr:uid="{00000000-0004-0000-0000-000059090000}"/>
    <hyperlink ref="C2398" location="'US Yth Unemploy'!A1" display="'US Yth Unemploy'!A1" xr:uid="{00000000-0004-0000-0000-00005A090000}"/>
    <hyperlink ref="C2399" location="'UK Yth Unemploy'!A1" display="'UK Yth Unemploy'!A1" xr:uid="{00000000-0004-0000-0000-00005B090000}"/>
    <hyperlink ref="C2400" location="'Venezula Yth Unemploy'!A1" display="'Venezula Yth Unemploy'!A1" xr:uid="{00000000-0004-0000-0000-00005C090000}"/>
    <hyperlink ref="C2401" location="'Vietnam Yth Unemploy'!A1" display="'Vietnam Yth Unemploy'!A1" xr:uid="{00000000-0004-0000-0000-00005D090000}"/>
    <hyperlink ref="C2402" location="'Zambia Yth Unemploy'!A1" display="'Zambia Yth Unemploy'!A1" xr:uid="{00000000-0004-0000-0000-00005E090000}"/>
    <hyperlink ref="C2403" location="'Zimbabwe Yth Unemploy'!A1" display="'Zimbabwe Yth Unemploy'!A1" xr:uid="{00000000-0004-0000-0000-00005F090000}"/>
    <hyperlink ref="C2404" location="'Barbados Yth Unemploy'!A1" display="'Barbados Yth Unemploy'!A1" xr:uid="{00000000-0004-0000-0000-000060090000}"/>
    <hyperlink ref="C2405" location="'Jamaica Yth Unemploy'!A1" display="'Jamaica Yth Unemploy'!A1" xr:uid="{00000000-0004-0000-0000-00006109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674" r:id="rId3" name="Button 2">
              <controlPr defaultSize="0" print="0" autoFill="0" autoPict="0" macro="[0]!x_Create_Table_of_Contents_From_Sheet_Names">
                <anchor moveWithCells="1" sizeWithCells="1">
                  <from>
                    <xdr:col>14</xdr:col>
                    <xdr:colOff>38100</xdr:colOff>
                    <xdr:row>20</xdr:row>
                    <xdr:rowOff>146050</xdr:rowOff>
                  </from>
                  <to>
                    <xdr:col>15</xdr:col>
                    <xdr:colOff>12700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75" r:id="rId4" name="Button 3">
              <controlPr defaultSize="0" print="0" autoFill="0" autoPict="0" macro="[0]!_xlnm.auto_open">
                <anchor moveWithCells="1" sizeWithCells="1">
                  <from>
                    <xdr:col>13</xdr:col>
                    <xdr:colOff>647700</xdr:colOff>
                    <xdr:row>18</xdr:row>
                    <xdr:rowOff>101600</xdr:rowOff>
                  </from>
                  <to>
                    <xdr:col>15</xdr:col>
                    <xdr:colOff>69850</xdr:colOff>
                    <xdr:row>20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6"/>
  <dimension ref="B1:U131"/>
  <sheetViews>
    <sheetView showGridLines="0" topLeftCell="A16" workbookViewId="0">
      <selection activeCell="B1" sqref="B1:B2"/>
    </sheetView>
  </sheetViews>
  <sheetFormatPr defaultRowHeight="14" x14ac:dyDescent="0.3"/>
  <cols>
    <col min="2" max="2" width="3.33203125" customWidth="1"/>
  </cols>
  <sheetData>
    <row r="1" spans="2:21" x14ac:dyDescent="0.3">
      <c r="B1" s="53" t="s">
        <v>3904</v>
      </c>
    </row>
    <row r="2" spans="2:21" x14ac:dyDescent="0.3">
      <c r="B2" s="53" t="s">
        <v>3905</v>
      </c>
    </row>
    <row r="3" spans="2:21" x14ac:dyDescent="0.3">
      <c r="B3" s="53"/>
    </row>
    <row r="4" spans="2:21" x14ac:dyDescent="0.3">
      <c r="B4" s="53"/>
    </row>
    <row r="5" spans="2:21" x14ac:dyDescent="0.3">
      <c r="B5" t="s">
        <v>993</v>
      </c>
      <c r="T5" t="s">
        <v>996</v>
      </c>
      <c r="U5" t="b">
        <v>0</v>
      </c>
    </row>
    <row r="7" spans="2:21" x14ac:dyDescent="0.3">
      <c r="B7" t="s">
        <v>1012</v>
      </c>
    </row>
    <row r="9" spans="2:21" x14ac:dyDescent="0.3">
      <c r="B9" t="s">
        <v>994</v>
      </c>
    </row>
    <row r="11" spans="2:21" x14ac:dyDescent="0.3">
      <c r="B11" t="s">
        <v>1003</v>
      </c>
    </row>
    <row r="13" spans="2:21" x14ac:dyDescent="0.3">
      <c r="B13" t="s">
        <v>995</v>
      </c>
    </row>
    <row r="15" spans="2:21" x14ac:dyDescent="0.3">
      <c r="B15" t="s">
        <v>997</v>
      </c>
    </row>
    <row r="17" spans="2:3" x14ac:dyDescent="0.3">
      <c r="B17" t="s">
        <v>1001</v>
      </c>
    </row>
    <row r="19" spans="2:3" x14ac:dyDescent="0.3">
      <c r="B19" t="s">
        <v>1004</v>
      </c>
    </row>
    <row r="20" spans="2:3" x14ac:dyDescent="0.3">
      <c r="C20" t="s">
        <v>1291</v>
      </c>
    </row>
    <row r="21" spans="2:3" x14ac:dyDescent="0.3">
      <c r="C21" t="s">
        <v>1292</v>
      </c>
    </row>
    <row r="22" spans="2:3" x14ac:dyDescent="0.3">
      <c r="C22" t="s">
        <v>1293</v>
      </c>
    </row>
    <row r="25" spans="2:3" x14ac:dyDescent="0.3">
      <c r="B25" t="s">
        <v>1127</v>
      </c>
    </row>
    <row r="26" spans="2:3" x14ac:dyDescent="0.3">
      <c r="C26" t="s">
        <v>1299</v>
      </c>
    </row>
    <row r="27" spans="2:3" x14ac:dyDescent="0.3">
      <c r="C27" t="s">
        <v>1307</v>
      </c>
    </row>
    <row r="28" spans="2:3" x14ac:dyDescent="0.3">
      <c r="C28" t="s">
        <v>1308</v>
      </c>
    </row>
    <row r="29" spans="2:3" x14ac:dyDescent="0.3">
      <c r="C29" t="s">
        <v>1309</v>
      </c>
    </row>
    <row r="30" spans="2:3" x14ac:dyDescent="0.3">
      <c r="C30" t="s">
        <v>1311</v>
      </c>
    </row>
    <row r="31" spans="2:3" x14ac:dyDescent="0.3">
      <c r="C31" t="s">
        <v>1371</v>
      </c>
    </row>
    <row r="32" spans="2:3" x14ac:dyDescent="0.3">
      <c r="C32" t="s">
        <v>1372</v>
      </c>
    </row>
    <row r="38" spans="2:7" x14ac:dyDescent="0.3">
      <c r="B38" t="s">
        <v>1010</v>
      </c>
    </row>
    <row r="40" spans="2:7" x14ac:dyDescent="0.3">
      <c r="B40" s="34" t="s">
        <v>1126</v>
      </c>
      <c r="C40" s="34"/>
      <c r="D40" s="34"/>
      <c r="E40" s="34"/>
      <c r="F40" s="34"/>
    </row>
    <row r="43" spans="2:7" x14ac:dyDescent="0.3">
      <c r="B43" t="s">
        <v>1023</v>
      </c>
    </row>
    <row r="44" spans="2:7" x14ac:dyDescent="0.3">
      <c r="B44" t="s">
        <v>1024</v>
      </c>
      <c r="G44" s="14" t="str">
        <f>HYPERLINK('Data Series'!B1," Find the series")</f>
        <v xml:space="preserve"> Find the series</v>
      </c>
    </row>
    <row r="45" spans="2:7" x14ac:dyDescent="0.3">
      <c r="B45" t="s">
        <v>1025</v>
      </c>
      <c r="G45" t="s">
        <v>1031</v>
      </c>
    </row>
    <row r="46" spans="2:7" x14ac:dyDescent="0.3">
      <c r="B46" t="s">
        <v>1125</v>
      </c>
    </row>
    <row r="47" spans="2:7" x14ac:dyDescent="0.3">
      <c r="B47" t="s">
        <v>1128</v>
      </c>
    </row>
    <row r="50" spans="2:2" x14ac:dyDescent="0.3">
      <c r="B50" t="s">
        <v>1152</v>
      </c>
    </row>
    <row r="52" spans="2:2" x14ac:dyDescent="0.3">
      <c r="B52" t="s">
        <v>1153</v>
      </c>
    </row>
    <row r="53" spans="2:2" x14ac:dyDescent="0.3">
      <c r="B53" t="s">
        <v>1211</v>
      </c>
    </row>
    <row r="54" spans="2:2" x14ac:dyDescent="0.3">
      <c r="B54" t="s">
        <v>1212</v>
      </c>
    </row>
    <row r="55" spans="2:2" x14ac:dyDescent="0.3">
      <c r="B55" t="s">
        <v>1213</v>
      </c>
    </row>
    <row r="57" spans="2:2" x14ac:dyDescent="0.3">
      <c r="B57" t="s">
        <v>1154</v>
      </c>
    </row>
    <row r="66" spans="2:2" ht="14.5" x14ac:dyDescent="0.35">
      <c r="B66" s="16" t="s">
        <v>1032</v>
      </c>
    </row>
    <row r="67" spans="2:2" ht="14.5" x14ac:dyDescent="0.35">
      <c r="B67" s="16"/>
    </row>
    <row r="68" spans="2:2" ht="14.5" x14ac:dyDescent="0.35">
      <c r="B68" s="16" t="s">
        <v>1033</v>
      </c>
    </row>
    <row r="69" spans="2:2" ht="14.5" x14ac:dyDescent="0.35">
      <c r="B69" s="16" t="s">
        <v>1034</v>
      </c>
    </row>
    <row r="70" spans="2:2" ht="14.5" x14ac:dyDescent="0.35">
      <c r="B70" s="16" t="s">
        <v>1035</v>
      </c>
    </row>
    <row r="71" spans="2:2" ht="14.5" x14ac:dyDescent="0.35">
      <c r="B71" s="16" t="s">
        <v>1036</v>
      </c>
    </row>
    <row r="72" spans="2:2" ht="14.5" x14ac:dyDescent="0.35">
      <c r="B72" s="16"/>
    </row>
    <row r="73" spans="2:2" ht="14.5" x14ac:dyDescent="0.35">
      <c r="B73" s="16" t="s">
        <v>1037</v>
      </c>
    </row>
    <row r="74" spans="2:2" ht="14.5" x14ac:dyDescent="0.35">
      <c r="B74" s="16" t="s">
        <v>1038</v>
      </c>
    </row>
    <row r="75" spans="2:2" ht="14.5" x14ac:dyDescent="0.35">
      <c r="B75" s="16" t="s">
        <v>1039</v>
      </c>
    </row>
    <row r="76" spans="2:2" ht="14.5" x14ac:dyDescent="0.35">
      <c r="B76" s="16" t="s">
        <v>1038</v>
      </c>
    </row>
    <row r="77" spans="2:2" ht="14.5" x14ac:dyDescent="0.35">
      <c r="B77" s="16"/>
    </row>
    <row r="78" spans="2:2" ht="14.5" x14ac:dyDescent="0.35">
      <c r="B78" s="16" t="s">
        <v>1040</v>
      </c>
    </row>
    <row r="79" spans="2:2" ht="14.5" x14ac:dyDescent="0.35">
      <c r="B79" s="16"/>
    </row>
    <row r="80" spans="2:2" ht="14.5" x14ac:dyDescent="0.35">
      <c r="B80" s="16" t="s">
        <v>1041</v>
      </c>
    </row>
    <row r="81" spans="2:2" ht="14.5" x14ac:dyDescent="0.35">
      <c r="B81" s="16" t="s">
        <v>1042</v>
      </c>
    </row>
    <row r="82" spans="2:2" ht="14.5" x14ac:dyDescent="0.35">
      <c r="B82" s="16" t="s">
        <v>1043</v>
      </c>
    </row>
    <row r="83" spans="2:2" ht="14.5" x14ac:dyDescent="0.35">
      <c r="B83" s="16"/>
    </row>
    <row r="84" spans="2:2" ht="14.5" x14ac:dyDescent="0.35">
      <c r="B84" s="16" t="s">
        <v>1044</v>
      </c>
    </row>
    <row r="85" spans="2:2" ht="14.5" x14ac:dyDescent="0.35">
      <c r="B85" s="16" t="s">
        <v>1045</v>
      </c>
    </row>
    <row r="86" spans="2:2" ht="14.5" x14ac:dyDescent="0.35">
      <c r="B86" s="16"/>
    </row>
    <row r="87" spans="2:2" ht="14.5" x14ac:dyDescent="0.35">
      <c r="B87" s="16" t="s">
        <v>1046</v>
      </c>
    </row>
    <row r="88" spans="2:2" ht="14.5" x14ac:dyDescent="0.35">
      <c r="B88" s="16" t="s">
        <v>1047</v>
      </c>
    </row>
    <row r="89" spans="2:2" ht="14.5" x14ac:dyDescent="0.35">
      <c r="B89" s="16" t="s">
        <v>1048</v>
      </c>
    </row>
    <row r="90" spans="2:2" ht="14.5" x14ac:dyDescent="0.35">
      <c r="B90" s="16" t="s">
        <v>1049</v>
      </c>
    </row>
    <row r="91" spans="2:2" ht="14.5" x14ac:dyDescent="0.35">
      <c r="B91" s="16" t="s">
        <v>1050</v>
      </c>
    </row>
    <row r="92" spans="2:2" ht="14.5" x14ac:dyDescent="0.35">
      <c r="B92" s="16" t="s">
        <v>1051</v>
      </c>
    </row>
    <row r="93" spans="2:2" ht="14.5" x14ac:dyDescent="0.35">
      <c r="B93" s="16" t="s">
        <v>1052</v>
      </c>
    </row>
    <row r="94" spans="2:2" ht="14.5" x14ac:dyDescent="0.35">
      <c r="B94" s="16" t="s">
        <v>1051</v>
      </c>
    </row>
    <row r="95" spans="2:2" ht="14.5" x14ac:dyDescent="0.35">
      <c r="B95" s="16" t="s">
        <v>1053</v>
      </c>
    </row>
    <row r="96" spans="2:2" ht="14.5" x14ac:dyDescent="0.35">
      <c r="B96" s="16" t="s">
        <v>1051</v>
      </c>
    </row>
    <row r="97" spans="2:2" ht="14.5" x14ac:dyDescent="0.35">
      <c r="B97" s="16" t="s">
        <v>1054</v>
      </c>
    </row>
    <row r="98" spans="2:2" ht="14.5" x14ac:dyDescent="0.35">
      <c r="B98" s="16" t="s">
        <v>1049</v>
      </c>
    </row>
    <row r="99" spans="2:2" ht="14.5" x14ac:dyDescent="0.35">
      <c r="B99" s="16" t="s">
        <v>1055</v>
      </c>
    </row>
    <row r="100" spans="2:2" ht="14.5" x14ac:dyDescent="0.35">
      <c r="B100" s="16"/>
    </row>
    <row r="101" spans="2:2" ht="14.5" x14ac:dyDescent="0.35">
      <c r="B101" s="16" t="s">
        <v>1056</v>
      </c>
    </row>
    <row r="102" spans="2:2" ht="14.5" x14ac:dyDescent="0.35">
      <c r="B102" s="16"/>
    </row>
    <row r="103" spans="2:2" ht="14.5" x14ac:dyDescent="0.35">
      <c r="B103" s="16" t="s">
        <v>1057</v>
      </c>
    </row>
    <row r="104" spans="2:2" ht="14.5" x14ac:dyDescent="0.35">
      <c r="B104" s="16"/>
    </row>
    <row r="105" spans="2:2" ht="14.5" x14ac:dyDescent="0.35">
      <c r="B105" s="16" t="s">
        <v>1058</v>
      </c>
    </row>
    <row r="106" spans="2:2" ht="14.5" x14ac:dyDescent="0.35">
      <c r="B106" s="16"/>
    </row>
    <row r="107" spans="2:2" ht="14.5" x14ac:dyDescent="0.35">
      <c r="B107" s="16" t="s">
        <v>1059</v>
      </c>
    </row>
    <row r="119" spans="2:2" x14ac:dyDescent="0.3">
      <c r="B119" t="s">
        <v>264</v>
      </c>
    </row>
    <row r="120" spans="2:2" x14ac:dyDescent="0.3">
      <c r="B120" t="s">
        <v>265</v>
      </c>
    </row>
    <row r="121" spans="2:2" x14ac:dyDescent="0.3">
      <c r="B121" t="s">
        <v>266</v>
      </c>
    </row>
    <row r="124" spans="2:2" x14ac:dyDescent="0.3">
      <c r="B124" t="s">
        <v>2</v>
      </c>
    </row>
    <row r="125" spans="2:2" x14ac:dyDescent="0.3">
      <c r="B125" t="s">
        <v>1111</v>
      </c>
    </row>
    <row r="126" spans="2:2" x14ac:dyDescent="0.3">
      <c r="B126" t="s">
        <v>3</v>
      </c>
    </row>
    <row r="127" spans="2:2" x14ac:dyDescent="0.3">
      <c r="B127" t="s">
        <v>1112</v>
      </c>
    </row>
    <row r="128" spans="2:2" x14ac:dyDescent="0.3">
      <c r="B128" t="s">
        <v>4</v>
      </c>
    </row>
    <row r="129" spans="2:2" x14ac:dyDescent="0.3">
      <c r="B129" t="s">
        <v>1113</v>
      </c>
    </row>
    <row r="130" spans="2:2" x14ac:dyDescent="0.3">
      <c r="B130" t="s">
        <v>5</v>
      </c>
    </row>
    <row r="131" spans="2:2" x14ac:dyDescent="0.3">
      <c r="B131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9217" r:id="rId3" name="Check Box 1">
              <controlPr defaultSize="0" autoFill="0" autoLine="0" autoPict="0" macro="[0]!CheckBox1_Click">
                <anchor moveWithCells="1">
                  <from>
                    <xdr:col>16</xdr:col>
                    <xdr:colOff>25400</xdr:colOff>
                    <xdr:row>4</xdr:row>
                    <xdr:rowOff>19050</xdr:rowOff>
                  </from>
                  <to>
                    <xdr:col>17</xdr:col>
                    <xdr:colOff>450850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rgb="FF00B050"/>
  </sheetPr>
  <dimension ref="A1:AI2322"/>
  <sheetViews>
    <sheetView tabSelected="1" topLeftCell="I1" zoomScale="80" zoomScaleNormal="80" workbookViewId="0">
      <selection activeCell="P22" sqref="P22"/>
    </sheetView>
  </sheetViews>
  <sheetFormatPr defaultRowHeight="14" x14ac:dyDescent="0.3"/>
  <cols>
    <col min="1" max="1" width="8.6640625" style="6"/>
    <col min="2" max="2" width="17.6640625" style="6" customWidth="1"/>
    <col min="3" max="3" width="28.6640625" style="6" customWidth="1"/>
    <col min="4" max="20" width="8.6640625" style="6"/>
    <col min="21" max="21" width="22.5" style="6" customWidth="1"/>
    <col min="22" max="16384" width="8.6640625" style="6"/>
  </cols>
  <sheetData>
    <row r="1" spans="1:35" x14ac:dyDescent="0.3">
      <c r="S1" s="7" t="s">
        <v>1011</v>
      </c>
      <c r="T1" s="6" t="s">
        <v>1858</v>
      </c>
      <c r="V1" s="5" t="s">
        <v>3906</v>
      </c>
      <c r="AG1" s="6" t="s">
        <v>1214</v>
      </c>
      <c r="AI1" s="5" t="s">
        <v>1248</v>
      </c>
    </row>
    <row r="2" spans="1:35" x14ac:dyDescent="0.3">
      <c r="B2" s="6" t="s">
        <v>1002</v>
      </c>
      <c r="C2" s="6" t="s">
        <v>387</v>
      </c>
      <c r="D2" s="6" t="s">
        <v>386</v>
      </c>
      <c r="E2" s="13">
        <v>1</v>
      </c>
      <c r="F2" s="13">
        <v>56</v>
      </c>
      <c r="N2" s="6" t="s">
        <v>1020</v>
      </c>
      <c r="P2" s="6">
        <f>COUNTA('List of Countries and Series'!F3:F56)</f>
        <v>54</v>
      </c>
      <c r="T2" s="6" t="s">
        <v>1859</v>
      </c>
      <c r="V2" s="5" t="s">
        <v>3907</v>
      </c>
      <c r="AG2" s="6" t="s">
        <v>426</v>
      </c>
      <c r="AI2" s="5" t="s">
        <v>1249</v>
      </c>
    </row>
    <row r="3" spans="1:35" x14ac:dyDescent="0.3">
      <c r="C3" s="6" t="s">
        <v>388</v>
      </c>
      <c r="D3" s="6" t="s">
        <v>386</v>
      </c>
      <c r="E3" s="13">
        <v>1</v>
      </c>
      <c r="F3" s="13">
        <v>71</v>
      </c>
      <c r="N3" s="6" t="s">
        <v>1021</v>
      </c>
      <c r="P3" s="6">
        <f>COUNTA('List of Countries and Series'!C3:C55)</f>
        <v>53</v>
      </c>
      <c r="T3" s="6" t="s">
        <v>3808</v>
      </c>
      <c r="V3" s="5" t="s">
        <v>3809</v>
      </c>
      <c r="AG3" s="6" t="s">
        <v>427</v>
      </c>
      <c r="AI3" s="5" t="s">
        <v>1250</v>
      </c>
    </row>
    <row r="4" spans="1:35" x14ac:dyDescent="0.3">
      <c r="T4" s="6" t="s">
        <v>3810</v>
      </c>
      <c r="V4" s="6" t="s">
        <v>3811</v>
      </c>
      <c r="AG4" s="6" t="s">
        <v>1215</v>
      </c>
      <c r="AI4" s="6" t="s">
        <v>1251</v>
      </c>
    </row>
    <row r="5" spans="1:35" x14ac:dyDescent="0.3">
      <c r="C5" s="6" t="s">
        <v>1373</v>
      </c>
      <c r="F5" s="6">
        <f>(F2-country_start+1)*F3</f>
        <v>3976</v>
      </c>
      <c r="T5" s="6" t="s">
        <v>3812</v>
      </c>
      <c r="V5" s="6" t="s">
        <v>3813</v>
      </c>
      <c r="AG5" s="6" t="s">
        <v>428</v>
      </c>
      <c r="AI5" s="6" t="s">
        <v>1252</v>
      </c>
    </row>
    <row r="6" spans="1:35" x14ac:dyDescent="0.3">
      <c r="T6" s="6" t="s">
        <v>3815</v>
      </c>
      <c r="V6" s="5" t="s">
        <v>3816</v>
      </c>
      <c r="AG6" s="6" t="s">
        <v>429</v>
      </c>
      <c r="AI6" s="5" t="s">
        <v>1253</v>
      </c>
    </row>
    <row r="7" spans="1:35" x14ac:dyDescent="0.3">
      <c r="H7" s="44">
        <v>1</v>
      </c>
      <c r="I7" s="44">
        <v>2</v>
      </c>
      <c r="J7" s="44">
        <v>3</v>
      </c>
      <c r="T7" s="6" t="s">
        <v>3819</v>
      </c>
      <c r="V7" s="6" t="s">
        <v>3820</v>
      </c>
      <c r="AG7" s="6" t="s">
        <v>430</v>
      </c>
      <c r="AI7" s="6" t="s">
        <v>1254</v>
      </c>
    </row>
    <row r="8" spans="1:35" x14ac:dyDescent="0.3">
      <c r="B8" s="6" t="s">
        <v>380</v>
      </c>
      <c r="C8" s="6" t="s">
        <v>998</v>
      </c>
      <c r="D8" s="25">
        <f>'Country Codes'!D2</f>
        <v>56</v>
      </c>
      <c r="F8" s="6" t="s">
        <v>380</v>
      </c>
      <c r="H8" s="33" t="str">
        <f>'Country Codes'!$J$5</f>
        <v>THA</v>
      </c>
      <c r="I8" s="33" t="str">
        <f>'Country Codes'!$Y$5</f>
        <v>THA</v>
      </c>
      <c r="J8" s="33" t="str">
        <f>'Country Codes'!X5</f>
        <v>TH</v>
      </c>
      <c r="L8" s="25" t="str">
        <f>'Country Codes'!N5</f>
        <v>Thailand</v>
      </c>
      <c r="T8" s="6" t="s">
        <v>3822</v>
      </c>
      <c r="V8" s="5" t="s">
        <v>3823</v>
      </c>
      <c r="AG8" s="6" t="s">
        <v>431</v>
      </c>
      <c r="AI8" s="5" t="s">
        <v>1255</v>
      </c>
    </row>
    <row r="9" spans="1:35" x14ac:dyDescent="0.3">
      <c r="T9" s="6" t="s">
        <v>3824</v>
      </c>
      <c r="V9" s="6" t="s">
        <v>3825</v>
      </c>
      <c r="AG9" s="6" t="s">
        <v>432</v>
      </c>
      <c r="AI9" s="6" t="s">
        <v>1256</v>
      </c>
    </row>
    <row r="10" spans="1:35" x14ac:dyDescent="0.3">
      <c r="T10" s="6" t="s">
        <v>3826</v>
      </c>
      <c r="V10" s="6" t="s">
        <v>3827</v>
      </c>
      <c r="AG10" s="6" t="s">
        <v>1216</v>
      </c>
      <c r="AI10" s="6" t="s">
        <v>1257</v>
      </c>
    </row>
    <row r="11" spans="1:35" x14ac:dyDescent="0.3">
      <c r="B11" s="6" t="s">
        <v>385</v>
      </c>
      <c r="C11" s="6" t="s">
        <v>992</v>
      </c>
      <c r="D11" s="26">
        <f>'Data Series'!D2</f>
        <v>2</v>
      </c>
      <c r="G11" s="27" t="str">
        <f>'Data Series'!$K$5</f>
        <v/>
      </c>
      <c r="H11" s="6" t="s">
        <v>1008</v>
      </c>
      <c r="K11" s="26" t="str">
        <f>'Data Series'!$L$5</f>
        <v>NGDPRPCPCPPPT</v>
      </c>
      <c r="N11" s="26" t="str">
        <f>'Data Series'!$D$6</f>
        <v>Real GDP Capita  %</v>
      </c>
      <c r="T11" s="6" t="s">
        <v>3830</v>
      </c>
      <c r="V11" s="5" t="s">
        <v>3831</v>
      </c>
      <c r="AG11" s="6" t="s">
        <v>433</v>
      </c>
      <c r="AI11" s="5" t="s">
        <v>1258</v>
      </c>
    </row>
    <row r="12" spans="1:35" x14ac:dyDescent="0.3">
      <c r="T12" s="6" t="s">
        <v>3833</v>
      </c>
      <c r="V12" s="6" t="s">
        <v>3834</v>
      </c>
      <c r="AG12" s="6" t="s">
        <v>434</v>
      </c>
      <c r="AI12" s="6" t="s">
        <v>1259</v>
      </c>
    </row>
    <row r="13" spans="1:35" x14ac:dyDescent="0.3">
      <c r="B13" s="8" t="s">
        <v>391</v>
      </c>
      <c r="C13" s="9" t="str">
        <f>LEFT(N13,28)</f>
        <v>Thailand Real GDP Capita  %</v>
      </c>
      <c r="M13" s="7" t="s">
        <v>1124</v>
      </c>
      <c r="N13" s="6" t="str">
        <f>L8&amp;" "&amp;N11</f>
        <v>Thailand Real GDP Capita  %</v>
      </c>
      <c r="T13" s="6" t="s">
        <v>3837</v>
      </c>
      <c r="V13" s="6" t="s">
        <v>3838</v>
      </c>
      <c r="AG13" s="6" t="s">
        <v>435</v>
      </c>
      <c r="AI13" s="6" t="s">
        <v>1260</v>
      </c>
    </row>
    <row r="14" spans="1:35" x14ac:dyDescent="0.3">
      <c r="T14" s="6" t="s">
        <v>3839</v>
      </c>
      <c r="V14" s="6" t="s">
        <v>3840</v>
      </c>
      <c r="AG14" s="6" t="s">
        <v>436</v>
      </c>
      <c r="AI14" s="6" t="s">
        <v>1261</v>
      </c>
    </row>
    <row r="15" spans="1:35" x14ac:dyDescent="0.3">
      <c r="B15" s="6" t="s">
        <v>390</v>
      </c>
      <c r="C15" s="15" t="s">
        <v>389</v>
      </c>
      <c r="T15" s="6" t="s">
        <v>3841</v>
      </c>
      <c r="V15" s="6" t="s">
        <v>3842</v>
      </c>
      <c r="AG15" s="6" t="s">
        <v>1217</v>
      </c>
      <c r="AI15" s="6" t="s">
        <v>1262</v>
      </c>
    </row>
    <row r="16" spans="1:35" ht="14.5" x14ac:dyDescent="0.35">
      <c r="C16" s="2"/>
      <c r="T16" s="6" t="s">
        <v>3843</v>
      </c>
      <c r="V16" s="6" t="s">
        <v>3844</v>
      </c>
      <c r="AG16" s="6" t="s">
        <v>1218</v>
      </c>
      <c r="AI16" s="6" t="s">
        <v>1263</v>
      </c>
    </row>
    <row r="17" spans="2:35" x14ac:dyDescent="0.3">
      <c r="B17" s="6" t="s">
        <v>392</v>
      </c>
      <c r="C17" s="5" t="s">
        <v>393</v>
      </c>
      <c r="K17" s="53" t="s">
        <v>3904</v>
      </c>
      <c r="T17" s="6" t="s">
        <v>3845</v>
      </c>
      <c r="V17" s="6" t="s">
        <v>3846</v>
      </c>
      <c r="AG17" s="6" t="s">
        <v>1219</v>
      </c>
      <c r="AI17" s="6" t="s">
        <v>1264</v>
      </c>
    </row>
    <row r="18" spans="2:35" x14ac:dyDescent="0.3">
      <c r="K18" s="53" t="s">
        <v>3905</v>
      </c>
      <c r="T18" s="6" t="s">
        <v>3847</v>
      </c>
      <c r="V18" s="6" t="s">
        <v>3848</v>
      </c>
      <c r="AG18" s="6" t="s">
        <v>1220</v>
      </c>
      <c r="AI18" s="6" t="s">
        <v>1265</v>
      </c>
    </row>
    <row r="19" spans="2:35" x14ac:dyDescent="0.3">
      <c r="B19" s="6" t="s">
        <v>395</v>
      </c>
      <c r="C19" s="6" t="str">
        <f>G11&amp;H8&amp;K11</f>
        <v>THANGDPRPCPCPPPT</v>
      </c>
      <c r="T19" s="6" t="s">
        <v>3849</v>
      </c>
      <c r="V19" s="6" t="s">
        <v>3850</v>
      </c>
      <c r="AG19" s="6" t="s">
        <v>1221</v>
      </c>
      <c r="AI19" s="6" t="s">
        <v>1266</v>
      </c>
    </row>
    <row r="20" spans="2:35" x14ac:dyDescent="0.3">
      <c r="B20" s="6" t="s">
        <v>396</v>
      </c>
      <c r="C20" s="6" t="str">
        <f>G11&amp;I8&amp;K11</f>
        <v>THANGDPRPCPCPPPT</v>
      </c>
      <c r="T20" s="6" t="s">
        <v>3851</v>
      </c>
      <c r="V20" s="6" t="s">
        <v>3852</v>
      </c>
      <c r="AG20" s="6" t="s">
        <v>1222</v>
      </c>
      <c r="AI20" s="6" t="s">
        <v>1267</v>
      </c>
    </row>
    <row r="21" spans="2:35" x14ac:dyDescent="0.3">
      <c r="B21" s="6" t="s">
        <v>397</v>
      </c>
      <c r="C21" s="6" t="str">
        <f>G11&amp;J8&amp;K11</f>
        <v>THNGDPRPCPCPPPT</v>
      </c>
      <c r="T21" s="6" t="s">
        <v>3854</v>
      </c>
      <c r="V21" s="6" t="s">
        <v>3855</v>
      </c>
      <c r="AG21" s="6" t="s">
        <v>1223</v>
      </c>
      <c r="AI21" s="6" t="s">
        <v>1268</v>
      </c>
    </row>
    <row r="22" spans="2:35" x14ac:dyDescent="0.3">
      <c r="T22" s="6" t="s">
        <v>3856</v>
      </c>
      <c r="V22" s="6" t="s">
        <v>3857</v>
      </c>
      <c r="AG22" s="6" t="s">
        <v>1224</v>
      </c>
      <c r="AI22" s="6" t="s">
        <v>1269</v>
      </c>
    </row>
    <row r="23" spans="2:35" x14ac:dyDescent="0.3">
      <c r="B23" s="6" t="s">
        <v>1148</v>
      </c>
      <c r="C23" s="26">
        <f>'Data Series'!$R$5</f>
        <v>1</v>
      </c>
      <c r="T23" s="6" t="s">
        <v>3860</v>
      </c>
      <c r="V23" s="6" t="s">
        <v>3861</v>
      </c>
      <c r="AG23" s="6" t="s">
        <v>1225</v>
      </c>
      <c r="AI23" s="6" t="s">
        <v>1270</v>
      </c>
    </row>
    <row r="24" spans="2:35" x14ac:dyDescent="0.3">
      <c r="T24" s="6" t="s">
        <v>3862</v>
      </c>
      <c r="V24" s="6" t="s">
        <v>3863</v>
      </c>
      <c r="AG24" s="6" t="s">
        <v>1226</v>
      </c>
      <c r="AI24" s="6" t="s">
        <v>1271</v>
      </c>
    </row>
    <row r="25" spans="2:35" x14ac:dyDescent="0.3">
      <c r="B25" s="6" t="s">
        <v>394</v>
      </c>
      <c r="C25" s="6" t="str">
        <f>CHOOSE(C23,C19,C20,C21)</f>
        <v>THANGDPRPCPCPPPT</v>
      </c>
      <c r="T25" s="6" t="s">
        <v>3864</v>
      </c>
      <c r="V25" s="6" t="s">
        <v>3865</v>
      </c>
      <c r="AG25" s="6" t="s">
        <v>1227</v>
      </c>
      <c r="AI25" s="6" t="s">
        <v>1272</v>
      </c>
    </row>
    <row r="26" spans="2:35" x14ac:dyDescent="0.3">
      <c r="T26" s="6" t="s">
        <v>3866</v>
      </c>
      <c r="V26" s="5" t="s">
        <v>3867</v>
      </c>
      <c r="AG26" s="6" t="s">
        <v>1228</v>
      </c>
      <c r="AI26" s="5" t="s">
        <v>1273</v>
      </c>
    </row>
    <row r="27" spans="2:35" x14ac:dyDescent="0.3">
      <c r="B27" s="10" t="s">
        <v>398</v>
      </c>
      <c r="C27" s="11" t="str">
        <f>C17&amp;C25&amp;".txt"</f>
        <v>https://research.stlouisfed.org/fred2/data/THANGDPRPCPCPPPT.txt</v>
      </c>
      <c r="D27" s="11"/>
      <c r="E27" s="11"/>
      <c r="F27" s="11"/>
      <c r="G27" s="11"/>
      <c r="H27" s="11"/>
      <c r="I27" s="11"/>
      <c r="J27" s="12"/>
      <c r="T27" s="6" t="s">
        <v>3868</v>
      </c>
      <c r="V27" s="6" t="s">
        <v>3869</v>
      </c>
      <c r="AG27" s="6" t="s">
        <v>1229</v>
      </c>
      <c r="AI27" s="6" t="s">
        <v>1274</v>
      </c>
    </row>
    <row r="28" spans="2:35" x14ac:dyDescent="0.3">
      <c r="T28" s="6" t="s">
        <v>3871</v>
      </c>
      <c r="V28" s="6" t="s">
        <v>3872</v>
      </c>
      <c r="AG28" s="6" t="s">
        <v>1230</v>
      </c>
      <c r="AI28" s="6" t="s">
        <v>1275</v>
      </c>
    </row>
    <row r="29" spans="2:35" x14ac:dyDescent="0.3">
      <c r="F29" s="6" t="s">
        <v>941</v>
      </c>
      <c r="G29" s="6">
        <f>ROW('Code Tests'!B14)</f>
        <v>14</v>
      </c>
      <c r="T29" s="6" t="s">
        <v>3874</v>
      </c>
      <c r="V29" s="6" t="s">
        <v>3875</v>
      </c>
      <c r="AG29" s="6" t="s">
        <v>1231</v>
      </c>
      <c r="AI29" s="6" t="s">
        <v>1276</v>
      </c>
    </row>
    <row r="30" spans="2:35" x14ac:dyDescent="0.3">
      <c r="F30" s="6" t="s">
        <v>942</v>
      </c>
      <c r="G30" s="6">
        <f>ROW('Code Tests'!F63)</f>
        <v>63</v>
      </c>
      <c r="T30" s="6" t="s">
        <v>3877</v>
      </c>
      <c r="V30" s="6" t="s">
        <v>3878</v>
      </c>
      <c r="AG30" s="6" t="s">
        <v>1232</v>
      </c>
      <c r="AI30" s="6" t="s">
        <v>1277</v>
      </c>
    </row>
    <row r="31" spans="2:35" x14ac:dyDescent="0.3">
      <c r="T31" s="6" t="s">
        <v>3879</v>
      </c>
      <c r="V31" s="6" t="s">
        <v>3880</v>
      </c>
      <c r="AG31" s="6" t="s">
        <v>1233</v>
      </c>
      <c r="AI31" s="6" t="s">
        <v>1278</v>
      </c>
    </row>
    <row r="32" spans="2:35" x14ac:dyDescent="0.3">
      <c r="E32" s="13">
        <v>80</v>
      </c>
      <c r="F32" s="6">
        <f>INDEX(F:F,hyper_num)</f>
        <v>0</v>
      </c>
      <c r="T32" s="6" t="s">
        <v>3881</v>
      </c>
      <c r="V32" s="6" t="s">
        <v>3882</v>
      </c>
      <c r="AG32" s="6" t="s">
        <v>1234</v>
      </c>
      <c r="AI32" s="6" t="s">
        <v>1279</v>
      </c>
    </row>
    <row r="33" spans="20:35" x14ac:dyDescent="0.3">
      <c r="T33" s="6" t="s">
        <v>3883</v>
      </c>
      <c r="V33" s="5" t="s">
        <v>3884</v>
      </c>
      <c r="AG33" s="6" t="s">
        <v>1235</v>
      </c>
      <c r="AI33" s="5" t="s">
        <v>1280</v>
      </c>
    </row>
    <row r="34" spans="20:35" x14ac:dyDescent="0.3">
      <c r="T34" s="6" t="s">
        <v>3886</v>
      </c>
      <c r="V34" s="6" t="s">
        <v>3887</v>
      </c>
      <c r="AG34" s="6" t="s">
        <v>1236</v>
      </c>
      <c r="AI34" s="6" t="s">
        <v>1281</v>
      </c>
    </row>
    <row r="35" spans="20:35" x14ac:dyDescent="0.3">
      <c r="T35" s="6" t="s">
        <v>3888</v>
      </c>
      <c r="V35" s="6" t="s">
        <v>3889</v>
      </c>
      <c r="AG35" s="6" t="s">
        <v>1237</v>
      </c>
      <c r="AI35" s="6" t="s">
        <v>1282</v>
      </c>
    </row>
    <row r="36" spans="20:35" x14ac:dyDescent="0.3">
      <c r="T36" s="6" t="s">
        <v>3890</v>
      </c>
      <c r="V36" s="6" t="s">
        <v>3891</v>
      </c>
      <c r="AG36" s="6" t="s">
        <v>1238</v>
      </c>
      <c r="AI36" s="6" t="s">
        <v>1283</v>
      </c>
    </row>
    <row r="37" spans="20:35" x14ac:dyDescent="0.3">
      <c r="T37" s="6" t="s">
        <v>3892</v>
      </c>
      <c r="V37" s="6" t="s">
        <v>3893</v>
      </c>
      <c r="AG37" s="6" t="s">
        <v>1239</v>
      </c>
      <c r="AI37" s="6" t="s">
        <v>1284</v>
      </c>
    </row>
    <row r="38" spans="20:35" x14ac:dyDescent="0.3">
      <c r="T38" s="6" t="s">
        <v>3896</v>
      </c>
      <c r="V38" s="6" t="s">
        <v>3897</v>
      </c>
      <c r="AG38" s="6" t="s">
        <v>1240</v>
      </c>
      <c r="AI38" s="6" t="s">
        <v>1285</v>
      </c>
    </row>
    <row r="39" spans="20:35" x14ac:dyDescent="0.3">
      <c r="T39" s="6" t="s">
        <v>3898</v>
      </c>
      <c r="V39" s="6" t="s">
        <v>3899</v>
      </c>
      <c r="AG39" s="6" t="s">
        <v>1241</v>
      </c>
      <c r="AI39" s="6" t="s">
        <v>1286</v>
      </c>
    </row>
    <row r="40" spans="20:35" x14ac:dyDescent="0.3">
      <c r="T40" s="6" t="s">
        <v>3900</v>
      </c>
      <c r="V40" s="5" t="s">
        <v>3901</v>
      </c>
      <c r="AG40" s="6" t="s">
        <v>1242</v>
      </c>
      <c r="AI40" s="5" t="s">
        <v>1287</v>
      </c>
    </row>
    <row r="41" spans="20:35" x14ac:dyDescent="0.3">
      <c r="AG41" s="6" t="s">
        <v>1243</v>
      </c>
      <c r="AI41" s="6" t="s">
        <v>1288</v>
      </c>
    </row>
    <row r="42" spans="20:35" x14ac:dyDescent="0.3">
      <c r="AG42" s="6" t="s">
        <v>1244</v>
      </c>
      <c r="AI42" s="6" t="s">
        <v>1289</v>
      </c>
    </row>
    <row r="43" spans="20:35" x14ac:dyDescent="0.3">
      <c r="AG43" s="6" t="s">
        <v>1245</v>
      </c>
      <c r="AI43" s="6" t="s">
        <v>1290</v>
      </c>
    </row>
    <row r="201" spans="22:22" x14ac:dyDescent="0.3">
      <c r="V201" s="5"/>
    </row>
    <row r="767" spans="22:22" x14ac:dyDescent="0.3">
      <c r="V767" s="5"/>
    </row>
    <row r="772" spans="22:22" x14ac:dyDescent="0.3">
      <c r="V772" s="5"/>
    </row>
    <row r="1753" spans="22:22" x14ac:dyDescent="0.3">
      <c r="V1753" s="5"/>
    </row>
    <row r="1840" spans="22:22" x14ac:dyDescent="0.3">
      <c r="V1840" s="5"/>
    </row>
    <row r="1895" spans="22:22" x14ac:dyDescent="0.3">
      <c r="V1895" s="5"/>
    </row>
    <row r="2322" spans="22:22" x14ac:dyDescent="0.3">
      <c r="V2322" s="5"/>
    </row>
  </sheetData>
  <hyperlinks>
    <hyperlink ref="C17" r:id="rId1" xr:uid="{00000000-0004-0000-02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Spinner 1">
              <controlPr defaultSize="0" autoPict="0">
                <anchor moveWithCells="1" sizeWithCells="1">
                  <from>
                    <xdr:col>4</xdr:col>
                    <xdr:colOff>165100</xdr:colOff>
                    <xdr:row>7</xdr:row>
                    <xdr:rowOff>6350</xdr:rowOff>
                  </from>
                  <to>
                    <xdr:col>4</xdr:col>
                    <xdr:colOff>431800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Spinner 2">
              <controlPr defaultSize="0" autoPict="0">
                <anchor moveWithCells="1" sizeWithCells="1">
                  <from>
                    <xdr:col>4</xdr:col>
                    <xdr:colOff>171450</xdr:colOff>
                    <xdr:row>10</xdr:row>
                    <xdr:rowOff>0</xdr:rowOff>
                  </from>
                  <to>
                    <xdr:col>4</xdr:col>
                    <xdr:colOff>444500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clear_sheet">
                <anchor moveWithCells="1" sizeWithCells="1">
                  <from>
                    <xdr:col>8</xdr:col>
                    <xdr:colOff>488950</xdr:colOff>
                    <xdr:row>0</xdr:row>
                    <xdr:rowOff>184150</xdr:rowOff>
                  </from>
                  <to>
                    <xdr:col>9</xdr:col>
                    <xdr:colOff>603250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read_all">
                <anchor moveWithCells="1" sizeWithCells="1">
                  <from>
                    <xdr:col>10</xdr:col>
                    <xdr:colOff>508000</xdr:colOff>
                    <xdr:row>0</xdr:row>
                    <xdr:rowOff>165100</xdr:rowOff>
                  </from>
                  <to>
                    <xdr:col>12</xdr:col>
                    <xdr:colOff>69850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Drop Down 5">
              <controlPr defaultSize="0" autoLine="0" autoPict="0">
                <anchor moveWithCells="1">
                  <from>
                    <xdr:col>6</xdr:col>
                    <xdr:colOff>57150</xdr:colOff>
                    <xdr:row>1</xdr:row>
                    <xdr:rowOff>165100</xdr:rowOff>
                  </from>
                  <to>
                    <xdr:col>8</xdr:col>
                    <xdr:colOff>95250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0" name="Drop Down 6">
              <controlPr defaultSize="0" autoLine="0" autoPict="0">
                <anchor moveWithCells="1">
                  <from>
                    <xdr:col>6</xdr:col>
                    <xdr:colOff>50800</xdr:colOff>
                    <xdr:row>0</xdr:row>
                    <xdr:rowOff>152400</xdr:rowOff>
                  </from>
                  <to>
                    <xdr:col>8</xdr:col>
                    <xdr:colOff>95250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1" name="Button 7">
              <controlPr defaultSize="0" print="0" autoFill="0" autoPict="0" macro="[0]!create_hyper">
                <anchor moveWithCells="1" sizeWithCells="1">
                  <from>
                    <xdr:col>8</xdr:col>
                    <xdr:colOff>622300</xdr:colOff>
                    <xdr:row>28</xdr:row>
                    <xdr:rowOff>19050</xdr:rowOff>
                  </from>
                  <to>
                    <xdr:col>10</xdr:col>
                    <xdr:colOff>660400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2" name="Check Box 8">
              <controlPr defaultSize="0" autoFill="0" autoLine="0" autoPict="0" macro="[0]!CheckBox1_Click">
                <anchor moveWithCells="1">
                  <from>
                    <xdr:col>15</xdr:col>
                    <xdr:colOff>355600</xdr:colOff>
                    <xdr:row>6</xdr:row>
                    <xdr:rowOff>165100</xdr:rowOff>
                  </from>
                  <to>
                    <xdr:col>17</xdr:col>
                    <xdr:colOff>120650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AA60"/>
  <sheetViews>
    <sheetView showGridLines="0" zoomScale="80" zoomScaleNormal="80" workbookViewId="0">
      <pane xSplit="11" ySplit="22" topLeftCell="L23" activePane="bottomRight" state="frozen"/>
      <selection pane="topRight" activeCell="L1" sqref="L1"/>
      <selection pane="bottomLeft" activeCell="A23" sqref="A23"/>
      <selection pane="bottomRight" activeCell="P13" sqref="P13"/>
    </sheetView>
  </sheetViews>
  <sheetFormatPr defaultRowHeight="14" x14ac:dyDescent="0.3"/>
  <cols>
    <col min="1" max="11" width="8.6640625" style="6"/>
    <col min="12" max="12" width="3.4140625" style="6" customWidth="1"/>
    <col min="13" max="13" width="3.08203125" style="6" customWidth="1"/>
    <col min="14" max="15" width="8.6640625" style="6"/>
    <col min="16" max="16" width="18.25" style="6" customWidth="1"/>
    <col min="17" max="16384" width="8.6640625" style="6"/>
  </cols>
  <sheetData>
    <row r="2" spans="12:27" x14ac:dyDescent="0.3">
      <c r="T2" s="6" t="s">
        <v>1016</v>
      </c>
    </row>
    <row r="4" spans="12:27" x14ac:dyDescent="0.3">
      <c r="R4" s="6" t="s">
        <v>383</v>
      </c>
      <c r="T4" s="41" t="s">
        <v>1156</v>
      </c>
      <c r="U4" s="43">
        <v>2015</v>
      </c>
    </row>
    <row r="5" spans="12:27" x14ac:dyDescent="0.3">
      <c r="P5" s="30" t="str">
        <f>'List of Countries and Series'!C3</f>
        <v>Ghana </v>
      </c>
      <c r="Q5" s="13" t="b">
        <v>1</v>
      </c>
      <c r="R5" s="6">
        <f>Q5*1</f>
        <v>1</v>
      </c>
      <c r="Z5" s="7" t="s">
        <v>3902</v>
      </c>
      <c r="AA5" s="6">
        <f ca="1">COUNTA('1. Database of Series'!E7:E67)</f>
        <v>60</v>
      </c>
    </row>
    <row r="6" spans="12:27" x14ac:dyDescent="0.3">
      <c r="P6" s="30" t="str">
        <f>'List of Countries and Series'!C4</f>
        <v xml:space="preserve">Argentina </v>
      </c>
      <c r="Q6" s="13" t="b">
        <v>0</v>
      </c>
      <c r="R6" s="6">
        <f>R5+Q6</f>
        <v>1</v>
      </c>
      <c r="Z6" s="7" t="s">
        <v>3903</v>
      </c>
      <c r="AA6" s="6">
        <f>R60+1</f>
        <v>2</v>
      </c>
    </row>
    <row r="7" spans="12:27" x14ac:dyDescent="0.3">
      <c r="L7" s="13">
        <v>1</v>
      </c>
      <c r="M7" s="42">
        <f>MATCH(L7,$R$5:$R$67,0)</f>
        <v>1</v>
      </c>
      <c r="N7" s="6" t="str">
        <f>INDEX($P$5:$P$67,M7)</f>
        <v>Ghana </v>
      </c>
      <c r="P7" s="30" t="str">
        <f>'List of Countries and Series'!C5</f>
        <v xml:space="preserve">Australia </v>
      </c>
      <c r="Q7" s="13" t="b">
        <v>0</v>
      </c>
      <c r="R7" s="6">
        <f t="shared" ref="R7:R59" si="0">R6+Q7</f>
        <v>1</v>
      </c>
    </row>
    <row r="8" spans="12:27" x14ac:dyDescent="0.3">
      <c r="L8" s="13">
        <v>2</v>
      </c>
      <c r="M8" s="42" t="e">
        <f t="shared" ref="M8:M33" si="1">MATCH(L8,$R$5:$R$67,0)</f>
        <v>#N/A</v>
      </c>
      <c r="N8" s="6" t="e">
        <f t="shared" ref="N8:N33" si="2">INDEX($P$5:$P$67,M8)</f>
        <v>#N/A</v>
      </c>
      <c r="P8" s="30" t="str">
        <f>'List of Countries and Series'!C6</f>
        <v>Bangladesh</v>
      </c>
      <c r="Q8" s="13" t="b">
        <v>0</v>
      </c>
      <c r="R8" s="6">
        <f t="shared" si="0"/>
        <v>1</v>
      </c>
    </row>
    <row r="9" spans="12:27" x14ac:dyDescent="0.3">
      <c r="L9" s="13">
        <v>3</v>
      </c>
      <c r="M9" s="42" t="e">
        <f t="shared" si="1"/>
        <v>#N/A</v>
      </c>
      <c r="N9" s="6" t="e">
        <f t="shared" si="2"/>
        <v>#N/A</v>
      </c>
      <c r="P9" s="30" t="str">
        <f>'List of Countries and Series'!C7</f>
        <v xml:space="preserve">Botswana </v>
      </c>
      <c r="Q9" s="13" t="b">
        <v>0</v>
      </c>
      <c r="R9" s="6">
        <f t="shared" si="0"/>
        <v>1</v>
      </c>
    </row>
    <row r="10" spans="12:27" x14ac:dyDescent="0.3">
      <c r="L10" s="13">
        <v>4</v>
      </c>
      <c r="M10" s="42" t="e">
        <f t="shared" si="1"/>
        <v>#N/A</v>
      </c>
      <c r="N10" s="6" t="e">
        <f t="shared" si="2"/>
        <v>#N/A</v>
      </c>
      <c r="P10" s="30" t="str">
        <f>'List of Countries and Series'!C8</f>
        <v xml:space="preserve">Brazil </v>
      </c>
      <c r="Q10" s="13" t="b">
        <v>0</v>
      </c>
      <c r="R10" s="6">
        <f t="shared" si="0"/>
        <v>1</v>
      </c>
    </row>
    <row r="11" spans="12:27" x14ac:dyDescent="0.3">
      <c r="L11" s="13">
        <v>5</v>
      </c>
      <c r="M11" s="42" t="e">
        <f t="shared" si="1"/>
        <v>#N/A</v>
      </c>
      <c r="N11" s="6" t="e">
        <f t="shared" si="2"/>
        <v>#N/A</v>
      </c>
      <c r="P11" s="30" t="str">
        <f>'List of Countries and Series'!C9</f>
        <v>Burkina Fa</v>
      </c>
      <c r="Q11" s="13" t="b">
        <v>0</v>
      </c>
      <c r="R11" s="6">
        <f t="shared" si="0"/>
        <v>1</v>
      </c>
    </row>
    <row r="12" spans="12:27" x14ac:dyDescent="0.3">
      <c r="L12" s="13">
        <v>6</v>
      </c>
      <c r="M12" s="42" t="e">
        <f t="shared" si="1"/>
        <v>#N/A</v>
      </c>
      <c r="N12" s="6" t="e">
        <f t="shared" si="2"/>
        <v>#N/A</v>
      </c>
      <c r="P12" s="30" t="str">
        <f>'List of Countries and Series'!C10</f>
        <v xml:space="preserve">Cameroon </v>
      </c>
      <c r="Q12" s="13" t="b">
        <v>0</v>
      </c>
      <c r="R12" s="6">
        <f t="shared" si="0"/>
        <v>1</v>
      </c>
    </row>
    <row r="13" spans="12:27" x14ac:dyDescent="0.3">
      <c r="L13" s="13">
        <v>7</v>
      </c>
      <c r="M13" s="42" t="e">
        <f t="shared" si="1"/>
        <v>#N/A</v>
      </c>
      <c r="N13" s="6" t="e">
        <f t="shared" si="2"/>
        <v>#N/A</v>
      </c>
      <c r="P13" s="30" t="str">
        <f>'List of Countries and Series'!C11</f>
        <v xml:space="preserve">Canada </v>
      </c>
      <c r="Q13" s="13" t="b">
        <v>0</v>
      </c>
      <c r="R13" s="6">
        <f t="shared" si="0"/>
        <v>1</v>
      </c>
    </row>
    <row r="14" spans="12:27" x14ac:dyDescent="0.3">
      <c r="L14" s="13">
        <v>8</v>
      </c>
      <c r="M14" s="42" t="e">
        <f t="shared" si="1"/>
        <v>#N/A</v>
      </c>
      <c r="N14" s="6" t="e">
        <f t="shared" si="2"/>
        <v>#N/A</v>
      </c>
      <c r="P14" s="30" t="str">
        <f>'List of Countries and Series'!C12</f>
        <v xml:space="preserve">Chad </v>
      </c>
      <c r="Q14" s="13" t="b">
        <v>0</v>
      </c>
      <c r="R14" s="6">
        <f t="shared" si="0"/>
        <v>1</v>
      </c>
    </row>
    <row r="15" spans="12:27" x14ac:dyDescent="0.3">
      <c r="L15" s="13">
        <v>9</v>
      </c>
      <c r="M15" s="42" t="e">
        <f t="shared" si="1"/>
        <v>#N/A</v>
      </c>
      <c r="N15" s="6" t="e">
        <f t="shared" si="2"/>
        <v>#N/A</v>
      </c>
      <c r="P15" s="30" t="str">
        <f>'List of Countries and Series'!C13</f>
        <v xml:space="preserve">Chile </v>
      </c>
      <c r="Q15" s="13" t="b">
        <v>0</v>
      </c>
      <c r="R15" s="6">
        <f t="shared" si="0"/>
        <v>1</v>
      </c>
    </row>
    <row r="16" spans="12:27" x14ac:dyDescent="0.3">
      <c r="L16" s="13">
        <v>10</v>
      </c>
      <c r="M16" s="42" t="e">
        <f t="shared" si="1"/>
        <v>#N/A</v>
      </c>
      <c r="N16" s="6" t="e">
        <f t="shared" si="2"/>
        <v>#N/A</v>
      </c>
      <c r="P16" s="30" t="str">
        <f>'List of Countries and Series'!C14</f>
        <v xml:space="preserve">China </v>
      </c>
      <c r="Q16" s="13" t="b">
        <v>0</v>
      </c>
      <c r="R16" s="6">
        <f t="shared" si="0"/>
        <v>1</v>
      </c>
    </row>
    <row r="17" spans="1:18" x14ac:dyDescent="0.3">
      <c r="L17" s="13">
        <v>11</v>
      </c>
      <c r="M17" s="42" t="e">
        <f t="shared" si="1"/>
        <v>#N/A</v>
      </c>
      <c r="N17" s="6" t="e">
        <f t="shared" si="2"/>
        <v>#N/A</v>
      </c>
      <c r="P17" s="30" t="str">
        <f>'List of Countries and Series'!C15</f>
        <v>DRC</v>
      </c>
      <c r="Q17" s="13" t="b">
        <v>0</v>
      </c>
      <c r="R17" s="6">
        <f t="shared" si="0"/>
        <v>1</v>
      </c>
    </row>
    <row r="18" spans="1:18" x14ac:dyDescent="0.3">
      <c r="L18" s="13">
        <v>12</v>
      </c>
      <c r="M18" s="42" t="e">
        <f t="shared" si="1"/>
        <v>#N/A</v>
      </c>
      <c r="N18" s="6" t="e">
        <f t="shared" si="2"/>
        <v>#N/A</v>
      </c>
      <c r="P18" s="30" t="str">
        <f>'List of Countries and Series'!C16</f>
        <v>Ivory Coast</v>
      </c>
      <c r="Q18" s="13" t="b">
        <v>0</v>
      </c>
      <c r="R18" s="6">
        <f t="shared" si="0"/>
        <v>1</v>
      </c>
    </row>
    <row r="19" spans="1:18" x14ac:dyDescent="0.3">
      <c r="L19" s="13">
        <v>13</v>
      </c>
      <c r="M19" s="42" t="e">
        <f t="shared" si="1"/>
        <v>#N/A</v>
      </c>
      <c r="N19" s="6" t="e">
        <f t="shared" si="2"/>
        <v>#N/A</v>
      </c>
      <c r="P19" s="30" t="str">
        <f>'List of Countries and Series'!C17</f>
        <v xml:space="preserve">Benin </v>
      </c>
      <c r="Q19" s="13" t="b">
        <v>0</v>
      </c>
      <c r="R19" s="6">
        <f t="shared" si="0"/>
        <v>1</v>
      </c>
    </row>
    <row r="20" spans="1:18" x14ac:dyDescent="0.3">
      <c r="L20" s="13">
        <v>14</v>
      </c>
      <c r="M20" s="42" t="e">
        <f t="shared" si="1"/>
        <v>#N/A</v>
      </c>
      <c r="N20" s="6" t="e">
        <f t="shared" si="2"/>
        <v>#N/A</v>
      </c>
      <c r="P20" s="30" t="str">
        <f>'List of Countries and Series'!C18</f>
        <v xml:space="preserve">Egypt </v>
      </c>
      <c r="Q20" s="13" t="b">
        <v>0</v>
      </c>
      <c r="R20" s="6">
        <f t="shared" si="0"/>
        <v>1</v>
      </c>
    </row>
    <row r="21" spans="1:18" x14ac:dyDescent="0.3">
      <c r="L21" s="13">
        <v>15</v>
      </c>
      <c r="M21" s="42" t="e">
        <f t="shared" si="1"/>
        <v>#N/A</v>
      </c>
      <c r="N21" s="6" t="e">
        <f t="shared" si="2"/>
        <v>#N/A</v>
      </c>
      <c r="P21" s="30" t="str">
        <f>'List of Countries and Series'!C19</f>
        <v xml:space="preserve">Ethiopia </v>
      </c>
      <c r="Q21" s="13" t="b">
        <v>0</v>
      </c>
      <c r="R21" s="6">
        <f t="shared" si="0"/>
        <v>1</v>
      </c>
    </row>
    <row r="22" spans="1:18" x14ac:dyDescent="0.3">
      <c r="L22" s="13">
        <v>16</v>
      </c>
      <c r="M22" s="42" t="e">
        <f t="shared" si="1"/>
        <v>#N/A</v>
      </c>
      <c r="N22" s="6" t="e">
        <f t="shared" si="2"/>
        <v>#N/A</v>
      </c>
      <c r="P22" s="30" t="str">
        <f>'List of Countries and Series'!C20</f>
        <v xml:space="preserve">France </v>
      </c>
      <c r="Q22" s="13" t="b">
        <v>0</v>
      </c>
      <c r="R22" s="6">
        <f t="shared" si="0"/>
        <v>1</v>
      </c>
    </row>
    <row r="23" spans="1:18" x14ac:dyDescent="0.3">
      <c r="L23" s="13">
        <v>17</v>
      </c>
      <c r="M23" s="42" t="e">
        <f t="shared" si="1"/>
        <v>#N/A</v>
      </c>
      <c r="N23" s="6" t="e">
        <f t="shared" si="2"/>
        <v>#N/A</v>
      </c>
      <c r="P23" s="30" t="str">
        <f>'List of Countries and Series'!C21</f>
        <v xml:space="preserve">Gabon </v>
      </c>
      <c r="Q23" s="13" t="b">
        <v>0</v>
      </c>
      <c r="R23" s="6">
        <f t="shared" si="0"/>
        <v>1</v>
      </c>
    </row>
    <row r="24" spans="1:18" x14ac:dyDescent="0.3">
      <c r="L24" s="13">
        <v>18</v>
      </c>
      <c r="M24" s="42" t="e">
        <f t="shared" si="1"/>
        <v>#N/A</v>
      </c>
      <c r="N24" s="6" t="e">
        <f t="shared" si="2"/>
        <v>#N/A</v>
      </c>
      <c r="P24" s="30" t="str">
        <f>'List of Countries and Series'!C22</f>
        <v xml:space="preserve">Haiti </v>
      </c>
      <c r="Q24" s="13" t="b">
        <v>0</v>
      </c>
      <c r="R24" s="6">
        <f t="shared" si="0"/>
        <v>1</v>
      </c>
    </row>
    <row r="25" spans="1:18" x14ac:dyDescent="0.3">
      <c r="L25" s="13">
        <v>19</v>
      </c>
      <c r="M25" s="42" t="e">
        <f t="shared" si="1"/>
        <v>#N/A</v>
      </c>
      <c r="N25" s="6" t="e">
        <f t="shared" si="2"/>
        <v>#N/A</v>
      </c>
      <c r="P25" s="30" t="str">
        <f>'List of Countries and Series'!C23</f>
        <v xml:space="preserve">India </v>
      </c>
      <c r="Q25" s="13" t="b">
        <v>0</v>
      </c>
      <c r="R25" s="6">
        <f t="shared" si="0"/>
        <v>1</v>
      </c>
    </row>
    <row r="26" spans="1:18" x14ac:dyDescent="0.3">
      <c r="L26" s="13">
        <v>20</v>
      </c>
      <c r="M26" s="42" t="e">
        <f t="shared" si="1"/>
        <v>#N/A</v>
      </c>
      <c r="N26" s="6" t="e">
        <f t="shared" si="2"/>
        <v>#N/A</v>
      </c>
      <c r="P26" s="30" t="str">
        <f>'List of Countries and Series'!C24</f>
        <v xml:space="preserve">Indonesia </v>
      </c>
      <c r="Q26" s="13" t="b">
        <v>0</v>
      </c>
      <c r="R26" s="6">
        <f t="shared" si="0"/>
        <v>1</v>
      </c>
    </row>
    <row r="27" spans="1:18" x14ac:dyDescent="0.3">
      <c r="A27" s="53" t="s">
        <v>3904</v>
      </c>
      <c r="L27" s="13">
        <v>21</v>
      </c>
      <c r="M27" s="42" t="e">
        <f t="shared" si="1"/>
        <v>#N/A</v>
      </c>
      <c r="N27" s="6" t="e">
        <f t="shared" si="2"/>
        <v>#N/A</v>
      </c>
      <c r="P27" s="30" t="str">
        <f>'List of Countries and Series'!C25</f>
        <v xml:space="preserve">Italy </v>
      </c>
      <c r="Q27" s="13" t="b">
        <v>0</v>
      </c>
      <c r="R27" s="6">
        <f t="shared" si="0"/>
        <v>1</v>
      </c>
    </row>
    <row r="28" spans="1:18" x14ac:dyDescent="0.3">
      <c r="A28" s="53" t="s">
        <v>3905</v>
      </c>
      <c r="L28" s="13">
        <v>22</v>
      </c>
      <c r="M28" s="42" t="e">
        <f t="shared" si="1"/>
        <v>#N/A</v>
      </c>
      <c r="N28" s="6" t="e">
        <f t="shared" si="2"/>
        <v>#N/A</v>
      </c>
      <c r="P28" s="30" t="str">
        <f>'List of Countries and Series'!C26</f>
        <v xml:space="preserve">Japan </v>
      </c>
      <c r="Q28" s="13" t="b">
        <v>0</v>
      </c>
      <c r="R28" s="6">
        <f t="shared" si="0"/>
        <v>1</v>
      </c>
    </row>
    <row r="29" spans="1:18" x14ac:dyDescent="0.3">
      <c r="L29" s="13">
        <v>23</v>
      </c>
      <c r="M29" s="42" t="e">
        <f t="shared" si="1"/>
        <v>#N/A</v>
      </c>
      <c r="N29" s="6" t="e">
        <f t="shared" si="2"/>
        <v>#N/A</v>
      </c>
      <c r="P29" s="30" t="str">
        <f>'List of Countries and Series'!C27</f>
        <v>Korea</v>
      </c>
      <c r="Q29" s="13" t="b">
        <v>0</v>
      </c>
      <c r="R29" s="6">
        <f t="shared" si="0"/>
        <v>1</v>
      </c>
    </row>
    <row r="30" spans="1:18" x14ac:dyDescent="0.3">
      <c r="L30" s="13">
        <v>24</v>
      </c>
      <c r="M30" s="42" t="e">
        <f t="shared" si="1"/>
        <v>#N/A</v>
      </c>
      <c r="N30" s="6" t="e">
        <f t="shared" si="2"/>
        <v>#N/A</v>
      </c>
      <c r="P30" s="30" t="str">
        <f>'List of Countries and Series'!C28</f>
        <v>Luxembourg</v>
      </c>
      <c r="Q30" s="13" t="b">
        <v>0</v>
      </c>
      <c r="R30" s="6">
        <f t="shared" si="0"/>
        <v>1</v>
      </c>
    </row>
    <row r="31" spans="1:18" x14ac:dyDescent="0.3">
      <c r="L31" s="13">
        <v>25</v>
      </c>
      <c r="M31" s="42" t="e">
        <f t="shared" si="1"/>
        <v>#N/A</v>
      </c>
      <c r="N31" s="6" t="e">
        <f t="shared" si="2"/>
        <v>#N/A</v>
      </c>
      <c r="P31" s="30" t="str">
        <f>'List of Countries and Series'!C29</f>
        <v xml:space="preserve">Malaysia </v>
      </c>
      <c r="Q31" s="13" t="b">
        <v>0</v>
      </c>
      <c r="R31" s="6">
        <f t="shared" si="0"/>
        <v>1</v>
      </c>
    </row>
    <row r="32" spans="1:18" x14ac:dyDescent="0.3">
      <c r="L32" s="13">
        <v>26</v>
      </c>
      <c r="M32" s="42" t="e">
        <f t="shared" si="1"/>
        <v>#N/A</v>
      </c>
      <c r="N32" s="6" t="e">
        <f t="shared" si="2"/>
        <v>#N/A</v>
      </c>
      <c r="P32" s="30" t="str">
        <f>'List of Countries and Series'!C30</f>
        <v xml:space="preserve">Mali </v>
      </c>
      <c r="Q32" s="13" t="b">
        <v>0</v>
      </c>
      <c r="R32" s="6">
        <f t="shared" si="0"/>
        <v>1</v>
      </c>
    </row>
    <row r="33" spans="12:18" x14ac:dyDescent="0.3">
      <c r="L33" s="13">
        <v>27</v>
      </c>
      <c r="M33" s="42" t="e">
        <f t="shared" si="1"/>
        <v>#N/A</v>
      </c>
      <c r="N33" s="6" t="e">
        <f t="shared" si="2"/>
        <v>#N/A</v>
      </c>
      <c r="P33" s="30" t="str">
        <f>'List of Countries and Series'!C31</f>
        <v xml:space="preserve">Mexico </v>
      </c>
      <c r="Q33" s="13" t="b">
        <v>0</v>
      </c>
      <c r="R33" s="6">
        <f t="shared" si="0"/>
        <v>1</v>
      </c>
    </row>
    <row r="34" spans="12:18" x14ac:dyDescent="0.3">
      <c r="P34" s="30" t="str">
        <f>'List of Countries and Series'!C32</f>
        <v xml:space="preserve">Mongolia </v>
      </c>
      <c r="Q34" s="13" t="b">
        <v>0</v>
      </c>
      <c r="R34" s="6">
        <f t="shared" si="0"/>
        <v>1</v>
      </c>
    </row>
    <row r="35" spans="12:18" x14ac:dyDescent="0.3">
      <c r="P35" s="30" t="str">
        <f>'List of Countries and Series'!C33</f>
        <v>Mozambique</v>
      </c>
      <c r="Q35" s="13" t="b">
        <v>0</v>
      </c>
      <c r="R35" s="6">
        <f t="shared" si="0"/>
        <v>1</v>
      </c>
    </row>
    <row r="36" spans="12:18" x14ac:dyDescent="0.3">
      <c r="P36" s="30" t="str">
        <f>'List of Countries and Series'!C34</f>
        <v xml:space="preserve">Nigeria </v>
      </c>
      <c r="Q36" s="13" t="b">
        <v>0</v>
      </c>
      <c r="R36" s="6">
        <f t="shared" si="0"/>
        <v>1</v>
      </c>
    </row>
    <row r="37" spans="12:18" x14ac:dyDescent="0.3">
      <c r="P37" s="30" t="str">
        <f>'List of Countries and Series'!C35</f>
        <v xml:space="preserve">Pakistan </v>
      </c>
      <c r="Q37" s="13" t="b">
        <v>0</v>
      </c>
      <c r="R37" s="6">
        <f t="shared" si="0"/>
        <v>1</v>
      </c>
    </row>
    <row r="38" spans="12:18" x14ac:dyDescent="0.3">
      <c r="P38" s="30" t="str">
        <f>'List of Countries and Series'!C36</f>
        <v>Phillipines</v>
      </c>
      <c r="Q38" s="13" t="b">
        <v>0</v>
      </c>
      <c r="R38" s="6">
        <f t="shared" si="0"/>
        <v>1</v>
      </c>
    </row>
    <row r="39" spans="12:18" x14ac:dyDescent="0.3">
      <c r="P39" s="30" t="str">
        <f>'List of Countries and Series'!C37</f>
        <v xml:space="preserve">Peru </v>
      </c>
      <c r="Q39" s="13" t="b">
        <v>0</v>
      </c>
      <c r="R39" s="6">
        <f t="shared" si="0"/>
        <v>1</v>
      </c>
    </row>
    <row r="40" spans="12:18" x14ac:dyDescent="0.3">
      <c r="P40" s="30" t="str">
        <f>'List of Countries and Series'!C38</f>
        <v xml:space="preserve">Qatar </v>
      </c>
      <c r="Q40" s="13" t="b">
        <v>0</v>
      </c>
      <c r="R40" s="6">
        <f t="shared" si="0"/>
        <v>1</v>
      </c>
    </row>
    <row r="41" spans="12:18" x14ac:dyDescent="0.3">
      <c r="P41" s="30" t="str">
        <f>'List of Countries and Series'!C39</f>
        <v>Russia</v>
      </c>
      <c r="Q41" s="13" t="b">
        <v>0</v>
      </c>
      <c r="R41" s="6">
        <f t="shared" si="0"/>
        <v>1</v>
      </c>
    </row>
    <row r="42" spans="12:18" x14ac:dyDescent="0.3">
      <c r="P42" s="30" t="str">
        <f>'List of Countries and Series'!C40</f>
        <v xml:space="preserve">Rwanda </v>
      </c>
      <c r="Q42" s="13" t="b">
        <v>0</v>
      </c>
      <c r="R42" s="6">
        <f t="shared" si="0"/>
        <v>1</v>
      </c>
    </row>
    <row r="43" spans="12:18" x14ac:dyDescent="0.3">
      <c r="P43" s="30" t="str">
        <f>'List of Countries and Series'!C41</f>
        <v>Saudi Arab</v>
      </c>
      <c r="Q43" s="13" t="b">
        <v>0</v>
      </c>
      <c r="R43" s="6">
        <f t="shared" si="0"/>
        <v>1</v>
      </c>
    </row>
    <row r="44" spans="12:18" x14ac:dyDescent="0.3">
      <c r="P44" s="30" t="str">
        <f>'List of Countries and Series'!C42</f>
        <v xml:space="preserve">Senegal </v>
      </c>
      <c r="Q44" s="13" t="b">
        <v>0</v>
      </c>
      <c r="R44" s="6">
        <f t="shared" si="0"/>
        <v>1</v>
      </c>
    </row>
    <row r="45" spans="12:18" x14ac:dyDescent="0.3">
      <c r="P45" s="30" t="str">
        <f>'List of Countries and Series'!C43</f>
        <v xml:space="preserve">Singapore </v>
      </c>
      <c r="Q45" s="13" t="b">
        <v>0</v>
      </c>
      <c r="R45" s="6">
        <f t="shared" si="0"/>
        <v>1</v>
      </c>
    </row>
    <row r="46" spans="12:18" x14ac:dyDescent="0.3">
      <c r="P46" s="30" t="str">
        <f>'List of Countries and Series'!C44</f>
        <v>S Africa</v>
      </c>
      <c r="Q46" s="13" t="b">
        <v>0</v>
      </c>
      <c r="R46" s="6">
        <f t="shared" si="0"/>
        <v>1</v>
      </c>
    </row>
    <row r="47" spans="12:18" x14ac:dyDescent="0.3">
      <c r="P47" s="30" t="str">
        <f>'List of Countries and Series'!C45</f>
        <v xml:space="preserve">Spain </v>
      </c>
      <c r="Q47" s="13" t="b">
        <v>0</v>
      </c>
      <c r="R47" s="6">
        <f t="shared" si="0"/>
        <v>1</v>
      </c>
    </row>
    <row r="48" spans="12:18" x14ac:dyDescent="0.3">
      <c r="P48" s="30" t="str">
        <f>'List of Countries and Series'!C46</f>
        <v>Sudan</v>
      </c>
      <c r="Q48" s="13" t="b">
        <v>0</v>
      </c>
      <c r="R48" s="6">
        <f t="shared" si="0"/>
        <v>1</v>
      </c>
    </row>
    <row r="49" spans="16:18" x14ac:dyDescent="0.3">
      <c r="P49" s="30" t="str">
        <f>'List of Countries and Series'!C47</f>
        <v>Switzerlan</v>
      </c>
      <c r="Q49" s="13" t="b">
        <v>0</v>
      </c>
      <c r="R49" s="6">
        <f t="shared" si="0"/>
        <v>1</v>
      </c>
    </row>
    <row r="50" spans="16:18" x14ac:dyDescent="0.3">
      <c r="P50" s="30" t="str">
        <f>'List of Countries and Series'!C48</f>
        <v xml:space="preserve">Turkey </v>
      </c>
      <c r="Q50" s="13" t="b">
        <v>0</v>
      </c>
      <c r="R50" s="6">
        <f t="shared" si="0"/>
        <v>1</v>
      </c>
    </row>
    <row r="51" spans="16:18" x14ac:dyDescent="0.3">
      <c r="P51" s="30" t="str">
        <f>'List of Countries and Series'!C49</f>
        <v xml:space="preserve">Uganda </v>
      </c>
      <c r="Q51" s="13" t="b">
        <v>0</v>
      </c>
      <c r="R51" s="6">
        <f t="shared" si="0"/>
        <v>1</v>
      </c>
    </row>
    <row r="52" spans="16:18" x14ac:dyDescent="0.3">
      <c r="P52" s="30" t="str">
        <f>'List of Countries and Series'!C50</f>
        <v>US</v>
      </c>
      <c r="Q52" s="13" t="b">
        <v>0</v>
      </c>
      <c r="R52" s="6">
        <f t="shared" si="0"/>
        <v>1</v>
      </c>
    </row>
    <row r="53" spans="16:18" x14ac:dyDescent="0.3">
      <c r="P53" s="30" t="str">
        <f>'List of Countries and Series'!C51</f>
        <v>UK</v>
      </c>
      <c r="Q53" s="13" t="b">
        <v>0</v>
      </c>
      <c r="R53" s="6">
        <f t="shared" si="0"/>
        <v>1</v>
      </c>
    </row>
    <row r="54" spans="16:18" x14ac:dyDescent="0.3">
      <c r="P54" s="30" t="str">
        <f>'List of Countries and Series'!C52</f>
        <v>Venezula</v>
      </c>
      <c r="Q54" s="13" t="b">
        <v>0</v>
      </c>
      <c r="R54" s="6">
        <f t="shared" si="0"/>
        <v>1</v>
      </c>
    </row>
    <row r="55" spans="16:18" x14ac:dyDescent="0.3">
      <c r="P55" s="30" t="str">
        <f>'List of Countries and Series'!C53</f>
        <v>Vietnam</v>
      </c>
      <c r="Q55" s="13" t="b">
        <v>0</v>
      </c>
      <c r="R55" s="6">
        <f t="shared" si="0"/>
        <v>1</v>
      </c>
    </row>
    <row r="56" spans="16:18" x14ac:dyDescent="0.3">
      <c r="P56" s="30" t="str">
        <f>'List of Countries and Series'!C54</f>
        <v>Zambia</v>
      </c>
      <c r="Q56" s="13" t="b">
        <v>0</v>
      </c>
      <c r="R56" s="6">
        <f t="shared" si="0"/>
        <v>1</v>
      </c>
    </row>
    <row r="57" spans="16:18" x14ac:dyDescent="0.3">
      <c r="P57" s="30" t="str">
        <f>'List of Countries and Series'!C55</f>
        <v>Zimbabwe</v>
      </c>
      <c r="Q57" s="13" t="b">
        <v>0</v>
      </c>
      <c r="R57" s="6">
        <f t="shared" si="0"/>
        <v>1</v>
      </c>
    </row>
    <row r="58" spans="16:18" x14ac:dyDescent="0.3">
      <c r="P58" s="30" t="str">
        <f>'List of Countries and Series'!C56</f>
        <v>Barbados</v>
      </c>
      <c r="Q58" s="13" t="b">
        <v>0</v>
      </c>
      <c r="R58" s="6">
        <f t="shared" si="0"/>
        <v>1</v>
      </c>
    </row>
    <row r="59" spans="16:18" x14ac:dyDescent="0.3">
      <c r="P59" s="30" t="str">
        <f>'List of Countries and Series'!C57</f>
        <v>Jamaica</v>
      </c>
      <c r="Q59" s="13" t="b">
        <v>0</v>
      </c>
      <c r="R59" s="6">
        <f t="shared" si="0"/>
        <v>1</v>
      </c>
    </row>
    <row r="60" spans="16:18" x14ac:dyDescent="0.3">
      <c r="P60" s="30" t="str">
        <f>'List of Countries and Series'!C58</f>
        <v>Thailand</v>
      </c>
      <c r="Q60" s="13" t="b">
        <v>0</v>
      </c>
      <c r="R60" s="6">
        <f t="shared" ref="R60" si="3">R59+Q60</f>
        <v>1</v>
      </c>
    </row>
  </sheetData>
  <conditionalFormatting sqref="A1:XFD1048576">
    <cfRule type="containsText" dxfId="1" priority="1" operator="containsText" text="FALSE">
      <formula>NOT(ISERROR(SEARCH("FALSE",A1)))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Q5:Q73" xr:uid="{00000000-0002-0000-0300-000000000000}">
      <formula1>"TRUE,FALSE"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33" r:id="rId4" name="Drop Down 1">
              <controlPr defaultSize="0" autoLine="0" autoPict="0">
                <anchor moveWithCells="1">
                  <from>
                    <xdr:col>10</xdr:col>
                    <xdr:colOff>641350</xdr:colOff>
                    <xdr:row>1</xdr:row>
                    <xdr:rowOff>25400</xdr:rowOff>
                  </from>
                  <to>
                    <xdr:col>14</xdr:col>
                    <xdr:colOff>228600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34" r:id="rId5" name="Drop Down 2">
              <controlPr defaultSize="0" autoLine="0" autoPict="0">
                <anchor moveWithCells="1">
                  <from>
                    <xdr:col>10</xdr:col>
                    <xdr:colOff>641350</xdr:colOff>
                    <xdr:row>2</xdr:row>
                    <xdr:rowOff>25400</xdr:rowOff>
                  </from>
                  <to>
                    <xdr:col>14</xdr:col>
                    <xdr:colOff>228600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35" r:id="rId6" name="Drop Down 3">
              <controlPr defaultSize="0" autoLine="0" autoPict="0">
                <anchor moveWithCells="1">
                  <from>
                    <xdr:col>10</xdr:col>
                    <xdr:colOff>641350</xdr:colOff>
                    <xdr:row>3</xdr:row>
                    <xdr:rowOff>25400</xdr:rowOff>
                  </from>
                  <to>
                    <xdr:col>14</xdr:col>
                    <xdr:colOff>228600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36" r:id="rId7" name="Drop Down 4">
              <controlPr defaultSize="0" autoLine="0" autoPict="0">
                <anchor moveWithCells="1">
                  <from>
                    <xdr:col>10</xdr:col>
                    <xdr:colOff>641350</xdr:colOff>
                    <xdr:row>4</xdr:row>
                    <xdr:rowOff>25400</xdr:rowOff>
                  </from>
                  <to>
                    <xdr:col>14</xdr:col>
                    <xdr:colOff>228600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38" r:id="rId8" name="Button 6">
              <controlPr defaultSize="0" print="0" autoFill="0" autoPict="0" macro="[0]!ChartofSeriesbyCountry_Button6_Click">
                <anchor moveWithCells="1" sizeWithCells="1">
                  <from>
                    <xdr:col>15</xdr:col>
                    <xdr:colOff>387350</xdr:colOff>
                    <xdr:row>1</xdr:row>
                    <xdr:rowOff>69850</xdr:rowOff>
                  </from>
                  <to>
                    <xdr:col>17</xdr:col>
                    <xdr:colOff>222250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0" r:id="rId9" name="Check Box 8">
              <controlPr defaultSize="0" autoFill="0" autoLine="0" autoPict="0">
                <anchor moveWithCells="1">
                  <from>
                    <xdr:col>15</xdr:col>
                    <xdr:colOff>1263650</xdr:colOff>
                    <xdr:row>3</xdr:row>
                    <xdr:rowOff>171450</xdr:rowOff>
                  </from>
                  <to>
                    <xdr:col>16</xdr:col>
                    <xdr:colOff>406400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2" r:id="rId10" name="Check Box 10">
              <controlPr defaultSize="0" autoFill="0" autoLine="0" autoPict="0">
                <anchor moveWithCells="1">
                  <from>
                    <xdr:col>15</xdr:col>
                    <xdr:colOff>1270000</xdr:colOff>
                    <xdr:row>4</xdr:row>
                    <xdr:rowOff>158750</xdr:rowOff>
                  </from>
                  <to>
                    <xdr:col>16</xdr:col>
                    <xdr:colOff>412750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3" r:id="rId11" name="Check Box 11">
              <controlPr defaultSize="0" autoFill="0" autoLine="0" autoPict="0">
                <anchor moveWithCells="1">
                  <from>
                    <xdr:col>15</xdr:col>
                    <xdr:colOff>1282700</xdr:colOff>
                    <xdr:row>5</xdr:row>
                    <xdr:rowOff>158750</xdr:rowOff>
                  </from>
                  <to>
                    <xdr:col>16</xdr:col>
                    <xdr:colOff>425450</xdr:colOff>
                    <xdr:row>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4" r:id="rId12" name="Check Box 12">
              <controlPr defaultSize="0" autoFill="0" autoLine="0" autoPict="0">
                <anchor moveWithCells="1">
                  <from>
                    <xdr:col>15</xdr:col>
                    <xdr:colOff>1276350</xdr:colOff>
                    <xdr:row>6</xdr:row>
                    <xdr:rowOff>171450</xdr:rowOff>
                  </from>
                  <to>
                    <xdr:col>16</xdr:col>
                    <xdr:colOff>419100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5" r:id="rId13" name="Check Box 13">
              <controlPr defaultSize="0" autoFill="0" autoLine="0" autoPict="0">
                <anchor moveWithCells="1">
                  <from>
                    <xdr:col>15</xdr:col>
                    <xdr:colOff>1282700</xdr:colOff>
                    <xdr:row>7</xdr:row>
                    <xdr:rowOff>165100</xdr:rowOff>
                  </from>
                  <to>
                    <xdr:col>16</xdr:col>
                    <xdr:colOff>425450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6" r:id="rId14" name="Check Box 14">
              <controlPr defaultSize="0" autoFill="0" autoLine="0" autoPict="0">
                <anchor moveWithCells="1">
                  <from>
                    <xdr:col>15</xdr:col>
                    <xdr:colOff>1289050</xdr:colOff>
                    <xdr:row>8</xdr:row>
                    <xdr:rowOff>152400</xdr:rowOff>
                  </from>
                  <to>
                    <xdr:col>16</xdr:col>
                    <xdr:colOff>431800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7" r:id="rId15" name="Check Box 15">
              <controlPr defaultSize="0" autoFill="0" autoLine="0" autoPict="0">
                <anchor moveWithCells="1">
                  <from>
                    <xdr:col>15</xdr:col>
                    <xdr:colOff>1301750</xdr:colOff>
                    <xdr:row>9</xdr:row>
                    <xdr:rowOff>152400</xdr:rowOff>
                  </from>
                  <to>
                    <xdr:col>16</xdr:col>
                    <xdr:colOff>444500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8" r:id="rId16" name="Check Box 16">
              <controlPr defaultSize="0" autoFill="0" autoLine="0" autoPict="0">
                <anchor moveWithCells="1">
                  <from>
                    <xdr:col>15</xdr:col>
                    <xdr:colOff>1295400</xdr:colOff>
                    <xdr:row>10</xdr:row>
                    <xdr:rowOff>165100</xdr:rowOff>
                  </from>
                  <to>
                    <xdr:col>16</xdr:col>
                    <xdr:colOff>438150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49" r:id="rId17" name="Check Box 17">
              <controlPr defaultSize="0" autoFill="0" autoLine="0" autoPict="0">
                <anchor moveWithCells="1">
                  <from>
                    <xdr:col>15</xdr:col>
                    <xdr:colOff>1295400</xdr:colOff>
                    <xdr:row>11</xdr:row>
                    <xdr:rowOff>165100</xdr:rowOff>
                  </from>
                  <to>
                    <xdr:col>16</xdr:col>
                    <xdr:colOff>438150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0" r:id="rId18" name="Check Box 18">
              <controlPr defaultSize="0" autoFill="0" autoLine="0" autoPict="0">
                <anchor moveWithCells="1">
                  <from>
                    <xdr:col>15</xdr:col>
                    <xdr:colOff>1301750</xdr:colOff>
                    <xdr:row>12</xdr:row>
                    <xdr:rowOff>152400</xdr:rowOff>
                  </from>
                  <to>
                    <xdr:col>16</xdr:col>
                    <xdr:colOff>444500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1" r:id="rId19" name="Check Box 19">
              <controlPr defaultSize="0" autoFill="0" autoLine="0" autoPict="0">
                <anchor moveWithCells="1">
                  <from>
                    <xdr:col>15</xdr:col>
                    <xdr:colOff>1314450</xdr:colOff>
                    <xdr:row>13</xdr:row>
                    <xdr:rowOff>152400</xdr:rowOff>
                  </from>
                  <to>
                    <xdr:col>16</xdr:col>
                    <xdr:colOff>457200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2" r:id="rId20" name="Check Box 20">
              <controlPr defaultSize="0" autoFill="0" autoLine="0" autoPict="0">
                <anchor moveWithCells="1">
                  <from>
                    <xdr:col>15</xdr:col>
                    <xdr:colOff>1308100</xdr:colOff>
                    <xdr:row>14</xdr:row>
                    <xdr:rowOff>165100</xdr:rowOff>
                  </from>
                  <to>
                    <xdr:col>16</xdr:col>
                    <xdr:colOff>450850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3" r:id="rId21" name="Check Box 21">
              <controlPr defaultSize="0" autoFill="0" autoLine="0" autoPict="0">
                <anchor moveWithCells="1">
                  <from>
                    <xdr:col>15</xdr:col>
                    <xdr:colOff>1308100</xdr:colOff>
                    <xdr:row>15</xdr:row>
                    <xdr:rowOff>158750</xdr:rowOff>
                  </from>
                  <to>
                    <xdr:col>16</xdr:col>
                    <xdr:colOff>450850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4" r:id="rId22" name="Check Box 22">
              <controlPr defaultSize="0" autoFill="0" autoLine="0" autoPict="0">
                <anchor moveWithCells="1">
                  <from>
                    <xdr:col>15</xdr:col>
                    <xdr:colOff>1314450</xdr:colOff>
                    <xdr:row>16</xdr:row>
                    <xdr:rowOff>146050</xdr:rowOff>
                  </from>
                  <to>
                    <xdr:col>16</xdr:col>
                    <xdr:colOff>457200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5" r:id="rId23" name="Check Box 23">
              <controlPr defaultSize="0" autoFill="0" autoLine="0" autoPict="0">
                <anchor moveWithCells="1">
                  <from>
                    <xdr:col>15</xdr:col>
                    <xdr:colOff>1327150</xdr:colOff>
                    <xdr:row>17</xdr:row>
                    <xdr:rowOff>146050</xdr:rowOff>
                  </from>
                  <to>
                    <xdr:col>16</xdr:col>
                    <xdr:colOff>469900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6" r:id="rId24" name="Check Box 24">
              <controlPr defaultSize="0" autoFill="0" autoLine="0" autoPict="0">
                <anchor moveWithCells="1">
                  <from>
                    <xdr:col>15</xdr:col>
                    <xdr:colOff>1320800</xdr:colOff>
                    <xdr:row>18</xdr:row>
                    <xdr:rowOff>158750</xdr:rowOff>
                  </from>
                  <to>
                    <xdr:col>16</xdr:col>
                    <xdr:colOff>463550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7" r:id="rId25" name="Check Box 25">
              <controlPr defaultSize="0" autoFill="0" autoLine="0" autoPict="0">
                <anchor moveWithCells="1">
                  <from>
                    <xdr:col>15</xdr:col>
                    <xdr:colOff>1327150</xdr:colOff>
                    <xdr:row>19</xdr:row>
                    <xdr:rowOff>158750</xdr:rowOff>
                  </from>
                  <to>
                    <xdr:col>16</xdr:col>
                    <xdr:colOff>469900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8" r:id="rId26" name="Check Box 26">
              <controlPr defaultSize="0" autoFill="0" autoLine="0" autoPict="0">
                <anchor moveWithCells="1">
                  <from>
                    <xdr:col>15</xdr:col>
                    <xdr:colOff>1333500</xdr:colOff>
                    <xdr:row>20</xdr:row>
                    <xdr:rowOff>146050</xdr:rowOff>
                  </from>
                  <to>
                    <xdr:col>16</xdr:col>
                    <xdr:colOff>476250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59" r:id="rId27" name="Check Box 27">
              <controlPr defaultSize="0" autoFill="0" autoLine="0" autoPict="0">
                <anchor moveWithCells="1">
                  <from>
                    <xdr:col>15</xdr:col>
                    <xdr:colOff>1346200</xdr:colOff>
                    <xdr:row>21</xdr:row>
                    <xdr:rowOff>146050</xdr:rowOff>
                  </from>
                  <to>
                    <xdr:col>16</xdr:col>
                    <xdr:colOff>488950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0" r:id="rId28" name="Check Box 28">
              <controlPr defaultSize="0" autoFill="0" autoLine="0" autoPict="0">
                <anchor moveWithCells="1">
                  <from>
                    <xdr:col>15</xdr:col>
                    <xdr:colOff>1339850</xdr:colOff>
                    <xdr:row>22</xdr:row>
                    <xdr:rowOff>158750</xdr:rowOff>
                  </from>
                  <to>
                    <xdr:col>16</xdr:col>
                    <xdr:colOff>482600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1" r:id="rId29" name="Check Box 29">
              <controlPr defaultSize="0" autoFill="0" autoLine="0" autoPict="0">
                <anchor moveWithCells="1">
                  <from>
                    <xdr:col>15</xdr:col>
                    <xdr:colOff>1327150</xdr:colOff>
                    <xdr:row>23</xdr:row>
                    <xdr:rowOff>171450</xdr:rowOff>
                  </from>
                  <to>
                    <xdr:col>16</xdr:col>
                    <xdr:colOff>469900</xdr:colOff>
                    <xdr:row>24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2" r:id="rId30" name="Check Box 30">
              <controlPr defaultSize="0" autoFill="0" autoLine="0" autoPict="0">
                <anchor moveWithCells="1">
                  <from>
                    <xdr:col>15</xdr:col>
                    <xdr:colOff>1333500</xdr:colOff>
                    <xdr:row>24</xdr:row>
                    <xdr:rowOff>158750</xdr:rowOff>
                  </from>
                  <to>
                    <xdr:col>16</xdr:col>
                    <xdr:colOff>476250</xdr:colOff>
                    <xdr:row>25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3" r:id="rId31" name="Check Box 31">
              <controlPr defaultSize="0" autoFill="0" autoLine="0" autoPict="0">
                <anchor moveWithCells="1">
                  <from>
                    <xdr:col>15</xdr:col>
                    <xdr:colOff>1346200</xdr:colOff>
                    <xdr:row>25</xdr:row>
                    <xdr:rowOff>158750</xdr:rowOff>
                  </from>
                  <to>
                    <xdr:col>16</xdr:col>
                    <xdr:colOff>488950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4" r:id="rId32" name="Check Box 32">
              <controlPr defaultSize="0" autoFill="0" autoLine="0" autoPict="0">
                <anchor moveWithCells="1">
                  <from>
                    <xdr:col>15</xdr:col>
                    <xdr:colOff>1339850</xdr:colOff>
                    <xdr:row>26</xdr:row>
                    <xdr:rowOff>171450</xdr:rowOff>
                  </from>
                  <to>
                    <xdr:col>16</xdr:col>
                    <xdr:colOff>482600</xdr:colOff>
                    <xdr:row>27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5" r:id="rId33" name="Check Box 33">
              <controlPr defaultSize="0" autoFill="0" autoLine="0" autoPict="0">
                <anchor moveWithCells="1">
                  <from>
                    <xdr:col>15</xdr:col>
                    <xdr:colOff>1333500</xdr:colOff>
                    <xdr:row>27</xdr:row>
                    <xdr:rowOff>165100</xdr:rowOff>
                  </from>
                  <to>
                    <xdr:col>16</xdr:col>
                    <xdr:colOff>476250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6" r:id="rId34" name="Check Box 34">
              <controlPr defaultSize="0" autoFill="0" autoLine="0" autoPict="0">
                <anchor moveWithCells="1">
                  <from>
                    <xdr:col>15</xdr:col>
                    <xdr:colOff>1339850</xdr:colOff>
                    <xdr:row>28</xdr:row>
                    <xdr:rowOff>152400</xdr:rowOff>
                  </from>
                  <to>
                    <xdr:col>16</xdr:col>
                    <xdr:colOff>482600</xdr:colOff>
                    <xdr:row>29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7" r:id="rId35" name="Check Box 35">
              <controlPr defaultSize="0" autoFill="0" autoLine="0" autoPict="0">
                <anchor moveWithCells="1">
                  <from>
                    <xdr:col>15</xdr:col>
                    <xdr:colOff>1352550</xdr:colOff>
                    <xdr:row>29</xdr:row>
                    <xdr:rowOff>152400</xdr:rowOff>
                  </from>
                  <to>
                    <xdr:col>16</xdr:col>
                    <xdr:colOff>495300</xdr:colOff>
                    <xdr:row>30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8" r:id="rId36" name="Check Box 36">
              <controlPr defaultSize="0" autoFill="0" autoLine="0" autoPict="0">
                <anchor moveWithCells="1">
                  <from>
                    <xdr:col>15</xdr:col>
                    <xdr:colOff>1346200</xdr:colOff>
                    <xdr:row>30</xdr:row>
                    <xdr:rowOff>165100</xdr:rowOff>
                  </from>
                  <to>
                    <xdr:col>16</xdr:col>
                    <xdr:colOff>488950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69" r:id="rId37" name="Check Box 37">
              <controlPr defaultSize="0" autoFill="0" autoLine="0" autoPict="0">
                <anchor moveWithCells="1">
                  <from>
                    <xdr:col>15</xdr:col>
                    <xdr:colOff>1333500</xdr:colOff>
                    <xdr:row>31</xdr:row>
                    <xdr:rowOff>165100</xdr:rowOff>
                  </from>
                  <to>
                    <xdr:col>16</xdr:col>
                    <xdr:colOff>476250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0" r:id="rId38" name="Check Box 38">
              <controlPr defaultSize="0" autoFill="0" autoLine="0" autoPict="0">
                <anchor moveWithCells="1">
                  <from>
                    <xdr:col>15</xdr:col>
                    <xdr:colOff>1339850</xdr:colOff>
                    <xdr:row>32</xdr:row>
                    <xdr:rowOff>152400</xdr:rowOff>
                  </from>
                  <to>
                    <xdr:col>16</xdr:col>
                    <xdr:colOff>482600</xdr:colOff>
                    <xdr:row>33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1" r:id="rId39" name="Check Box 39">
              <controlPr defaultSize="0" autoFill="0" autoLine="0" autoPict="0">
                <anchor moveWithCells="1">
                  <from>
                    <xdr:col>15</xdr:col>
                    <xdr:colOff>1352550</xdr:colOff>
                    <xdr:row>33</xdr:row>
                    <xdr:rowOff>152400</xdr:rowOff>
                  </from>
                  <to>
                    <xdr:col>16</xdr:col>
                    <xdr:colOff>495300</xdr:colOff>
                    <xdr:row>34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2" r:id="rId40" name="Check Box 40">
              <controlPr defaultSize="0" autoFill="0" autoLine="0" autoPict="0">
                <anchor moveWithCells="1">
                  <from>
                    <xdr:col>15</xdr:col>
                    <xdr:colOff>1346200</xdr:colOff>
                    <xdr:row>34</xdr:row>
                    <xdr:rowOff>165100</xdr:rowOff>
                  </from>
                  <to>
                    <xdr:col>16</xdr:col>
                    <xdr:colOff>488950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3" r:id="rId41" name="Check Box 41">
              <controlPr defaultSize="0" autoFill="0" autoLine="0" autoPict="0">
                <anchor moveWithCells="1">
                  <from>
                    <xdr:col>15</xdr:col>
                    <xdr:colOff>1333500</xdr:colOff>
                    <xdr:row>35</xdr:row>
                    <xdr:rowOff>146050</xdr:rowOff>
                  </from>
                  <to>
                    <xdr:col>16</xdr:col>
                    <xdr:colOff>476250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4" r:id="rId42" name="Check Box 42">
              <controlPr defaultSize="0" autoFill="0" autoLine="0" autoPict="0">
                <anchor moveWithCells="1">
                  <from>
                    <xdr:col>15</xdr:col>
                    <xdr:colOff>1339850</xdr:colOff>
                    <xdr:row>36</xdr:row>
                    <xdr:rowOff>133350</xdr:rowOff>
                  </from>
                  <to>
                    <xdr:col>16</xdr:col>
                    <xdr:colOff>482600</xdr:colOff>
                    <xdr:row>37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5" r:id="rId43" name="Check Box 43">
              <controlPr defaultSize="0" autoFill="0" autoLine="0" autoPict="0">
                <anchor moveWithCells="1">
                  <from>
                    <xdr:col>15</xdr:col>
                    <xdr:colOff>1352550</xdr:colOff>
                    <xdr:row>37</xdr:row>
                    <xdr:rowOff>133350</xdr:rowOff>
                  </from>
                  <to>
                    <xdr:col>16</xdr:col>
                    <xdr:colOff>495300</xdr:colOff>
                    <xdr:row>38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6" r:id="rId44" name="Check Box 44">
              <controlPr defaultSize="0" autoFill="0" autoLine="0" autoPict="0">
                <anchor moveWithCells="1">
                  <from>
                    <xdr:col>15</xdr:col>
                    <xdr:colOff>1346200</xdr:colOff>
                    <xdr:row>38</xdr:row>
                    <xdr:rowOff>146050</xdr:rowOff>
                  </from>
                  <to>
                    <xdr:col>16</xdr:col>
                    <xdr:colOff>488950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7" r:id="rId45" name="Check Box 45">
              <controlPr defaultSize="0" autoFill="0" autoLine="0" autoPict="0">
                <anchor moveWithCells="1">
                  <from>
                    <xdr:col>15</xdr:col>
                    <xdr:colOff>1352550</xdr:colOff>
                    <xdr:row>39</xdr:row>
                    <xdr:rowOff>146050</xdr:rowOff>
                  </from>
                  <to>
                    <xdr:col>16</xdr:col>
                    <xdr:colOff>495300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8" r:id="rId46" name="Check Box 46">
              <controlPr defaultSize="0" autoFill="0" autoLine="0" autoPict="0">
                <anchor moveWithCells="1">
                  <from>
                    <xdr:col>15</xdr:col>
                    <xdr:colOff>1358900</xdr:colOff>
                    <xdr:row>40</xdr:row>
                    <xdr:rowOff>133350</xdr:rowOff>
                  </from>
                  <to>
                    <xdr:col>16</xdr:col>
                    <xdr:colOff>501650</xdr:colOff>
                    <xdr:row>41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79" r:id="rId47" name="Check Box 47">
              <controlPr defaultSize="0" autoFill="0" autoLine="0" autoPict="0">
                <anchor moveWithCells="1">
                  <from>
                    <xdr:col>15</xdr:col>
                    <xdr:colOff>1371600</xdr:colOff>
                    <xdr:row>41</xdr:row>
                    <xdr:rowOff>133350</xdr:rowOff>
                  </from>
                  <to>
                    <xdr:col>16</xdr:col>
                    <xdr:colOff>514350</xdr:colOff>
                    <xdr:row>42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0" r:id="rId48" name="Check Box 48">
              <controlPr defaultSize="0" autoFill="0" autoLine="0" autoPict="0">
                <anchor moveWithCells="1">
                  <from>
                    <xdr:col>15</xdr:col>
                    <xdr:colOff>1365250</xdr:colOff>
                    <xdr:row>42</xdr:row>
                    <xdr:rowOff>146050</xdr:rowOff>
                  </from>
                  <to>
                    <xdr:col>16</xdr:col>
                    <xdr:colOff>508000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9" name="Check Box 49">
              <controlPr defaultSize="0" autoFill="0" autoLine="0" autoPict="0">
                <anchor moveWithCells="1">
                  <from>
                    <xdr:col>15</xdr:col>
                    <xdr:colOff>1339850</xdr:colOff>
                    <xdr:row>43</xdr:row>
                    <xdr:rowOff>158750</xdr:rowOff>
                  </from>
                  <to>
                    <xdr:col>16</xdr:col>
                    <xdr:colOff>482600</xdr:colOff>
                    <xdr:row>44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2" r:id="rId50" name="Check Box 50">
              <controlPr defaultSize="0" autoFill="0" autoLine="0" autoPict="0">
                <anchor moveWithCells="1">
                  <from>
                    <xdr:col>15</xdr:col>
                    <xdr:colOff>1346200</xdr:colOff>
                    <xdr:row>44</xdr:row>
                    <xdr:rowOff>146050</xdr:rowOff>
                  </from>
                  <to>
                    <xdr:col>16</xdr:col>
                    <xdr:colOff>488950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3" r:id="rId51" name="Check Box 51">
              <controlPr defaultSize="0" autoFill="0" autoLine="0" autoPict="0">
                <anchor moveWithCells="1">
                  <from>
                    <xdr:col>15</xdr:col>
                    <xdr:colOff>1358900</xdr:colOff>
                    <xdr:row>45</xdr:row>
                    <xdr:rowOff>146050</xdr:rowOff>
                  </from>
                  <to>
                    <xdr:col>16</xdr:col>
                    <xdr:colOff>501650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4" r:id="rId52" name="Check Box 52">
              <controlPr defaultSize="0" autoFill="0" autoLine="0" autoPict="0">
                <anchor moveWithCells="1">
                  <from>
                    <xdr:col>15</xdr:col>
                    <xdr:colOff>1352550</xdr:colOff>
                    <xdr:row>46</xdr:row>
                    <xdr:rowOff>158750</xdr:rowOff>
                  </from>
                  <to>
                    <xdr:col>16</xdr:col>
                    <xdr:colOff>495300</xdr:colOff>
                    <xdr:row>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5" r:id="rId53" name="Check Box 53">
              <controlPr defaultSize="0" autoFill="0" autoLine="0" autoPict="0">
                <anchor moveWithCells="1">
                  <from>
                    <xdr:col>15</xdr:col>
                    <xdr:colOff>1352550</xdr:colOff>
                    <xdr:row>47</xdr:row>
                    <xdr:rowOff>158750</xdr:rowOff>
                  </from>
                  <to>
                    <xdr:col>16</xdr:col>
                    <xdr:colOff>495300</xdr:colOff>
                    <xdr:row>48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6" r:id="rId54" name="Check Box 54">
              <controlPr defaultSize="0" autoFill="0" autoLine="0" autoPict="0">
                <anchor moveWithCells="1">
                  <from>
                    <xdr:col>15</xdr:col>
                    <xdr:colOff>1358900</xdr:colOff>
                    <xdr:row>48</xdr:row>
                    <xdr:rowOff>146050</xdr:rowOff>
                  </from>
                  <to>
                    <xdr:col>16</xdr:col>
                    <xdr:colOff>501650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7" r:id="rId55" name="Check Box 55">
              <controlPr defaultSize="0" autoFill="0" autoLine="0" autoPict="0">
                <anchor moveWithCells="1">
                  <from>
                    <xdr:col>15</xdr:col>
                    <xdr:colOff>1333500</xdr:colOff>
                    <xdr:row>49</xdr:row>
                    <xdr:rowOff>146050</xdr:rowOff>
                  </from>
                  <to>
                    <xdr:col>16</xdr:col>
                    <xdr:colOff>476250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8" r:id="rId56" name="Check Box 56">
              <controlPr defaultSize="0" autoFill="0" autoLine="0" autoPict="0">
                <anchor moveWithCells="1">
                  <from>
                    <xdr:col>15</xdr:col>
                    <xdr:colOff>1339850</xdr:colOff>
                    <xdr:row>50</xdr:row>
                    <xdr:rowOff>152400</xdr:rowOff>
                  </from>
                  <to>
                    <xdr:col>16</xdr:col>
                    <xdr:colOff>482600</xdr:colOff>
                    <xdr:row>51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9" r:id="rId57" name="Check Box 57">
              <controlPr defaultSize="0" autoFill="0" autoLine="0" autoPict="0">
                <anchor moveWithCells="1">
                  <from>
                    <xdr:col>15</xdr:col>
                    <xdr:colOff>1333500</xdr:colOff>
                    <xdr:row>51</xdr:row>
                    <xdr:rowOff>146050</xdr:rowOff>
                  </from>
                  <to>
                    <xdr:col>16</xdr:col>
                    <xdr:colOff>476250</xdr:colOff>
                    <xdr:row>52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0" r:id="rId58" name="Check Box 58">
              <controlPr defaultSize="0" autoFill="0" autoLine="0" autoPict="0">
                <anchor moveWithCells="1">
                  <from>
                    <xdr:col>15</xdr:col>
                    <xdr:colOff>1339850</xdr:colOff>
                    <xdr:row>52</xdr:row>
                    <xdr:rowOff>133350</xdr:rowOff>
                  </from>
                  <to>
                    <xdr:col>16</xdr:col>
                    <xdr:colOff>482600</xdr:colOff>
                    <xdr:row>53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1" r:id="rId59" name="Check Box 59">
              <controlPr defaultSize="0" autoFill="0" autoLine="0" autoPict="0">
                <anchor moveWithCells="1">
                  <from>
                    <xdr:col>15</xdr:col>
                    <xdr:colOff>1352550</xdr:colOff>
                    <xdr:row>53</xdr:row>
                    <xdr:rowOff>133350</xdr:rowOff>
                  </from>
                  <to>
                    <xdr:col>16</xdr:col>
                    <xdr:colOff>495300</xdr:colOff>
                    <xdr:row>54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2" r:id="rId60" name="Check Box 60">
              <controlPr defaultSize="0" autoFill="0" autoLine="0" autoPict="0">
                <anchor moveWithCells="1">
                  <from>
                    <xdr:col>15</xdr:col>
                    <xdr:colOff>1346200</xdr:colOff>
                    <xdr:row>54</xdr:row>
                    <xdr:rowOff>146050</xdr:rowOff>
                  </from>
                  <to>
                    <xdr:col>16</xdr:col>
                    <xdr:colOff>488950</xdr:colOff>
                    <xdr:row>55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3" r:id="rId61" name="Check Box 61">
              <controlPr defaultSize="0" autoFill="0" autoLine="0" autoPict="0">
                <anchor moveWithCells="1">
                  <from>
                    <xdr:col>15</xdr:col>
                    <xdr:colOff>1333500</xdr:colOff>
                    <xdr:row>55</xdr:row>
                    <xdr:rowOff>165100</xdr:rowOff>
                  </from>
                  <to>
                    <xdr:col>16</xdr:col>
                    <xdr:colOff>476250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8" r:id="rId62" name="Button 66">
              <controlPr defaultSize="0" print="0" autoFill="0" autoPict="0" macro="[0]!Bar">
                <anchor moveWithCells="1" sizeWithCells="1">
                  <from>
                    <xdr:col>2</xdr:col>
                    <xdr:colOff>381000</xdr:colOff>
                    <xdr:row>23</xdr:row>
                    <xdr:rowOff>38100</xdr:rowOff>
                  </from>
                  <to>
                    <xdr:col>3</xdr:col>
                    <xdr:colOff>419100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99" r:id="rId63" name="Button 67">
              <controlPr defaultSize="0" print="0" autoFill="0" autoPict="0" macro="[0]!line">
                <anchor moveWithCells="1" sizeWithCells="1">
                  <from>
                    <xdr:col>4</xdr:col>
                    <xdr:colOff>209550</xdr:colOff>
                    <xdr:row>23</xdr:row>
                    <xdr:rowOff>25400</xdr:rowOff>
                  </from>
                  <to>
                    <xdr:col>5</xdr:col>
                    <xdr:colOff>247650</xdr:colOff>
                    <xdr:row>24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0" r:id="rId64" name="Spinner 68">
              <controlPr defaultSize="0" autoPict="0" macro="[0]!Spinner68_Change">
                <anchor moveWithCells="1" sizeWithCells="1">
                  <from>
                    <xdr:col>14</xdr:col>
                    <xdr:colOff>495300</xdr:colOff>
                    <xdr:row>1</xdr:row>
                    <xdr:rowOff>6350</xdr:rowOff>
                  </from>
                  <to>
                    <xdr:col>14</xdr:col>
                    <xdr:colOff>628650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1" r:id="rId65" name="Check Box 69">
              <controlPr defaultSize="0" autoFill="0" autoLine="0" autoPict="0">
                <anchor moveWithCells="1">
                  <from>
                    <xdr:col>15</xdr:col>
                    <xdr:colOff>1333500</xdr:colOff>
                    <xdr:row>56</xdr:row>
                    <xdr:rowOff>165100</xdr:rowOff>
                  </from>
                  <to>
                    <xdr:col>16</xdr:col>
                    <xdr:colOff>476250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2" r:id="rId66" name="Check Box 70">
              <controlPr defaultSize="0" autoFill="0" autoLine="0" autoPict="0">
                <anchor moveWithCells="1">
                  <from>
                    <xdr:col>15</xdr:col>
                    <xdr:colOff>1333500</xdr:colOff>
                    <xdr:row>57</xdr:row>
                    <xdr:rowOff>165100</xdr:rowOff>
                  </from>
                  <to>
                    <xdr:col>16</xdr:col>
                    <xdr:colOff>476250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5" r:id="rId67" name="Check Box 73">
              <controlPr defaultSize="0" autoFill="0" autoLine="0" autoPict="0">
                <anchor moveWithCells="1">
                  <from>
                    <xdr:col>15</xdr:col>
                    <xdr:colOff>1333500</xdr:colOff>
                    <xdr:row>56</xdr:row>
                    <xdr:rowOff>165100</xdr:rowOff>
                  </from>
                  <to>
                    <xdr:col>16</xdr:col>
                    <xdr:colOff>476250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6" r:id="rId68" name="Check Box 74">
              <controlPr defaultSize="0" autoFill="0" autoLine="0" autoPict="0">
                <anchor moveWithCells="1">
                  <from>
                    <xdr:col>15</xdr:col>
                    <xdr:colOff>1333500</xdr:colOff>
                    <xdr:row>57</xdr:row>
                    <xdr:rowOff>165100</xdr:rowOff>
                  </from>
                  <to>
                    <xdr:col>16</xdr:col>
                    <xdr:colOff>476250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7" r:id="rId69" name="Check Box 75">
              <controlPr defaultSize="0" autoFill="0" autoLine="0" autoPict="0">
                <anchor moveWithCells="1">
                  <from>
                    <xdr:col>15</xdr:col>
                    <xdr:colOff>1333500</xdr:colOff>
                    <xdr:row>57</xdr:row>
                    <xdr:rowOff>165100</xdr:rowOff>
                  </from>
                  <to>
                    <xdr:col>16</xdr:col>
                    <xdr:colOff>476250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09" r:id="rId70" name="Check Box 77">
              <controlPr defaultSize="0" autoFill="0" autoLine="0" autoPict="0">
                <anchor moveWithCells="1">
                  <from>
                    <xdr:col>15</xdr:col>
                    <xdr:colOff>1333500</xdr:colOff>
                    <xdr:row>58</xdr:row>
                    <xdr:rowOff>165100</xdr:rowOff>
                  </from>
                  <to>
                    <xdr:col>16</xdr:col>
                    <xdr:colOff>476250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10" r:id="rId71" name="Check Box 78">
              <controlPr defaultSize="0" autoFill="0" autoLine="0" autoPict="0">
                <anchor moveWithCells="1">
                  <from>
                    <xdr:col>15</xdr:col>
                    <xdr:colOff>1333500</xdr:colOff>
                    <xdr:row>58</xdr:row>
                    <xdr:rowOff>165100</xdr:rowOff>
                  </from>
                  <to>
                    <xdr:col>16</xdr:col>
                    <xdr:colOff>476250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11" r:id="rId72" name="Check Box 79">
              <controlPr defaultSize="0" autoFill="0" autoLine="0" autoPict="0">
                <anchor moveWithCells="1">
                  <from>
                    <xdr:col>15</xdr:col>
                    <xdr:colOff>1333500</xdr:colOff>
                    <xdr:row>58</xdr:row>
                    <xdr:rowOff>165100</xdr:rowOff>
                  </from>
                  <to>
                    <xdr:col>16</xdr:col>
                    <xdr:colOff>476250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514" r:id="rId73" name="Button 82">
              <controlPr defaultSize="0" print="0" autoFill="0" autoPict="0" macro="[0]!Adjust_legend">
                <anchor moveWithCells="1" sizeWithCells="1">
                  <from>
                    <xdr:col>6</xdr:col>
                    <xdr:colOff>209550</xdr:colOff>
                    <xdr:row>23</xdr:row>
                    <xdr:rowOff>25400</xdr:rowOff>
                  </from>
                  <to>
                    <xdr:col>7</xdr:col>
                    <xdr:colOff>247650</xdr:colOff>
                    <xdr:row>24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7030A0"/>
  </sheetPr>
  <dimension ref="B2:Y65"/>
  <sheetViews>
    <sheetView zoomScale="80" zoomScaleNormal="80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H7" sqref="H7"/>
    </sheetView>
  </sheetViews>
  <sheetFormatPr defaultRowHeight="14" x14ac:dyDescent="0.3"/>
  <cols>
    <col min="1" max="1" width="8.6640625" style="6"/>
    <col min="2" max="2" width="34.6640625" style="6" bestFit="1" customWidth="1"/>
    <col min="3" max="16" width="8.6640625" style="6"/>
    <col min="17" max="17" width="34.6640625" style="6" bestFit="1" customWidth="1"/>
    <col min="18" max="16384" width="8.6640625" style="6"/>
  </cols>
  <sheetData>
    <row r="2" spans="2:25" x14ac:dyDescent="0.3">
      <c r="B2" s="6" t="s">
        <v>383</v>
      </c>
      <c r="D2" s="13">
        <v>56</v>
      </c>
    </row>
    <row r="5" spans="2:25" x14ac:dyDescent="0.3">
      <c r="B5" s="6" t="str">
        <f>INDEX(B10:B69,$D$2)</f>
        <v>Constant GDP per capita for Thailand (NYGDPPCAPKDTHA)</v>
      </c>
      <c r="J5" s="6" t="str">
        <f>INDEX(J10:J82,$D$2)</f>
        <v>THA</v>
      </c>
      <c r="N5" s="6" t="str">
        <f>INDEX(N10:N82,$D$2)</f>
        <v>Thailand</v>
      </c>
      <c r="X5" s="6" t="str">
        <f>INDEX(X10:X82,$D$2)</f>
        <v>TH</v>
      </c>
      <c r="Y5" s="6" t="str">
        <f>INDEX(Y10:Y82,$D$2)</f>
        <v>THA</v>
      </c>
    </row>
    <row r="8" spans="2:25" x14ac:dyDescent="0.3">
      <c r="B8" s="46" t="s">
        <v>1314</v>
      </c>
      <c r="C8" s="46"/>
      <c r="D8" s="46"/>
      <c r="E8" s="46"/>
      <c r="F8" s="46"/>
      <c r="G8" s="46"/>
      <c r="Q8" s="46" t="s">
        <v>1315</v>
      </c>
      <c r="R8" s="46"/>
      <c r="S8" s="46"/>
      <c r="T8" s="46"/>
      <c r="U8" s="46"/>
    </row>
    <row r="9" spans="2:25" x14ac:dyDescent="0.3">
      <c r="K9" s="6" t="s">
        <v>381</v>
      </c>
      <c r="L9" s="6" t="s">
        <v>382</v>
      </c>
      <c r="M9" s="6" t="s">
        <v>383</v>
      </c>
      <c r="N9" s="6" t="s">
        <v>384</v>
      </c>
    </row>
    <row r="10" spans="2:25" x14ac:dyDescent="0.3">
      <c r="B10" s="6" t="s">
        <v>1123</v>
      </c>
      <c r="I10" s="6" t="str">
        <f>RIGHT(B10,4)</f>
        <v>GHA)</v>
      </c>
      <c r="J10" s="6" t="str">
        <f>LEFT(I10,3)</f>
        <v>GHA</v>
      </c>
      <c r="K10" s="6">
        <f>FIND("for",B10)+4</f>
        <v>29</v>
      </c>
      <c r="L10" s="6">
        <f>FIND("(",B10,1)</f>
        <v>35</v>
      </c>
      <c r="M10" s="6">
        <f>MIN(L10-K10,10)</f>
        <v>6</v>
      </c>
      <c r="N10" s="6" t="str">
        <f>MID(B10,K10,M10)</f>
        <v>Ghana </v>
      </c>
      <c r="Q10" s="6" t="s">
        <v>9</v>
      </c>
      <c r="W10" s="6">
        <f>FIND("TOT",Q10,1)</f>
        <v>33</v>
      </c>
      <c r="X10" s="19" t="str">
        <f>MID(Q10,W10+3,2)</f>
        <v>GH</v>
      </c>
      <c r="Y10" s="19" t="s">
        <v>1</v>
      </c>
    </row>
    <row r="11" spans="2:25" x14ac:dyDescent="0.3">
      <c r="B11" s="6" t="s">
        <v>8</v>
      </c>
      <c r="I11" s="6" t="str">
        <f t="shared" ref="I11:I62" si="0">RIGHT(B11,4)</f>
        <v>ARG)</v>
      </c>
      <c r="J11" s="6" t="str">
        <f t="shared" ref="J11:J62" si="1">LEFT(I11,3)</f>
        <v>ARG</v>
      </c>
      <c r="K11" s="6">
        <f t="shared" ref="K11:K62" si="2">FIND("for",B11)+4</f>
        <v>29</v>
      </c>
      <c r="L11" s="6">
        <f t="shared" ref="L11:L62" si="3">FIND("(",B11,1)</f>
        <v>39</v>
      </c>
      <c r="M11" s="6">
        <f t="shared" ref="M11:M62" si="4">MIN(L11-K11,10)</f>
        <v>10</v>
      </c>
      <c r="N11" s="6" t="str">
        <f t="shared" ref="N11:N56" si="5">MID(B11,K11,M11)</f>
        <v xml:space="preserve">Argentina </v>
      </c>
      <c r="Q11" s="6" t="s">
        <v>10</v>
      </c>
      <c r="W11" s="6">
        <f t="shared" ref="W11:W62" si="6">FIND("TOT",Q11,1)</f>
        <v>37</v>
      </c>
      <c r="X11" s="6" t="str">
        <f t="shared" ref="X11:X62" si="7">MID(Q11,W11+3,2)</f>
        <v>AR</v>
      </c>
      <c r="Y11" s="19" t="str">
        <f t="shared" ref="Y11:Y62" si="8">MID(Q11,W11+3,3)</f>
        <v>ARA</v>
      </c>
    </row>
    <row r="12" spans="2:25" x14ac:dyDescent="0.3">
      <c r="B12" s="6" t="s">
        <v>11</v>
      </c>
      <c r="I12" s="6" t="str">
        <f t="shared" si="0"/>
        <v>AUS)</v>
      </c>
      <c r="J12" s="6" t="str">
        <f t="shared" si="1"/>
        <v>AUS</v>
      </c>
      <c r="K12" s="6">
        <f t="shared" si="2"/>
        <v>29</v>
      </c>
      <c r="L12" s="6">
        <f t="shared" si="3"/>
        <v>39</v>
      </c>
      <c r="M12" s="6">
        <f t="shared" si="4"/>
        <v>10</v>
      </c>
      <c r="N12" s="6" t="str">
        <f t="shared" si="5"/>
        <v xml:space="preserve">Australia </v>
      </c>
      <c r="Q12" s="6" t="s">
        <v>12</v>
      </c>
      <c r="W12" s="6">
        <f t="shared" si="6"/>
        <v>37</v>
      </c>
      <c r="X12" s="6" t="str">
        <f t="shared" si="7"/>
        <v>AU</v>
      </c>
      <c r="Y12" s="19" t="str">
        <f t="shared" si="8"/>
        <v>AUA</v>
      </c>
    </row>
    <row r="13" spans="2:25" x14ac:dyDescent="0.3">
      <c r="B13" s="6" t="s">
        <v>255</v>
      </c>
      <c r="I13" s="6" t="str">
        <f t="shared" si="0"/>
        <v>BGD)</v>
      </c>
      <c r="J13" s="6" t="str">
        <f t="shared" si="1"/>
        <v>BGD</v>
      </c>
      <c r="K13" s="6">
        <f t="shared" si="2"/>
        <v>29</v>
      </c>
      <c r="L13" s="6">
        <f t="shared" si="3"/>
        <v>40</v>
      </c>
      <c r="M13" s="6">
        <f t="shared" si="4"/>
        <v>10</v>
      </c>
      <c r="N13" s="6" t="str">
        <f t="shared" si="5"/>
        <v>Bangladesh</v>
      </c>
      <c r="Q13" s="6" t="s">
        <v>256</v>
      </c>
      <c r="W13" s="6">
        <f t="shared" si="6"/>
        <v>38</v>
      </c>
      <c r="X13" s="6" t="str">
        <f t="shared" si="7"/>
        <v>BD</v>
      </c>
      <c r="Y13" s="19" t="str">
        <f t="shared" si="8"/>
        <v>BDA</v>
      </c>
    </row>
    <row r="14" spans="2:25" x14ac:dyDescent="0.3">
      <c r="B14" s="6" t="s">
        <v>257</v>
      </c>
      <c r="I14" s="6" t="str">
        <f t="shared" si="0"/>
        <v>BWA)</v>
      </c>
      <c r="J14" s="6" t="str">
        <f t="shared" si="1"/>
        <v>BWA</v>
      </c>
      <c r="K14" s="6">
        <f t="shared" si="2"/>
        <v>29</v>
      </c>
      <c r="L14" s="6">
        <f t="shared" si="3"/>
        <v>38</v>
      </c>
      <c r="M14" s="6">
        <f t="shared" si="4"/>
        <v>9</v>
      </c>
      <c r="N14" s="6" t="str">
        <f t="shared" si="5"/>
        <v xml:space="preserve">Botswana </v>
      </c>
      <c r="Q14" s="6" t="s">
        <v>258</v>
      </c>
      <c r="W14" s="6">
        <f t="shared" si="6"/>
        <v>36</v>
      </c>
      <c r="X14" s="6" t="str">
        <f t="shared" si="7"/>
        <v>BW</v>
      </c>
      <c r="Y14" s="19" t="str">
        <f t="shared" si="8"/>
        <v>BWA</v>
      </c>
    </row>
    <row r="15" spans="2:25" x14ac:dyDescent="0.3">
      <c r="B15" s="6" t="s">
        <v>261</v>
      </c>
      <c r="I15" s="6" t="str">
        <f t="shared" si="0"/>
        <v>BRA)</v>
      </c>
      <c r="J15" s="6" t="str">
        <f t="shared" si="1"/>
        <v>BRA</v>
      </c>
      <c r="K15" s="6">
        <f t="shared" si="2"/>
        <v>29</v>
      </c>
      <c r="L15" s="6">
        <f t="shared" si="3"/>
        <v>36</v>
      </c>
      <c r="M15" s="6">
        <f t="shared" si="4"/>
        <v>7</v>
      </c>
      <c r="N15" s="6" t="str">
        <f t="shared" si="5"/>
        <v xml:space="preserve">Brazil </v>
      </c>
      <c r="Q15" s="6" t="s">
        <v>260</v>
      </c>
      <c r="W15" s="6">
        <f t="shared" si="6"/>
        <v>34</v>
      </c>
      <c r="X15" s="6" t="str">
        <f t="shared" si="7"/>
        <v>BR</v>
      </c>
      <c r="Y15" s="19" t="str">
        <f t="shared" si="8"/>
        <v>BRA</v>
      </c>
    </row>
    <row r="16" spans="2:25" x14ac:dyDescent="0.3">
      <c r="B16" s="6" t="s">
        <v>263</v>
      </c>
      <c r="I16" s="6" t="str">
        <f t="shared" si="0"/>
        <v>BFA)</v>
      </c>
      <c r="J16" s="6" t="str">
        <f t="shared" si="1"/>
        <v>BFA</v>
      </c>
      <c r="K16" s="6">
        <f t="shared" si="2"/>
        <v>29</v>
      </c>
      <c r="L16" s="6">
        <f t="shared" si="3"/>
        <v>42</v>
      </c>
      <c r="M16" s="6">
        <f t="shared" si="4"/>
        <v>10</v>
      </c>
      <c r="N16" s="6" t="str">
        <f t="shared" si="5"/>
        <v>Burkina Fa</v>
      </c>
      <c r="Q16" s="6" t="s">
        <v>262</v>
      </c>
      <c r="W16" s="6">
        <f t="shared" si="6"/>
        <v>40</v>
      </c>
      <c r="X16" s="6" t="str">
        <f t="shared" si="7"/>
        <v>BF</v>
      </c>
      <c r="Y16" s="19" t="str">
        <f t="shared" si="8"/>
        <v>BFA</v>
      </c>
    </row>
    <row r="17" spans="2:25" x14ac:dyDescent="0.3">
      <c r="B17" s="6" t="s">
        <v>267</v>
      </c>
      <c r="I17" s="6" t="str">
        <f t="shared" si="0"/>
        <v>CMR)</v>
      </c>
      <c r="J17" s="6" t="str">
        <f t="shared" si="1"/>
        <v>CMR</v>
      </c>
      <c r="K17" s="6">
        <f t="shared" si="2"/>
        <v>29</v>
      </c>
      <c r="L17" s="6">
        <f t="shared" si="3"/>
        <v>38</v>
      </c>
      <c r="M17" s="6">
        <f t="shared" si="4"/>
        <v>9</v>
      </c>
      <c r="N17" s="6" t="str">
        <f t="shared" si="5"/>
        <v xml:space="preserve">Cameroon </v>
      </c>
      <c r="Q17" s="6" t="s">
        <v>268</v>
      </c>
      <c r="W17" s="6">
        <f t="shared" si="6"/>
        <v>36</v>
      </c>
      <c r="X17" s="6" t="str">
        <f t="shared" si="7"/>
        <v>CM</v>
      </c>
      <c r="Y17" s="19" t="str">
        <f t="shared" si="8"/>
        <v>CMA</v>
      </c>
    </row>
    <row r="18" spans="2:25" x14ac:dyDescent="0.3">
      <c r="B18" s="6" t="s">
        <v>270</v>
      </c>
      <c r="I18" s="6" t="str">
        <f t="shared" si="0"/>
        <v>CAN)</v>
      </c>
      <c r="J18" s="6" t="str">
        <f t="shared" si="1"/>
        <v>CAN</v>
      </c>
      <c r="K18" s="6">
        <f t="shared" si="2"/>
        <v>29</v>
      </c>
      <c r="L18" s="6">
        <f t="shared" si="3"/>
        <v>36</v>
      </c>
      <c r="M18" s="6">
        <f t="shared" si="4"/>
        <v>7</v>
      </c>
      <c r="N18" s="6" t="str">
        <f t="shared" si="5"/>
        <v xml:space="preserve">Canada </v>
      </c>
      <c r="Q18" s="6" t="s">
        <v>269</v>
      </c>
      <c r="W18" s="6">
        <f t="shared" si="6"/>
        <v>34</v>
      </c>
      <c r="X18" s="6" t="str">
        <f t="shared" si="7"/>
        <v>CA</v>
      </c>
      <c r="Y18" s="19" t="str">
        <f t="shared" si="8"/>
        <v>CAA</v>
      </c>
    </row>
    <row r="19" spans="2:25" x14ac:dyDescent="0.3">
      <c r="B19" s="6" t="s">
        <v>271</v>
      </c>
      <c r="I19" s="6" t="str">
        <f t="shared" si="0"/>
        <v>TCD)</v>
      </c>
      <c r="J19" s="6" t="str">
        <f t="shared" si="1"/>
        <v>TCD</v>
      </c>
      <c r="K19" s="6">
        <f t="shared" si="2"/>
        <v>29</v>
      </c>
      <c r="L19" s="6">
        <f t="shared" si="3"/>
        <v>34</v>
      </c>
      <c r="M19" s="6">
        <f t="shared" si="4"/>
        <v>5</v>
      </c>
      <c r="N19" s="6" t="str">
        <f t="shared" si="5"/>
        <v xml:space="preserve">Chad </v>
      </c>
      <c r="Q19" s="6" t="s">
        <v>272</v>
      </c>
      <c r="W19" s="6">
        <f t="shared" si="6"/>
        <v>32</v>
      </c>
      <c r="X19" s="6" t="str">
        <f t="shared" si="7"/>
        <v>TD</v>
      </c>
      <c r="Y19" s="19" t="str">
        <f t="shared" si="8"/>
        <v>TDA</v>
      </c>
    </row>
    <row r="20" spans="2:25" x14ac:dyDescent="0.3">
      <c r="B20" s="6" t="s">
        <v>274</v>
      </c>
      <c r="I20" s="6" t="str">
        <f t="shared" si="0"/>
        <v>CHL)</v>
      </c>
      <c r="J20" s="6" t="str">
        <f t="shared" si="1"/>
        <v>CHL</v>
      </c>
      <c r="K20" s="6">
        <f t="shared" si="2"/>
        <v>29</v>
      </c>
      <c r="L20" s="6">
        <f t="shared" si="3"/>
        <v>35</v>
      </c>
      <c r="M20" s="6">
        <f t="shared" si="4"/>
        <v>6</v>
      </c>
      <c r="N20" s="6" t="str">
        <f t="shared" si="5"/>
        <v xml:space="preserve">Chile </v>
      </c>
      <c r="Q20" s="6" t="s">
        <v>273</v>
      </c>
      <c r="W20" s="6">
        <f t="shared" si="6"/>
        <v>33</v>
      </c>
      <c r="X20" s="6" t="str">
        <f t="shared" si="7"/>
        <v>CL</v>
      </c>
      <c r="Y20" s="19" t="str">
        <f t="shared" si="8"/>
        <v>CLA</v>
      </c>
    </row>
    <row r="21" spans="2:25" x14ac:dyDescent="0.3">
      <c r="B21" s="6" t="s">
        <v>276</v>
      </c>
      <c r="I21" s="6" t="str">
        <f t="shared" si="0"/>
        <v>CHN)</v>
      </c>
      <c r="J21" s="6" t="str">
        <f t="shared" si="1"/>
        <v>CHN</v>
      </c>
      <c r="K21" s="6">
        <f t="shared" si="2"/>
        <v>29</v>
      </c>
      <c r="L21" s="6">
        <f t="shared" si="3"/>
        <v>35</v>
      </c>
      <c r="M21" s="6">
        <f t="shared" si="4"/>
        <v>6</v>
      </c>
      <c r="N21" s="6" t="str">
        <f t="shared" si="5"/>
        <v xml:space="preserve">China </v>
      </c>
      <c r="Q21" s="6" t="s">
        <v>275</v>
      </c>
      <c r="W21" s="6">
        <f t="shared" si="6"/>
        <v>33</v>
      </c>
      <c r="X21" s="6" t="str">
        <f t="shared" si="7"/>
        <v>CN</v>
      </c>
      <c r="Y21" s="19" t="str">
        <f t="shared" si="8"/>
        <v>CNA</v>
      </c>
    </row>
    <row r="22" spans="2:25" x14ac:dyDescent="0.3">
      <c r="B22" s="6" t="s">
        <v>278</v>
      </c>
      <c r="I22" s="6" t="str">
        <f t="shared" si="0"/>
        <v>COD)</v>
      </c>
      <c r="J22" s="6" t="str">
        <f t="shared" si="1"/>
        <v>COD</v>
      </c>
      <c r="K22" s="6">
        <f t="shared" si="2"/>
        <v>29</v>
      </c>
      <c r="L22" s="6">
        <f t="shared" si="3"/>
        <v>66</v>
      </c>
      <c r="M22" s="6">
        <f t="shared" si="4"/>
        <v>10</v>
      </c>
      <c r="N22" s="6" t="s">
        <v>416</v>
      </c>
      <c r="Q22" s="6" t="s">
        <v>277</v>
      </c>
      <c r="W22" s="6">
        <f t="shared" si="6"/>
        <v>64</v>
      </c>
      <c r="X22" s="6" t="str">
        <f t="shared" si="7"/>
        <v>CD</v>
      </c>
      <c r="Y22" s="19" t="str">
        <f t="shared" si="8"/>
        <v>CDA</v>
      </c>
    </row>
    <row r="23" spans="2:25" x14ac:dyDescent="0.3">
      <c r="B23" s="6" t="s">
        <v>280</v>
      </c>
      <c r="I23" s="6" t="str">
        <f t="shared" si="0"/>
        <v>CIV)</v>
      </c>
      <c r="J23" s="6" t="str">
        <f t="shared" si="1"/>
        <v>CIV</v>
      </c>
      <c r="K23" s="6">
        <f t="shared" si="2"/>
        <v>29</v>
      </c>
      <c r="L23" s="6">
        <f t="shared" si="3"/>
        <v>59</v>
      </c>
      <c r="M23" s="6">
        <f t="shared" si="4"/>
        <v>10</v>
      </c>
      <c r="N23" s="6" t="s">
        <v>417</v>
      </c>
      <c r="Q23" s="6" t="s">
        <v>279</v>
      </c>
      <c r="W23" s="6">
        <f t="shared" si="6"/>
        <v>41</v>
      </c>
      <c r="X23" s="6" t="str">
        <f t="shared" si="7"/>
        <v>CI</v>
      </c>
      <c r="Y23" s="19" t="str">
        <f t="shared" si="8"/>
        <v>CIA</v>
      </c>
    </row>
    <row r="24" spans="2:25" x14ac:dyDescent="0.3">
      <c r="B24" s="6" t="s">
        <v>282</v>
      </c>
      <c r="I24" s="6" t="str">
        <f t="shared" si="0"/>
        <v>BEN)</v>
      </c>
      <c r="J24" s="6" t="str">
        <f t="shared" si="1"/>
        <v>BEN</v>
      </c>
      <c r="K24" s="6">
        <f t="shared" si="2"/>
        <v>29</v>
      </c>
      <c r="L24" s="6">
        <f t="shared" si="3"/>
        <v>35</v>
      </c>
      <c r="M24" s="6">
        <f t="shared" si="4"/>
        <v>6</v>
      </c>
      <c r="N24" s="6" t="str">
        <f t="shared" si="5"/>
        <v xml:space="preserve">Benin </v>
      </c>
      <c r="Q24" s="6" t="s">
        <v>281</v>
      </c>
      <c r="W24" s="6">
        <f t="shared" si="6"/>
        <v>33</v>
      </c>
      <c r="X24" s="6" t="str">
        <f t="shared" si="7"/>
        <v>BJ</v>
      </c>
      <c r="Y24" s="19" t="str">
        <f t="shared" si="8"/>
        <v>BJA</v>
      </c>
    </row>
    <row r="25" spans="2:25" x14ac:dyDescent="0.3">
      <c r="B25" s="6" t="s">
        <v>284</v>
      </c>
      <c r="I25" s="6" t="str">
        <f t="shared" si="0"/>
        <v>EGY)</v>
      </c>
      <c r="J25" s="6" t="str">
        <f t="shared" si="1"/>
        <v>EGY</v>
      </c>
      <c r="K25" s="6">
        <f t="shared" si="2"/>
        <v>29</v>
      </c>
      <c r="L25" s="6">
        <f t="shared" si="3"/>
        <v>35</v>
      </c>
      <c r="M25" s="6">
        <f t="shared" si="4"/>
        <v>6</v>
      </c>
      <c r="N25" s="6" t="str">
        <f t="shared" si="5"/>
        <v xml:space="preserve">Egypt </v>
      </c>
      <c r="Q25" s="6" t="s">
        <v>283</v>
      </c>
      <c r="W25" s="6">
        <f t="shared" si="6"/>
        <v>33</v>
      </c>
      <c r="X25" s="6" t="str">
        <f t="shared" si="7"/>
        <v>EG</v>
      </c>
      <c r="Y25" s="19" t="str">
        <f t="shared" si="8"/>
        <v>EGA</v>
      </c>
    </row>
    <row r="26" spans="2:25" x14ac:dyDescent="0.3">
      <c r="B26" s="6" t="s">
        <v>286</v>
      </c>
      <c r="I26" s="6" t="str">
        <f t="shared" si="0"/>
        <v>ETH)</v>
      </c>
      <c r="J26" s="6" t="str">
        <f t="shared" si="1"/>
        <v>ETH</v>
      </c>
      <c r="K26" s="6">
        <f t="shared" si="2"/>
        <v>29</v>
      </c>
      <c r="L26" s="6">
        <f t="shared" si="3"/>
        <v>38</v>
      </c>
      <c r="M26" s="6">
        <f t="shared" si="4"/>
        <v>9</v>
      </c>
      <c r="N26" s="6" t="str">
        <f t="shared" si="5"/>
        <v xml:space="preserve">Ethiopia </v>
      </c>
      <c r="Q26" s="6" t="s">
        <v>285</v>
      </c>
      <c r="W26" s="6">
        <f t="shared" si="6"/>
        <v>36</v>
      </c>
      <c r="X26" s="6" t="str">
        <f t="shared" si="7"/>
        <v>ET</v>
      </c>
      <c r="Y26" s="19" t="str">
        <f t="shared" si="8"/>
        <v>ETA</v>
      </c>
    </row>
    <row r="27" spans="2:25" x14ac:dyDescent="0.3">
      <c r="B27" s="6" t="s">
        <v>288</v>
      </c>
      <c r="I27" s="6" t="str">
        <f t="shared" si="0"/>
        <v>FRA)</v>
      </c>
      <c r="J27" s="6" t="str">
        <f t="shared" si="1"/>
        <v>FRA</v>
      </c>
      <c r="K27" s="6">
        <f t="shared" si="2"/>
        <v>29</v>
      </c>
      <c r="L27" s="6">
        <f t="shared" si="3"/>
        <v>36</v>
      </c>
      <c r="M27" s="6">
        <f t="shared" si="4"/>
        <v>7</v>
      </c>
      <c r="N27" s="6" t="str">
        <f t="shared" si="5"/>
        <v xml:space="preserve">France </v>
      </c>
      <c r="Q27" s="6" t="s">
        <v>287</v>
      </c>
      <c r="W27" s="6">
        <f t="shared" si="6"/>
        <v>34</v>
      </c>
      <c r="X27" s="6" t="str">
        <f t="shared" si="7"/>
        <v>FR</v>
      </c>
      <c r="Y27" s="19" t="str">
        <f t="shared" si="8"/>
        <v>FRA</v>
      </c>
    </row>
    <row r="28" spans="2:25" x14ac:dyDescent="0.3">
      <c r="B28" s="6" t="s">
        <v>290</v>
      </c>
      <c r="I28" s="6" t="str">
        <f t="shared" si="0"/>
        <v>GAB)</v>
      </c>
      <c r="J28" s="6" t="str">
        <f t="shared" si="1"/>
        <v>GAB</v>
      </c>
      <c r="K28" s="6">
        <f t="shared" si="2"/>
        <v>29</v>
      </c>
      <c r="L28" s="6">
        <f t="shared" si="3"/>
        <v>35</v>
      </c>
      <c r="M28" s="6">
        <f t="shared" si="4"/>
        <v>6</v>
      </c>
      <c r="N28" s="6" t="str">
        <f t="shared" si="5"/>
        <v xml:space="preserve">Gabon </v>
      </c>
      <c r="Q28" s="6" t="s">
        <v>289</v>
      </c>
      <c r="W28" s="6">
        <f t="shared" si="6"/>
        <v>33</v>
      </c>
      <c r="X28" s="6" t="str">
        <f t="shared" si="7"/>
        <v>GA</v>
      </c>
      <c r="Y28" s="19" t="str">
        <f t="shared" si="8"/>
        <v>GAA</v>
      </c>
    </row>
    <row r="29" spans="2:25" x14ac:dyDescent="0.3">
      <c r="B29" s="6" t="s">
        <v>292</v>
      </c>
      <c r="I29" s="6" t="str">
        <f t="shared" si="0"/>
        <v>HTI)</v>
      </c>
      <c r="J29" s="6" t="str">
        <f t="shared" si="1"/>
        <v>HTI</v>
      </c>
      <c r="K29" s="6">
        <f t="shared" si="2"/>
        <v>29</v>
      </c>
      <c r="L29" s="6">
        <f t="shared" si="3"/>
        <v>35</v>
      </c>
      <c r="M29" s="6">
        <f t="shared" si="4"/>
        <v>6</v>
      </c>
      <c r="N29" s="6" t="str">
        <f t="shared" si="5"/>
        <v xml:space="preserve">Haiti </v>
      </c>
      <c r="Q29" s="6" t="s">
        <v>291</v>
      </c>
      <c r="W29" s="6">
        <f t="shared" si="6"/>
        <v>33</v>
      </c>
      <c r="X29" s="6" t="str">
        <f t="shared" si="7"/>
        <v>HT</v>
      </c>
      <c r="Y29" s="19" t="str">
        <f t="shared" si="8"/>
        <v>HTA</v>
      </c>
    </row>
    <row r="30" spans="2:25" x14ac:dyDescent="0.3">
      <c r="B30" s="6" t="s">
        <v>294</v>
      </c>
      <c r="I30" s="6" t="str">
        <f t="shared" si="0"/>
        <v>IND)</v>
      </c>
      <c r="J30" s="6" t="str">
        <f t="shared" si="1"/>
        <v>IND</v>
      </c>
      <c r="K30" s="6">
        <f t="shared" si="2"/>
        <v>29</v>
      </c>
      <c r="L30" s="6">
        <f t="shared" si="3"/>
        <v>35</v>
      </c>
      <c r="M30" s="6">
        <f t="shared" si="4"/>
        <v>6</v>
      </c>
      <c r="N30" s="6" t="str">
        <f t="shared" si="5"/>
        <v xml:space="preserve">India </v>
      </c>
      <c r="Q30" s="6" t="s">
        <v>293</v>
      </c>
      <c r="W30" s="6">
        <f t="shared" si="6"/>
        <v>33</v>
      </c>
      <c r="X30" s="6" t="str">
        <f t="shared" si="7"/>
        <v>IN</v>
      </c>
      <c r="Y30" s="19" t="str">
        <f t="shared" si="8"/>
        <v>INA</v>
      </c>
    </row>
    <row r="31" spans="2:25" x14ac:dyDescent="0.3">
      <c r="B31" s="6" t="s">
        <v>296</v>
      </c>
      <c r="I31" s="6" t="str">
        <f t="shared" si="0"/>
        <v>IDN)</v>
      </c>
      <c r="J31" s="6" t="str">
        <f t="shared" si="1"/>
        <v>IDN</v>
      </c>
      <c r="K31" s="6">
        <f t="shared" si="2"/>
        <v>29</v>
      </c>
      <c r="L31" s="6">
        <f t="shared" si="3"/>
        <v>39</v>
      </c>
      <c r="M31" s="6">
        <f t="shared" si="4"/>
        <v>10</v>
      </c>
      <c r="N31" s="6" t="str">
        <f t="shared" si="5"/>
        <v xml:space="preserve">Indonesia </v>
      </c>
      <c r="Q31" s="6" t="s">
        <v>295</v>
      </c>
      <c r="W31" s="6">
        <f t="shared" si="6"/>
        <v>37</v>
      </c>
      <c r="X31" s="6" t="str">
        <f t="shared" si="7"/>
        <v>ID</v>
      </c>
      <c r="Y31" s="19" t="str">
        <f t="shared" si="8"/>
        <v>IDA</v>
      </c>
    </row>
    <row r="32" spans="2:25" x14ac:dyDescent="0.3">
      <c r="B32" s="6" t="s">
        <v>298</v>
      </c>
      <c r="I32" s="6" t="str">
        <f t="shared" si="0"/>
        <v>ITA)</v>
      </c>
      <c r="J32" s="6" t="str">
        <f t="shared" si="1"/>
        <v>ITA</v>
      </c>
      <c r="K32" s="6">
        <f t="shared" si="2"/>
        <v>29</v>
      </c>
      <c r="L32" s="6">
        <f t="shared" si="3"/>
        <v>35</v>
      </c>
      <c r="M32" s="6">
        <f t="shared" si="4"/>
        <v>6</v>
      </c>
      <c r="N32" s="6" t="str">
        <f t="shared" si="5"/>
        <v xml:space="preserve">Italy </v>
      </c>
      <c r="Q32" s="6" t="s">
        <v>297</v>
      </c>
      <c r="W32" s="6">
        <f t="shared" si="6"/>
        <v>33</v>
      </c>
      <c r="X32" s="6" t="str">
        <f t="shared" si="7"/>
        <v>IT</v>
      </c>
      <c r="Y32" s="19" t="str">
        <f t="shared" si="8"/>
        <v>ITA</v>
      </c>
    </row>
    <row r="33" spans="2:25" x14ac:dyDescent="0.3">
      <c r="B33" s="6" t="s">
        <v>300</v>
      </c>
      <c r="I33" s="6" t="str">
        <f t="shared" si="0"/>
        <v>JPN)</v>
      </c>
      <c r="J33" s="6" t="str">
        <f t="shared" si="1"/>
        <v>JPN</v>
      </c>
      <c r="K33" s="6">
        <f t="shared" si="2"/>
        <v>29</v>
      </c>
      <c r="L33" s="6">
        <f t="shared" si="3"/>
        <v>35</v>
      </c>
      <c r="M33" s="6">
        <f t="shared" si="4"/>
        <v>6</v>
      </c>
      <c r="N33" s="6" t="str">
        <f t="shared" si="5"/>
        <v xml:space="preserve">Japan </v>
      </c>
      <c r="Q33" s="6" t="s">
        <v>299</v>
      </c>
      <c r="W33" s="6">
        <f t="shared" si="6"/>
        <v>33</v>
      </c>
      <c r="X33" s="6" t="str">
        <f t="shared" si="7"/>
        <v>JP</v>
      </c>
      <c r="Y33" s="19" t="str">
        <f t="shared" si="8"/>
        <v>JPA</v>
      </c>
    </row>
    <row r="34" spans="2:25" x14ac:dyDescent="0.3">
      <c r="B34" s="6" t="s">
        <v>302</v>
      </c>
      <c r="I34" s="6" t="str">
        <f t="shared" si="0"/>
        <v>KOR)</v>
      </c>
      <c r="J34" s="6" t="str">
        <f t="shared" si="1"/>
        <v>KOR</v>
      </c>
      <c r="K34" s="6">
        <f t="shared" si="2"/>
        <v>29</v>
      </c>
      <c r="L34" s="6">
        <f t="shared" si="3"/>
        <v>51</v>
      </c>
      <c r="M34" s="6">
        <f t="shared" si="4"/>
        <v>10</v>
      </c>
      <c r="N34" s="6" t="s">
        <v>399</v>
      </c>
      <c r="Q34" s="6" t="s">
        <v>301</v>
      </c>
      <c r="W34" s="6">
        <f t="shared" si="6"/>
        <v>45</v>
      </c>
      <c r="X34" s="6" t="str">
        <f t="shared" si="7"/>
        <v>KR</v>
      </c>
      <c r="Y34" s="19" t="str">
        <f t="shared" si="8"/>
        <v>KRA</v>
      </c>
    </row>
    <row r="35" spans="2:25" x14ac:dyDescent="0.3">
      <c r="B35" s="6" t="s">
        <v>303</v>
      </c>
      <c r="I35" s="6" t="str">
        <f t="shared" si="0"/>
        <v>LUX)</v>
      </c>
      <c r="J35" s="6" t="str">
        <f t="shared" si="1"/>
        <v>LUX</v>
      </c>
      <c r="K35" s="6">
        <f t="shared" si="2"/>
        <v>29</v>
      </c>
      <c r="L35" s="6">
        <f t="shared" si="3"/>
        <v>40</v>
      </c>
      <c r="M35" s="6">
        <f t="shared" si="4"/>
        <v>10</v>
      </c>
      <c r="N35" s="6" t="str">
        <f t="shared" si="5"/>
        <v>Luxembourg</v>
      </c>
      <c r="Q35" s="6" t="s">
        <v>304</v>
      </c>
      <c r="W35" s="6">
        <f t="shared" si="6"/>
        <v>38</v>
      </c>
      <c r="X35" s="6" t="str">
        <f t="shared" si="7"/>
        <v>LU</v>
      </c>
      <c r="Y35" s="19" t="str">
        <f t="shared" si="8"/>
        <v>LUA</v>
      </c>
    </row>
    <row r="36" spans="2:25" x14ac:dyDescent="0.3">
      <c r="B36" s="6" t="s">
        <v>306</v>
      </c>
      <c r="I36" s="6" t="str">
        <f t="shared" si="0"/>
        <v>MYS)</v>
      </c>
      <c r="J36" s="6" t="str">
        <f t="shared" si="1"/>
        <v>MYS</v>
      </c>
      <c r="K36" s="6">
        <f t="shared" si="2"/>
        <v>29</v>
      </c>
      <c r="L36" s="6">
        <f t="shared" si="3"/>
        <v>38</v>
      </c>
      <c r="M36" s="6">
        <f t="shared" si="4"/>
        <v>9</v>
      </c>
      <c r="N36" s="6" t="str">
        <f t="shared" si="5"/>
        <v xml:space="preserve">Malaysia </v>
      </c>
      <c r="Q36" s="6" t="s">
        <v>305</v>
      </c>
      <c r="W36" s="6">
        <f t="shared" si="6"/>
        <v>36</v>
      </c>
      <c r="X36" s="6" t="str">
        <f t="shared" si="7"/>
        <v>MY</v>
      </c>
      <c r="Y36" s="19" t="str">
        <f t="shared" si="8"/>
        <v>MYA</v>
      </c>
    </row>
    <row r="37" spans="2:25" x14ac:dyDescent="0.3">
      <c r="B37" s="6" t="s">
        <v>308</v>
      </c>
      <c r="I37" s="6" t="str">
        <f t="shared" si="0"/>
        <v>MLI)</v>
      </c>
      <c r="J37" s="6" t="str">
        <f t="shared" si="1"/>
        <v>MLI</v>
      </c>
      <c r="K37" s="6">
        <f t="shared" si="2"/>
        <v>29</v>
      </c>
      <c r="L37" s="6">
        <f t="shared" si="3"/>
        <v>34</v>
      </c>
      <c r="M37" s="6">
        <f t="shared" si="4"/>
        <v>5</v>
      </c>
      <c r="N37" s="6" t="str">
        <f t="shared" si="5"/>
        <v xml:space="preserve">Mali </v>
      </c>
      <c r="Q37" s="6" t="s">
        <v>307</v>
      </c>
      <c r="W37" s="6">
        <f t="shared" si="6"/>
        <v>32</v>
      </c>
      <c r="X37" s="6" t="str">
        <f t="shared" si="7"/>
        <v>ML</v>
      </c>
      <c r="Y37" s="19" t="str">
        <f t="shared" si="8"/>
        <v>MLA</v>
      </c>
    </row>
    <row r="38" spans="2:25" x14ac:dyDescent="0.3">
      <c r="B38" s="6" t="s">
        <v>310</v>
      </c>
      <c r="I38" s="6" t="str">
        <f t="shared" si="0"/>
        <v>MEX)</v>
      </c>
      <c r="J38" s="6" t="str">
        <f t="shared" si="1"/>
        <v>MEX</v>
      </c>
      <c r="K38" s="6">
        <f t="shared" si="2"/>
        <v>29</v>
      </c>
      <c r="L38" s="6">
        <f t="shared" si="3"/>
        <v>36</v>
      </c>
      <c r="M38" s="6">
        <f t="shared" si="4"/>
        <v>7</v>
      </c>
      <c r="N38" s="6" t="str">
        <f t="shared" si="5"/>
        <v xml:space="preserve">Mexico </v>
      </c>
      <c r="Q38" s="6" t="s">
        <v>309</v>
      </c>
      <c r="W38" s="6">
        <f t="shared" si="6"/>
        <v>34</v>
      </c>
      <c r="X38" s="6" t="str">
        <f t="shared" si="7"/>
        <v>MX</v>
      </c>
      <c r="Y38" s="19" t="str">
        <f t="shared" si="8"/>
        <v>MXA</v>
      </c>
    </row>
    <row r="39" spans="2:25" x14ac:dyDescent="0.3">
      <c r="B39" s="6" t="s">
        <v>312</v>
      </c>
      <c r="I39" s="6" t="str">
        <f t="shared" si="0"/>
        <v>MNG)</v>
      </c>
      <c r="J39" s="6" t="str">
        <f t="shared" si="1"/>
        <v>MNG</v>
      </c>
      <c r="K39" s="6">
        <f t="shared" si="2"/>
        <v>29</v>
      </c>
      <c r="L39" s="6">
        <f t="shared" si="3"/>
        <v>38</v>
      </c>
      <c r="M39" s="6">
        <f t="shared" si="4"/>
        <v>9</v>
      </c>
      <c r="N39" s="6" t="str">
        <f t="shared" si="5"/>
        <v xml:space="preserve">Mongolia </v>
      </c>
      <c r="Q39" s="6" t="s">
        <v>311</v>
      </c>
      <c r="W39" s="6">
        <f t="shared" si="6"/>
        <v>36</v>
      </c>
      <c r="X39" s="6" t="str">
        <f t="shared" si="7"/>
        <v>MN</v>
      </c>
      <c r="Y39" s="19" t="str">
        <f t="shared" si="8"/>
        <v>MNA</v>
      </c>
    </row>
    <row r="40" spans="2:25" x14ac:dyDescent="0.3">
      <c r="B40" s="6" t="s">
        <v>314</v>
      </c>
      <c r="I40" s="6" t="str">
        <f t="shared" si="0"/>
        <v>MOZ)</v>
      </c>
      <c r="J40" s="6" t="str">
        <f t="shared" si="1"/>
        <v>MOZ</v>
      </c>
      <c r="K40" s="6">
        <f t="shared" si="2"/>
        <v>29</v>
      </c>
      <c r="L40" s="6">
        <f t="shared" si="3"/>
        <v>40</v>
      </c>
      <c r="M40" s="6">
        <f t="shared" si="4"/>
        <v>10</v>
      </c>
      <c r="N40" s="6" t="str">
        <f t="shared" si="5"/>
        <v>Mozambique</v>
      </c>
      <c r="Q40" s="6" t="s">
        <v>313</v>
      </c>
      <c r="W40" s="6">
        <f t="shared" si="6"/>
        <v>38</v>
      </c>
      <c r="X40" s="6" t="str">
        <f t="shared" si="7"/>
        <v>MZ</v>
      </c>
      <c r="Y40" s="19" t="str">
        <f t="shared" si="8"/>
        <v>MZA</v>
      </c>
    </row>
    <row r="41" spans="2:25" x14ac:dyDescent="0.3">
      <c r="B41" s="6" t="s">
        <v>316</v>
      </c>
      <c r="I41" s="6" t="str">
        <f t="shared" si="0"/>
        <v>NGA)</v>
      </c>
      <c r="J41" s="6" t="str">
        <f t="shared" si="1"/>
        <v>NGA</v>
      </c>
      <c r="K41" s="6">
        <f t="shared" si="2"/>
        <v>29</v>
      </c>
      <c r="L41" s="6">
        <f t="shared" si="3"/>
        <v>37</v>
      </c>
      <c r="M41" s="6">
        <f t="shared" si="4"/>
        <v>8</v>
      </c>
      <c r="N41" s="6" t="str">
        <f t="shared" si="5"/>
        <v xml:space="preserve">Nigeria </v>
      </c>
      <c r="Q41" s="6" t="s">
        <v>315</v>
      </c>
      <c r="W41" s="6">
        <f t="shared" si="6"/>
        <v>35</v>
      </c>
      <c r="X41" s="6" t="str">
        <f t="shared" si="7"/>
        <v>NG</v>
      </c>
      <c r="Y41" s="19" t="str">
        <f t="shared" si="8"/>
        <v>NGA</v>
      </c>
    </row>
    <row r="42" spans="2:25" x14ac:dyDescent="0.3">
      <c r="B42" s="6" t="s">
        <v>318</v>
      </c>
      <c r="I42" s="6" t="str">
        <f t="shared" si="0"/>
        <v>PAK)</v>
      </c>
      <c r="J42" s="6" t="str">
        <f t="shared" si="1"/>
        <v>PAK</v>
      </c>
      <c r="K42" s="6">
        <f t="shared" si="2"/>
        <v>29</v>
      </c>
      <c r="L42" s="6">
        <f t="shared" si="3"/>
        <v>38</v>
      </c>
      <c r="M42" s="6">
        <f t="shared" si="4"/>
        <v>9</v>
      </c>
      <c r="N42" s="6" t="str">
        <f t="shared" si="5"/>
        <v xml:space="preserve">Pakistan </v>
      </c>
      <c r="Q42" s="6" t="s">
        <v>317</v>
      </c>
      <c r="W42" s="6">
        <f t="shared" si="6"/>
        <v>36</v>
      </c>
      <c r="X42" s="6" t="str">
        <f t="shared" si="7"/>
        <v>PK</v>
      </c>
      <c r="Y42" s="19" t="str">
        <f t="shared" si="8"/>
        <v>PKA</v>
      </c>
    </row>
    <row r="43" spans="2:25" x14ac:dyDescent="0.3">
      <c r="B43" s="6" t="s">
        <v>320</v>
      </c>
      <c r="I43" s="6" t="str">
        <f t="shared" si="0"/>
        <v>PHL)</v>
      </c>
      <c r="J43" s="6" t="str">
        <f t="shared" si="1"/>
        <v>PHL</v>
      </c>
      <c r="K43" s="6">
        <f t="shared" si="2"/>
        <v>29</v>
      </c>
      <c r="L43" s="6">
        <f t="shared" si="3"/>
        <v>45</v>
      </c>
      <c r="M43" s="6">
        <f t="shared" si="4"/>
        <v>10</v>
      </c>
      <c r="N43" s="6" t="s">
        <v>418</v>
      </c>
      <c r="Q43" s="6" t="s">
        <v>319</v>
      </c>
      <c r="W43" s="6">
        <f t="shared" si="6"/>
        <v>39</v>
      </c>
      <c r="X43" s="6" t="str">
        <f t="shared" si="7"/>
        <v>PH</v>
      </c>
      <c r="Y43" s="19" t="str">
        <f t="shared" si="8"/>
        <v>PHA</v>
      </c>
    </row>
    <row r="44" spans="2:25" x14ac:dyDescent="0.3">
      <c r="B44" s="6" t="s">
        <v>321</v>
      </c>
      <c r="I44" s="6" t="str">
        <f t="shared" si="0"/>
        <v>PER)</v>
      </c>
      <c r="J44" s="6" t="str">
        <f t="shared" si="1"/>
        <v>PER</v>
      </c>
      <c r="K44" s="6">
        <f t="shared" si="2"/>
        <v>29</v>
      </c>
      <c r="L44" s="6">
        <f t="shared" si="3"/>
        <v>34</v>
      </c>
      <c r="M44" s="6">
        <f t="shared" si="4"/>
        <v>5</v>
      </c>
      <c r="N44" s="6" t="str">
        <f t="shared" si="5"/>
        <v xml:space="preserve">Peru </v>
      </c>
      <c r="Q44" s="6" t="s">
        <v>322</v>
      </c>
      <c r="W44" s="6">
        <f t="shared" si="6"/>
        <v>32</v>
      </c>
      <c r="X44" s="6" t="str">
        <f t="shared" si="7"/>
        <v>PE</v>
      </c>
      <c r="Y44" s="19" t="str">
        <f t="shared" si="8"/>
        <v>PEA</v>
      </c>
    </row>
    <row r="45" spans="2:25" x14ac:dyDescent="0.3">
      <c r="B45" s="6" t="s">
        <v>324</v>
      </c>
      <c r="I45" s="6" t="str">
        <f t="shared" si="0"/>
        <v>QAT)</v>
      </c>
      <c r="J45" s="6" t="str">
        <f t="shared" si="1"/>
        <v>QAT</v>
      </c>
      <c r="K45" s="6">
        <f t="shared" si="2"/>
        <v>29</v>
      </c>
      <c r="L45" s="6">
        <f t="shared" si="3"/>
        <v>35</v>
      </c>
      <c r="M45" s="6">
        <f t="shared" si="4"/>
        <v>6</v>
      </c>
      <c r="N45" s="6" t="str">
        <f t="shared" si="5"/>
        <v xml:space="preserve">Qatar </v>
      </c>
      <c r="Q45" s="6" t="s">
        <v>323</v>
      </c>
      <c r="W45" s="6">
        <f t="shared" si="6"/>
        <v>33</v>
      </c>
      <c r="X45" s="6" t="str">
        <f t="shared" si="7"/>
        <v>QA</v>
      </c>
      <c r="Y45" s="19" t="str">
        <f t="shared" si="8"/>
        <v>QAA</v>
      </c>
    </row>
    <row r="46" spans="2:25" x14ac:dyDescent="0.3">
      <c r="B46" s="6" t="s">
        <v>326</v>
      </c>
      <c r="I46" s="6" t="str">
        <f t="shared" si="0"/>
        <v>RUS)</v>
      </c>
      <c r="J46" s="6" t="str">
        <f t="shared" si="1"/>
        <v>RUS</v>
      </c>
      <c r="K46" s="6">
        <f t="shared" si="2"/>
        <v>29</v>
      </c>
      <c r="L46" s="6">
        <f t="shared" si="3"/>
        <v>52</v>
      </c>
      <c r="M46" s="6">
        <f t="shared" si="4"/>
        <v>10</v>
      </c>
      <c r="N46" s="6" t="s">
        <v>419</v>
      </c>
      <c r="Q46" s="6" t="s">
        <v>325</v>
      </c>
      <c r="W46" s="6">
        <f t="shared" si="6"/>
        <v>46</v>
      </c>
      <c r="X46" s="6" t="str">
        <f t="shared" si="7"/>
        <v>RU</v>
      </c>
      <c r="Y46" s="19" t="str">
        <f t="shared" si="8"/>
        <v>RUA</v>
      </c>
    </row>
    <row r="47" spans="2:25" x14ac:dyDescent="0.3">
      <c r="B47" s="6" t="s">
        <v>328</v>
      </c>
      <c r="I47" s="6" t="str">
        <f t="shared" si="0"/>
        <v>RWA)</v>
      </c>
      <c r="J47" s="6" t="str">
        <f t="shared" si="1"/>
        <v>RWA</v>
      </c>
      <c r="K47" s="6">
        <f t="shared" si="2"/>
        <v>29</v>
      </c>
      <c r="L47" s="6">
        <f t="shared" si="3"/>
        <v>36</v>
      </c>
      <c r="M47" s="6">
        <f t="shared" si="4"/>
        <v>7</v>
      </c>
      <c r="N47" s="6" t="str">
        <f t="shared" si="5"/>
        <v xml:space="preserve">Rwanda </v>
      </c>
      <c r="Q47" s="6" t="s">
        <v>327</v>
      </c>
      <c r="W47" s="6">
        <f t="shared" si="6"/>
        <v>34</v>
      </c>
      <c r="X47" s="6" t="str">
        <f t="shared" si="7"/>
        <v>RW</v>
      </c>
      <c r="Y47" s="19" t="str">
        <f t="shared" si="8"/>
        <v>RWA</v>
      </c>
    </row>
    <row r="48" spans="2:25" x14ac:dyDescent="0.3">
      <c r="B48" s="6" t="s">
        <v>330</v>
      </c>
      <c r="I48" s="6" t="str">
        <f t="shared" si="0"/>
        <v>SAU)</v>
      </c>
      <c r="J48" s="6" t="str">
        <f t="shared" si="1"/>
        <v>SAU</v>
      </c>
      <c r="K48" s="6">
        <f t="shared" si="2"/>
        <v>29</v>
      </c>
      <c r="L48" s="6">
        <f t="shared" si="3"/>
        <v>42</v>
      </c>
      <c r="M48" s="6">
        <f t="shared" si="4"/>
        <v>10</v>
      </c>
      <c r="N48" s="6" t="str">
        <f t="shared" si="5"/>
        <v>Saudi Arab</v>
      </c>
      <c r="Q48" s="6" t="s">
        <v>329</v>
      </c>
      <c r="W48" s="6">
        <f t="shared" si="6"/>
        <v>40</v>
      </c>
      <c r="X48" s="6" t="str">
        <f t="shared" si="7"/>
        <v>SA</v>
      </c>
      <c r="Y48" s="19" t="str">
        <f t="shared" si="8"/>
        <v>SAA</v>
      </c>
    </row>
    <row r="49" spans="2:25" x14ac:dyDescent="0.3">
      <c r="B49" s="6" t="s">
        <v>332</v>
      </c>
      <c r="I49" s="6" t="str">
        <f t="shared" si="0"/>
        <v>SEN)</v>
      </c>
      <c r="J49" s="6" t="str">
        <f t="shared" si="1"/>
        <v>SEN</v>
      </c>
      <c r="K49" s="6">
        <f t="shared" si="2"/>
        <v>29</v>
      </c>
      <c r="L49" s="6">
        <f t="shared" si="3"/>
        <v>37</v>
      </c>
      <c r="M49" s="6">
        <f t="shared" si="4"/>
        <v>8</v>
      </c>
      <c r="N49" s="6" t="str">
        <f t="shared" si="5"/>
        <v xml:space="preserve">Senegal </v>
      </c>
      <c r="Q49" s="6" t="s">
        <v>331</v>
      </c>
      <c r="W49" s="6">
        <f t="shared" si="6"/>
        <v>35</v>
      </c>
      <c r="X49" s="6" t="str">
        <f t="shared" si="7"/>
        <v>SN</v>
      </c>
      <c r="Y49" s="19" t="str">
        <f t="shared" si="8"/>
        <v>SNA</v>
      </c>
    </row>
    <row r="50" spans="2:25" x14ac:dyDescent="0.3">
      <c r="B50" s="6" t="s">
        <v>334</v>
      </c>
      <c r="I50" s="6" t="str">
        <f t="shared" si="0"/>
        <v>SGP)</v>
      </c>
      <c r="J50" s="6" t="str">
        <f t="shared" si="1"/>
        <v>SGP</v>
      </c>
      <c r="K50" s="6">
        <f t="shared" si="2"/>
        <v>29</v>
      </c>
      <c r="L50" s="6">
        <f t="shared" si="3"/>
        <v>39</v>
      </c>
      <c r="M50" s="6">
        <f t="shared" si="4"/>
        <v>10</v>
      </c>
      <c r="N50" s="6" t="str">
        <f t="shared" si="5"/>
        <v xml:space="preserve">Singapore </v>
      </c>
      <c r="Q50" s="6" t="s">
        <v>333</v>
      </c>
      <c r="W50" s="6">
        <f t="shared" si="6"/>
        <v>37</v>
      </c>
      <c r="X50" s="6" t="str">
        <f t="shared" si="7"/>
        <v>SG</v>
      </c>
      <c r="Y50" s="19" t="str">
        <f t="shared" si="8"/>
        <v>SGA</v>
      </c>
    </row>
    <row r="51" spans="2:25" x14ac:dyDescent="0.3">
      <c r="B51" s="6" t="s">
        <v>336</v>
      </c>
      <c r="I51" s="6" t="str">
        <f t="shared" si="0"/>
        <v>ZAF)</v>
      </c>
      <c r="J51" s="6" t="str">
        <f t="shared" si="1"/>
        <v>ZAF</v>
      </c>
      <c r="K51" s="6">
        <f t="shared" si="2"/>
        <v>29</v>
      </c>
      <c r="L51" s="6">
        <f t="shared" si="3"/>
        <v>42</v>
      </c>
      <c r="M51" s="6">
        <f t="shared" si="4"/>
        <v>10</v>
      </c>
      <c r="N51" s="6" t="s">
        <v>420</v>
      </c>
      <c r="Q51" s="6" t="s">
        <v>335</v>
      </c>
      <c r="W51" s="6">
        <f t="shared" si="6"/>
        <v>40</v>
      </c>
      <c r="X51" s="6" t="str">
        <f t="shared" si="7"/>
        <v>ZA</v>
      </c>
      <c r="Y51" s="19" t="str">
        <f t="shared" si="8"/>
        <v>ZAA</v>
      </c>
    </row>
    <row r="52" spans="2:25" x14ac:dyDescent="0.3">
      <c r="B52" s="6" t="s">
        <v>338</v>
      </c>
      <c r="I52" s="6" t="str">
        <f t="shared" si="0"/>
        <v>ESP)</v>
      </c>
      <c r="J52" s="6" t="str">
        <f t="shared" si="1"/>
        <v>ESP</v>
      </c>
      <c r="K52" s="6">
        <f t="shared" si="2"/>
        <v>29</v>
      </c>
      <c r="L52" s="6">
        <f t="shared" si="3"/>
        <v>35</v>
      </c>
      <c r="M52" s="6">
        <f t="shared" si="4"/>
        <v>6</v>
      </c>
      <c r="N52" s="6" t="str">
        <f t="shared" si="5"/>
        <v xml:space="preserve">Spain </v>
      </c>
      <c r="Q52" s="6" t="s">
        <v>337</v>
      </c>
      <c r="W52" s="6">
        <f t="shared" si="6"/>
        <v>33</v>
      </c>
      <c r="X52" s="6" t="str">
        <f t="shared" si="7"/>
        <v>ES</v>
      </c>
      <c r="Y52" s="19" t="str">
        <f t="shared" si="8"/>
        <v>ESA</v>
      </c>
    </row>
    <row r="53" spans="2:25" x14ac:dyDescent="0.3">
      <c r="B53" s="6" t="s">
        <v>340</v>
      </c>
      <c r="I53" s="6" t="str">
        <f t="shared" si="0"/>
        <v>SDN)</v>
      </c>
      <c r="J53" s="6" t="str">
        <f t="shared" si="1"/>
        <v>SDN</v>
      </c>
      <c r="K53" s="6">
        <f t="shared" si="2"/>
        <v>29</v>
      </c>
      <c r="L53" s="6">
        <f t="shared" si="3"/>
        <v>39</v>
      </c>
      <c r="M53" s="6">
        <f t="shared" si="4"/>
        <v>10</v>
      </c>
      <c r="N53" s="6" t="s">
        <v>421</v>
      </c>
      <c r="Q53" s="6" t="s">
        <v>339</v>
      </c>
      <c r="W53" s="6">
        <f t="shared" si="6"/>
        <v>33</v>
      </c>
      <c r="X53" s="6" t="str">
        <f t="shared" si="7"/>
        <v>SD</v>
      </c>
      <c r="Y53" s="19" t="str">
        <f t="shared" si="8"/>
        <v>SDA</v>
      </c>
    </row>
    <row r="54" spans="2:25" x14ac:dyDescent="0.3">
      <c r="B54" s="6" t="s">
        <v>341</v>
      </c>
      <c r="I54" s="6" t="str">
        <f t="shared" si="0"/>
        <v>CHE)</v>
      </c>
      <c r="J54" s="6" t="str">
        <f t="shared" si="1"/>
        <v>CHE</v>
      </c>
      <c r="K54" s="6">
        <f t="shared" si="2"/>
        <v>29</v>
      </c>
      <c r="L54" s="6">
        <f t="shared" si="3"/>
        <v>41</v>
      </c>
      <c r="M54" s="6">
        <f t="shared" si="4"/>
        <v>10</v>
      </c>
      <c r="N54" s="6" t="str">
        <f t="shared" si="5"/>
        <v>Switzerlan</v>
      </c>
      <c r="Q54" s="6" t="s">
        <v>344</v>
      </c>
      <c r="W54" s="6">
        <f t="shared" si="6"/>
        <v>39</v>
      </c>
      <c r="X54" s="6" t="str">
        <f t="shared" si="7"/>
        <v>CH</v>
      </c>
      <c r="Y54" s="19" t="str">
        <f t="shared" si="8"/>
        <v>CHA</v>
      </c>
    </row>
    <row r="55" spans="2:25" x14ac:dyDescent="0.3">
      <c r="B55" s="6" t="s">
        <v>342</v>
      </c>
      <c r="I55" s="6" t="str">
        <f t="shared" si="0"/>
        <v>TUR)</v>
      </c>
      <c r="J55" s="6" t="str">
        <f t="shared" si="1"/>
        <v>TUR</v>
      </c>
      <c r="K55" s="6">
        <f t="shared" si="2"/>
        <v>29</v>
      </c>
      <c r="L55" s="6">
        <f t="shared" si="3"/>
        <v>36</v>
      </c>
      <c r="M55" s="6">
        <f t="shared" si="4"/>
        <v>7</v>
      </c>
      <c r="N55" s="6" t="str">
        <f t="shared" si="5"/>
        <v xml:space="preserve">Turkey </v>
      </c>
      <c r="Q55" s="6" t="s">
        <v>345</v>
      </c>
      <c r="W55" s="6">
        <f t="shared" si="6"/>
        <v>34</v>
      </c>
      <c r="X55" s="6" t="str">
        <f t="shared" si="7"/>
        <v>TR</v>
      </c>
      <c r="Y55" s="19" t="str">
        <f t="shared" si="8"/>
        <v>TRA</v>
      </c>
    </row>
    <row r="56" spans="2:25" x14ac:dyDescent="0.3">
      <c r="B56" s="6" t="s">
        <v>343</v>
      </c>
      <c r="I56" s="6" t="str">
        <f t="shared" si="0"/>
        <v>UGA)</v>
      </c>
      <c r="J56" s="6" t="str">
        <f t="shared" si="1"/>
        <v>UGA</v>
      </c>
      <c r="K56" s="6">
        <f t="shared" si="2"/>
        <v>29</v>
      </c>
      <c r="L56" s="6">
        <f t="shared" si="3"/>
        <v>36</v>
      </c>
      <c r="M56" s="6">
        <f t="shared" si="4"/>
        <v>7</v>
      </c>
      <c r="N56" s="6" t="str">
        <f t="shared" si="5"/>
        <v xml:space="preserve">Uganda </v>
      </c>
      <c r="Q56" s="6" t="s">
        <v>346</v>
      </c>
      <c r="W56" s="6">
        <f t="shared" si="6"/>
        <v>34</v>
      </c>
      <c r="X56" s="6" t="str">
        <f t="shared" si="7"/>
        <v>UG</v>
      </c>
      <c r="Y56" s="19" t="str">
        <f t="shared" si="8"/>
        <v>UGA</v>
      </c>
    </row>
    <row r="57" spans="2:25" x14ac:dyDescent="0.3">
      <c r="B57" s="6" t="s">
        <v>348</v>
      </c>
      <c r="I57" s="6" t="str">
        <f t="shared" si="0"/>
        <v>USA)</v>
      </c>
      <c r="J57" s="6" t="str">
        <f t="shared" si="1"/>
        <v>USA</v>
      </c>
      <c r="K57" s="6">
        <f t="shared" si="2"/>
        <v>29</v>
      </c>
      <c r="L57" s="6">
        <f t="shared" si="3"/>
        <v>47</v>
      </c>
      <c r="M57" s="6">
        <f t="shared" si="4"/>
        <v>10</v>
      </c>
      <c r="N57" s="6" t="s">
        <v>422</v>
      </c>
      <c r="Q57" s="6" t="s">
        <v>347</v>
      </c>
      <c r="W57" s="6">
        <f t="shared" si="6"/>
        <v>41</v>
      </c>
      <c r="X57" s="6" t="str">
        <f t="shared" si="7"/>
        <v>US</v>
      </c>
      <c r="Y57" s="19" t="str">
        <f t="shared" si="8"/>
        <v>USA</v>
      </c>
    </row>
    <row r="58" spans="2:25" x14ac:dyDescent="0.3">
      <c r="B58" s="6" t="s">
        <v>350</v>
      </c>
      <c r="I58" s="6" t="str">
        <f t="shared" si="0"/>
        <v>GBR)</v>
      </c>
      <c r="J58" s="6" t="str">
        <f t="shared" si="1"/>
        <v>GBR</v>
      </c>
      <c r="K58" s="6">
        <f t="shared" si="2"/>
        <v>29</v>
      </c>
      <c r="L58" s="6">
        <f t="shared" si="3"/>
        <v>48</v>
      </c>
      <c r="M58" s="6">
        <f t="shared" si="4"/>
        <v>10</v>
      </c>
      <c r="N58" s="6" t="s">
        <v>423</v>
      </c>
      <c r="Q58" s="6" t="s">
        <v>349</v>
      </c>
      <c r="W58" s="6">
        <f t="shared" si="6"/>
        <v>42</v>
      </c>
      <c r="X58" s="6" t="str">
        <f t="shared" si="7"/>
        <v>GB</v>
      </c>
      <c r="Y58" s="19" t="str">
        <f t="shared" si="8"/>
        <v>GBA</v>
      </c>
    </row>
    <row r="59" spans="2:25" x14ac:dyDescent="0.3">
      <c r="B59" s="6" t="s">
        <v>352</v>
      </c>
      <c r="I59" s="6" t="str">
        <f t="shared" si="0"/>
        <v>VEN)</v>
      </c>
      <c r="J59" s="6" t="str">
        <f t="shared" si="1"/>
        <v>VEN</v>
      </c>
      <c r="K59" s="6">
        <f t="shared" si="2"/>
        <v>29</v>
      </c>
      <c r="L59" s="6">
        <f t="shared" si="3"/>
        <v>66</v>
      </c>
      <c r="M59" s="6">
        <f t="shared" si="4"/>
        <v>10</v>
      </c>
      <c r="N59" s="6" t="s">
        <v>424</v>
      </c>
      <c r="Q59" s="6" t="s">
        <v>351</v>
      </c>
      <c r="W59" s="6">
        <f t="shared" si="6"/>
        <v>60</v>
      </c>
      <c r="X59" s="6" t="str">
        <f t="shared" si="7"/>
        <v>VE</v>
      </c>
      <c r="Y59" s="19" t="str">
        <f t="shared" si="8"/>
        <v>VEA</v>
      </c>
    </row>
    <row r="60" spans="2:25" x14ac:dyDescent="0.3">
      <c r="B60" s="6" t="s">
        <v>354</v>
      </c>
      <c r="I60" s="6" t="str">
        <f t="shared" si="0"/>
        <v>VNM)</v>
      </c>
      <c r="J60" s="6" t="str">
        <f t="shared" si="1"/>
        <v>VNM</v>
      </c>
      <c r="K60" s="6">
        <f t="shared" si="2"/>
        <v>29</v>
      </c>
      <c r="L60" s="6">
        <f t="shared" si="3"/>
        <v>38</v>
      </c>
      <c r="M60" s="6">
        <f t="shared" si="4"/>
        <v>9</v>
      </c>
      <c r="N60" s="6" t="s">
        <v>1158</v>
      </c>
      <c r="Q60" s="6" t="s">
        <v>353</v>
      </c>
      <c r="W60" s="6">
        <f t="shared" si="6"/>
        <v>36</v>
      </c>
      <c r="X60" s="6" t="s">
        <v>1207</v>
      </c>
      <c r="Y60" s="19" t="s">
        <v>1208</v>
      </c>
    </row>
    <row r="61" spans="2:25" x14ac:dyDescent="0.3">
      <c r="B61" s="6" t="s">
        <v>356</v>
      </c>
      <c r="I61" s="6" t="str">
        <f t="shared" si="0"/>
        <v>ZMB)</v>
      </c>
      <c r="J61" s="6" t="str">
        <f t="shared" si="1"/>
        <v>ZMB</v>
      </c>
      <c r="K61" s="6">
        <f t="shared" si="2"/>
        <v>29</v>
      </c>
      <c r="L61" s="6">
        <f t="shared" si="3"/>
        <v>36</v>
      </c>
      <c r="M61" s="6">
        <f t="shared" si="4"/>
        <v>7</v>
      </c>
      <c r="N61" s="6" t="s">
        <v>1155</v>
      </c>
      <c r="Q61" s="6" t="s">
        <v>355</v>
      </c>
      <c r="W61" s="6">
        <f t="shared" si="6"/>
        <v>34</v>
      </c>
      <c r="X61" s="6" t="str">
        <f t="shared" si="7"/>
        <v>ZM</v>
      </c>
      <c r="Y61" s="19" t="str">
        <f t="shared" si="8"/>
        <v>ZMA</v>
      </c>
    </row>
    <row r="62" spans="2:25" x14ac:dyDescent="0.3">
      <c r="B62" s="6" t="s">
        <v>358</v>
      </c>
      <c r="I62" s="6" t="str">
        <f t="shared" si="0"/>
        <v>ZWE)</v>
      </c>
      <c r="J62" s="6" t="str">
        <f t="shared" si="1"/>
        <v>ZWE</v>
      </c>
      <c r="K62" s="6">
        <f t="shared" si="2"/>
        <v>29</v>
      </c>
      <c r="L62" s="6">
        <f t="shared" si="3"/>
        <v>38</v>
      </c>
      <c r="M62" s="6">
        <f t="shared" si="4"/>
        <v>9</v>
      </c>
      <c r="N62" s="6" t="s">
        <v>1209</v>
      </c>
      <c r="Q62" s="6" t="s">
        <v>357</v>
      </c>
      <c r="W62" s="6">
        <f t="shared" si="6"/>
        <v>36</v>
      </c>
      <c r="X62" s="6" t="str">
        <f t="shared" si="7"/>
        <v>ZW</v>
      </c>
      <c r="Y62" s="19" t="str">
        <f t="shared" si="8"/>
        <v>ZWA</v>
      </c>
    </row>
    <row r="63" spans="2:25" x14ac:dyDescent="0.3">
      <c r="B63" s="6" t="s">
        <v>1300</v>
      </c>
      <c r="I63" s="6" t="str">
        <f t="shared" ref="I63" si="9">RIGHT(B63,4)</f>
        <v>BRB)</v>
      </c>
      <c r="J63" s="6" t="str">
        <f t="shared" ref="J63" si="10">LEFT(I63,3)</f>
        <v>BRB</v>
      </c>
      <c r="K63" s="6">
        <f t="shared" ref="K63" si="11">FIND("for",B63)+4</f>
        <v>29</v>
      </c>
      <c r="L63" s="6">
        <f t="shared" ref="L63" si="12">FIND("(",B63,1)</f>
        <v>38</v>
      </c>
      <c r="M63" s="6">
        <f t="shared" ref="M63" si="13">MIN(L63-K63,10)</f>
        <v>9</v>
      </c>
      <c r="N63" s="6" t="s">
        <v>1304</v>
      </c>
      <c r="Q63" s="6" t="s">
        <v>1301</v>
      </c>
      <c r="W63" s="6">
        <f t="shared" ref="W63" si="14">FIND("TOT",Q63,1)</f>
        <v>36</v>
      </c>
      <c r="X63" s="6" t="str">
        <f t="shared" ref="X63" si="15">MID(Q63,W63+3,2)</f>
        <v>BB</v>
      </c>
      <c r="Y63" s="19" t="str">
        <f t="shared" ref="Y63" si="16">MID(Q63,W63+3,3)</f>
        <v>BB5</v>
      </c>
    </row>
    <row r="64" spans="2:25" x14ac:dyDescent="0.3">
      <c r="B64" s="6" t="s">
        <v>1303</v>
      </c>
      <c r="I64" s="6" t="str">
        <f t="shared" ref="I64" si="17">RIGHT(B64,4)</f>
        <v>JAM)</v>
      </c>
      <c r="J64" s="6" t="str">
        <f t="shared" ref="J64" si="18">LEFT(I64,3)</f>
        <v>JAM</v>
      </c>
      <c r="K64" s="6">
        <f t="shared" ref="K64" si="19">FIND("for",B64)+4</f>
        <v>29</v>
      </c>
      <c r="L64" s="6">
        <f t="shared" ref="L64" si="20">FIND("(",B64,1)</f>
        <v>37</v>
      </c>
      <c r="M64" s="6">
        <f t="shared" ref="M64" si="21">MIN(L64-K64,10)</f>
        <v>8</v>
      </c>
      <c r="N64" s="6" t="s">
        <v>1305</v>
      </c>
      <c r="Q64" s="6" t="s">
        <v>1302</v>
      </c>
      <c r="W64" s="6">
        <f t="shared" ref="W64" si="22">FIND("TOT",Q64,1)</f>
        <v>35</v>
      </c>
      <c r="X64" s="6" t="str">
        <f t="shared" ref="X64" si="23">MID(Q64,W64+3,2)</f>
        <v>JM</v>
      </c>
      <c r="Y64" s="19" t="str">
        <f t="shared" ref="Y64" si="24">MID(Q64,W64+3,3)</f>
        <v>JMA</v>
      </c>
    </row>
    <row r="65" spans="2:25" x14ac:dyDescent="0.3">
      <c r="B65" s="6" t="s">
        <v>3641</v>
      </c>
      <c r="I65" s="6" t="str">
        <f t="shared" ref="I65" si="25">RIGHT(B65,4)</f>
        <v>THA)</v>
      </c>
      <c r="J65" s="6" t="str">
        <f t="shared" ref="J65" si="26">LEFT(I65,3)</f>
        <v>THA</v>
      </c>
      <c r="K65" s="6">
        <f t="shared" ref="K65" si="27">FIND("for",B65)+4</f>
        <v>29</v>
      </c>
      <c r="L65" s="6">
        <f t="shared" ref="L65" si="28">FIND("(",B65,1)</f>
        <v>38</v>
      </c>
      <c r="M65" s="6">
        <f t="shared" ref="M65" si="29">MIN(L65-K65,10)</f>
        <v>9</v>
      </c>
      <c r="N65" s="6" t="s">
        <v>3642</v>
      </c>
      <c r="Q65" s="6" t="s">
        <v>3643</v>
      </c>
      <c r="W65" s="6">
        <f t="shared" ref="W65" si="30">FIND("TOT",Q65,1)</f>
        <v>36</v>
      </c>
      <c r="X65" s="6" t="str">
        <f t="shared" ref="X65" si="31">MID(Q65,W65+3,2)</f>
        <v>TH</v>
      </c>
      <c r="Y65" s="19" t="str">
        <f t="shared" ref="Y65" si="32">MID(Q65,W65+3,3)</f>
        <v>THA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Spinner 1">
              <controlPr defaultSize="0" autoPict="0">
                <anchor moveWithCells="1" sizeWithCells="1">
                  <from>
                    <xdr:col>4</xdr:col>
                    <xdr:colOff>133350</xdr:colOff>
                    <xdr:row>0</xdr:row>
                    <xdr:rowOff>165100</xdr:rowOff>
                  </from>
                  <to>
                    <xdr:col>4</xdr:col>
                    <xdr:colOff>469900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5</xdr:col>
                    <xdr:colOff>317500</xdr:colOff>
                    <xdr:row>1</xdr:row>
                    <xdr:rowOff>0</xdr:rowOff>
                  </from>
                  <to>
                    <xdr:col>8</xdr:col>
                    <xdr:colOff>127000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AH110"/>
  <sheetViews>
    <sheetView zoomScale="80" zoomScaleNormal="80" workbookViewId="0">
      <pane xSplit="5" ySplit="10" topLeftCell="N69" activePane="bottomRight" state="frozen"/>
      <selection pane="topRight" activeCell="F1" sqref="F1"/>
      <selection pane="bottomLeft" activeCell="A13" sqref="A13"/>
      <selection pane="bottomRight" activeCell="V81" sqref="V81"/>
    </sheetView>
  </sheetViews>
  <sheetFormatPr defaultRowHeight="14" x14ac:dyDescent="0.3"/>
  <cols>
    <col min="1" max="2" width="3.08203125" style="6" customWidth="1"/>
    <col min="3" max="3" width="34.08203125" style="6" customWidth="1"/>
    <col min="4" max="6" width="9" style="6" customWidth="1"/>
    <col min="7" max="7" width="24.33203125" style="6" customWidth="1"/>
    <col min="8" max="8" width="9" style="6" customWidth="1"/>
    <col min="9" max="9" width="10.75" style="6" customWidth="1"/>
    <col min="10" max="10" width="8.6640625" style="6"/>
    <col min="11" max="11" width="18" style="6" customWidth="1"/>
    <col min="12" max="12" width="17.5" style="6" customWidth="1"/>
    <col min="13" max="13" width="93.58203125" style="17" customWidth="1"/>
    <col min="14" max="14" width="10" style="18" customWidth="1"/>
    <col min="15" max="16384" width="8.6640625" style="6"/>
  </cols>
  <sheetData>
    <row r="1" spans="1:34" x14ac:dyDescent="0.3"/>
    <row r="2" spans="1:34" ht="15.5" x14ac:dyDescent="0.35">
      <c r="C2" s="6" t="s">
        <v>1009</v>
      </c>
      <c r="D2" s="13">
        <v>2</v>
      </c>
      <c r="E2" s="6" t="s">
        <v>1115</v>
      </c>
      <c r="N2" s="24"/>
      <c r="O2" s="23"/>
      <c r="P2" s="23"/>
    </row>
    <row r="3" spans="1:34" ht="15.5" x14ac:dyDescent="0.35">
      <c r="N3" s="24" t="s">
        <v>793</v>
      </c>
      <c r="O3" s="24" t="s">
        <v>794</v>
      </c>
      <c r="P3" s="24" t="s">
        <v>1210</v>
      </c>
    </row>
    <row r="4" spans="1:34" ht="15.5" x14ac:dyDescent="0.35">
      <c r="C4" s="6" t="s">
        <v>1114</v>
      </c>
      <c r="D4" s="6" t="s">
        <v>377</v>
      </c>
      <c r="E4" s="6" t="s">
        <v>1116</v>
      </c>
      <c r="F4" s="6" t="s">
        <v>1117</v>
      </c>
      <c r="G4" s="6" t="s">
        <v>1026</v>
      </c>
      <c r="I4" s="6" t="s">
        <v>1027</v>
      </c>
      <c r="K4" s="6" t="s">
        <v>1028</v>
      </c>
      <c r="L4" s="6" t="s">
        <v>1029</v>
      </c>
      <c r="N4" s="24"/>
      <c r="O4" s="24"/>
      <c r="P4" s="24"/>
      <c r="R4" s="6" t="s">
        <v>1149</v>
      </c>
    </row>
    <row r="5" spans="1:34" ht="15.5" x14ac:dyDescent="0.35">
      <c r="D5" s="6">
        <f>INDEX(D11:D100,$D$2)</f>
        <v>18</v>
      </c>
      <c r="E5" s="6">
        <f>INDEX(E11:E100,$D$2)</f>
        <v>33</v>
      </c>
      <c r="F5" s="6">
        <f>INDEX(F11:F100,$D$2)</f>
        <v>49</v>
      </c>
      <c r="G5" s="6" t="str">
        <f>INDEX(G11:G100,$D$2)</f>
        <v>GHANGDPRPCPCPPPT</v>
      </c>
      <c r="I5" s="6">
        <f>INDEX(I11:I100,$D$2)</f>
        <v>1</v>
      </c>
      <c r="K5" s="6" t="str">
        <f>INDEX(K11:K100,$D$2)</f>
        <v/>
      </c>
      <c r="L5" s="6" t="str">
        <f>INDEX(L11:L100,$D$2)</f>
        <v>NGDPRPCPCPPPT</v>
      </c>
      <c r="N5" s="24" t="s">
        <v>775</v>
      </c>
      <c r="O5" s="24" t="s">
        <v>775</v>
      </c>
      <c r="P5" s="24" t="s">
        <v>775</v>
      </c>
      <c r="R5" s="38">
        <f>INDEX(R11:R99,$D$2)</f>
        <v>1</v>
      </c>
    </row>
    <row r="6" spans="1:34" ht="15.5" x14ac:dyDescent="0.35">
      <c r="D6" s="6" t="str">
        <f>INDEX(C11:C100,$D$2)</f>
        <v>Real GDP Capita  %</v>
      </c>
      <c r="M6" s="45" t="s">
        <v>1312</v>
      </c>
      <c r="N6" s="24" t="s">
        <v>772</v>
      </c>
      <c r="O6" s="24" t="s">
        <v>777</v>
      </c>
      <c r="P6" s="24" t="s">
        <v>780</v>
      </c>
      <c r="R6" s="6" t="s">
        <v>1150</v>
      </c>
    </row>
    <row r="7" spans="1:34" ht="15.5" x14ac:dyDescent="0.35">
      <c r="M7" s="45" t="s">
        <v>1313</v>
      </c>
      <c r="N7" s="24" t="s">
        <v>1</v>
      </c>
      <c r="O7" s="24" t="s">
        <v>376</v>
      </c>
      <c r="P7" s="24" t="s">
        <v>376</v>
      </c>
      <c r="R7" s="6" t="s">
        <v>1151</v>
      </c>
    </row>
    <row r="8" spans="1:34" x14ac:dyDescent="0.3">
      <c r="C8" s="6" t="s">
        <v>384</v>
      </c>
      <c r="H8" s="6" t="s">
        <v>387</v>
      </c>
      <c r="I8" s="6" t="str">
        <f>N7</f>
        <v>GHA</v>
      </c>
      <c r="K8" s="6" t="s">
        <v>772</v>
      </c>
      <c r="M8" s="6"/>
    </row>
    <row r="9" spans="1:34" ht="15.5" x14ac:dyDescent="0.35">
      <c r="C9" s="6" t="s">
        <v>1030</v>
      </c>
      <c r="H9" s="6" t="s">
        <v>795</v>
      </c>
      <c r="I9" s="6" t="str">
        <f>O7</f>
        <v>GH</v>
      </c>
      <c r="K9" s="6" t="s">
        <v>772</v>
      </c>
      <c r="M9" s="23" t="s">
        <v>0</v>
      </c>
    </row>
    <row r="10" spans="1:34" ht="15.5" x14ac:dyDescent="0.35">
      <c r="D10" s="6" t="s">
        <v>377</v>
      </c>
      <c r="E10" s="6" t="s">
        <v>1116</v>
      </c>
      <c r="F10" s="6" t="s">
        <v>1117</v>
      </c>
      <c r="G10" s="6" t="s">
        <v>378</v>
      </c>
      <c r="K10" s="6" t="s">
        <v>375</v>
      </c>
      <c r="L10" s="6" t="s">
        <v>379</v>
      </c>
      <c r="M10" s="23" t="s">
        <v>1122</v>
      </c>
    </row>
    <row r="11" spans="1:34" ht="15.5" x14ac:dyDescent="0.35">
      <c r="A11" s="13">
        <v>1</v>
      </c>
      <c r="C11" s="6" t="s">
        <v>1246</v>
      </c>
      <c r="D11" s="6">
        <f>LEN(C11)</f>
        <v>16</v>
      </c>
      <c r="E11" s="6">
        <f t="shared" ref="E11:E20" si="0">FIND("(",M11,1)+1</f>
        <v>36</v>
      </c>
      <c r="F11" s="6">
        <f t="shared" ref="F11:F20" si="1">FIND(")",M11,1)</f>
        <v>50</v>
      </c>
      <c r="G11" s="6" t="str">
        <f t="shared" ref="G11:G38" si="2">MID(M11,E11,F11-E11)</f>
        <v>NYGDPPCAPKDGHA</v>
      </c>
      <c r="H11" s="6">
        <f>R11</f>
        <v>1</v>
      </c>
      <c r="I11" s="6">
        <f>CHOOSE(H11,FIND($N$7,G11,1),FIND($I$9,G11,1))</f>
        <v>12</v>
      </c>
      <c r="K11" s="6" t="str">
        <f>MID(G11,1,I11-1)</f>
        <v>NYGDPPCAPKD</v>
      </c>
      <c r="L11" s="6" t="str">
        <f t="shared" ref="L11:L38" si="3">IF(R11,MID(G11,I11+3,20),MID(G11,I11+2,20))</f>
        <v/>
      </c>
      <c r="M11" s="23" t="s">
        <v>1060</v>
      </c>
      <c r="N11" s="18">
        <f t="shared" ref="N11:O11" si="4">FIND(N$7,$M11,1)</f>
        <v>47</v>
      </c>
      <c r="O11" s="18">
        <f t="shared" si="4"/>
        <v>47</v>
      </c>
      <c r="R11" s="6">
        <f>IF(ISNUMBER(N11),1,IF(ISNUMBER(O11),2,3))</f>
        <v>1</v>
      </c>
      <c r="S11" s="6" t="s">
        <v>1</v>
      </c>
      <c r="T11" s="6" t="s">
        <v>376</v>
      </c>
      <c r="U11" s="6" t="s">
        <v>376</v>
      </c>
      <c r="V11" s="20" t="str">
        <f>INDEX(S11:U11,R11)</f>
        <v>GHA</v>
      </c>
      <c r="W11" s="6" t="s">
        <v>772</v>
      </c>
      <c r="X11" s="6" t="s">
        <v>777</v>
      </c>
      <c r="Y11" s="6" t="s">
        <v>780</v>
      </c>
      <c r="Z11" s="20" t="str">
        <f>INDEX(W11:Y11,R11)</f>
        <v>IND</v>
      </c>
      <c r="AA11" s="6" t="s">
        <v>774</v>
      </c>
      <c r="AB11" s="6" t="s">
        <v>774</v>
      </c>
      <c r="AC11" s="6" t="s">
        <v>774</v>
      </c>
      <c r="AD11" s="6" t="s">
        <v>775</v>
      </c>
      <c r="AE11" s="6" t="s">
        <v>775</v>
      </c>
      <c r="AF11" s="6" t="s">
        <v>775</v>
      </c>
    </row>
    <row r="12" spans="1:34" ht="15.5" x14ac:dyDescent="0.35">
      <c r="A12" s="13">
        <v>2</v>
      </c>
      <c r="C12" s="6" t="s">
        <v>1306</v>
      </c>
      <c r="D12" s="6">
        <f>LEN(C12)</f>
        <v>18</v>
      </c>
      <c r="E12" s="6">
        <f>FIND("(",M12,1)+1</f>
        <v>33</v>
      </c>
      <c r="F12" s="6">
        <f>FIND(")",M12,1)</f>
        <v>49</v>
      </c>
      <c r="G12" s="6" t="str">
        <f>MID(M12,E12,F12-E12)</f>
        <v>GHANGDPRPCPCPPPT</v>
      </c>
      <c r="H12" s="6">
        <f>R12</f>
        <v>1</v>
      </c>
      <c r="I12" s="6">
        <f>CHOOSE(H12,FIND($N$7,G12,1),FIND($I$9,G12,1))</f>
        <v>1</v>
      </c>
      <c r="K12" s="6" t="str">
        <f>MID(G12,1,I12-1)</f>
        <v/>
      </c>
      <c r="L12" s="6" t="str">
        <f>IF(R12,MID(G12,I12+3,20),MID(G12,I12+2,20))</f>
        <v>NGDPRPCPCPPPT</v>
      </c>
      <c r="M12" s="23" t="s">
        <v>1061</v>
      </c>
      <c r="N12" s="18">
        <f t="shared" ref="N12:O14" si="5">FIND(N$7,$M12,1)</f>
        <v>33</v>
      </c>
      <c r="O12" s="18">
        <f t="shared" si="5"/>
        <v>33</v>
      </c>
      <c r="R12" s="6">
        <f>IF(ISNUMBER(N12),1,IF(ISNUMBER(O12),2,3))</f>
        <v>1</v>
      </c>
      <c r="S12" s="6" t="s">
        <v>1</v>
      </c>
      <c r="T12" s="6" t="s">
        <v>376</v>
      </c>
      <c r="U12" s="6" t="s">
        <v>376</v>
      </c>
      <c r="V12" s="21" t="str">
        <f>INDEX(S12:U12,R12)</f>
        <v>GHA</v>
      </c>
      <c r="W12" s="6" t="s">
        <v>772</v>
      </c>
      <c r="X12" s="6" t="s">
        <v>777</v>
      </c>
      <c r="Y12" s="6" t="s">
        <v>780</v>
      </c>
      <c r="Z12" s="21" t="str">
        <f>INDEX(W12:Y12,R12)</f>
        <v>IND</v>
      </c>
      <c r="AA12" s="6" t="s">
        <v>774</v>
      </c>
      <c r="AB12" s="6" t="s">
        <v>774</v>
      </c>
      <c r="AC12" s="6" t="s">
        <v>774</v>
      </c>
      <c r="AD12" s="6" t="s">
        <v>775</v>
      </c>
      <c r="AE12" s="6" t="s">
        <v>775</v>
      </c>
      <c r="AF12" s="6" t="s">
        <v>775</v>
      </c>
      <c r="AH12" s="6" t="s">
        <v>1348</v>
      </c>
    </row>
    <row r="13" spans="1:34" ht="15.5" x14ac:dyDescent="0.35">
      <c r="A13" s="13">
        <v>3</v>
      </c>
      <c r="C13" s="6" t="s">
        <v>1316</v>
      </c>
      <c r="D13" s="6">
        <f t="shared" ref="D13:D19" si="6">LEN(C13)</f>
        <v>20</v>
      </c>
      <c r="E13" s="6">
        <f t="shared" si="0"/>
        <v>46</v>
      </c>
      <c r="F13" s="6">
        <f t="shared" si="1"/>
        <v>62</v>
      </c>
      <c r="G13" s="6" t="str">
        <f t="shared" si="2"/>
        <v>PCAGDPGHA646NWDB</v>
      </c>
      <c r="H13" s="6">
        <v>3</v>
      </c>
      <c r="I13" s="6">
        <f>CHOOSE(H13,FIND($N$7,G13,1),FIND($I$9,G13,1),FIND($N$7,G13,1))</f>
        <v>7</v>
      </c>
      <c r="K13" s="6" t="str">
        <f t="shared" ref="K13:K19" si="7">MID(G13,1,I13-1)</f>
        <v>PCAGDP</v>
      </c>
      <c r="L13" s="6" t="str">
        <f t="shared" si="3"/>
        <v>646NWDB</v>
      </c>
      <c r="M13" s="23" t="s">
        <v>1062</v>
      </c>
      <c r="N13" s="18">
        <f t="shared" si="5"/>
        <v>52</v>
      </c>
      <c r="O13" s="18">
        <f t="shared" si="5"/>
        <v>52</v>
      </c>
      <c r="R13" s="6">
        <v>2</v>
      </c>
      <c r="S13" s="6" t="s">
        <v>1</v>
      </c>
      <c r="T13" s="6" t="s">
        <v>376</v>
      </c>
      <c r="U13" s="6" t="s">
        <v>376</v>
      </c>
      <c r="V13" s="21" t="str">
        <f t="shared" ref="V13:V75" si="8">INDEX(S13:U13,R13)</f>
        <v>GH</v>
      </c>
      <c r="W13" s="6" t="s">
        <v>772</v>
      </c>
      <c r="X13" s="6" t="s">
        <v>777</v>
      </c>
      <c r="Y13" s="6" t="s">
        <v>780</v>
      </c>
      <c r="Z13" s="21" t="str">
        <f t="shared" ref="Z13:Z75" si="9">INDEX(W13:Y13,R13)</f>
        <v>INA</v>
      </c>
      <c r="AA13" s="6" t="s">
        <v>774</v>
      </c>
      <c r="AB13" s="6" t="s">
        <v>774</v>
      </c>
      <c r="AC13" s="6" t="s">
        <v>774</v>
      </c>
      <c r="AD13" s="6" t="s">
        <v>775</v>
      </c>
      <c r="AE13" s="6" t="s">
        <v>775</v>
      </c>
      <c r="AF13" s="6" t="s">
        <v>775</v>
      </c>
    </row>
    <row r="14" spans="1:34" ht="15.5" x14ac:dyDescent="0.35">
      <c r="A14" s="13">
        <v>4</v>
      </c>
      <c r="C14" s="6" t="s">
        <v>1317</v>
      </c>
      <c r="D14" s="6">
        <f t="shared" si="6"/>
        <v>10</v>
      </c>
      <c r="E14" s="6">
        <f t="shared" si="0"/>
        <v>41</v>
      </c>
      <c r="F14" s="6">
        <f t="shared" si="1"/>
        <v>55</v>
      </c>
      <c r="G14" s="6" t="str">
        <f t="shared" si="2"/>
        <v>GHANGDPRPCPPPT</v>
      </c>
      <c r="H14" s="6">
        <f t="shared" ref="H14:H75" si="10">R14</f>
        <v>1</v>
      </c>
      <c r="I14" s="6">
        <f>CHOOSE(H14,FIND($N$7,G14,1),FIND($I$9,G14,1))</f>
        <v>1</v>
      </c>
      <c r="K14" s="6" t="str">
        <f t="shared" si="7"/>
        <v/>
      </c>
      <c r="L14" s="6" t="str">
        <f t="shared" si="3"/>
        <v>NGDPRPCPPPT</v>
      </c>
      <c r="M14" s="23" t="s">
        <v>1063</v>
      </c>
      <c r="N14" s="18">
        <f t="shared" si="5"/>
        <v>41</v>
      </c>
      <c r="O14" s="18">
        <f t="shared" si="5"/>
        <v>41</v>
      </c>
      <c r="R14" s="6">
        <f t="shared" ref="R14:R64" si="11">IF(ISNUMBER(N14),1,IF(ISNUMBER(O14),2,3))</f>
        <v>1</v>
      </c>
      <c r="S14" s="6" t="s">
        <v>1</v>
      </c>
      <c r="T14" s="6" t="s">
        <v>376</v>
      </c>
      <c r="U14" s="6" t="s">
        <v>376</v>
      </c>
      <c r="V14" s="21" t="str">
        <f t="shared" si="8"/>
        <v>GHA</v>
      </c>
      <c r="W14" s="6" t="s">
        <v>772</v>
      </c>
      <c r="X14" s="6" t="s">
        <v>777</v>
      </c>
      <c r="Y14" s="6" t="s">
        <v>780</v>
      </c>
      <c r="Z14" s="21" t="str">
        <f t="shared" si="9"/>
        <v>IND</v>
      </c>
      <c r="AA14" s="6" t="s">
        <v>774</v>
      </c>
      <c r="AB14" s="6" t="s">
        <v>774</v>
      </c>
      <c r="AC14" s="6" t="s">
        <v>774</v>
      </c>
      <c r="AD14" s="6" t="s">
        <v>775</v>
      </c>
      <c r="AE14" s="6" t="s">
        <v>775</v>
      </c>
      <c r="AF14" s="6" t="s">
        <v>775</v>
      </c>
    </row>
    <row r="15" spans="1:34" ht="15.5" x14ac:dyDescent="0.35">
      <c r="A15" s="13">
        <v>5</v>
      </c>
      <c r="C15" s="6" t="s">
        <v>372</v>
      </c>
      <c r="D15" s="6">
        <f t="shared" si="6"/>
        <v>8</v>
      </c>
      <c r="E15" s="6">
        <f t="shared" si="0"/>
        <v>50</v>
      </c>
      <c r="F15" s="6">
        <f t="shared" si="1"/>
        <v>66</v>
      </c>
      <c r="G15" s="6" t="str">
        <f t="shared" si="2"/>
        <v>RGDPNABRA666NRUG</v>
      </c>
      <c r="H15" s="6">
        <f t="shared" si="10"/>
        <v>2</v>
      </c>
      <c r="I15" s="6">
        <f>FIND(AA15,G15,1)</f>
        <v>7</v>
      </c>
      <c r="K15" s="6" t="str">
        <f t="shared" si="7"/>
        <v>RGDPNA</v>
      </c>
      <c r="L15" s="6" t="str">
        <f t="shared" si="3"/>
        <v>666NRUG</v>
      </c>
      <c r="M15" s="23" t="s">
        <v>773</v>
      </c>
      <c r="N15" s="18" t="e">
        <f>FIND(#REF!,$M15,1)</f>
        <v>#REF!</v>
      </c>
      <c r="O15" s="18" t="e">
        <f>FIND(#REF!,$M15,1)</f>
        <v>#REF!</v>
      </c>
      <c r="P15" s="18" t="e">
        <f>FIND(#REF!,$M15,1)</f>
        <v>#REF!</v>
      </c>
      <c r="Q15" s="6" t="s">
        <v>774</v>
      </c>
      <c r="R15" s="6">
        <v>2</v>
      </c>
      <c r="S15" s="6" t="s">
        <v>1</v>
      </c>
      <c r="T15" s="6" t="s">
        <v>376</v>
      </c>
      <c r="U15" s="6" t="s">
        <v>376</v>
      </c>
      <c r="V15" s="21" t="str">
        <f t="shared" si="8"/>
        <v>GH</v>
      </c>
      <c r="W15" s="6" t="s">
        <v>772</v>
      </c>
      <c r="X15" s="6" t="s">
        <v>777</v>
      </c>
      <c r="Y15" s="6" t="s">
        <v>780</v>
      </c>
      <c r="Z15" s="21" t="str">
        <f t="shared" si="9"/>
        <v>INA</v>
      </c>
      <c r="AA15" s="6" t="s">
        <v>774</v>
      </c>
      <c r="AB15" s="6" t="s">
        <v>774</v>
      </c>
      <c r="AC15" s="6" t="s">
        <v>774</v>
      </c>
      <c r="AD15" s="6" t="s">
        <v>775</v>
      </c>
      <c r="AE15" s="6" t="s">
        <v>775</v>
      </c>
      <c r="AF15" s="6" t="s">
        <v>775</v>
      </c>
    </row>
    <row r="16" spans="1:34" ht="15.5" x14ac:dyDescent="0.35">
      <c r="A16" s="13">
        <v>6</v>
      </c>
      <c r="C16" s="6" t="s">
        <v>1346</v>
      </c>
      <c r="D16" s="6">
        <f t="shared" si="6"/>
        <v>16</v>
      </c>
      <c r="E16" s="6">
        <f t="shared" si="0"/>
        <v>34</v>
      </c>
      <c r="F16" s="6">
        <f t="shared" si="1"/>
        <v>50</v>
      </c>
      <c r="G16" s="6" t="str">
        <f t="shared" si="2"/>
        <v>MKTGNIGHA646NWDB</v>
      </c>
      <c r="H16" s="6">
        <v>2</v>
      </c>
      <c r="I16" s="6">
        <f>CHOOSE(H16,FIND($N$7,G16,1),FIND($I$9,G16,1))</f>
        <v>7</v>
      </c>
      <c r="K16" s="6" t="str">
        <f t="shared" si="7"/>
        <v>MKTGNI</v>
      </c>
      <c r="L16" s="6" t="str">
        <f t="shared" si="3"/>
        <v>646NWDB</v>
      </c>
      <c r="M16" s="23" t="s">
        <v>1064</v>
      </c>
      <c r="N16" s="18">
        <f>FIND(N$7,$M16,1)</f>
        <v>40</v>
      </c>
      <c r="O16" s="18">
        <f>FIND(O$7,$M16,1)</f>
        <v>40</v>
      </c>
      <c r="R16" s="6">
        <v>2</v>
      </c>
      <c r="S16" s="6" t="s">
        <v>1</v>
      </c>
      <c r="T16" s="6" t="s">
        <v>376</v>
      </c>
      <c r="U16" s="6" t="s">
        <v>376</v>
      </c>
      <c r="V16" s="21" t="str">
        <f t="shared" si="8"/>
        <v>GH</v>
      </c>
      <c r="W16" s="6" t="s">
        <v>772</v>
      </c>
      <c r="X16" s="6" t="s">
        <v>777</v>
      </c>
      <c r="Y16" s="6" t="s">
        <v>780</v>
      </c>
      <c r="Z16" s="21" t="str">
        <f t="shared" si="9"/>
        <v>INA</v>
      </c>
      <c r="AA16" s="6" t="s">
        <v>774</v>
      </c>
      <c r="AB16" s="6" t="s">
        <v>774</v>
      </c>
      <c r="AC16" s="6" t="s">
        <v>774</v>
      </c>
      <c r="AD16" s="6" t="s">
        <v>775</v>
      </c>
      <c r="AE16" s="6" t="s">
        <v>775</v>
      </c>
      <c r="AF16" s="6" t="s">
        <v>775</v>
      </c>
    </row>
    <row r="17" spans="1:32" ht="15.5" x14ac:dyDescent="0.35">
      <c r="A17" s="13">
        <v>7</v>
      </c>
      <c r="C17" s="6" t="s">
        <v>1318</v>
      </c>
      <c r="D17" s="6">
        <f t="shared" si="6"/>
        <v>8</v>
      </c>
      <c r="E17" s="6">
        <f t="shared" si="0"/>
        <v>35</v>
      </c>
      <c r="F17" s="6">
        <f t="shared" si="1"/>
        <v>51</v>
      </c>
      <c r="G17" s="6" t="str">
        <f t="shared" si="2"/>
        <v>MKTGDPGHA646NWDB</v>
      </c>
      <c r="H17" s="6">
        <f t="shared" si="10"/>
        <v>1</v>
      </c>
      <c r="I17" s="6">
        <f>CHOOSE(H17,FIND($N$7,G17,1),FIND($I$9,G17,1))</f>
        <v>7</v>
      </c>
      <c r="K17" s="6" t="str">
        <f t="shared" si="7"/>
        <v>MKTGDP</v>
      </c>
      <c r="L17" s="6" t="str">
        <f t="shared" si="3"/>
        <v>646NWDB</v>
      </c>
      <c r="M17" s="23" t="s">
        <v>1065</v>
      </c>
      <c r="N17" s="18">
        <f>FIND(N$7,$M17,1)</f>
        <v>41</v>
      </c>
      <c r="O17" s="18">
        <f>FIND(O$7,$M17,1)</f>
        <v>41</v>
      </c>
      <c r="R17" s="6">
        <f t="shared" si="11"/>
        <v>1</v>
      </c>
      <c r="S17" s="6" t="s">
        <v>1</v>
      </c>
      <c r="T17" s="6" t="s">
        <v>376</v>
      </c>
      <c r="U17" s="6" t="s">
        <v>376</v>
      </c>
      <c r="V17" s="21" t="str">
        <f t="shared" si="8"/>
        <v>GHA</v>
      </c>
      <c r="W17" s="6" t="s">
        <v>772</v>
      </c>
      <c r="X17" s="6" t="s">
        <v>777</v>
      </c>
      <c r="Y17" s="6" t="s">
        <v>780</v>
      </c>
      <c r="Z17" s="21" t="str">
        <f t="shared" si="9"/>
        <v>IND</v>
      </c>
      <c r="AA17" s="6" t="s">
        <v>774</v>
      </c>
      <c r="AB17" s="6" t="s">
        <v>774</v>
      </c>
      <c r="AC17" s="6" t="s">
        <v>774</v>
      </c>
      <c r="AD17" s="6" t="s">
        <v>775</v>
      </c>
      <c r="AE17" s="6" t="s">
        <v>775</v>
      </c>
      <c r="AF17" s="6" t="s">
        <v>775</v>
      </c>
    </row>
    <row r="18" spans="1:32" ht="15.5" x14ac:dyDescent="0.35">
      <c r="A18" s="13">
        <v>8</v>
      </c>
      <c r="C18" s="6" t="s">
        <v>1318</v>
      </c>
      <c r="D18" s="6">
        <f t="shared" si="6"/>
        <v>8</v>
      </c>
      <c r="E18" s="6">
        <f t="shared" si="0"/>
        <v>35</v>
      </c>
      <c r="F18" s="6">
        <f t="shared" si="1"/>
        <v>51</v>
      </c>
      <c r="G18" s="6" t="str">
        <f t="shared" si="2"/>
        <v>MKTGDPINA646NWDB</v>
      </c>
      <c r="H18" s="6">
        <f t="shared" si="10"/>
        <v>2</v>
      </c>
      <c r="I18" s="6">
        <f>FIND(Z18,G18,1)</f>
        <v>7</v>
      </c>
      <c r="K18" s="6" t="str">
        <f t="shared" si="7"/>
        <v>MKTGDP</v>
      </c>
      <c r="L18" s="6" t="str">
        <f t="shared" si="3"/>
        <v>646NWDB</v>
      </c>
      <c r="M18" s="23" t="s">
        <v>776</v>
      </c>
      <c r="N18" s="18" t="e">
        <f>FIND(N$6,$M18,1)</f>
        <v>#VALUE!</v>
      </c>
      <c r="O18" s="18">
        <f>FIND(O$6,$M18,1)</f>
        <v>41</v>
      </c>
      <c r="P18" s="18">
        <f>FIND(P$6,$M18,1)</f>
        <v>41</v>
      </c>
      <c r="Q18" s="6" t="s">
        <v>777</v>
      </c>
      <c r="R18" s="6">
        <f>IF(ISNUMBER(N18),1,IF(ISNUMBER(O18),2,3))</f>
        <v>2</v>
      </c>
      <c r="S18" s="6" t="s">
        <v>1</v>
      </c>
      <c r="T18" s="6" t="s">
        <v>376</v>
      </c>
      <c r="U18" s="6" t="s">
        <v>376</v>
      </c>
      <c r="V18" s="21" t="str">
        <f t="shared" si="8"/>
        <v>GH</v>
      </c>
      <c r="W18" s="6" t="s">
        <v>772</v>
      </c>
      <c r="X18" s="6" t="s">
        <v>777</v>
      </c>
      <c r="Y18" s="6" t="s">
        <v>780</v>
      </c>
      <c r="Z18" s="21" t="str">
        <f t="shared" si="9"/>
        <v>INA</v>
      </c>
      <c r="AA18" s="6" t="s">
        <v>774</v>
      </c>
      <c r="AB18" s="6" t="s">
        <v>774</v>
      </c>
      <c r="AC18" s="6" t="s">
        <v>774</v>
      </c>
      <c r="AD18" s="6" t="s">
        <v>775</v>
      </c>
      <c r="AE18" s="6" t="s">
        <v>775</v>
      </c>
      <c r="AF18" s="6" t="s">
        <v>775</v>
      </c>
    </row>
    <row r="19" spans="1:32" ht="15.5" x14ac:dyDescent="0.35">
      <c r="A19" s="13">
        <v>9</v>
      </c>
      <c r="C19" s="6" t="s">
        <v>1319</v>
      </c>
      <c r="D19" s="6">
        <f t="shared" si="6"/>
        <v>14</v>
      </c>
      <c r="E19" s="6">
        <f t="shared" si="0"/>
        <v>30</v>
      </c>
      <c r="F19" s="6">
        <f t="shared" si="1"/>
        <v>46</v>
      </c>
      <c r="G19" s="6" t="str">
        <f t="shared" si="2"/>
        <v>GHANGDPXORPCPPPT</v>
      </c>
      <c r="H19" s="6">
        <f t="shared" si="10"/>
        <v>1</v>
      </c>
      <c r="I19" s="6">
        <f>CHOOSE(H19,FIND($N$7,G19,1),FIND($I$9,G19,1))</f>
        <v>1</v>
      </c>
      <c r="K19" s="6" t="str">
        <f t="shared" si="7"/>
        <v/>
      </c>
      <c r="L19" s="6" t="str">
        <f t="shared" si="3"/>
        <v>NGDPXORPCPPPT</v>
      </c>
      <c r="M19" s="23" t="s">
        <v>1066</v>
      </c>
      <c r="N19" s="18">
        <f>FIND(N$7,$M19,1)</f>
        <v>30</v>
      </c>
      <c r="O19" s="18">
        <f>FIND(O$7,$M19,1)</f>
        <v>30</v>
      </c>
      <c r="R19" s="6">
        <f t="shared" si="11"/>
        <v>1</v>
      </c>
      <c r="S19" s="6" t="s">
        <v>1</v>
      </c>
      <c r="T19" s="6" t="s">
        <v>376</v>
      </c>
      <c r="U19" s="6" t="s">
        <v>376</v>
      </c>
      <c r="V19" s="21" t="str">
        <f t="shared" si="8"/>
        <v>GHA</v>
      </c>
      <c r="W19" s="6" t="s">
        <v>772</v>
      </c>
      <c r="X19" s="6" t="s">
        <v>777</v>
      </c>
      <c r="Y19" s="6" t="s">
        <v>780</v>
      </c>
      <c r="Z19" s="21" t="str">
        <f t="shared" si="9"/>
        <v>IND</v>
      </c>
      <c r="AA19" s="6" t="s">
        <v>774</v>
      </c>
      <c r="AB19" s="6" t="s">
        <v>774</v>
      </c>
      <c r="AC19" s="6" t="s">
        <v>774</v>
      </c>
      <c r="AD19" s="6" t="s">
        <v>775</v>
      </c>
      <c r="AE19" s="6" t="s">
        <v>775</v>
      </c>
      <c r="AF19" s="6" t="s">
        <v>775</v>
      </c>
    </row>
    <row r="20" spans="1:32" ht="15.5" x14ac:dyDescent="0.35">
      <c r="A20" s="13">
        <v>10</v>
      </c>
      <c r="C20" s="6" t="s">
        <v>1320</v>
      </c>
      <c r="D20" s="6">
        <f t="shared" ref="D20:D34" si="12">LEN(C20)</f>
        <v>9</v>
      </c>
      <c r="E20" s="6">
        <f t="shared" si="0"/>
        <v>33</v>
      </c>
      <c r="F20" s="6">
        <f t="shared" si="1"/>
        <v>49</v>
      </c>
      <c r="G20" s="6" t="str">
        <f t="shared" si="2"/>
        <v>DDOE01GHA086NWDB</v>
      </c>
      <c r="H20" s="6">
        <f t="shared" si="10"/>
        <v>2</v>
      </c>
      <c r="I20" s="6">
        <f>CHOOSE(H20,FIND($N$7,G20,1),FIND($I$9,G20,1))</f>
        <v>7</v>
      </c>
      <c r="K20" s="6" t="str">
        <f t="shared" ref="K20:K34" si="13">MID(G20,1,I20-1)</f>
        <v>DDOE01</v>
      </c>
      <c r="L20" s="6" t="str">
        <f t="shared" si="3"/>
        <v>086NWDB</v>
      </c>
      <c r="M20" s="23" t="s">
        <v>1067</v>
      </c>
      <c r="N20" s="18">
        <f>FIND(N$7,$M20,1)</f>
        <v>39</v>
      </c>
      <c r="O20" s="18">
        <f>FIND(O$7,$M20,1)</f>
        <v>39</v>
      </c>
      <c r="R20" s="6">
        <v>2</v>
      </c>
      <c r="S20" s="6" t="s">
        <v>1</v>
      </c>
      <c r="T20" s="6" t="s">
        <v>376</v>
      </c>
      <c r="U20" s="6" t="s">
        <v>376</v>
      </c>
      <c r="V20" s="21" t="str">
        <f t="shared" si="8"/>
        <v>GH</v>
      </c>
      <c r="W20" s="6" t="s">
        <v>772</v>
      </c>
      <c r="X20" s="6" t="s">
        <v>777</v>
      </c>
      <c r="Y20" s="6" t="s">
        <v>780</v>
      </c>
      <c r="Z20" s="21" t="str">
        <f t="shared" si="9"/>
        <v>INA</v>
      </c>
      <c r="AA20" s="6" t="s">
        <v>774</v>
      </c>
      <c r="AB20" s="6" t="s">
        <v>774</v>
      </c>
      <c r="AC20" s="6" t="s">
        <v>774</v>
      </c>
      <c r="AD20" s="6" t="s">
        <v>775</v>
      </c>
      <c r="AE20" s="6" t="s">
        <v>775</v>
      </c>
      <c r="AF20" s="6" t="s">
        <v>775</v>
      </c>
    </row>
    <row r="21" spans="1:32" ht="15.5" x14ac:dyDescent="0.35">
      <c r="A21" s="13">
        <v>11</v>
      </c>
      <c r="C21" s="6" t="s">
        <v>1320</v>
      </c>
      <c r="D21" s="6">
        <f t="shared" si="12"/>
        <v>9</v>
      </c>
      <c r="E21" s="6">
        <f t="shared" ref="E21:E26" si="14">FIND("(",M21,1)+1</f>
        <v>45</v>
      </c>
      <c r="F21" s="6">
        <f t="shared" ref="F21:F26" si="15">FIND(")",M21,1)</f>
        <v>60</v>
      </c>
      <c r="G21" s="6" t="str">
        <f t="shared" si="2"/>
        <v>INDCPIALLMINMEI</v>
      </c>
      <c r="H21" s="6">
        <f t="shared" si="10"/>
        <v>1</v>
      </c>
      <c r="I21" s="6">
        <f>FIND(Z21,G21,1)</f>
        <v>1</v>
      </c>
      <c r="K21" s="6" t="str">
        <f t="shared" si="13"/>
        <v/>
      </c>
      <c r="L21" s="6" t="str">
        <f t="shared" si="3"/>
        <v>CPIALLMINMEI</v>
      </c>
      <c r="M21" s="23" t="s">
        <v>771</v>
      </c>
      <c r="N21" s="18">
        <f>FIND(N$6,$M21,1)</f>
        <v>45</v>
      </c>
      <c r="O21" s="18" t="e">
        <f>FIND(O$6,$M21,1)</f>
        <v>#VALUE!</v>
      </c>
      <c r="Q21" s="6" t="s">
        <v>772</v>
      </c>
      <c r="R21" s="6">
        <f t="shared" si="11"/>
        <v>1</v>
      </c>
      <c r="S21" s="6" t="s">
        <v>1</v>
      </c>
      <c r="T21" s="6" t="s">
        <v>376</v>
      </c>
      <c r="U21" s="6" t="s">
        <v>376</v>
      </c>
      <c r="V21" s="21" t="str">
        <f t="shared" si="8"/>
        <v>GHA</v>
      </c>
      <c r="W21" s="6" t="s">
        <v>772</v>
      </c>
      <c r="X21" s="6" t="s">
        <v>777</v>
      </c>
      <c r="Y21" s="6" t="s">
        <v>780</v>
      </c>
      <c r="Z21" s="21" t="str">
        <f t="shared" si="9"/>
        <v>IND</v>
      </c>
      <c r="AA21" s="6" t="s">
        <v>774</v>
      </c>
      <c r="AB21" s="6" t="s">
        <v>774</v>
      </c>
      <c r="AC21" s="6" t="s">
        <v>774</v>
      </c>
      <c r="AD21" s="6" t="s">
        <v>775</v>
      </c>
      <c r="AE21" s="6" t="s">
        <v>775</v>
      </c>
      <c r="AF21" s="6" t="s">
        <v>775</v>
      </c>
    </row>
    <row r="22" spans="1:32" ht="15.5" x14ac:dyDescent="0.35">
      <c r="A22" s="13">
        <v>12</v>
      </c>
      <c r="C22" s="6" t="s">
        <v>1321</v>
      </c>
      <c r="D22" s="6">
        <f t="shared" si="12"/>
        <v>9</v>
      </c>
      <c r="E22" s="6">
        <f t="shared" si="14"/>
        <v>40</v>
      </c>
      <c r="F22" s="6">
        <f t="shared" si="15"/>
        <v>53</v>
      </c>
      <c r="G22" s="6" t="str">
        <f t="shared" si="2"/>
        <v>GHAPCPIPCPPPT</v>
      </c>
      <c r="H22" s="6">
        <f t="shared" si="10"/>
        <v>1</v>
      </c>
      <c r="I22" s="6">
        <f>CHOOSE(H22,FIND($N$7,G22,1),FIND($I$9,G22,1))</f>
        <v>1</v>
      </c>
      <c r="K22" s="6" t="str">
        <f t="shared" si="13"/>
        <v/>
      </c>
      <c r="L22" s="6" t="str">
        <f t="shared" si="3"/>
        <v>PCPIPCPPPT</v>
      </c>
      <c r="M22" s="23" t="s">
        <v>1068</v>
      </c>
      <c r="N22" s="18">
        <f>FIND(N$7,$M22,1)</f>
        <v>40</v>
      </c>
      <c r="O22" s="18">
        <f>FIND(O$7,$M22,1)</f>
        <v>40</v>
      </c>
      <c r="R22" s="6">
        <f t="shared" si="11"/>
        <v>1</v>
      </c>
      <c r="S22" s="6" t="s">
        <v>1</v>
      </c>
      <c r="T22" s="6" t="s">
        <v>376</v>
      </c>
      <c r="U22" s="6" t="s">
        <v>376</v>
      </c>
      <c r="V22" s="21" t="str">
        <f t="shared" si="8"/>
        <v>GHA</v>
      </c>
      <c r="W22" s="6" t="s">
        <v>772</v>
      </c>
      <c r="X22" s="6" t="s">
        <v>777</v>
      </c>
      <c r="Y22" s="6" t="s">
        <v>780</v>
      </c>
      <c r="Z22" s="21" t="str">
        <f t="shared" si="9"/>
        <v>IND</v>
      </c>
      <c r="AA22" s="6" t="s">
        <v>774</v>
      </c>
      <c r="AB22" s="6" t="s">
        <v>774</v>
      </c>
      <c r="AC22" s="6" t="s">
        <v>774</v>
      </c>
      <c r="AD22" s="6" t="s">
        <v>775</v>
      </c>
      <c r="AE22" s="6" t="s">
        <v>775</v>
      </c>
      <c r="AF22" s="6" t="s">
        <v>775</v>
      </c>
    </row>
    <row r="23" spans="1:32" ht="15.5" x14ac:dyDescent="0.35">
      <c r="A23" s="13">
        <v>13</v>
      </c>
      <c r="C23" s="6" t="s">
        <v>1298</v>
      </c>
      <c r="D23" s="6">
        <f t="shared" si="12"/>
        <v>15</v>
      </c>
      <c r="E23" s="6">
        <f t="shared" si="14"/>
        <v>39</v>
      </c>
      <c r="F23" s="6">
        <f t="shared" si="15"/>
        <v>53</v>
      </c>
      <c r="G23" s="6" t="str">
        <f t="shared" si="2"/>
        <v>FPCPITOTLZGGHA</v>
      </c>
      <c r="H23" s="6">
        <f t="shared" si="10"/>
        <v>2</v>
      </c>
      <c r="I23" s="6">
        <f>CHOOSE(H23,FIND($N$7,G23,1),FIND($I$9,G23,1))</f>
        <v>12</v>
      </c>
      <c r="K23" s="6" t="str">
        <f t="shared" si="13"/>
        <v>FPCPITOTLZG</v>
      </c>
      <c r="L23" s="6" t="str">
        <f t="shared" si="3"/>
        <v/>
      </c>
      <c r="M23" s="23" t="s">
        <v>1069</v>
      </c>
      <c r="N23" s="18">
        <f>FIND(N$7,$M23,1)</f>
        <v>50</v>
      </c>
      <c r="O23" s="18">
        <f>FIND(O$7,$M23,1)</f>
        <v>50</v>
      </c>
      <c r="R23" s="6">
        <v>2</v>
      </c>
      <c r="S23" s="6" t="s">
        <v>1</v>
      </c>
      <c r="T23" s="6" t="s">
        <v>376</v>
      </c>
      <c r="U23" s="6" t="s">
        <v>376</v>
      </c>
      <c r="V23" s="21" t="str">
        <f t="shared" si="8"/>
        <v>GH</v>
      </c>
      <c r="W23" s="6" t="s">
        <v>772</v>
      </c>
      <c r="X23" s="6" t="s">
        <v>777</v>
      </c>
      <c r="Y23" s="6" t="s">
        <v>780</v>
      </c>
      <c r="Z23" s="21" t="str">
        <f t="shared" si="9"/>
        <v>INA</v>
      </c>
      <c r="AA23" s="6" t="s">
        <v>774</v>
      </c>
      <c r="AB23" s="6" t="s">
        <v>774</v>
      </c>
      <c r="AC23" s="6" t="s">
        <v>774</v>
      </c>
      <c r="AD23" s="6" t="s">
        <v>775</v>
      </c>
      <c r="AE23" s="6" t="s">
        <v>775</v>
      </c>
      <c r="AF23" s="6" t="s">
        <v>775</v>
      </c>
    </row>
    <row r="24" spans="1:32" ht="15.5" x14ac:dyDescent="0.35">
      <c r="A24" s="13">
        <v>14</v>
      </c>
      <c r="C24" s="6" t="s">
        <v>1298</v>
      </c>
      <c r="D24" s="6">
        <f t="shared" si="12"/>
        <v>15</v>
      </c>
      <c r="E24" s="6">
        <f t="shared" si="14"/>
        <v>39</v>
      </c>
      <c r="F24" s="6">
        <f t="shared" si="15"/>
        <v>53</v>
      </c>
      <c r="G24" s="6" t="str">
        <f t="shared" si="2"/>
        <v>FPCPITOTLZGIND</v>
      </c>
      <c r="H24" s="6">
        <f t="shared" si="10"/>
        <v>1</v>
      </c>
      <c r="I24" s="6">
        <f>FIND(Z24,G24,1)</f>
        <v>12</v>
      </c>
      <c r="K24" s="6" t="str">
        <f t="shared" si="13"/>
        <v>FPCPITOTLZG</v>
      </c>
      <c r="L24" s="6" t="str">
        <f t="shared" si="3"/>
        <v/>
      </c>
      <c r="M24" s="23" t="s">
        <v>778</v>
      </c>
      <c r="N24" s="18">
        <f>FIND(N$6,$M24,1)</f>
        <v>50</v>
      </c>
      <c r="O24" s="18" t="e">
        <f>FIND(O$6,$M24,1)</f>
        <v>#VALUE!</v>
      </c>
      <c r="P24" s="18">
        <f>FIND(P$6,$M24,1)</f>
        <v>50</v>
      </c>
      <c r="Q24" s="6" t="s">
        <v>777</v>
      </c>
      <c r="R24" s="6">
        <f>IF(ISNUMBER(N24),1,IF(ISNUMBER(O24),2,3))</f>
        <v>1</v>
      </c>
      <c r="S24" s="6" t="s">
        <v>1</v>
      </c>
      <c r="T24" s="6" t="s">
        <v>376</v>
      </c>
      <c r="U24" s="6" t="s">
        <v>376</v>
      </c>
      <c r="V24" s="21" t="str">
        <f t="shared" si="8"/>
        <v>GHA</v>
      </c>
      <c r="W24" s="6" t="s">
        <v>772</v>
      </c>
      <c r="X24" s="6" t="s">
        <v>777</v>
      </c>
      <c r="Y24" s="6" t="s">
        <v>780</v>
      </c>
      <c r="Z24" s="21" t="str">
        <f t="shared" si="9"/>
        <v>IND</v>
      </c>
      <c r="AA24" s="6" t="s">
        <v>774</v>
      </c>
      <c r="AB24" s="6" t="s">
        <v>774</v>
      </c>
      <c r="AC24" s="6" t="s">
        <v>774</v>
      </c>
      <c r="AD24" s="6" t="s">
        <v>775</v>
      </c>
      <c r="AE24" s="6" t="s">
        <v>775</v>
      </c>
      <c r="AF24" s="6" t="s">
        <v>775</v>
      </c>
    </row>
    <row r="25" spans="1:32" ht="15.5" x14ac:dyDescent="0.35">
      <c r="A25" s="13">
        <v>15</v>
      </c>
      <c r="C25" s="6" t="s">
        <v>781</v>
      </c>
      <c r="D25" s="6">
        <f t="shared" si="12"/>
        <v>16</v>
      </c>
      <c r="E25" s="6">
        <f t="shared" si="14"/>
        <v>41</v>
      </c>
      <c r="F25" s="6">
        <f t="shared" si="15"/>
        <v>57</v>
      </c>
      <c r="G25" s="6" t="str">
        <f t="shared" si="2"/>
        <v>FXRATEGHA618NUPN</v>
      </c>
      <c r="H25" s="6">
        <f t="shared" si="10"/>
        <v>1</v>
      </c>
      <c r="I25" s="6">
        <f>FIND(V25,G25,1)</f>
        <v>7</v>
      </c>
      <c r="K25" s="6" t="str">
        <f t="shared" si="13"/>
        <v>FXRATE</v>
      </c>
      <c r="L25" s="6" t="str">
        <f t="shared" si="3"/>
        <v>618NUPN</v>
      </c>
      <c r="M25" s="23" t="s">
        <v>782</v>
      </c>
      <c r="N25" s="18">
        <f>FIND(N$7,$M25,1)</f>
        <v>47</v>
      </c>
      <c r="O25" s="18">
        <f>FIND(O$7,$M25,1)</f>
        <v>47</v>
      </c>
      <c r="R25" s="6">
        <f t="shared" si="11"/>
        <v>1</v>
      </c>
      <c r="S25" s="6" t="s">
        <v>1</v>
      </c>
      <c r="T25" s="6" t="s">
        <v>376</v>
      </c>
      <c r="U25" s="6" t="s">
        <v>376</v>
      </c>
      <c r="V25" s="21" t="str">
        <f t="shared" si="8"/>
        <v>GHA</v>
      </c>
      <c r="W25" s="6" t="s">
        <v>772</v>
      </c>
      <c r="X25" s="6" t="s">
        <v>777</v>
      </c>
      <c r="Y25" s="6" t="s">
        <v>780</v>
      </c>
      <c r="Z25" s="21" t="str">
        <f t="shared" si="9"/>
        <v>IND</v>
      </c>
      <c r="AA25" s="6" t="s">
        <v>774</v>
      </c>
      <c r="AB25" s="6" t="s">
        <v>774</v>
      </c>
      <c r="AC25" s="6" t="s">
        <v>774</v>
      </c>
      <c r="AD25" s="6" t="s">
        <v>775</v>
      </c>
      <c r="AE25" s="6" t="s">
        <v>775</v>
      </c>
      <c r="AF25" s="6" t="s">
        <v>775</v>
      </c>
    </row>
    <row r="26" spans="1:32" ht="15.5" x14ac:dyDescent="0.35">
      <c r="A26" s="13">
        <v>16</v>
      </c>
      <c r="C26" s="6" t="s">
        <v>781</v>
      </c>
      <c r="D26" s="6">
        <f t="shared" si="12"/>
        <v>16</v>
      </c>
      <c r="E26" s="6">
        <f t="shared" si="14"/>
        <v>37</v>
      </c>
      <c r="F26" s="6">
        <f t="shared" si="15"/>
        <v>44</v>
      </c>
      <c r="G26" s="6" t="str">
        <f t="shared" si="2"/>
        <v>AEXINUS</v>
      </c>
      <c r="H26" s="6">
        <f t="shared" si="10"/>
        <v>3</v>
      </c>
      <c r="I26" s="6">
        <f>FIND(Z26,G26,1)</f>
        <v>4</v>
      </c>
      <c r="K26" s="6" t="str">
        <f t="shared" si="13"/>
        <v>AEX</v>
      </c>
      <c r="L26" s="6" t="str">
        <f t="shared" si="3"/>
        <v>S</v>
      </c>
      <c r="M26" s="23" t="s">
        <v>779</v>
      </c>
      <c r="N26" s="18" t="e">
        <f>FIND(N$6,$M26,1)</f>
        <v>#VALUE!</v>
      </c>
      <c r="O26" s="18" t="e">
        <f>FIND(O$6,$M26,1)</f>
        <v>#VALUE!</v>
      </c>
      <c r="P26" s="18">
        <f>FIND(P$6,$M26,1)</f>
        <v>40</v>
      </c>
      <c r="Q26" s="6" t="s">
        <v>780</v>
      </c>
      <c r="R26" s="6">
        <f t="shared" si="11"/>
        <v>3</v>
      </c>
      <c r="S26" s="6" t="s">
        <v>1</v>
      </c>
      <c r="T26" s="6" t="s">
        <v>376</v>
      </c>
      <c r="U26" s="6" t="s">
        <v>376</v>
      </c>
      <c r="V26" s="21" t="str">
        <f t="shared" si="8"/>
        <v>GH</v>
      </c>
      <c r="W26" s="6" t="s">
        <v>772</v>
      </c>
      <c r="X26" s="6" t="s">
        <v>777</v>
      </c>
      <c r="Y26" s="6" t="s">
        <v>780</v>
      </c>
      <c r="Z26" s="21" t="str">
        <f t="shared" si="9"/>
        <v>IN</v>
      </c>
      <c r="AA26" s="6" t="s">
        <v>774</v>
      </c>
      <c r="AB26" s="6" t="s">
        <v>774</v>
      </c>
      <c r="AC26" s="6" t="s">
        <v>774</v>
      </c>
      <c r="AD26" s="6" t="s">
        <v>775</v>
      </c>
      <c r="AE26" s="6" t="s">
        <v>775</v>
      </c>
      <c r="AF26" s="6" t="s">
        <v>775</v>
      </c>
    </row>
    <row r="27" spans="1:32" ht="15.5" x14ac:dyDescent="0.35">
      <c r="A27" s="13">
        <v>17</v>
      </c>
      <c r="C27" s="6" t="s">
        <v>368</v>
      </c>
      <c r="D27" s="6">
        <f t="shared" si="12"/>
        <v>17</v>
      </c>
      <c r="E27" s="6">
        <f t="shared" ref="E27:E47" si="16">FIND("(",M27,1)+1</f>
        <v>78</v>
      </c>
      <c r="F27" s="6">
        <f t="shared" ref="F27:F47" si="17">FIND(")",M27,1)</f>
        <v>88</v>
      </c>
      <c r="G27" s="6" t="str">
        <f t="shared" si="2"/>
        <v>GHAENEERIX</v>
      </c>
      <c r="H27" s="6">
        <f t="shared" si="10"/>
        <v>2</v>
      </c>
      <c r="I27" s="6">
        <f>CHOOSE(H27,FIND($N$7,G27,1),FIND($I$9,G27,1))</f>
        <v>1</v>
      </c>
      <c r="K27" s="6" t="str">
        <f t="shared" si="13"/>
        <v/>
      </c>
      <c r="L27" s="6" t="str">
        <f t="shared" si="3"/>
        <v>ENEERIX</v>
      </c>
      <c r="M27" s="23" t="s">
        <v>1070</v>
      </c>
      <c r="N27" s="18">
        <f>FIND(N$7,$M27,1)</f>
        <v>78</v>
      </c>
      <c r="O27" s="18">
        <f>FIND(O$7,$M27,1)</f>
        <v>78</v>
      </c>
      <c r="R27" s="6">
        <v>2</v>
      </c>
      <c r="S27" s="6" t="s">
        <v>1</v>
      </c>
      <c r="T27" s="6" t="s">
        <v>376</v>
      </c>
      <c r="U27" s="6" t="s">
        <v>376</v>
      </c>
      <c r="V27" s="21" t="str">
        <f t="shared" si="8"/>
        <v>GH</v>
      </c>
      <c r="W27" s="6" t="s">
        <v>772</v>
      </c>
      <c r="X27" s="6" t="s">
        <v>777</v>
      </c>
      <c r="Y27" s="6" t="s">
        <v>780</v>
      </c>
      <c r="Z27" s="21" t="str">
        <f t="shared" si="9"/>
        <v>INA</v>
      </c>
      <c r="AA27" s="6" t="s">
        <v>774</v>
      </c>
      <c r="AB27" s="6" t="s">
        <v>774</v>
      </c>
      <c r="AC27" s="6" t="s">
        <v>774</v>
      </c>
      <c r="AD27" s="6" t="s">
        <v>775</v>
      </c>
      <c r="AE27" s="6" t="s">
        <v>775</v>
      </c>
      <c r="AF27" s="6" t="s">
        <v>775</v>
      </c>
    </row>
    <row r="28" spans="1:32" ht="15.5" x14ac:dyDescent="0.35">
      <c r="A28" s="13">
        <v>18</v>
      </c>
      <c r="C28" s="6" t="s">
        <v>368</v>
      </c>
      <c r="D28" s="6">
        <f t="shared" si="12"/>
        <v>17</v>
      </c>
      <c r="E28" s="6">
        <f t="shared" si="16"/>
        <v>87</v>
      </c>
      <c r="F28" s="6">
        <f t="shared" si="17"/>
        <v>102</v>
      </c>
      <c r="G28" s="6" t="str">
        <f t="shared" si="2"/>
        <v>CCRETT01INQ661N</v>
      </c>
      <c r="H28" s="6">
        <f t="shared" si="10"/>
        <v>3</v>
      </c>
      <c r="I28" s="6">
        <f>FIND(Z28,G28,1)</f>
        <v>9</v>
      </c>
      <c r="K28" s="6" t="str">
        <f t="shared" si="13"/>
        <v>CCRETT01</v>
      </c>
      <c r="L28" s="6" t="str">
        <f t="shared" si="3"/>
        <v>661N</v>
      </c>
      <c r="M28" s="23" t="s">
        <v>783</v>
      </c>
      <c r="O28" s="18"/>
      <c r="R28" s="6">
        <f t="shared" si="11"/>
        <v>3</v>
      </c>
      <c r="S28" s="6" t="s">
        <v>1</v>
      </c>
      <c r="T28" s="6" t="s">
        <v>376</v>
      </c>
      <c r="U28" s="6" t="s">
        <v>376</v>
      </c>
      <c r="V28" s="21" t="str">
        <f t="shared" si="8"/>
        <v>GH</v>
      </c>
      <c r="W28" s="6" t="s">
        <v>772</v>
      </c>
      <c r="X28" s="6" t="s">
        <v>777</v>
      </c>
      <c r="Y28" s="6" t="s">
        <v>780</v>
      </c>
      <c r="Z28" s="21" t="str">
        <f t="shared" si="9"/>
        <v>IN</v>
      </c>
      <c r="AA28" s="6" t="s">
        <v>774</v>
      </c>
      <c r="AB28" s="6" t="s">
        <v>774</v>
      </c>
      <c r="AC28" s="6" t="s">
        <v>774</v>
      </c>
      <c r="AD28" s="6" t="s">
        <v>775</v>
      </c>
      <c r="AE28" s="6" t="s">
        <v>775</v>
      </c>
      <c r="AF28" s="6" t="s">
        <v>775</v>
      </c>
    </row>
    <row r="29" spans="1:32" ht="15.5" x14ac:dyDescent="0.35">
      <c r="A29" s="13">
        <v>19</v>
      </c>
      <c r="C29" s="6" t="s">
        <v>371</v>
      </c>
      <c r="D29" s="6">
        <f t="shared" si="12"/>
        <v>18</v>
      </c>
      <c r="E29" s="6">
        <f t="shared" si="16"/>
        <v>75</v>
      </c>
      <c r="F29" s="6">
        <f t="shared" si="17"/>
        <v>85</v>
      </c>
      <c r="G29" s="6" t="str">
        <f t="shared" si="2"/>
        <v>GHAEREERIX</v>
      </c>
      <c r="H29" s="6">
        <f t="shared" si="10"/>
        <v>1</v>
      </c>
      <c r="I29" s="6">
        <f>CHOOSE(H29,FIND($N$7,G29,1),FIND($I$9,G29,1))</f>
        <v>1</v>
      </c>
      <c r="K29" s="6" t="str">
        <f t="shared" si="13"/>
        <v/>
      </c>
      <c r="L29" s="6" t="str">
        <f t="shared" si="3"/>
        <v>EREERIX</v>
      </c>
      <c r="M29" s="23" t="s">
        <v>1071</v>
      </c>
      <c r="N29" s="18">
        <f>FIND(N$7,$M29,1)</f>
        <v>75</v>
      </c>
      <c r="O29" s="18">
        <f>FIND(O$7,$M29,1)</f>
        <v>75</v>
      </c>
      <c r="R29" s="6">
        <f t="shared" si="11"/>
        <v>1</v>
      </c>
      <c r="S29" s="6" t="s">
        <v>1</v>
      </c>
      <c r="T29" s="6" t="s">
        <v>376</v>
      </c>
      <c r="U29" s="6" t="s">
        <v>376</v>
      </c>
      <c r="V29" s="21" t="str">
        <f t="shared" si="8"/>
        <v>GHA</v>
      </c>
      <c r="W29" s="6" t="s">
        <v>772</v>
      </c>
      <c r="X29" s="6" t="s">
        <v>777</v>
      </c>
      <c r="Y29" s="6" t="s">
        <v>780</v>
      </c>
      <c r="Z29" s="21" t="str">
        <f t="shared" si="9"/>
        <v>IND</v>
      </c>
      <c r="AA29" s="6" t="s">
        <v>774</v>
      </c>
      <c r="AB29" s="6" t="s">
        <v>774</v>
      </c>
      <c r="AC29" s="6" t="s">
        <v>774</v>
      </c>
      <c r="AD29" s="6" t="s">
        <v>775</v>
      </c>
      <c r="AE29" s="6" t="s">
        <v>775</v>
      </c>
      <c r="AF29" s="6" t="s">
        <v>775</v>
      </c>
    </row>
    <row r="30" spans="1:32" ht="15.5" x14ac:dyDescent="0.35">
      <c r="A30" s="13">
        <v>20</v>
      </c>
      <c r="C30" s="6" t="s">
        <v>371</v>
      </c>
      <c r="D30" s="6">
        <f t="shared" si="12"/>
        <v>18</v>
      </c>
      <c r="E30" s="6">
        <f t="shared" si="16"/>
        <v>48</v>
      </c>
      <c r="F30" s="6">
        <f t="shared" si="17"/>
        <v>55</v>
      </c>
      <c r="G30" s="6" t="str">
        <f t="shared" si="2"/>
        <v>RBINBIS</v>
      </c>
      <c r="H30" s="6">
        <f t="shared" si="10"/>
        <v>3</v>
      </c>
      <c r="I30" s="6">
        <f>FIND(Z30,G30,1)</f>
        <v>3</v>
      </c>
      <c r="K30" s="6" t="str">
        <f t="shared" si="13"/>
        <v>RB</v>
      </c>
      <c r="L30" s="6" t="str">
        <f t="shared" si="3"/>
        <v>IS</v>
      </c>
      <c r="M30" s="23" t="s">
        <v>785</v>
      </c>
      <c r="N30" s="18" t="e">
        <f>FIND(N$6,$M30,1)</f>
        <v>#VALUE!</v>
      </c>
      <c r="O30" s="18" t="e">
        <f>FIND(O$6,$M30,1)</f>
        <v>#VALUE!</v>
      </c>
      <c r="P30" s="18">
        <f>FIND(P$6,$M30,1)</f>
        <v>50</v>
      </c>
      <c r="Q30" s="6" t="s">
        <v>780</v>
      </c>
      <c r="R30" s="6">
        <f>IF(ISNUMBER(N30),1,IF(ISNUMBER(O30),2,3))</f>
        <v>3</v>
      </c>
      <c r="S30" s="6" t="s">
        <v>1</v>
      </c>
      <c r="T30" s="6" t="s">
        <v>376</v>
      </c>
      <c r="U30" s="6" t="s">
        <v>376</v>
      </c>
      <c r="V30" s="21" t="str">
        <f t="shared" si="8"/>
        <v>GH</v>
      </c>
      <c r="W30" s="6" t="s">
        <v>772</v>
      </c>
      <c r="X30" s="6" t="s">
        <v>777</v>
      </c>
      <c r="Y30" s="6" t="s">
        <v>780</v>
      </c>
      <c r="Z30" s="21" t="str">
        <f t="shared" si="9"/>
        <v>IN</v>
      </c>
      <c r="AA30" s="6" t="s">
        <v>774</v>
      </c>
      <c r="AB30" s="6" t="s">
        <v>774</v>
      </c>
      <c r="AC30" s="6" t="s">
        <v>774</v>
      </c>
      <c r="AD30" s="6" t="s">
        <v>775</v>
      </c>
      <c r="AE30" s="6" t="s">
        <v>775</v>
      </c>
      <c r="AF30" s="6" t="s">
        <v>775</v>
      </c>
    </row>
    <row r="31" spans="1:32" ht="15.5" x14ac:dyDescent="0.35">
      <c r="A31" s="13">
        <v>21</v>
      </c>
      <c r="C31" s="6" t="s">
        <v>370</v>
      </c>
      <c r="D31" s="6">
        <f t="shared" si="12"/>
        <v>10</v>
      </c>
      <c r="E31" s="6">
        <f>FIND("(",M31,1)+1</f>
        <v>30</v>
      </c>
      <c r="F31" s="6">
        <f>FIND(")",M31,1)</f>
        <v>46</v>
      </c>
      <c r="G31" s="6" t="str">
        <f>MID(M31,E31,F31-E31)</f>
        <v>POPTOTGHA647NWDB</v>
      </c>
      <c r="H31" s="13">
        <v>2</v>
      </c>
      <c r="I31" s="6">
        <f>CHOOSE(H31,FIND($N$7,G31,1),FIND($I$9,G31,1))</f>
        <v>7</v>
      </c>
      <c r="K31" s="6" t="str">
        <f t="shared" si="13"/>
        <v>POPTOT</v>
      </c>
      <c r="L31" s="6" t="str">
        <f>IF(R31,MID(G31,I31+3,20),MID(G31,I31+2,20))</f>
        <v>647NWDB</v>
      </c>
      <c r="M31" s="23" t="s">
        <v>1118</v>
      </c>
      <c r="N31" s="18">
        <f>FIND(N$7,$M31,1)</f>
        <v>36</v>
      </c>
      <c r="O31" s="18">
        <f>FIND(O$7,$M31,1)</f>
        <v>36</v>
      </c>
      <c r="P31" s="18" t="e">
        <f>FIND(P$6,$M31,1)</f>
        <v>#VALUE!</v>
      </c>
      <c r="R31" s="6">
        <v>2</v>
      </c>
      <c r="S31" s="6" t="s">
        <v>1</v>
      </c>
      <c r="T31" s="6" t="s">
        <v>376</v>
      </c>
      <c r="U31" s="6" t="s">
        <v>376</v>
      </c>
      <c r="V31" s="21" t="str">
        <f>INDEX(S31:U31,R31)</f>
        <v>GH</v>
      </c>
      <c r="W31" s="6" t="s">
        <v>772</v>
      </c>
      <c r="X31" s="6" t="s">
        <v>777</v>
      </c>
      <c r="Y31" s="6" t="s">
        <v>780</v>
      </c>
      <c r="Z31" s="21" t="str">
        <f>INDEX(W31:Y31,R31)</f>
        <v>INA</v>
      </c>
      <c r="AA31" s="6" t="s">
        <v>774</v>
      </c>
      <c r="AB31" s="6" t="s">
        <v>774</v>
      </c>
      <c r="AC31" s="6" t="s">
        <v>774</v>
      </c>
      <c r="AD31" s="6" t="s">
        <v>775</v>
      </c>
      <c r="AE31" s="6" t="s">
        <v>775</v>
      </c>
      <c r="AF31" s="6" t="s">
        <v>775</v>
      </c>
    </row>
    <row r="32" spans="1:32" ht="15.5" x14ac:dyDescent="0.35">
      <c r="A32" s="13">
        <v>22</v>
      </c>
      <c r="C32" s="6" t="s">
        <v>370</v>
      </c>
      <c r="D32" s="6">
        <f t="shared" si="12"/>
        <v>10</v>
      </c>
      <c r="E32" s="6">
        <f>FIND("(",M32,1)+1</f>
        <v>23</v>
      </c>
      <c r="F32" s="6">
        <f>FIND(")",M32,1)</f>
        <v>39</v>
      </c>
      <c r="G32" s="6" t="str">
        <f>MID(M32,E32,F32-E32)</f>
        <v>POPTTLGHA148NRUG</v>
      </c>
      <c r="H32" s="13">
        <v>2</v>
      </c>
      <c r="I32" s="6">
        <f>CHOOSE(H32,FIND($N$7,G32,1),FIND($I$9,G32,1))</f>
        <v>7</v>
      </c>
      <c r="K32" s="6" t="str">
        <f t="shared" si="13"/>
        <v>POPTTL</v>
      </c>
      <c r="L32" s="6" t="str">
        <f>IF(R32,MID(G32,I32+3,20),MID(G32,I32+2,20))</f>
        <v>148NRUG</v>
      </c>
      <c r="M32" s="23" t="s">
        <v>1121</v>
      </c>
      <c r="N32" s="18">
        <f>FIND(N$7,$M32,1)</f>
        <v>29</v>
      </c>
      <c r="O32" s="18">
        <f>FIND(O$7,$M32,1)</f>
        <v>29</v>
      </c>
      <c r="P32" s="18" t="e">
        <f>FIND(P$6,$M32,1)</f>
        <v>#VALUE!</v>
      </c>
      <c r="R32" s="6">
        <v>2</v>
      </c>
      <c r="S32" s="6" t="s">
        <v>1</v>
      </c>
      <c r="T32" s="6" t="s">
        <v>376</v>
      </c>
      <c r="U32" s="6" t="s">
        <v>376</v>
      </c>
      <c r="V32" s="21" t="str">
        <f>INDEX(S32:U32,R32)</f>
        <v>GH</v>
      </c>
      <c r="W32" s="6" t="s">
        <v>772</v>
      </c>
      <c r="X32" s="6" t="s">
        <v>777</v>
      </c>
      <c r="Y32" s="6" t="s">
        <v>780</v>
      </c>
      <c r="Z32" s="21" t="str">
        <f>INDEX(W32:Y32,R32)</f>
        <v>INA</v>
      </c>
      <c r="AA32" s="6" t="s">
        <v>774</v>
      </c>
      <c r="AB32" s="6" t="s">
        <v>774</v>
      </c>
      <c r="AC32" s="6" t="s">
        <v>774</v>
      </c>
      <c r="AD32" s="6" t="s">
        <v>775</v>
      </c>
      <c r="AE32" s="6" t="s">
        <v>775</v>
      </c>
      <c r="AF32" s="6" t="s">
        <v>775</v>
      </c>
    </row>
    <row r="33" spans="1:32" ht="15.5" x14ac:dyDescent="0.35">
      <c r="A33" s="13">
        <v>23</v>
      </c>
      <c r="C33" s="6" t="s">
        <v>370</v>
      </c>
      <c r="D33" s="6">
        <f t="shared" si="12"/>
        <v>10</v>
      </c>
      <c r="E33" s="6">
        <f>FIND("(",M33,1)+1</f>
        <v>23</v>
      </c>
      <c r="F33" s="6">
        <f>FIND(")",M33,1)</f>
        <v>39</v>
      </c>
      <c r="G33" s="6" t="str">
        <f t="shared" si="2"/>
        <v>POPTTLGHA173NUPN</v>
      </c>
      <c r="H33" s="13">
        <v>2</v>
      </c>
      <c r="I33" s="6">
        <f t="shared" ref="I33:I41" si="18">CHOOSE(H33,FIND($N$7,G33,1),FIND($I$9,G33,1))</f>
        <v>7</v>
      </c>
      <c r="K33" s="6" t="str">
        <f t="shared" si="13"/>
        <v>POPTTL</v>
      </c>
      <c r="L33" s="6" t="str">
        <f t="shared" si="3"/>
        <v>173NUPN</v>
      </c>
      <c r="M33" s="23" t="s">
        <v>1119</v>
      </c>
      <c r="N33" s="18">
        <f t="shared" ref="N33:O41" si="19">FIND(N$7,$M33,1)</f>
        <v>29</v>
      </c>
      <c r="O33" s="18">
        <f t="shared" si="19"/>
        <v>29</v>
      </c>
      <c r="P33" s="18" t="e">
        <f>FIND(P$6,$M33,1)</f>
        <v>#VALUE!</v>
      </c>
      <c r="R33" s="6">
        <v>2</v>
      </c>
      <c r="S33" s="6" t="s">
        <v>1</v>
      </c>
      <c r="T33" s="6" t="s">
        <v>376</v>
      </c>
      <c r="U33" s="6" t="s">
        <v>376</v>
      </c>
      <c r="V33" s="21" t="str">
        <f>INDEX(S33:U33,R33)</f>
        <v>GH</v>
      </c>
      <c r="W33" s="6" t="s">
        <v>772</v>
      </c>
      <c r="X33" s="6" t="s">
        <v>777</v>
      </c>
      <c r="Y33" s="6" t="s">
        <v>780</v>
      </c>
      <c r="Z33" s="21" t="str">
        <f>INDEX(W33:Y33,R33)</f>
        <v>INA</v>
      </c>
      <c r="AA33" s="6" t="s">
        <v>774</v>
      </c>
      <c r="AB33" s="6" t="s">
        <v>774</v>
      </c>
      <c r="AC33" s="6" t="s">
        <v>774</v>
      </c>
      <c r="AD33" s="6" t="s">
        <v>775</v>
      </c>
      <c r="AE33" s="6" t="s">
        <v>775</v>
      </c>
      <c r="AF33" s="6" t="s">
        <v>775</v>
      </c>
    </row>
    <row r="34" spans="1:32" ht="15.5" x14ac:dyDescent="0.35">
      <c r="A34" s="13">
        <v>24</v>
      </c>
      <c r="C34" s="6" t="s">
        <v>370</v>
      </c>
      <c r="D34" s="6">
        <f t="shared" si="12"/>
        <v>10</v>
      </c>
      <c r="E34" s="6">
        <f>FIND("(",M34,1)+1</f>
        <v>24</v>
      </c>
      <c r="F34" s="6">
        <f>FIND(")",M34,1)</f>
        <v>40</v>
      </c>
      <c r="G34" s="6" t="str">
        <f t="shared" si="2"/>
        <v>POPTTLGHA148NRUG</v>
      </c>
      <c r="H34" s="13">
        <v>1</v>
      </c>
      <c r="I34" s="6">
        <f t="shared" si="18"/>
        <v>7</v>
      </c>
      <c r="K34" s="6" t="str">
        <f t="shared" si="13"/>
        <v>POPTTL</v>
      </c>
      <c r="L34" s="6" t="str">
        <f t="shared" si="3"/>
        <v>148NRUG</v>
      </c>
      <c r="M34" s="23" t="s">
        <v>1120</v>
      </c>
      <c r="N34" s="18">
        <f t="shared" si="19"/>
        <v>30</v>
      </c>
      <c r="O34" s="18">
        <f t="shared" si="19"/>
        <v>30</v>
      </c>
      <c r="P34" s="18" t="e">
        <f>FIND(P$6,$M34,1)</f>
        <v>#VALUE!</v>
      </c>
      <c r="R34" s="6">
        <v>1</v>
      </c>
      <c r="S34" s="6" t="s">
        <v>1</v>
      </c>
      <c r="T34" s="6" t="s">
        <v>376</v>
      </c>
      <c r="U34" s="6" t="s">
        <v>376</v>
      </c>
      <c r="V34" s="21" t="str">
        <f>INDEX(S34:U34,R34)</f>
        <v>GHA</v>
      </c>
      <c r="W34" s="6" t="s">
        <v>772</v>
      </c>
      <c r="X34" s="6" t="s">
        <v>777</v>
      </c>
      <c r="Y34" s="6" t="s">
        <v>780</v>
      </c>
      <c r="Z34" s="21" t="str">
        <f>INDEX(W34:Y34,R34)</f>
        <v>IND</v>
      </c>
      <c r="AA34" s="6" t="s">
        <v>774</v>
      </c>
      <c r="AB34" s="6" t="s">
        <v>774</v>
      </c>
      <c r="AC34" s="6" t="s">
        <v>774</v>
      </c>
      <c r="AD34" s="6" t="s">
        <v>775</v>
      </c>
      <c r="AE34" s="6" t="s">
        <v>775</v>
      </c>
      <c r="AF34" s="6" t="s">
        <v>775</v>
      </c>
    </row>
    <row r="35" spans="1:32" ht="15.5" x14ac:dyDescent="0.35">
      <c r="A35" s="13">
        <v>25</v>
      </c>
      <c r="C35" s="6" t="s">
        <v>369</v>
      </c>
      <c r="D35" s="6">
        <f t="shared" ref="D35:D40" si="20">LEN(C35)</f>
        <v>6</v>
      </c>
      <c r="E35" s="6">
        <f t="shared" si="16"/>
        <v>41</v>
      </c>
      <c r="F35" s="6">
        <f t="shared" si="17"/>
        <v>57</v>
      </c>
      <c r="G35" s="6" t="str">
        <f t="shared" si="2"/>
        <v>SPPOP65UPTOZSGHA</v>
      </c>
      <c r="H35" s="6">
        <f t="shared" si="10"/>
        <v>1</v>
      </c>
      <c r="I35" s="6">
        <f t="shared" si="18"/>
        <v>14</v>
      </c>
      <c r="K35" s="6" t="str">
        <f t="shared" ref="K35:K40" si="21">MID(G35,1,I35-1)</f>
        <v>SPPOP65UPTOZS</v>
      </c>
      <c r="L35" s="6" t="str">
        <f t="shared" si="3"/>
        <v/>
      </c>
      <c r="M35" s="23" t="s">
        <v>1072</v>
      </c>
      <c r="N35" s="18">
        <f t="shared" si="19"/>
        <v>54</v>
      </c>
      <c r="O35" s="18">
        <f t="shared" si="19"/>
        <v>54</v>
      </c>
      <c r="R35" s="6">
        <f t="shared" si="11"/>
        <v>1</v>
      </c>
      <c r="S35" s="6" t="s">
        <v>1</v>
      </c>
      <c r="T35" s="6" t="s">
        <v>376</v>
      </c>
      <c r="U35" s="6" t="s">
        <v>376</v>
      </c>
      <c r="V35" s="21" t="str">
        <f t="shared" si="8"/>
        <v>GHA</v>
      </c>
      <c r="W35" s="6" t="s">
        <v>772</v>
      </c>
      <c r="X35" s="6" t="s">
        <v>777</v>
      </c>
      <c r="Y35" s="6" t="s">
        <v>780</v>
      </c>
      <c r="Z35" s="21" t="str">
        <f t="shared" si="9"/>
        <v>IND</v>
      </c>
      <c r="AA35" s="6" t="s">
        <v>774</v>
      </c>
      <c r="AB35" s="6" t="s">
        <v>774</v>
      </c>
      <c r="AC35" s="6" t="s">
        <v>774</v>
      </c>
      <c r="AD35" s="6" t="s">
        <v>775</v>
      </c>
      <c r="AE35" s="6" t="s">
        <v>775</v>
      </c>
      <c r="AF35" s="6" t="s">
        <v>775</v>
      </c>
    </row>
    <row r="36" spans="1:32" ht="15.5" x14ac:dyDescent="0.35">
      <c r="A36" s="13">
        <v>26</v>
      </c>
      <c r="C36" s="6" t="s">
        <v>366</v>
      </c>
      <c r="D36" s="6">
        <f t="shared" si="20"/>
        <v>11</v>
      </c>
      <c r="E36" s="6">
        <f t="shared" si="16"/>
        <v>44</v>
      </c>
      <c r="F36" s="6">
        <f t="shared" si="17"/>
        <v>58</v>
      </c>
      <c r="G36" s="6" t="str">
        <f t="shared" si="2"/>
        <v>SPDYNLE00INGHA</v>
      </c>
      <c r="H36" s="6">
        <f t="shared" si="10"/>
        <v>1</v>
      </c>
      <c r="I36" s="6">
        <f t="shared" si="18"/>
        <v>12</v>
      </c>
      <c r="K36" s="6" t="str">
        <f t="shared" si="21"/>
        <v>SPDYNLE00IN</v>
      </c>
      <c r="L36" s="6" t="str">
        <f t="shared" si="3"/>
        <v/>
      </c>
      <c r="M36" s="23" t="s">
        <v>1073</v>
      </c>
      <c r="N36" s="18">
        <f t="shared" si="19"/>
        <v>55</v>
      </c>
      <c r="O36" s="18">
        <f t="shared" si="19"/>
        <v>55</v>
      </c>
      <c r="R36" s="6">
        <f t="shared" si="11"/>
        <v>1</v>
      </c>
      <c r="S36" s="6" t="s">
        <v>1</v>
      </c>
      <c r="T36" s="6" t="s">
        <v>376</v>
      </c>
      <c r="U36" s="6" t="s">
        <v>376</v>
      </c>
      <c r="V36" s="21" t="str">
        <f t="shared" si="8"/>
        <v>GHA</v>
      </c>
      <c r="W36" s="6" t="s">
        <v>772</v>
      </c>
      <c r="X36" s="6" t="s">
        <v>777</v>
      </c>
      <c r="Y36" s="6" t="s">
        <v>780</v>
      </c>
      <c r="Z36" s="21" t="str">
        <f t="shared" si="9"/>
        <v>IND</v>
      </c>
      <c r="AA36" s="6" t="s">
        <v>774</v>
      </c>
      <c r="AB36" s="6" t="s">
        <v>774</v>
      </c>
      <c r="AC36" s="6" t="s">
        <v>774</v>
      </c>
      <c r="AD36" s="6" t="s">
        <v>775</v>
      </c>
      <c r="AE36" s="6" t="s">
        <v>775</v>
      </c>
      <c r="AF36" s="6" t="s">
        <v>775</v>
      </c>
    </row>
    <row r="37" spans="1:32" ht="15.5" x14ac:dyDescent="0.35">
      <c r="A37" s="13">
        <v>27</v>
      </c>
      <c r="C37" s="6" t="s">
        <v>365</v>
      </c>
      <c r="D37" s="6">
        <f t="shared" si="20"/>
        <v>16</v>
      </c>
      <c r="E37" s="6">
        <f t="shared" si="16"/>
        <v>34</v>
      </c>
      <c r="F37" s="6">
        <f t="shared" si="17"/>
        <v>48</v>
      </c>
      <c r="G37" s="6" t="str">
        <f t="shared" si="2"/>
        <v>SPDYNIMRTINGHA</v>
      </c>
      <c r="H37" s="6">
        <f t="shared" si="10"/>
        <v>1</v>
      </c>
      <c r="I37" s="6">
        <f t="shared" si="18"/>
        <v>12</v>
      </c>
      <c r="K37" s="6" t="str">
        <f t="shared" si="21"/>
        <v>SPDYNIMRTIN</v>
      </c>
      <c r="L37" s="6" t="str">
        <f t="shared" si="3"/>
        <v/>
      </c>
      <c r="M37" s="23" t="s">
        <v>1074</v>
      </c>
      <c r="N37" s="18">
        <f t="shared" si="19"/>
        <v>45</v>
      </c>
      <c r="O37" s="18">
        <f t="shared" si="19"/>
        <v>45</v>
      </c>
      <c r="R37" s="6">
        <f t="shared" si="11"/>
        <v>1</v>
      </c>
      <c r="S37" s="6" t="s">
        <v>1</v>
      </c>
      <c r="T37" s="6" t="s">
        <v>376</v>
      </c>
      <c r="U37" s="6" t="s">
        <v>376</v>
      </c>
      <c r="V37" s="21" t="str">
        <f t="shared" si="8"/>
        <v>GHA</v>
      </c>
      <c r="W37" s="6" t="s">
        <v>772</v>
      </c>
      <c r="X37" s="6" t="s">
        <v>777</v>
      </c>
      <c r="Y37" s="6" t="s">
        <v>780</v>
      </c>
      <c r="Z37" s="21" t="str">
        <f t="shared" si="9"/>
        <v>IND</v>
      </c>
      <c r="AA37" s="6" t="s">
        <v>774</v>
      </c>
      <c r="AB37" s="6" t="s">
        <v>774</v>
      </c>
      <c r="AC37" s="6" t="s">
        <v>774</v>
      </c>
      <c r="AD37" s="6" t="s">
        <v>775</v>
      </c>
      <c r="AE37" s="6" t="s">
        <v>775</v>
      </c>
      <c r="AF37" s="6" t="s">
        <v>775</v>
      </c>
    </row>
    <row r="38" spans="1:32" ht="15.5" x14ac:dyDescent="0.35">
      <c r="A38" s="13">
        <v>28</v>
      </c>
      <c r="C38" s="6" t="s">
        <v>364</v>
      </c>
      <c r="D38" s="6">
        <f t="shared" si="20"/>
        <v>9</v>
      </c>
      <c r="E38" s="6">
        <f t="shared" si="16"/>
        <v>37</v>
      </c>
      <c r="F38" s="6">
        <f t="shared" si="17"/>
        <v>51</v>
      </c>
      <c r="G38" s="6" t="str">
        <f t="shared" si="2"/>
        <v>SPDYNTFRTINGHA</v>
      </c>
      <c r="H38" s="6">
        <f t="shared" si="10"/>
        <v>1</v>
      </c>
      <c r="I38" s="6">
        <f t="shared" si="18"/>
        <v>12</v>
      </c>
      <c r="K38" s="6" t="str">
        <f t="shared" si="21"/>
        <v>SPDYNTFRTIN</v>
      </c>
      <c r="L38" s="6" t="str">
        <f t="shared" si="3"/>
        <v/>
      </c>
      <c r="M38" s="23" t="s">
        <v>259</v>
      </c>
      <c r="N38" s="18">
        <f t="shared" si="19"/>
        <v>48</v>
      </c>
      <c r="O38" s="18">
        <f t="shared" si="19"/>
        <v>48</v>
      </c>
      <c r="R38" s="6">
        <f t="shared" si="11"/>
        <v>1</v>
      </c>
      <c r="S38" s="6" t="s">
        <v>1</v>
      </c>
      <c r="T38" s="6" t="s">
        <v>376</v>
      </c>
      <c r="U38" s="6" t="s">
        <v>376</v>
      </c>
      <c r="V38" s="21" t="str">
        <f t="shared" si="8"/>
        <v>GHA</v>
      </c>
      <c r="W38" s="6" t="s">
        <v>772</v>
      </c>
      <c r="X38" s="6" t="s">
        <v>777</v>
      </c>
      <c r="Y38" s="6" t="s">
        <v>780</v>
      </c>
      <c r="Z38" s="21" t="str">
        <f t="shared" si="9"/>
        <v>IND</v>
      </c>
      <c r="AA38" s="6" t="s">
        <v>774</v>
      </c>
      <c r="AB38" s="6" t="s">
        <v>774</v>
      </c>
      <c r="AC38" s="6" t="s">
        <v>774</v>
      </c>
      <c r="AD38" s="6" t="s">
        <v>775</v>
      </c>
      <c r="AE38" s="6" t="s">
        <v>775</v>
      </c>
      <c r="AF38" s="6" t="s">
        <v>775</v>
      </c>
    </row>
    <row r="39" spans="1:32" ht="15.5" x14ac:dyDescent="0.35">
      <c r="A39" s="13">
        <v>29</v>
      </c>
      <c r="C39" s="6" t="s">
        <v>367</v>
      </c>
      <c r="D39" s="6">
        <f t="shared" si="20"/>
        <v>8</v>
      </c>
      <c r="E39" s="6">
        <f t="shared" si="16"/>
        <v>39</v>
      </c>
      <c r="F39" s="6">
        <f t="shared" si="17"/>
        <v>53</v>
      </c>
      <c r="G39" s="6" t="str">
        <f t="shared" ref="G39:G70" si="22">MID(M39,E39,F39-E39)</f>
        <v>SEADTLITRZSGHA</v>
      </c>
      <c r="H39" s="6">
        <f t="shared" si="10"/>
        <v>1</v>
      </c>
      <c r="I39" s="6">
        <f t="shared" si="18"/>
        <v>12</v>
      </c>
      <c r="K39" s="6" t="str">
        <f t="shared" si="21"/>
        <v>SEADTLITRZS</v>
      </c>
      <c r="L39" s="6" t="str">
        <f t="shared" ref="L39:L70" si="23">IF(R39,MID(G39,I39+3,20),MID(G39,I39+2,20))</f>
        <v/>
      </c>
      <c r="M39" s="23" t="s">
        <v>1075</v>
      </c>
      <c r="N39" s="18">
        <f t="shared" si="19"/>
        <v>50</v>
      </c>
      <c r="O39" s="18">
        <f t="shared" si="19"/>
        <v>50</v>
      </c>
      <c r="R39" s="6">
        <f t="shared" si="11"/>
        <v>1</v>
      </c>
      <c r="S39" s="6" t="s">
        <v>1</v>
      </c>
      <c r="T39" s="6" t="s">
        <v>376</v>
      </c>
      <c r="U39" s="6" t="s">
        <v>376</v>
      </c>
      <c r="V39" s="21" t="str">
        <f t="shared" si="8"/>
        <v>GHA</v>
      </c>
      <c r="W39" s="6" t="s">
        <v>772</v>
      </c>
      <c r="X39" s="6" t="s">
        <v>777</v>
      </c>
      <c r="Y39" s="6" t="s">
        <v>780</v>
      </c>
      <c r="Z39" s="21" t="str">
        <f t="shared" si="9"/>
        <v>IND</v>
      </c>
      <c r="AA39" s="6" t="s">
        <v>774</v>
      </c>
      <c r="AB39" s="6" t="s">
        <v>774</v>
      </c>
      <c r="AC39" s="6" t="s">
        <v>774</v>
      </c>
      <c r="AD39" s="6" t="s">
        <v>775</v>
      </c>
      <c r="AE39" s="6" t="s">
        <v>775</v>
      </c>
      <c r="AF39" s="6" t="s">
        <v>775</v>
      </c>
    </row>
    <row r="40" spans="1:32" ht="15.5" x14ac:dyDescent="0.35">
      <c r="A40" s="13">
        <v>30</v>
      </c>
      <c r="C40" s="6" t="s">
        <v>784</v>
      </c>
      <c r="D40" s="6">
        <f t="shared" si="20"/>
        <v>9</v>
      </c>
      <c r="E40" s="6">
        <f t="shared" si="16"/>
        <v>26</v>
      </c>
      <c r="F40" s="6">
        <f t="shared" si="17"/>
        <v>38</v>
      </c>
      <c r="G40" s="6" t="str">
        <f t="shared" si="22"/>
        <v>SMPOPNETMGHA</v>
      </c>
      <c r="H40" s="6">
        <f t="shared" si="10"/>
        <v>1</v>
      </c>
      <c r="I40" s="6">
        <f t="shared" si="18"/>
        <v>10</v>
      </c>
      <c r="K40" s="6" t="str">
        <f t="shared" si="21"/>
        <v>SMPOPNETM</v>
      </c>
      <c r="L40" s="6" t="str">
        <f t="shared" si="23"/>
        <v/>
      </c>
      <c r="M40" s="23" t="s">
        <v>1076</v>
      </c>
      <c r="N40" s="18">
        <f t="shared" si="19"/>
        <v>35</v>
      </c>
      <c r="O40" s="18">
        <f t="shared" si="19"/>
        <v>35</v>
      </c>
      <c r="R40" s="6">
        <f t="shared" si="11"/>
        <v>1</v>
      </c>
      <c r="S40" s="6" t="s">
        <v>1</v>
      </c>
      <c r="T40" s="6" t="s">
        <v>376</v>
      </c>
      <c r="U40" s="6" t="s">
        <v>376</v>
      </c>
      <c r="V40" s="21" t="str">
        <f t="shared" si="8"/>
        <v>GHA</v>
      </c>
      <c r="W40" s="6" t="s">
        <v>772</v>
      </c>
      <c r="X40" s="6" t="s">
        <v>777</v>
      </c>
      <c r="Y40" s="6" t="s">
        <v>780</v>
      </c>
      <c r="Z40" s="21" t="str">
        <f t="shared" si="9"/>
        <v>IND</v>
      </c>
      <c r="AA40" s="6" t="s">
        <v>774</v>
      </c>
      <c r="AB40" s="6" t="s">
        <v>774</v>
      </c>
      <c r="AC40" s="6" t="s">
        <v>774</v>
      </c>
      <c r="AD40" s="6" t="s">
        <v>775</v>
      </c>
      <c r="AE40" s="6" t="s">
        <v>775</v>
      </c>
      <c r="AF40" s="6" t="s">
        <v>775</v>
      </c>
    </row>
    <row r="41" spans="1:32" ht="15.5" x14ac:dyDescent="0.35">
      <c r="A41" s="13">
        <v>31</v>
      </c>
      <c r="C41" s="6" t="s">
        <v>1322</v>
      </c>
      <c r="D41" s="6">
        <f t="shared" ref="D41:D52" si="24">LEN(C41)</f>
        <v>13</v>
      </c>
      <c r="E41" s="6">
        <f t="shared" si="16"/>
        <v>47</v>
      </c>
      <c r="F41" s="6">
        <f t="shared" si="17"/>
        <v>63</v>
      </c>
      <c r="G41" s="6" t="str">
        <f t="shared" si="22"/>
        <v>DDDM01GHA156NWDB</v>
      </c>
      <c r="H41" s="6">
        <f t="shared" si="10"/>
        <v>2</v>
      </c>
      <c r="I41" s="6">
        <f t="shared" si="18"/>
        <v>7</v>
      </c>
      <c r="K41" s="6" t="str">
        <f t="shared" ref="K41:K52" si="25">MID(G41,1,I41-1)</f>
        <v>DDDM01</v>
      </c>
      <c r="L41" s="6" t="str">
        <f t="shared" si="23"/>
        <v>156NWDB</v>
      </c>
      <c r="M41" s="23" t="s">
        <v>1077</v>
      </c>
      <c r="N41" s="18">
        <f t="shared" si="19"/>
        <v>53</v>
      </c>
      <c r="O41" s="18">
        <f t="shared" si="19"/>
        <v>53</v>
      </c>
      <c r="R41" s="6">
        <v>2</v>
      </c>
      <c r="S41" s="6" t="s">
        <v>1</v>
      </c>
      <c r="T41" s="6" t="s">
        <v>376</v>
      </c>
      <c r="U41" s="6" t="s">
        <v>376</v>
      </c>
      <c r="V41" s="21" t="str">
        <f t="shared" si="8"/>
        <v>GH</v>
      </c>
      <c r="W41" s="6" t="s">
        <v>772</v>
      </c>
      <c r="X41" s="6" t="s">
        <v>777</v>
      </c>
      <c r="Y41" s="6" t="s">
        <v>780</v>
      </c>
      <c r="Z41" s="21" t="str">
        <f t="shared" si="9"/>
        <v>INA</v>
      </c>
      <c r="AA41" s="6" t="s">
        <v>774</v>
      </c>
      <c r="AB41" s="6" t="s">
        <v>774</v>
      </c>
      <c r="AC41" s="6" t="s">
        <v>774</v>
      </c>
      <c r="AD41" s="6" t="s">
        <v>775</v>
      </c>
      <c r="AE41" s="6" t="s">
        <v>775</v>
      </c>
      <c r="AF41" s="6" t="s">
        <v>775</v>
      </c>
    </row>
    <row r="42" spans="1:32" ht="15.5" x14ac:dyDescent="0.35">
      <c r="A42" s="13">
        <v>32</v>
      </c>
      <c r="C42" s="6" t="s">
        <v>1322</v>
      </c>
      <c r="D42" s="6">
        <f>LEN(C42)</f>
        <v>13</v>
      </c>
      <c r="E42" s="6">
        <f>FIND("(",M42,1)+1</f>
        <v>51</v>
      </c>
      <c r="F42" s="6">
        <f>FIND(")",M42,1)</f>
        <v>67</v>
      </c>
      <c r="G42" s="6" t="str">
        <f>MID(M42,E42,F42-E42)</f>
        <v>DDDM02GHA156NWDB</v>
      </c>
      <c r="H42" s="6">
        <f>R42</f>
        <v>1</v>
      </c>
      <c r="I42" s="6">
        <f>CHOOSE(H42,FIND($N$7,G42,1),FIND($I$9,G42,1))</f>
        <v>7</v>
      </c>
      <c r="K42" s="6" t="str">
        <f>MID(G42,1,I42-1)</f>
        <v>DDDM02</v>
      </c>
      <c r="L42" s="6" t="str">
        <f>IF(R42,MID(G42,I42+3,20),MID(G42,I42+2,20))</f>
        <v>156NWDB</v>
      </c>
      <c r="M42" s="23" t="s">
        <v>1078</v>
      </c>
      <c r="N42" s="18">
        <f>FIND(N$7,$M42,1)</f>
        <v>57</v>
      </c>
      <c r="O42" s="18">
        <f>FIND(O$7,$M42,1)</f>
        <v>57</v>
      </c>
      <c r="R42" s="6">
        <f>IF(ISNUMBER(N42),1,IF(ISNUMBER(O42),2,3))</f>
        <v>1</v>
      </c>
      <c r="S42" s="6" t="s">
        <v>1</v>
      </c>
      <c r="T42" s="6" t="s">
        <v>376</v>
      </c>
      <c r="U42" s="6" t="s">
        <v>376</v>
      </c>
      <c r="V42" s="21" t="str">
        <f>INDEX(S42:U42,R42)</f>
        <v>GHA</v>
      </c>
      <c r="W42" s="6" t="s">
        <v>772</v>
      </c>
      <c r="X42" s="6" t="s">
        <v>777</v>
      </c>
      <c r="Y42" s="6" t="s">
        <v>780</v>
      </c>
      <c r="Z42" s="21" t="str">
        <f>INDEX(W42:Y42,R42)</f>
        <v>IND</v>
      </c>
      <c r="AA42" s="6" t="s">
        <v>774</v>
      </c>
      <c r="AB42" s="6" t="s">
        <v>774</v>
      </c>
      <c r="AC42" s="6" t="s">
        <v>774</v>
      </c>
      <c r="AD42" s="6" t="s">
        <v>775</v>
      </c>
      <c r="AE42" s="6" t="s">
        <v>775</v>
      </c>
      <c r="AF42" s="6" t="s">
        <v>775</v>
      </c>
    </row>
    <row r="43" spans="1:32" ht="15.5" x14ac:dyDescent="0.35">
      <c r="A43" s="13">
        <v>33</v>
      </c>
      <c r="C43" s="6" t="s">
        <v>787</v>
      </c>
      <c r="D43" s="6">
        <f t="shared" si="24"/>
        <v>10</v>
      </c>
      <c r="E43" s="6">
        <f t="shared" si="16"/>
        <v>39</v>
      </c>
      <c r="F43" s="6">
        <f t="shared" si="17"/>
        <v>55</v>
      </c>
      <c r="G43" s="6" t="str">
        <f t="shared" si="22"/>
        <v>DDOM01GHA644NWDB</v>
      </c>
      <c r="H43" s="6">
        <f t="shared" si="10"/>
        <v>2</v>
      </c>
      <c r="I43" s="6">
        <f>FIND(S43,G43,1)</f>
        <v>7</v>
      </c>
      <c r="K43" s="6" t="str">
        <f t="shared" si="25"/>
        <v>DDOM01</v>
      </c>
      <c r="L43" s="6" t="str">
        <f t="shared" si="23"/>
        <v>644NWDB</v>
      </c>
      <c r="M43" s="23" t="s">
        <v>786</v>
      </c>
      <c r="R43" s="6">
        <v>2</v>
      </c>
      <c r="S43" s="6" t="s">
        <v>1</v>
      </c>
      <c r="T43" s="6" t="s">
        <v>376</v>
      </c>
      <c r="U43" s="6" t="s">
        <v>376</v>
      </c>
      <c r="V43" s="21" t="str">
        <f t="shared" si="8"/>
        <v>GH</v>
      </c>
      <c r="W43" s="6" t="s">
        <v>772</v>
      </c>
      <c r="X43" s="6" t="s">
        <v>777</v>
      </c>
      <c r="Y43" s="6" t="s">
        <v>780</v>
      </c>
      <c r="Z43" s="21" t="str">
        <f t="shared" si="9"/>
        <v>INA</v>
      </c>
      <c r="AA43" s="6" t="s">
        <v>774</v>
      </c>
      <c r="AB43" s="6" t="s">
        <v>774</v>
      </c>
      <c r="AC43" s="6" t="s">
        <v>774</v>
      </c>
      <c r="AD43" s="6" t="s">
        <v>775</v>
      </c>
      <c r="AE43" s="6" t="s">
        <v>775</v>
      </c>
      <c r="AF43" s="6" t="s">
        <v>775</v>
      </c>
    </row>
    <row r="44" spans="1:32" ht="15.5" x14ac:dyDescent="0.35">
      <c r="A44" s="13">
        <v>34</v>
      </c>
      <c r="C44" s="6" t="s">
        <v>1323</v>
      </c>
      <c r="D44" s="6">
        <f t="shared" si="24"/>
        <v>17</v>
      </c>
      <c r="E44" s="6">
        <f t="shared" si="16"/>
        <v>47</v>
      </c>
      <c r="F44" s="6">
        <f t="shared" si="17"/>
        <v>63</v>
      </c>
      <c r="G44" s="6" t="str">
        <f t="shared" si="22"/>
        <v>DDDM01INA156NWDB</v>
      </c>
      <c r="H44" s="6">
        <f t="shared" si="10"/>
        <v>2</v>
      </c>
      <c r="I44" s="6">
        <f>FIND(Z44,G44,1)</f>
        <v>7</v>
      </c>
      <c r="K44" s="6" t="str">
        <f t="shared" si="25"/>
        <v>DDDM01</v>
      </c>
      <c r="L44" s="6" t="str">
        <f t="shared" si="23"/>
        <v>156NWDB</v>
      </c>
      <c r="M44" s="23" t="s">
        <v>788</v>
      </c>
      <c r="N44" s="18" t="e">
        <f>FIND(N$6,$M44,1)</f>
        <v>#VALUE!</v>
      </c>
      <c r="O44" s="18">
        <f>FIND(O$6,$M44,1)</f>
        <v>53</v>
      </c>
      <c r="P44" s="18">
        <f>FIND(P$6,$M44,1)</f>
        <v>53</v>
      </c>
      <c r="Q44" s="6" t="s">
        <v>777</v>
      </c>
      <c r="R44" s="6">
        <f t="shared" si="11"/>
        <v>2</v>
      </c>
      <c r="S44" s="6" t="s">
        <v>1</v>
      </c>
      <c r="T44" s="6" t="s">
        <v>376</v>
      </c>
      <c r="U44" s="6" t="s">
        <v>376</v>
      </c>
      <c r="V44" s="21" t="str">
        <f t="shared" si="8"/>
        <v>GH</v>
      </c>
      <c r="W44" s="6" t="s">
        <v>772</v>
      </c>
      <c r="X44" s="6" t="s">
        <v>777</v>
      </c>
      <c r="Y44" s="6" t="s">
        <v>780</v>
      </c>
      <c r="Z44" s="21" t="str">
        <f t="shared" si="9"/>
        <v>INA</v>
      </c>
      <c r="AA44" s="6" t="s">
        <v>774</v>
      </c>
      <c r="AB44" s="6" t="s">
        <v>774</v>
      </c>
      <c r="AC44" s="6" t="s">
        <v>774</v>
      </c>
      <c r="AD44" s="6" t="s">
        <v>775</v>
      </c>
      <c r="AE44" s="6" t="s">
        <v>775</v>
      </c>
      <c r="AF44" s="6" t="s">
        <v>775</v>
      </c>
    </row>
    <row r="45" spans="1:32" ht="15.5" x14ac:dyDescent="0.35">
      <c r="A45" s="13">
        <v>35</v>
      </c>
      <c r="C45" s="6" t="s">
        <v>373</v>
      </c>
      <c r="D45" s="6">
        <f t="shared" si="24"/>
        <v>14</v>
      </c>
      <c r="E45" s="6">
        <f t="shared" si="16"/>
        <v>68</v>
      </c>
      <c r="F45" s="6">
        <f t="shared" si="17"/>
        <v>84</v>
      </c>
      <c r="G45" s="6" t="str">
        <f t="shared" si="22"/>
        <v>DDEM01GHA156NWDB</v>
      </c>
      <c r="H45" s="6">
        <f t="shared" si="10"/>
        <v>1</v>
      </c>
      <c r="I45" s="6">
        <f>CHOOSE(H45,FIND($N$7,G45,1),FIND($I$9,G45,1))</f>
        <v>7</v>
      </c>
      <c r="K45" s="6" t="str">
        <f t="shared" si="25"/>
        <v>DDEM01</v>
      </c>
      <c r="L45" s="6" t="str">
        <f t="shared" si="23"/>
        <v>156NWDB</v>
      </c>
      <c r="M45" s="23" t="s">
        <v>1079</v>
      </c>
      <c r="N45" s="18">
        <f>FIND(N$7,$M45,1)</f>
        <v>74</v>
      </c>
      <c r="O45" s="18">
        <f>FIND(O$7,$M45,1)</f>
        <v>74</v>
      </c>
      <c r="R45" s="6">
        <f t="shared" si="11"/>
        <v>1</v>
      </c>
      <c r="S45" s="6" t="s">
        <v>1</v>
      </c>
      <c r="T45" s="6" t="s">
        <v>376</v>
      </c>
      <c r="U45" s="6" t="s">
        <v>376</v>
      </c>
      <c r="V45" s="21" t="str">
        <f t="shared" si="8"/>
        <v>GHA</v>
      </c>
      <c r="W45" s="6" t="s">
        <v>772</v>
      </c>
      <c r="X45" s="6" t="s">
        <v>777</v>
      </c>
      <c r="Y45" s="6" t="s">
        <v>780</v>
      </c>
      <c r="Z45" s="21" t="str">
        <f t="shared" si="9"/>
        <v>IND</v>
      </c>
      <c r="AA45" s="6" t="s">
        <v>774</v>
      </c>
      <c r="AB45" s="6" t="s">
        <v>774</v>
      </c>
      <c r="AC45" s="6" t="s">
        <v>774</v>
      </c>
      <c r="AD45" s="6" t="s">
        <v>775</v>
      </c>
      <c r="AE45" s="6" t="s">
        <v>775</v>
      </c>
      <c r="AF45" s="6" t="s">
        <v>775</v>
      </c>
    </row>
    <row r="46" spans="1:32" ht="15.5" x14ac:dyDescent="0.35">
      <c r="A46" s="13">
        <v>36</v>
      </c>
      <c r="C46" s="6" t="s">
        <v>373</v>
      </c>
      <c r="D46" s="6">
        <f t="shared" si="24"/>
        <v>14</v>
      </c>
      <c r="E46" s="6">
        <f t="shared" si="16"/>
        <v>51</v>
      </c>
      <c r="F46" s="6">
        <f t="shared" si="17"/>
        <v>67</v>
      </c>
      <c r="G46" s="6" t="str">
        <f t="shared" si="22"/>
        <v>DDDM02INA156NWDB</v>
      </c>
      <c r="H46" s="6">
        <f t="shared" si="10"/>
        <v>2</v>
      </c>
      <c r="I46" s="6">
        <f>FIND(Z46,G46,1)</f>
        <v>7</v>
      </c>
      <c r="K46" s="6" t="str">
        <f t="shared" si="25"/>
        <v>DDDM02</v>
      </c>
      <c r="L46" s="6" t="str">
        <f t="shared" si="23"/>
        <v>156NWDB</v>
      </c>
      <c r="M46" s="23" t="s">
        <v>789</v>
      </c>
      <c r="N46" s="18" t="e">
        <f>FIND(N$6,$M46,1)</f>
        <v>#VALUE!</v>
      </c>
      <c r="O46" s="18">
        <f>FIND(O$6,$M46,1)</f>
        <v>57</v>
      </c>
      <c r="P46" s="18">
        <f>FIND(P$6,$M46,1)</f>
        <v>57</v>
      </c>
      <c r="Q46" s="6" t="s">
        <v>777</v>
      </c>
      <c r="R46" s="6">
        <f>IF(ISNUMBER(N46),1,IF(ISNUMBER(O46),2,3))</f>
        <v>2</v>
      </c>
      <c r="S46" s="6" t="s">
        <v>1</v>
      </c>
      <c r="T46" s="6" t="s">
        <v>376</v>
      </c>
      <c r="U46" s="6" t="s">
        <v>376</v>
      </c>
      <c r="V46" s="21" t="str">
        <f t="shared" si="8"/>
        <v>GH</v>
      </c>
      <c r="W46" s="6" t="s">
        <v>772</v>
      </c>
      <c r="X46" s="6" t="s">
        <v>777</v>
      </c>
      <c r="Y46" s="6" t="s">
        <v>780</v>
      </c>
      <c r="Z46" s="21" t="str">
        <f t="shared" si="9"/>
        <v>INA</v>
      </c>
      <c r="AA46" s="6" t="s">
        <v>774</v>
      </c>
      <c r="AB46" s="6" t="s">
        <v>774</v>
      </c>
      <c r="AC46" s="6" t="s">
        <v>774</v>
      </c>
      <c r="AD46" s="6" t="s">
        <v>775</v>
      </c>
      <c r="AE46" s="6" t="s">
        <v>775</v>
      </c>
      <c r="AF46" s="6" t="s">
        <v>775</v>
      </c>
    </row>
    <row r="47" spans="1:32" ht="15.5" x14ac:dyDescent="0.35">
      <c r="A47" s="13">
        <v>37</v>
      </c>
      <c r="C47" s="6" t="s">
        <v>1358</v>
      </c>
      <c r="D47" s="6">
        <f t="shared" si="24"/>
        <v>14</v>
      </c>
      <c r="E47" s="6">
        <f t="shared" si="16"/>
        <v>53</v>
      </c>
      <c r="F47" s="6">
        <f t="shared" si="17"/>
        <v>67</v>
      </c>
      <c r="G47" s="6" t="str">
        <f t="shared" si="22"/>
        <v>GHAGGXG01GDPPT</v>
      </c>
      <c r="H47" s="6">
        <f t="shared" si="10"/>
        <v>1</v>
      </c>
      <c r="I47" s="6">
        <f>CHOOSE(H47,FIND($N$7,G47,1),FIND($I$9,G47,1))</f>
        <v>1</v>
      </c>
      <c r="K47" s="6" t="str">
        <f t="shared" si="25"/>
        <v/>
      </c>
      <c r="L47" s="6" t="str">
        <f t="shared" si="23"/>
        <v>GGXG01GDPPT</v>
      </c>
      <c r="M47" s="23" t="s">
        <v>1080</v>
      </c>
      <c r="N47" s="18">
        <f>FIND(N$7,$M47,1)</f>
        <v>53</v>
      </c>
      <c r="O47" s="18">
        <f>FIND(O$7,$M47,1)</f>
        <v>53</v>
      </c>
      <c r="R47" s="6">
        <f t="shared" si="11"/>
        <v>1</v>
      </c>
      <c r="S47" s="6" t="s">
        <v>1</v>
      </c>
      <c r="T47" s="6" t="s">
        <v>376</v>
      </c>
      <c r="U47" s="6" t="s">
        <v>376</v>
      </c>
      <c r="V47" s="21" t="str">
        <f t="shared" si="8"/>
        <v>GHA</v>
      </c>
      <c r="W47" s="6" t="s">
        <v>772</v>
      </c>
      <c r="X47" s="6" t="s">
        <v>777</v>
      </c>
      <c r="Y47" s="6" t="s">
        <v>780</v>
      </c>
      <c r="Z47" s="21" t="str">
        <f t="shared" si="9"/>
        <v>IND</v>
      </c>
      <c r="AA47" s="6" t="s">
        <v>774</v>
      </c>
      <c r="AB47" s="6" t="s">
        <v>774</v>
      </c>
      <c r="AC47" s="6" t="s">
        <v>774</v>
      </c>
      <c r="AD47" s="6" t="s">
        <v>775</v>
      </c>
      <c r="AE47" s="6" t="s">
        <v>775</v>
      </c>
      <c r="AF47" s="6" t="s">
        <v>775</v>
      </c>
    </row>
    <row r="48" spans="1:32" ht="15.5" x14ac:dyDescent="0.35">
      <c r="A48" s="13">
        <v>38</v>
      </c>
      <c r="C48" s="6" t="s">
        <v>1359</v>
      </c>
      <c r="D48" s="6">
        <f t="shared" si="24"/>
        <v>11</v>
      </c>
      <c r="E48" s="6">
        <f>FIND("(",M48,1)+1</f>
        <v>53</v>
      </c>
      <c r="F48" s="6">
        <f>FIND(")",M48,1)</f>
        <v>66</v>
      </c>
      <c r="G48" s="6" t="str">
        <f t="shared" si="22"/>
        <v>INDGFCEQDSMEI</v>
      </c>
      <c r="H48" s="6">
        <f t="shared" si="10"/>
        <v>1</v>
      </c>
      <c r="I48" s="6">
        <f>FIND(Z48,G48,1)</f>
        <v>1</v>
      </c>
      <c r="K48" s="6" t="str">
        <f t="shared" si="25"/>
        <v/>
      </c>
      <c r="L48" s="6" t="str">
        <f t="shared" si="23"/>
        <v>GFCEQDSMEI</v>
      </c>
      <c r="M48" s="23" t="s">
        <v>792</v>
      </c>
      <c r="N48" s="18">
        <f t="shared" ref="N48:P49" si="26">FIND(N$6,$M48,1)</f>
        <v>53</v>
      </c>
      <c r="O48" s="18" t="e">
        <f t="shared" si="26"/>
        <v>#VALUE!</v>
      </c>
      <c r="P48" s="18">
        <f t="shared" si="26"/>
        <v>53</v>
      </c>
      <c r="Q48" s="6" t="s">
        <v>772</v>
      </c>
      <c r="R48" s="6">
        <f>IF(ISNUMBER(N48),1,IF(ISNUMBER(O48),2,3))</f>
        <v>1</v>
      </c>
      <c r="S48" s="6" t="s">
        <v>1</v>
      </c>
      <c r="T48" s="6" t="s">
        <v>376</v>
      </c>
      <c r="U48" s="6" t="s">
        <v>376</v>
      </c>
      <c r="V48" s="21" t="str">
        <f t="shared" si="8"/>
        <v>GHA</v>
      </c>
      <c r="W48" s="6" t="s">
        <v>772</v>
      </c>
      <c r="X48" s="6" t="s">
        <v>777</v>
      </c>
      <c r="Y48" s="6" t="s">
        <v>780</v>
      </c>
      <c r="Z48" s="21" t="str">
        <f t="shared" si="9"/>
        <v>IND</v>
      </c>
      <c r="AA48" s="6" t="s">
        <v>774</v>
      </c>
      <c r="AB48" s="6" t="s">
        <v>774</v>
      </c>
      <c r="AC48" s="6" t="s">
        <v>774</v>
      </c>
      <c r="AD48" s="6" t="s">
        <v>775</v>
      </c>
      <c r="AE48" s="6" t="s">
        <v>775</v>
      </c>
      <c r="AF48" s="6" t="s">
        <v>775</v>
      </c>
    </row>
    <row r="49" spans="1:32" ht="15.5" x14ac:dyDescent="0.35">
      <c r="A49" s="13">
        <v>39</v>
      </c>
      <c r="C49" s="6" t="s">
        <v>791</v>
      </c>
      <c r="D49" s="6">
        <f t="shared" si="24"/>
        <v>10</v>
      </c>
      <c r="E49" s="6">
        <f>FIND("(",M49,1)+1</f>
        <v>23</v>
      </c>
      <c r="F49" s="6">
        <f>FIND(")",M49,1)</f>
        <v>35</v>
      </c>
      <c r="G49" s="6" t="str">
        <f t="shared" si="22"/>
        <v>SIPOVGINIIND</v>
      </c>
      <c r="H49" s="6">
        <f t="shared" si="10"/>
        <v>1</v>
      </c>
      <c r="I49" s="6">
        <f>FIND(Z49,G49,1)</f>
        <v>10</v>
      </c>
      <c r="K49" s="6" t="str">
        <f t="shared" si="25"/>
        <v>SIPOVGINI</v>
      </c>
      <c r="L49" s="6" t="str">
        <f t="shared" si="23"/>
        <v/>
      </c>
      <c r="M49" s="23" t="s">
        <v>790</v>
      </c>
      <c r="N49" s="18">
        <f t="shared" si="26"/>
        <v>32</v>
      </c>
      <c r="O49" s="18" t="e">
        <f t="shared" si="26"/>
        <v>#VALUE!</v>
      </c>
      <c r="P49" s="18">
        <f t="shared" si="26"/>
        <v>2</v>
      </c>
      <c r="Q49" s="6" t="s">
        <v>772</v>
      </c>
      <c r="R49" s="6">
        <f>IF(ISNUMBER(N49),1,IF(ISNUMBER(O49),2,3))</f>
        <v>1</v>
      </c>
      <c r="S49" s="6" t="s">
        <v>1</v>
      </c>
      <c r="T49" s="6" t="s">
        <v>376</v>
      </c>
      <c r="U49" s="6" t="s">
        <v>376</v>
      </c>
      <c r="V49" s="21" t="str">
        <f t="shared" si="8"/>
        <v>GHA</v>
      </c>
      <c r="W49" s="6" t="s">
        <v>772</v>
      </c>
      <c r="X49" s="6" t="s">
        <v>777</v>
      </c>
      <c r="Y49" s="6" t="s">
        <v>780</v>
      </c>
      <c r="Z49" s="21" t="str">
        <f t="shared" si="9"/>
        <v>IND</v>
      </c>
      <c r="AA49" s="6" t="s">
        <v>774</v>
      </c>
      <c r="AB49" s="6" t="s">
        <v>774</v>
      </c>
      <c r="AC49" s="6" t="s">
        <v>774</v>
      </c>
      <c r="AD49" s="6" t="s">
        <v>775</v>
      </c>
      <c r="AE49" s="6" t="s">
        <v>775</v>
      </c>
      <c r="AF49" s="6" t="s">
        <v>775</v>
      </c>
    </row>
    <row r="50" spans="1:32" ht="15.5" x14ac:dyDescent="0.35">
      <c r="A50" s="13">
        <v>40</v>
      </c>
      <c r="C50" s="6" t="s">
        <v>363</v>
      </c>
      <c r="D50" s="6">
        <f t="shared" si="24"/>
        <v>13</v>
      </c>
      <c r="E50" s="6">
        <f t="shared" ref="E50:E62" si="27">FIND("(",M50,1)+1</f>
        <v>41</v>
      </c>
      <c r="F50" s="6">
        <f t="shared" ref="F50:F62" si="28">FIND(")",M50,1)</f>
        <v>55</v>
      </c>
      <c r="G50" s="6" t="str">
        <f t="shared" si="22"/>
        <v>ICBUSEASEXQGHA</v>
      </c>
      <c r="H50" s="6">
        <f t="shared" si="10"/>
        <v>1</v>
      </c>
      <c r="I50" s="6">
        <f>CHOOSE(H50,FIND($N$7,G50,1),FIND($I$9,G50,1))</f>
        <v>12</v>
      </c>
      <c r="K50" s="6" t="str">
        <f t="shared" si="25"/>
        <v>ICBUSEASEXQ</v>
      </c>
      <c r="L50" s="6" t="str">
        <f t="shared" si="23"/>
        <v/>
      </c>
      <c r="M50" s="23" t="s">
        <v>1081</v>
      </c>
      <c r="N50" s="18">
        <f t="shared" ref="N50:O55" si="29">FIND(N$7,$M50,1)</f>
        <v>52</v>
      </c>
      <c r="O50" s="18">
        <f t="shared" si="29"/>
        <v>52</v>
      </c>
      <c r="R50" s="6">
        <f t="shared" si="11"/>
        <v>1</v>
      </c>
      <c r="S50" s="6" t="s">
        <v>1</v>
      </c>
      <c r="T50" s="6" t="s">
        <v>376</v>
      </c>
      <c r="U50" s="6" t="s">
        <v>376</v>
      </c>
      <c r="V50" s="21" t="str">
        <f t="shared" si="8"/>
        <v>GHA</v>
      </c>
      <c r="W50" s="6" t="s">
        <v>772</v>
      </c>
      <c r="X50" s="6" t="s">
        <v>777</v>
      </c>
      <c r="Y50" s="6" t="s">
        <v>780</v>
      </c>
      <c r="Z50" s="21" t="str">
        <f t="shared" si="9"/>
        <v>IND</v>
      </c>
      <c r="AA50" s="6" t="s">
        <v>774</v>
      </c>
      <c r="AB50" s="6" t="s">
        <v>774</v>
      </c>
      <c r="AC50" s="6" t="s">
        <v>774</v>
      </c>
      <c r="AD50" s="6" t="s">
        <v>775</v>
      </c>
      <c r="AE50" s="6" t="s">
        <v>775</v>
      </c>
      <c r="AF50" s="6" t="s">
        <v>775</v>
      </c>
    </row>
    <row r="51" spans="1:32" ht="15.5" x14ac:dyDescent="0.35">
      <c r="A51" s="13">
        <v>41</v>
      </c>
      <c r="C51" s="6" t="s">
        <v>1324</v>
      </c>
      <c r="D51" s="6">
        <f t="shared" si="24"/>
        <v>13</v>
      </c>
      <c r="E51" s="6">
        <f t="shared" si="27"/>
        <v>68</v>
      </c>
      <c r="F51" s="6">
        <f t="shared" si="28"/>
        <v>84</v>
      </c>
      <c r="G51" s="6" t="str">
        <f t="shared" si="22"/>
        <v>DDAI03GHA156NWDB</v>
      </c>
      <c r="H51" s="6">
        <f t="shared" si="10"/>
        <v>2</v>
      </c>
      <c r="I51" s="6">
        <f>CHOOSE(H51,FIND($N$7,G51,1),FIND($I$9,G51,1))</f>
        <v>7</v>
      </c>
      <c r="K51" s="6" t="str">
        <f t="shared" si="25"/>
        <v>DDAI03</v>
      </c>
      <c r="L51" s="6" t="str">
        <f t="shared" si="23"/>
        <v>156NWDB</v>
      </c>
      <c r="M51" s="23" t="s">
        <v>1082</v>
      </c>
      <c r="N51" s="18">
        <f t="shared" si="29"/>
        <v>74</v>
      </c>
      <c r="O51" s="18">
        <f t="shared" si="29"/>
        <v>74</v>
      </c>
      <c r="R51" s="6">
        <v>2</v>
      </c>
      <c r="S51" s="6" t="s">
        <v>1</v>
      </c>
      <c r="T51" s="6" t="s">
        <v>376</v>
      </c>
      <c r="U51" s="6" t="s">
        <v>376</v>
      </c>
      <c r="V51" s="21" t="str">
        <f t="shared" si="8"/>
        <v>GH</v>
      </c>
      <c r="W51" s="6" t="s">
        <v>772</v>
      </c>
      <c r="X51" s="6" t="s">
        <v>777</v>
      </c>
      <c r="Y51" s="6" t="s">
        <v>780</v>
      </c>
      <c r="Z51" s="21" t="str">
        <f t="shared" si="9"/>
        <v>INA</v>
      </c>
      <c r="AA51" s="6" t="s">
        <v>774</v>
      </c>
      <c r="AB51" s="6" t="s">
        <v>774</v>
      </c>
      <c r="AC51" s="6" t="s">
        <v>774</v>
      </c>
      <c r="AD51" s="6" t="s">
        <v>775</v>
      </c>
      <c r="AE51" s="6" t="s">
        <v>775</v>
      </c>
      <c r="AF51" s="6" t="s">
        <v>775</v>
      </c>
    </row>
    <row r="52" spans="1:32" ht="15.5" x14ac:dyDescent="0.35">
      <c r="A52" s="13">
        <v>42</v>
      </c>
      <c r="C52" s="6" t="s">
        <v>1325</v>
      </c>
      <c r="D52" s="6">
        <f t="shared" si="24"/>
        <v>14</v>
      </c>
      <c r="E52" s="6">
        <f t="shared" si="27"/>
        <v>40</v>
      </c>
      <c r="F52" s="6">
        <f t="shared" si="28"/>
        <v>54</v>
      </c>
      <c r="G52" s="6" t="str">
        <f t="shared" si="22"/>
        <v>GHAGGRG01GDPPT</v>
      </c>
      <c r="H52" s="6">
        <f t="shared" si="10"/>
        <v>1</v>
      </c>
      <c r="I52" s="6">
        <f>CHOOSE(H52,FIND($N$7,G52,1),FIND($I$9,G52,1))</f>
        <v>1</v>
      </c>
      <c r="K52" s="6" t="str">
        <f t="shared" si="25"/>
        <v/>
      </c>
      <c r="L52" s="6" t="str">
        <f t="shared" si="23"/>
        <v>GGRG01GDPPT</v>
      </c>
      <c r="M52" s="23" t="s">
        <v>1083</v>
      </c>
      <c r="N52" s="18">
        <f t="shared" si="29"/>
        <v>40</v>
      </c>
      <c r="O52" s="18">
        <f t="shared" si="29"/>
        <v>40</v>
      </c>
      <c r="R52" s="6">
        <f t="shared" si="11"/>
        <v>1</v>
      </c>
      <c r="S52" s="6" t="s">
        <v>1</v>
      </c>
      <c r="T52" s="6" t="s">
        <v>376</v>
      </c>
      <c r="U52" s="6" t="s">
        <v>376</v>
      </c>
      <c r="V52" s="21" t="str">
        <f t="shared" si="8"/>
        <v>GHA</v>
      </c>
      <c r="W52" s="6" t="s">
        <v>772</v>
      </c>
      <c r="X52" s="6" t="s">
        <v>777</v>
      </c>
      <c r="Y52" s="6" t="s">
        <v>780</v>
      </c>
      <c r="Z52" s="21" t="str">
        <f t="shared" si="9"/>
        <v>IND</v>
      </c>
      <c r="AA52" s="6" t="s">
        <v>774</v>
      </c>
      <c r="AB52" s="6" t="s">
        <v>774</v>
      </c>
      <c r="AC52" s="6" t="s">
        <v>774</v>
      </c>
      <c r="AD52" s="6" t="s">
        <v>775</v>
      </c>
      <c r="AE52" s="6" t="s">
        <v>775</v>
      </c>
      <c r="AF52" s="6" t="s">
        <v>775</v>
      </c>
    </row>
    <row r="53" spans="1:32" ht="15.5" x14ac:dyDescent="0.35">
      <c r="A53" s="13">
        <v>43</v>
      </c>
      <c r="C53" s="6" t="s">
        <v>1326</v>
      </c>
      <c r="D53" s="6">
        <f t="shared" ref="D53:D58" si="30">LEN(C53)</f>
        <v>10</v>
      </c>
      <c r="E53" s="6">
        <f t="shared" si="27"/>
        <v>68</v>
      </c>
      <c r="F53" s="6">
        <f t="shared" si="28"/>
        <v>84</v>
      </c>
      <c r="G53" s="6" t="str">
        <f t="shared" si="22"/>
        <v>DDEI08GHA156NWDB</v>
      </c>
      <c r="H53" s="6">
        <f t="shared" si="10"/>
        <v>1</v>
      </c>
      <c r="I53" s="6">
        <f>CHOOSE(H53,FIND($N$7,G53,1),FIND($I$9,G53,1))</f>
        <v>7</v>
      </c>
      <c r="K53" s="6" t="str">
        <f t="shared" ref="K53:K58" si="31">MID(G53,1,I53-1)</f>
        <v>DDEI08</v>
      </c>
      <c r="L53" s="6" t="str">
        <f t="shared" si="23"/>
        <v>156NWDB</v>
      </c>
      <c r="M53" s="23" t="s">
        <v>1084</v>
      </c>
      <c r="N53" s="18">
        <f t="shared" si="29"/>
        <v>74</v>
      </c>
      <c r="O53" s="18">
        <f t="shared" si="29"/>
        <v>74</v>
      </c>
      <c r="R53" s="6">
        <f t="shared" si="11"/>
        <v>1</v>
      </c>
      <c r="S53" s="6" t="s">
        <v>1</v>
      </c>
      <c r="T53" s="6" t="s">
        <v>376</v>
      </c>
      <c r="U53" s="6" t="s">
        <v>376</v>
      </c>
      <c r="V53" s="21" t="str">
        <f t="shared" si="8"/>
        <v>GHA</v>
      </c>
      <c r="W53" s="6" t="s">
        <v>772</v>
      </c>
      <c r="X53" s="6" t="s">
        <v>777</v>
      </c>
      <c r="Y53" s="6" t="s">
        <v>780</v>
      </c>
      <c r="Z53" s="21" t="str">
        <f t="shared" si="9"/>
        <v>IND</v>
      </c>
      <c r="AA53" s="6" t="s">
        <v>774</v>
      </c>
      <c r="AB53" s="6" t="s">
        <v>774</v>
      </c>
      <c r="AC53" s="6" t="s">
        <v>774</v>
      </c>
      <c r="AD53" s="6" t="s">
        <v>775</v>
      </c>
      <c r="AE53" s="6" t="s">
        <v>775</v>
      </c>
      <c r="AF53" s="6" t="s">
        <v>775</v>
      </c>
    </row>
    <row r="54" spans="1:32" ht="15.5" x14ac:dyDescent="0.35">
      <c r="A54" s="13">
        <v>44</v>
      </c>
      <c r="C54" s="6" t="s">
        <v>1327</v>
      </c>
      <c r="D54" s="6">
        <f>LEN(C54)</f>
        <v>15</v>
      </c>
      <c r="E54" s="6">
        <f>FIND("(",M54,1)+1</f>
        <v>53</v>
      </c>
      <c r="F54" s="6">
        <f>FIND(")",M54,1)</f>
        <v>66</v>
      </c>
      <c r="G54" s="6" t="str">
        <f>MID(M54,E54,F54-E54)</f>
        <v>DEBTTLINA188A</v>
      </c>
      <c r="H54" s="6">
        <f>R54</f>
        <v>2</v>
      </c>
      <c r="I54" s="6">
        <f>FIND(Z54,G54,1)</f>
        <v>7</v>
      </c>
      <c r="K54" s="6" t="str">
        <f>MID(G54,1,I54-1)</f>
        <v>DEBTTL</v>
      </c>
      <c r="L54" s="6" t="str">
        <f>IF(R54,MID(G54,I54+3,20),MID(G54,I54+2,20))</f>
        <v>188A</v>
      </c>
      <c r="M54" s="23" t="s">
        <v>796</v>
      </c>
      <c r="N54" s="18" t="e">
        <f>FIND(N$6,$M54,1)</f>
        <v>#VALUE!</v>
      </c>
      <c r="O54" s="18">
        <f>FIND(O$6,$M54,1)</f>
        <v>59</v>
      </c>
      <c r="P54" s="18">
        <f>FIND(P$6,$M54,1)</f>
        <v>59</v>
      </c>
      <c r="Q54" s="6" t="s">
        <v>777</v>
      </c>
      <c r="R54" s="6">
        <f>IF(ISNUMBER(N54),1,IF(ISNUMBER(O54),2,3))</f>
        <v>2</v>
      </c>
      <c r="S54" s="6" t="s">
        <v>1</v>
      </c>
      <c r="T54" s="6" t="s">
        <v>376</v>
      </c>
      <c r="U54" s="6" t="s">
        <v>376</v>
      </c>
      <c r="V54" s="21" t="str">
        <f>INDEX(S54:U54,R54)</f>
        <v>GH</v>
      </c>
      <c r="W54" s="6" t="s">
        <v>772</v>
      </c>
      <c r="X54" s="6" t="s">
        <v>777</v>
      </c>
      <c r="Y54" s="6" t="s">
        <v>780</v>
      </c>
      <c r="Z54" s="21" t="str">
        <f>INDEX(W54:Y54,R54)</f>
        <v>INA</v>
      </c>
      <c r="AA54" s="6" t="s">
        <v>774</v>
      </c>
      <c r="AB54" s="6" t="s">
        <v>774</v>
      </c>
      <c r="AC54" s="6" t="s">
        <v>774</v>
      </c>
      <c r="AD54" s="6" t="s">
        <v>775</v>
      </c>
      <c r="AE54" s="6" t="s">
        <v>775</v>
      </c>
      <c r="AF54" s="6" t="s">
        <v>775</v>
      </c>
    </row>
    <row r="55" spans="1:32" ht="15.5" x14ac:dyDescent="0.35">
      <c r="A55" s="13">
        <v>45</v>
      </c>
      <c r="C55" s="6" t="s">
        <v>1327</v>
      </c>
      <c r="D55" s="6">
        <f t="shared" si="30"/>
        <v>15</v>
      </c>
      <c r="E55" s="6">
        <f t="shared" si="27"/>
        <v>59</v>
      </c>
      <c r="F55" s="6">
        <f t="shared" si="28"/>
        <v>76</v>
      </c>
      <c r="G55" s="6" t="str">
        <f t="shared" si="22"/>
        <v>GHAGGXWDGG01GDPPT</v>
      </c>
      <c r="H55" s="6">
        <f t="shared" si="10"/>
        <v>1</v>
      </c>
      <c r="I55" s="6">
        <f>CHOOSE(H55,FIND($N$7,G55,1),FIND($I$9,G55,1))</f>
        <v>1</v>
      </c>
      <c r="K55" s="6" t="str">
        <f t="shared" si="31"/>
        <v/>
      </c>
      <c r="L55" s="6" t="str">
        <f t="shared" si="23"/>
        <v>GGXWDGG01GDPPT</v>
      </c>
      <c r="M55" s="23" t="s">
        <v>1085</v>
      </c>
      <c r="N55" s="18">
        <f t="shared" si="29"/>
        <v>59</v>
      </c>
      <c r="O55" s="18">
        <f t="shared" si="29"/>
        <v>59</v>
      </c>
      <c r="R55" s="6">
        <f t="shared" si="11"/>
        <v>1</v>
      </c>
      <c r="S55" s="6" t="s">
        <v>1</v>
      </c>
      <c r="T55" s="6" t="s">
        <v>376</v>
      </c>
      <c r="U55" s="6" t="s">
        <v>376</v>
      </c>
      <c r="V55" s="21" t="str">
        <f t="shared" si="8"/>
        <v>GHA</v>
      </c>
      <c r="W55" s="6" t="s">
        <v>772</v>
      </c>
      <c r="X55" s="6" t="s">
        <v>777</v>
      </c>
      <c r="Y55" s="6" t="s">
        <v>780</v>
      </c>
      <c r="Z55" s="21" t="str">
        <f t="shared" si="9"/>
        <v>IND</v>
      </c>
      <c r="AA55" s="6" t="s">
        <v>774</v>
      </c>
      <c r="AB55" s="6" t="s">
        <v>774</v>
      </c>
      <c r="AC55" s="6" t="s">
        <v>774</v>
      </c>
      <c r="AD55" s="6" t="s">
        <v>775</v>
      </c>
      <c r="AE55" s="6" t="s">
        <v>775</v>
      </c>
      <c r="AF55" s="6" t="s">
        <v>775</v>
      </c>
    </row>
    <row r="56" spans="1:32" ht="15.5" x14ac:dyDescent="0.35">
      <c r="A56" s="13">
        <v>46</v>
      </c>
      <c r="C56" s="6" t="s">
        <v>1328</v>
      </c>
      <c r="D56" s="6">
        <f t="shared" si="30"/>
        <v>15</v>
      </c>
      <c r="E56" s="6">
        <f t="shared" si="27"/>
        <v>68</v>
      </c>
      <c r="F56" s="6">
        <f t="shared" si="28"/>
        <v>84</v>
      </c>
      <c r="G56" s="6" t="str">
        <f t="shared" si="22"/>
        <v>DDDM06GHA156NWDB</v>
      </c>
      <c r="H56" s="6">
        <f t="shared" si="10"/>
        <v>2</v>
      </c>
      <c r="I56" s="6">
        <f t="shared" ref="I56:I79" si="32">CHOOSE(H56,FIND($N$7,G56,1),FIND($I$9,G56,1))</f>
        <v>7</v>
      </c>
      <c r="K56" s="6" t="str">
        <f t="shared" si="31"/>
        <v>DDDM06</v>
      </c>
      <c r="L56" s="6" t="str">
        <f t="shared" si="23"/>
        <v>156NWDB</v>
      </c>
      <c r="M56" s="23" t="s">
        <v>1086</v>
      </c>
      <c r="N56" s="18">
        <f t="shared" ref="N56:O81" si="33">FIND(N$7,$M56,1)</f>
        <v>74</v>
      </c>
      <c r="O56" s="18">
        <f t="shared" si="33"/>
        <v>74</v>
      </c>
      <c r="R56" s="6">
        <v>2</v>
      </c>
      <c r="S56" s="6" t="s">
        <v>1</v>
      </c>
      <c r="T56" s="6" t="s">
        <v>376</v>
      </c>
      <c r="U56" s="6" t="s">
        <v>376</v>
      </c>
      <c r="V56" s="21" t="str">
        <f t="shared" si="8"/>
        <v>GH</v>
      </c>
      <c r="W56" s="6" t="s">
        <v>772</v>
      </c>
      <c r="X56" s="6" t="s">
        <v>777</v>
      </c>
      <c r="Y56" s="6" t="s">
        <v>780</v>
      </c>
      <c r="Z56" s="21" t="str">
        <f t="shared" si="9"/>
        <v>INA</v>
      </c>
      <c r="AA56" s="6" t="s">
        <v>774</v>
      </c>
      <c r="AB56" s="6" t="s">
        <v>774</v>
      </c>
      <c r="AC56" s="6" t="s">
        <v>774</v>
      </c>
      <c r="AD56" s="6" t="s">
        <v>775</v>
      </c>
      <c r="AE56" s="6" t="s">
        <v>775</v>
      </c>
      <c r="AF56" s="6" t="s">
        <v>775</v>
      </c>
    </row>
    <row r="57" spans="1:32" ht="15.5" x14ac:dyDescent="0.35">
      <c r="A57" s="13">
        <v>47</v>
      </c>
      <c r="C57" s="6" t="s">
        <v>1328</v>
      </c>
      <c r="D57" s="6">
        <f t="shared" si="30"/>
        <v>15</v>
      </c>
      <c r="E57" s="6">
        <f t="shared" si="27"/>
        <v>67</v>
      </c>
      <c r="F57" s="6">
        <f t="shared" si="28"/>
        <v>83</v>
      </c>
      <c r="G57" s="6" t="str">
        <f t="shared" si="22"/>
        <v>DDDM07GHA156NWDB</v>
      </c>
      <c r="H57" s="6">
        <f t="shared" si="10"/>
        <v>1</v>
      </c>
      <c r="I57" s="6">
        <f t="shared" si="32"/>
        <v>7</v>
      </c>
      <c r="K57" s="6" t="str">
        <f t="shared" si="31"/>
        <v>DDDM07</v>
      </c>
      <c r="L57" s="6" t="str">
        <f t="shared" si="23"/>
        <v>156NWDB</v>
      </c>
      <c r="M57" s="23" t="s">
        <v>1087</v>
      </c>
      <c r="N57" s="18">
        <f t="shared" si="33"/>
        <v>73</v>
      </c>
      <c r="O57" s="18">
        <f t="shared" si="33"/>
        <v>73</v>
      </c>
      <c r="R57" s="6">
        <f t="shared" si="11"/>
        <v>1</v>
      </c>
      <c r="S57" s="6" t="s">
        <v>1</v>
      </c>
      <c r="T57" s="6" t="s">
        <v>376</v>
      </c>
      <c r="U57" s="6" t="s">
        <v>376</v>
      </c>
      <c r="V57" s="21" t="str">
        <f t="shared" si="8"/>
        <v>GHA</v>
      </c>
      <c r="W57" s="6" t="s">
        <v>772</v>
      </c>
      <c r="X57" s="6" t="s">
        <v>777</v>
      </c>
      <c r="Y57" s="6" t="s">
        <v>780</v>
      </c>
      <c r="Z57" s="21" t="str">
        <f t="shared" si="9"/>
        <v>IND</v>
      </c>
      <c r="AA57" s="6" t="s">
        <v>774</v>
      </c>
      <c r="AB57" s="6" t="s">
        <v>774</v>
      </c>
      <c r="AC57" s="6" t="s">
        <v>774</v>
      </c>
      <c r="AD57" s="6" t="s">
        <v>775</v>
      </c>
      <c r="AE57" s="6" t="s">
        <v>775</v>
      </c>
      <c r="AF57" s="6" t="s">
        <v>775</v>
      </c>
    </row>
    <row r="58" spans="1:32" ht="15.5" x14ac:dyDescent="0.35">
      <c r="A58" s="13">
        <v>48</v>
      </c>
      <c r="C58" s="6" t="s">
        <v>1329</v>
      </c>
      <c r="D58" s="6">
        <f t="shared" si="30"/>
        <v>17</v>
      </c>
      <c r="E58" s="6">
        <f t="shared" si="27"/>
        <v>50</v>
      </c>
      <c r="F58" s="6">
        <f t="shared" si="28"/>
        <v>60</v>
      </c>
      <c r="G58" s="6" t="str">
        <f t="shared" si="22"/>
        <v>GHADGGDPPT</v>
      </c>
      <c r="H58" s="6">
        <f t="shared" si="10"/>
        <v>2</v>
      </c>
      <c r="I58" s="6">
        <f t="shared" si="32"/>
        <v>1</v>
      </c>
      <c r="K58" s="6" t="str">
        <f t="shared" si="31"/>
        <v/>
      </c>
      <c r="L58" s="6" t="str">
        <f t="shared" si="23"/>
        <v>DGGDPPT</v>
      </c>
      <c r="M58" s="23" t="s">
        <v>1088</v>
      </c>
      <c r="N58" s="18">
        <f t="shared" si="33"/>
        <v>50</v>
      </c>
      <c r="O58" s="18">
        <f t="shared" si="33"/>
        <v>50</v>
      </c>
      <c r="R58" s="6">
        <v>2</v>
      </c>
      <c r="S58" s="6" t="s">
        <v>1</v>
      </c>
      <c r="T58" s="6" t="s">
        <v>376</v>
      </c>
      <c r="U58" s="6" t="s">
        <v>376</v>
      </c>
      <c r="V58" s="21" t="str">
        <f t="shared" si="8"/>
        <v>GH</v>
      </c>
      <c r="W58" s="6" t="s">
        <v>772</v>
      </c>
      <c r="X58" s="6" t="s">
        <v>777</v>
      </c>
      <c r="Y58" s="6" t="s">
        <v>780</v>
      </c>
      <c r="Z58" s="21" t="str">
        <f t="shared" si="9"/>
        <v>INA</v>
      </c>
      <c r="AA58" s="6" t="s">
        <v>774</v>
      </c>
      <c r="AB58" s="6" t="s">
        <v>774</v>
      </c>
      <c r="AC58" s="6" t="s">
        <v>774</v>
      </c>
      <c r="AD58" s="6" t="s">
        <v>775</v>
      </c>
      <c r="AE58" s="6" t="s">
        <v>775</v>
      </c>
      <c r="AF58" s="6" t="s">
        <v>775</v>
      </c>
    </row>
    <row r="59" spans="1:32" ht="15.5" x14ac:dyDescent="0.35">
      <c r="A59" s="13">
        <v>49</v>
      </c>
      <c r="C59" s="6" t="s">
        <v>1369</v>
      </c>
      <c r="D59" s="6">
        <f>LEN(C59)</f>
        <v>17</v>
      </c>
      <c r="E59" s="6">
        <f t="shared" si="27"/>
        <v>45</v>
      </c>
      <c r="F59" s="6">
        <f t="shared" si="28"/>
        <v>55</v>
      </c>
      <c r="G59" s="6" t="str">
        <f t="shared" si="22"/>
        <v>GHANIGDPPT</v>
      </c>
      <c r="H59" s="6">
        <f t="shared" si="10"/>
        <v>1</v>
      </c>
      <c r="I59" s="6">
        <f t="shared" si="32"/>
        <v>1</v>
      </c>
      <c r="K59" s="6" t="str">
        <f>MID(G59,1,I59-1)</f>
        <v/>
      </c>
      <c r="L59" s="6" t="str">
        <f t="shared" si="23"/>
        <v>NIGDPPT</v>
      </c>
      <c r="M59" s="23" t="s">
        <v>1089</v>
      </c>
      <c r="N59" s="18">
        <f t="shared" si="33"/>
        <v>45</v>
      </c>
      <c r="O59" s="18">
        <f t="shared" si="33"/>
        <v>45</v>
      </c>
      <c r="R59" s="6">
        <f t="shared" si="11"/>
        <v>1</v>
      </c>
      <c r="S59" s="6" t="s">
        <v>1</v>
      </c>
      <c r="T59" s="6" t="s">
        <v>376</v>
      </c>
      <c r="U59" s="6" t="s">
        <v>376</v>
      </c>
      <c r="V59" s="21" t="str">
        <f t="shared" si="8"/>
        <v>GHA</v>
      </c>
      <c r="W59" s="6" t="s">
        <v>772</v>
      </c>
      <c r="X59" s="6" t="s">
        <v>777</v>
      </c>
      <c r="Y59" s="6" t="s">
        <v>780</v>
      </c>
      <c r="Z59" s="21" t="str">
        <f t="shared" si="9"/>
        <v>IND</v>
      </c>
      <c r="AA59" s="6" t="s">
        <v>774</v>
      </c>
      <c r="AB59" s="6" t="s">
        <v>774</v>
      </c>
      <c r="AC59" s="6" t="s">
        <v>774</v>
      </c>
      <c r="AD59" s="6" t="s">
        <v>775</v>
      </c>
      <c r="AE59" s="6" t="s">
        <v>775</v>
      </c>
      <c r="AF59" s="6" t="s">
        <v>775</v>
      </c>
    </row>
    <row r="60" spans="1:32" ht="15.5" x14ac:dyDescent="0.35">
      <c r="A60" s="13">
        <v>50</v>
      </c>
      <c r="C60" s="6" t="s">
        <v>1330</v>
      </c>
      <c r="D60" s="6">
        <f>LEN(C60)</f>
        <v>16</v>
      </c>
      <c r="E60" s="6">
        <f t="shared" si="27"/>
        <v>43</v>
      </c>
      <c r="F60" s="6">
        <f t="shared" si="28"/>
        <v>54</v>
      </c>
      <c r="G60" s="6" t="str">
        <f t="shared" si="22"/>
        <v>GHANGSGDPPT</v>
      </c>
      <c r="H60" s="6">
        <f t="shared" si="10"/>
        <v>1</v>
      </c>
      <c r="I60" s="6">
        <f t="shared" si="32"/>
        <v>1</v>
      </c>
      <c r="K60" s="6" t="str">
        <f>MID(G60,1,I60-1)</f>
        <v/>
      </c>
      <c r="L60" s="6" t="str">
        <f t="shared" si="23"/>
        <v>NGSGDPPT</v>
      </c>
      <c r="M60" s="23" t="s">
        <v>1090</v>
      </c>
      <c r="N60" s="18">
        <f t="shared" si="33"/>
        <v>43</v>
      </c>
      <c r="O60" s="18">
        <f t="shared" si="33"/>
        <v>43</v>
      </c>
      <c r="R60" s="6">
        <f t="shared" si="11"/>
        <v>1</v>
      </c>
      <c r="S60" s="6" t="s">
        <v>1</v>
      </c>
      <c r="T60" s="6" t="s">
        <v>376</v>
      </c>
      <c r="U60" s="6" t="s">
        <v>376</v>
      </c>
      <c r="V60" s="21" t="str">
        <f t="shared" si="8"/>
        <v>GHA</v>
      </c>
      <c r="W60" s="6" t="s">
        <v>772</v>
      </c>
      <c r="X60" s="6" t="s">
        <v>777</v>
      </c>
      <c r="Y60" s="6" t="s">
        <v>780</v>
      </c>
      <c r="Z60" s="21" t="str">
        <f t="shared" si="9"/>
        <v>IND</v>
      </c>
      <c r="AA60" s="6" t="s">
        <v>774</v>
      </c>
      <c r="AB60" s="6" t="s">
        <v>774</v>
      </c>
      <c r="AC60" s="6" t="s">
        <v>774</v>
      </c>
      <c r="AD60" s="6" t="s">
        <v>775</v>
      </c>
      <c r="AE60" s="6" t="s">
        <v>775</v>
      </c>
      <c r="AF60" s="6" t="s">
        <v>775</v>
      </c>
    </row>
    <row r="61" spans="1:32" ht="15.5" x14ac:dyDescent="0.35">
      <c r="A61" s="13">
        <v>51</v>
      </c>
      <c r="C61" s="6" t="s">
        <v>1331</v>
      </c>
      <c r="D61" s="6">
        <f>LEN(C61)</f>
        <v>18</v>
      </c>
      <c r="E61" s="6">
        <f t="shared" si="27"/>
        <v>36</v>
      </c>
      <c r="F61" s="6">
        <f t="shared" si="28"/>
        <v>52</v>
      </c>
      <c r="G61" s="6" t="str">
        <f t="shared" si="22"/>
        <v>DDAI01GHA642NWDB</v>
      </c>
      <c r="H61" s="6">
        <f t="shared" si="10"/>
        <v>1</v>
      </c>
      <c r="I61" s="6">
        <f t="shared" si="32"/>
        <v>7</v>
      </c>
      <c r="K61" s="6" t="str">
        <f>MID(G61,1,I61-1)</f>
        <v>DDAI01</v>
      </c>
      <c r="L61" s="6" t="str">
        <f t="shared" si="23"/>
        <v>642NWDB</v>
      </c>
      <c r="M61" s="23" t="s">
        <v>1091</v>
      </c>
      <c r="N61" s="18">
        <f t="shared" si="33"/>
        <v>42</v>
      </c>
      <c r="O61" s="18">
        <f t="shared" si="33"/>
        <v>42</v>
      </c>
      <c r="R61" s="6">
        <f t="shared" si="11"/>
        <v>1</v>
      </c>
      <c r="S61" s="6" t="s">
        <v>1</v>
      </c>
      <c r="T61" s="6" t="s">
        <v>376</v>
      </c>
      <c r="U61" s="6" t="s">
        <v>376</v>
      </c>
      <c r="V61" s="21" t="str">
        <f t="shared" si="8"/>
        <v>GHA</v>
      </c>
      <c r="W61" s="6" t="s">
        <v>772</v>
      </c>
      <c r="X61" s="6" t="s">
        <v>777</v>
      </c>
      <c r="Y61" s="6" t="s">
        <v>780</v>
      </c>
      <c r="Z61" s="21" t="str">
        <f t="shared" si="9"/>
        <v>IND</v>
      </c>
      <c r="AA61" s="6" t="s">
        <v>774</v>
      </c>
      <c r="AB61" s="6" t="s">
        <v>774</v>
      </c>
      <c r="AC61" s="6" t="s">
        <v>774</v>
      </c>
      <c r="AD61" s="6" t="s">
        <v>775</v>
      </c>
      <c r="AE61" s="6" t="s">
        <v>775</v>
      </c>
      <c r="AF61" s="6" t="s">
        <v>775</v>
      </c>
    </row>
    <row r="62" spans="1:32" ht="15.5" x14ac:dyDescent="0.35">
      <c r="A62" s="13">
        <v>52</v>
      </c>
      <c r="C62" s="6" t="s">
        <v>1332</v>
      </c>
      <c r="D62" s="6">
        <f>LEN(C62)</f>
        <v>17</v>
      </c>
      <c r="E62" s="6">
        <f t="shared" si="27"/>
        <v>57</v>
      </c>
      <c r="F62" s="6">
        <f t="shared" si="28"/>
        <v>74</v>
      </c>
      <c r="G62" s="6" t="str">
        <f t="shared" si="22"/>
        <v>GHAGGXCNLG01GDPPT</v>
      </c>
      <c r="H62" s="6">
        <f t="shared" si="10"/>
        <v>1</v>
      </c>
      <c r="I62" s="6">
        <f t="shared" si="32"/>
        <v>1</v>
      </c>
      <c r="K62" s="6" t="str">
        <f>MID(G62,1,I62-1)</f>
        <v/>
      </c>
      <c r="L62" s="6" t="str">
        <f t="shared" si="23"/>
        <v>GGXCNLG01GDPPT</v>
      </c>
      <c r="M62" s="23" t="s">
        <v>1092</v>
      </c>
      <c r="N62" s="18">
        <f t="shared" si="33"/>
        <v>57</v>
      </c>
      <c r="O62" s="18">
        <f t="shared" si="33"/>
        <v>57</v>
      </c>
      <c r="R62" s="6">
        <f t="shared" si="11"/>
        <v>1</v>
      </c>
      <c r="S62" s="6" t="s">
        <v>1</v>
      </c>
      <c r="T62" s="6" t="s">
        <v>376</v>
      </c>
      <c r="U62" s="6" t="s">
        <v>376</v>
      </c>
      <c r="V62" s="21" t="str">
        <f t="shared" si="8"/>
        <v>GHA</v>
      </c>
      <c r="W62" s="6" t="s">
        <v>772</v>
      </c>
      <c r="X62" s="6" t="s">
        <v>777</v>
      </c>
      <c r="Y62" s="6" t="s">
        <v>780</v>
      </c>
      <c r="Z62" s="21" t="str">
        <f t="shared" si="9"/>
        <v>IND</v>
      </c>
      <c r="AA62" s="6" t="s">
        <v>774</v>
      </c>
      <c r="AB62" s="6" t="s">
        <v>774</v>
      </c>
      <c r="AC62" s="6" t="s">
        <v>774</v>
      </c>
      <c r="AD62" s="6" t="s">
        <v>775</v>
      </c>
      <c r="AE62" s="6" t="s">
        <v>775</v>
      </c>
      <c r="AF62" s="6" t="s">
        <v>775</v>
      </c>
    </row>
    <row r="63" spans="1:32" ht="15.5" x14ac:dyDescent="0.35">
      <c r="A63" s="13">
        <v>53</v>
      </c>
      <c r="C63" s="6" t="s">
        <v>1333</v>
      </c>
      <c r="D63" s="6">
        <f>LEN(C63)</f>
        <v>20</v>
      </c>
      <c r="E63" s="6">
        <f t="shared" ref="E63:E79" si="34">FIND("(",M63,1)+1</f>
        <v>90</v>
      </c>
      <c r="F63" s="6">
        <f t="shared" ref="F63:F79" si="35">FIND(")",M63,1)</f>
        <v>106</v>
      </c>
      <c r="G63" s="6" t="str">
        <f t="shared" si="22"/>
        <v>DDDI12GHA156NWDB</v>
      </c>
      <c r="H63" s="6">
        <f t="shared" si="10"/>
        <v>1</v>
      </c>
      <c r="I63" s="6">
        <f t="shared" si="32"/>
        <v>7</v>
      </c>
      <c r="K63" s="6" t="str">
        <f t="shared" ref="K63:K79" si="36">MID(G63,1,I63-1)</f>
        <v>DDDI12</v>
      </c>
      <c r="L63" s="6" t="str">
        <f t="shared" si="23"/>
        <v>156NWDB</v>
      </c>
      <c r="M63" s="23" t="s">
        <v>1093</v>
      </c>
      <c r="N63" s="18">
        <f t="shared" si="33"/>
        <v>96</v>
      </c>
      <c r="O63" s="18">
        <f t="shared" si="33"/>
        <v>96</v>
      </c>
      <c r="R63" s="6">
        <f t="shared" si="11"/>
        <v>1</v>
      </c>
      <c r="S63" s="6" t="s">
        <v>1</v>
      </c>
      <c r="T63" s="6" t="s">
        <v>376</v>
      </c>
      <c r="U63" s="6" t="s">
        <v>376</v>
      </c>
      <c r="V63" s="21" t="str">
        <f t="shared" si="8"/>
        <v>GHA</v>
      </c>
      <c r="W63" s="6" t="s">
        <v>772</v>
      </c>
      <c r="X63" s="6" t="s">
        <v>777</v>
      </c>
      <c r="Y63" s="6" t="s">
        <v>780</v>
      </c>
      <c r="Z63" s="21" t="str">
        <f t="shared" si="9"/>
        <v>IND</v>
      </c>
      <c r="AA63" s="6" t="s">
        <v>774</v>
      </c>
      <c r="AB63" s="6" t="s">
        <v>774</v>
      </c>
      <c r="AC63" s="6" t="s">
        <v>774</v>
      </c>
      <c r="AD63" s="6" t="s">
        <v>775</v>
      </c>
      <c r="AE63" s="6" t="s">
        <v>775</v>
      </c>
      <c r="AF63" s="6" t="s">
        <v>775</v>
      </c>
    </row>
    <row r="64" spans="1:32" ht="15.5" x14ac:dyDescent="0.35">
      <c r="A64" s="13">
        <v>54</v>
      </c>
      <c r="C64" s="6" t="s">
        <v>1334</v>
      </c>
      <c r="D64" s="6">
        <f t="shared" ref="D64:D79" si="37">LEN(C64)</f>
        <v>22</v>
      </c>
      <c r="E64" s="6">
        <f t="shared" si="34"/>
        <v>47</v>
      </c>
      <c r="F64" s="6">
        <f t="shared" si="35"/>
        <v>63</v>
      </c>
      <c r="G64" s="6" t="str">
        <f t="shared" si="22"/>
        <v>DDSI07GHA156NWDB</v>
      </c>
      <c r="H64" s="6">
        <f t="shared" si="10"/>
        <v>1</v>
      </c>
      <c r="I64" s="6">
        <f t="shared" si="32"/>
        <v>7</v>
      </c>
      <c r="K64" s="6" t="str">
        <f t="shared" si="36"/>
        <v>DDSI07</v>
      </c>
      <c r="L64" s="6" t="str">
        <f t="shared" si="23"/>
        <v>156NWDB</v>
      </c>
      <c r="M64" s="23" t="s">
        <v>1094</v>
      </c>
      <c r="N64" s="18">
        <f t="shared" si="33"/>
        <v>53</v>
      </c>
      <c r="O64" s="18">
        <f t="shared" si="33"/>
        <v>53</v>
      </c>
      <c r="R64" s="6">
        <f t="shared" si="11"/>
        <v>1</v>
      </c>
      <c r="S64" s="6" t="s">
        <v>1</v>
      </c>
      <c r="T64" s="6" t="s">
        <v>376</v>
      </c>
      <c r="U64" s="6" t="s">
        <v>376</v>
      </c>
      <c r="V64" s="21" t="str">
        <f t="shared" si="8"/>
        <v>GHA</v>
      </c>
      <c r="W64" s="6" t="s">
        <v>772</v>
      </c>
      <c r="X64" s="6" t="s">
        <v>777</v>
      </c>
      <c r="Y64" s="6" t="s">
        <v>780</v>
      </c>
      <c r="Z64" s="21" t="str">
        <f t="shared" si="9"/>
        <v>IND</v>
      </c>
      <c r="AA64" s="6" t="s">
        <v>774</v>
      </c>
      <c r="AB64" s="6" t="s">
        <v>774</v>
      </c>
      <c r="AC64" s="6" t="s">
        <v>774</v>
      </c>
      <c r="AD64" s="6" t="s">
        <v>775</v>
      </c>
      <c r="AE64" s="6" t="s">
        <v>775</v>
      </c>
      <c r="AF64" s="6" t="s">
        <v>775</v>
      </c>
    </row>
    <row r="65" spans="1:32" ht="15.5" x14ac:dyDescent="0.35">
      <c r="A65" s="13">
        <v>55</v>
      </c>
      <c r="C65" s="6" t="s">
        <v>1335</v>
      </c>
      <c r="D65" s="6">
        <f t="shared" si="37"/>
        <v>19</v>
      </c>
      <c r="E65" s="6">
        <f t="shared" si="34"/>
        <v>86</v>
      </c>
      <c r="F65" s="6">
        <f t="shared" si="35"/>
        <v>98</v>
      </c>
      <c r="G65" s="6" t="str">
        <f t="shared" si="22"/>
        <v>GHAFCSODCXDC</v>
      </c>
      <c r="H65" s="6">
        <f t="shared" si="10"/>
        <v>1</v>
      </c>
      <c r="I65" s="6">
        <f t="shared" si="32"/>
        <v>1</v>
      </c>
      <c r="K65" s="6" t="str">
        <f t="shared" si="36"/>
        <v/>
      </c>
      <c r="L65" s="6" t="str">
        <f t="shared" si="23"/>
        <v>FCSODCXDC</v>
      </c>
      <c r="M65" s="23" t="s">
        <v>1095</v>
      </c>
      <c r="N65" s="18">
        <f t="shared" si="33"/>
        <v>86</v>
      </c>
      <c r="O65" s="18">
        <f t="shared" si="33"/>
        <v>86</v>
      </c>
      <c r="R65" s="6">
        <f t="shared" ref="R65:R80" si="38">IF(ISNUMBER(N65),1,IF(ISNUMBER(O65),2,3))</f>
        <v>1</v>
      </c>
      <c r="S65" s="6" t="s">
        <v>1</v>
      </c>
      <c r="T65" s="6" t="s">
        <v>376</v>
      </c>
      <c r="U65" s="6" t="s">
        <v>376</v>
      </c>
      <c r="V65" s="21" t="str">
        <f t="shared" si="8"/>
        <v>GHA</v>
      </c>
      <c r="W65" s="6" t="s">
        <v>772</v>
      </c>
      <c r="X65" s="6" t="s">
        <v>777</v>
      </c>
      <c r="Y65" s="6" t="s">
        <v>780</v>
      </c>
      <c r="Z65" s="21" t="str">
        <f t="shared" si="9"/>
        <v>IND</v>
      </c>
      <c r="AA65" s="6" t="s">
        <v>774</v>
      </c>
      <c r="AB65" s="6" t="s">
        <v>774</v>
      </c>
      <c r="AC65" s="6" t="s">
        <v>774</v>
      </c>
      <c r="AD65" s="6" t="s">
        <v>775</v>
      </c>
      <c r="AE65" s="6" t="s">
        <v>775</v>
      </c>
      <c r="AF65" s="6" t="s">
        <v>775</v>
      </c>
    </row>
    <row r="66" spans="1:32" ht="15.5" x14ac:dyDescent="0.35">
      <c r="A66" s="13">
        <v>56</v>
      </c>
      <c r="C66" s="6" t="s">
        <v>1336</v>
      </c>
      <c r="D66" s="6">
        <f t="shared" si="37"/>
        <v>19</v>
      </c>
      <c r="E66" s="6">
        <f t="shared" si="34"/>
        <v>90</v>
      </c>
      <c r="F66" s="6">
        <f t="shared" si="35"/>
        <v>102</v>
      </c>
      <c r="G66" s="6" t="str">
        <f t="shared" si="22"/>
        <v>GHAFCSODDXDC</v>
      </c>
      <c r="H66" s="6">
        <f t="shared" si="10"/>
        <v>1</v>
      </c>
      <c r="I66" s="6">
        <f t="shared" si="32"/>
        <v>1</v>
      </c>
      <c r="K66" s="6" t="str">
        <f t="shared" si="36"/>
        <v/>
      </c>
      <c r="L66" s="6" t="str">
        <f t="shared" si="23"/>
        <v>FCSODDXDC</v>
      </c>
      <c r="M66" s="23" t="s">
        <v>1096</v>
      </c>
      <c r="N66" s="18">
        <f t="shared" si="33"/>
        <v>90</v>
      </c>
      <c r="O66" s="18">
        <f t="shared" si="33"/>
        <v>90</v>
      </c>
      <c r="R66" s="6">
        <f t="shared" si="38"/>
        <v>1</v>
      </c>
      <c r="S66" s="6" t="s">
        <v>1</v>
      </c>
      <c r="T66" s="6" t="s">
        <v>376</v>
      </c>
      <c r="U66" s="6" t="s">
        <v>376</v>
      </c>
      <c r="V66" s="21" t="str">
        <f t="shared" si="8"/>
        <v>GHA</v>
      </c>
      <c r="W66" s="6" t="s">
        <v>772</v>
      </c>
      <c r="X66" s="6" t="s">
        <v>777</v>
      </c>
      <c r="Y66" s="6" t="s">
        <v>780</v>
      </c>
      <c r="Z66" s="21" t="str">
        <f t="shared" si="9"/>
        <v>IND</v>
      </c>
      <c r="AA66" s="6" t="s">
        <v>774</v>
      </c>
      <c r="AB66" s="6" t="s">
        <v>774</v>
      </c>
      <c r="AC66" s="6" t="s">
        <v>774</v>
      </c>
      <c r="AD66" s="6" t="s">
        <v>775</v>
      </c>
      <c r="AE66" s="6" t="s">
        <v>775</v>
      </c>
      <c r="AF66" s="6" t="s">
        <v>775</v>
      </c>
    </row>
    <row r="67" spans="1:32" ht="15.5" x14ac:dyDescent="0.35">
      <c r="A67" s="13">
        <v>57</v>
      </c>
      <c r="C67" s="6" t="s">
        <v>374</v>
      </c>
      <c r="D67" s="6">
        <f t="shared" si="37"/>
        <v>14</v>
      </c>
      <c r="E67" s="6">
        <f t="shared" si="34"/>
        <v>98</v>
      </c>
      <c r="F67" s="6">
        <f t="shared" si="35"/>
        <v>109</v>
      </c>
      <c r="G67" s="6" t="str">
        <f t="shared" si="22"/>
        <v>GHAFCMARNUM</v>
      </c>
      <c r="H67" s="6">
        <f t="shared" si="10"/>
        <v>1</v>
      </c>
      <c r="I67" s="6">
        <f t="shared" si="32"/>
        <v>1</v>
      </c>
      <c r="K67" s="6" t="str">
        <f t="shared" si="36"/>
        <v/>
      </c>
      <c r="L67" s="6" t="str">
        <f t="shared" si="23"/>
        <v>FCMARNUM</v>
      </c>
      <c r="M67" s="23" t="s">
        <v>1097</v>
      </c>
      <c r="N67" s="18">
        <f t="shared" si="33"/>
        <v>98</v>
      </c>
      <c r="O67" s="18">
        <f t="shared" si="33"/>
        <v>98</v>
      </c>
      <c r="R67" s="6">
        <f t="shared" si="38"/>
        <v>1</v>
      </c>
      <c r="S67" s="6" t="s">
        <v>1</v>
      </c>
      <c r="T67" s="6" t="s">
        <v>376</v>
      </c>
      <c r="U67" s="6" t="s">
        <v>376</v>
      </c>
      <c r="V67" s="21" t="str">
        <f t="shared" si="8"/>
        <v>GHA</v>
      </c>
      <c r="W67" s="6" t="s">
        <v>772</v>
      </c>
      <c r="X67" s="6" t="s">
        <v>777</v>
      </c>
      <c r="Y67" s="6" t="s">
        <v>780</v>
      </c>
      <c r="Z67" s="21" t="str">
        <f t="shared" si="9"/>
        <v>IND</v>
      </c>
      <c r="AA67" s="6" t="s">
        <v>774</v>
      </c>
      <c r="AB67" s="6" t="s">
        <v>774</v>
      </c>
      <c r="AC67" s="6" t="s">
        <v>774</v>
      </c>
      <c r="AD67" s="6" t="s">
        <v>775</v>
      </c>
      <c r="AE67" s="6" t="s">
        <v>775</v>
      </c>
      <c r="AF67" s="6" t="s">
        <v>775</v>
      </c>
    </row>
    <row r="68" spans="1:32" ht="15.5" x14ac:dyDescent="0.35">
      <c r="A68" s="13">
        <v>58</v>
      </c>
      <c r="C68" s="6" t="s">
        <v>1337</v>
      </c>
      <c r="D68" s="6">
        <f t="shared" si="37"/>
        <v>20</v>
      </c>
      <c r="E68" s="6">
        <f t="shared" si="34"/>
        <v>39</v>
      </c>
      <c r="F68" s="6">
        <f t="shared" si="35"/>
        <v>55</v>
      </c>
      <c r="G68" s="6" t="str">
        <f t="shared" si="22"/>
        <v>DDOI06GHA156NWDB</v>
      </c>
      <c r="H68" s="6">
        <f t="shared" si="10"/>
        <v>2</v>
      </c>
      <c r="I68" s="6">
        <f t="shared" si="32"/>
        <v>7</v>
      </c>
      <c r="K68" s="6" t="str">
        <f t="shared" si="36"/>
        <v>DDOI06</v>
      </c>
      <c r="L68" s="6" t="str">
        <f t="shared" si="23"/>
        <v>156NWDB</v>
      </c>
      <c r="M68" s="23" t="s">
        <v>1098</v>
      </c>
      <c r="N68" s="18">
        <f t="shared" si="33"/>
        <v>45</v>
      </c>
      <c r="O68" s="18">
        <f t="shared" si="33"/>
        <v>45</v>
      </c>
      <c r="R68" s="6">
        <v>2</v>
      </c>
      <c r="S68" s="6" t="s">
        <v>1</v>
      </c>
      <c r="T68" s="6" t="s">
        <v>376</v>
      </c>
      <c r="U68" s="6" t="s">
        <v>376</v>
      </c>
      <c r="V68" s="21" t="str">
        <f t="shared" si="8"/>
        <v>GH</v>
      </c>
      <c r="W68" s="6" t="s">
        <v>772</v>
      </c>
      <c r="X68" s="6" t="s">
        <v>777</v>
      </c>
      <c r="Y68" s="6" t="s">
        <v>780</v>
      </c>
      <c r="Z68" s="21" t="str">
        <f t="shared" si="9"/>
        <v>INA</v>
      </c>
      <c r="AA68" s="6" t="s">
        <v>774</v>
      </c>
      <c r="AB68" s="6" t="s">
        <v>774</v>
      </c>
      <c r="AC68" s="6" t="s">
        <v>774</v>
      </c>
      <c r="AD68" s="6" t="s">
        <v>775</v>
      </c>
      <c r="AE68" s="6" t="s">
        <v>775</v>
      </c>
      <c r="AF68" s="6" t="s">
        <v>775</v>
      </c>
    </row>
    <row r="69" spans="1:32" ht="15.5" x14ac:dyDescent="0.35">
      <c r="A69" s="13">
        <v>59</v>
      </c>
      <c r="C69" s="6" t="s">
        <v>359</v>
      </c>
      <c r="D69" s="6">
        <f t="shared" si="37"/>
        <v>17</v>
      </c>
      <c r="E69" s="6">
        <f t="shared" si="34"/>
        <v>41</v>
      </c>
      <c r="F69" s="6">
        <f t="shared" si="35"/>
        <v>57</v>
      </c>
      <c r="G69" s="6" t="str">
        <f t="shared" si="22"/>
        <v>DDSI03GHA156NWDB</v>
      </c>
      <c r="H69" s="6">
        <f t="shared" si="10"/>
        <v>1</v>
      </c>
      <c r="I69" s="6">
        <f t="shared" si="32"/>
        <v>7</v>
      </c>
      <c r="K69" s="6" t="str">
        <f t="shared" si="36"/>
        <v>DDSI03</v>
      </c>
      <c r="L69" s="6" t="str">
        <f t="shared" si="23"/>
        <v>156NWDB</v>
      </c>
      <c r="M69" s="23" t="s">
        <v>1099</v>
      </c>
      <c r="N69" s="18">
        <f t="shared" si="33"/>
        <v>47</v>
      </c>
      <c r="O69" s="18">
        <f t="shared" si="33"/>
        <v>47</v>
      </c>
      <c r="R69" s="6">
        <f t="shared" si="38"/>
        <v>1</v>
      </c>
      <c r="S69" s="6" t="s">
        <v>1</v>
      </c>
      <c r="T69" s="6" t="s">
        <v>376</v>
      </c>
      <c r="U69" s="6" t="s">
        <v>376</v>
      </c>
      <c r="V69" s="21" t="str">
        <f t="shared" si="8"/>
        <v>GHA</v>
      </c>
      <c r="W69" s="6" t="s">
        <v>772</v>
      </c>
      <c r="X69" s="6" t="s">
        <v>777</v>
      </c>
      <c r="Y69" s="6" t="s">
        <v>780</v>
      </c>
      <c r="Z69" s="21" t="str">
        <f t="shared" si="9"/>
        <v>IND</v>
      </c>
      <c r="AA69" s="6" t="s">
        <v>774</v>
      </c>
      <c r="AB69" s="6" t="s">
        <v>774</v>
      </c>
      <c r="AC69" s="6" t="s">
        <v>774</v>
      </c>
      <c r="AD69" s="6" t="s">
        <v>775</v>
      </c>
      <c r="AE69" s="6" t="s">
        <v>775</v>
      </c>
      <c r="AF69" s="6" t="s">
        <v>775</v>
      </c>
    </row>
    <row r="70" spans="1:32" ht="15.5" x14ac:dyDescent="0.35">
      <c r="A70" s="13">
        <v>60</v>
      </c>
      <c r="C70" s="6" t="s">
        <v>360</v>
      </c>
      <c r="D70" s="6">
        <f t="shared" si="37"/>
        <v>18</v>
      </c>
      <c r="E70" s="6">
        <f t="shared" si="34"/>
        <v>41</v>
      </c>
      <c r="F70" s="6">
        <f t="shared" si="35"/>
        <v>57</v>
      </c>
      <c r="G70" s="6" t="str">
        <f t="shared" si="22"/>
        <v>DDSI04GHA156NWDB</v>
      </c>
      <c r="H70" s="6">
        <f t="shared" si="10"/>
        <v>2</v>
      </c>
      <c r="I70" s="6">
        <f t="shared" si="32"/>
        <v>7</v>
      </c>
      <c r="K70" s="6" t="str">
        <f t="shared" si="36"/>
        <v>DDSI04</v>
      </c>
      <c r="L70" s="6" t="str">
        <f t="shared" si="23"/>
        <v>156NWDB</v>
      </c>
      <c r="M70" s="23" t="s">
        <v>1100</v>
      </c>
      <c r="N70" s="18">
        <f t="shared" si="33"/>
        <v>47</v>
      </c>
      <c r="O70" s="18">
        <f t="shared" si="33"/>
        <v>47</v>
      </c>
      <c r="R70" s="6">
        <v>2</v>
      </c>
      <c r="S70" s="6" t="s">
        <v>1</v>
      </c>
      <c r="T70" s="6" t="s">
        <v>376</v>
      </c>
      <c r="U70" s="6" t="s">
        <v>376</v>
      </c>
      <c r="V70" s="21" t="str">
        <f t="shared" si="8"/>
        <v>GH</v>
      </c>
      <c r="W70" s="6" t="s">
        <v>772</v>
      </c>
      <c r="X70" s="6" t="s">
        <v>777</v>
      </c>
      <c r="Y70" s="6" t="s">
        <v>780</v>
      </c>
      <c r="Z70" s="21" t="str">
        <f t="shared" si="9"/>
        <v>INA</v>
      </c>
      <c r="AA70" s="6" t="s">
        <v>774</v>
      </c>
      <c r="AB70" s="6" t="s">
        <v>774</v>
      </c>
      <c r="AC70" s="6" t="s">
        <v>774</v>
      </c>
      <c r="AD70" s="6" t="s">
        <v>775</v>
      </c>
      <c r="AE70" s="6" t="s">
        <v>775</v>
      </c>
      <c r="AF70" s="6" t="s">
        <v>775</v>
      </c>
    </row>
    <row r="71" spans="1:32" ht="15.5" x14ac:dyDescent="0.35">
      <c r="A71" s="13">
        <v>61</v>
      </c>
      <c r="C71" s="6" t="s">
        <v>1247</v>
      </c>
      <c r="D71" s="6">
        <f t="shared" si="37"/>
        <v>15</v>
      </c>
      <c r="E71" s="6">
        <f t="shared" si="34"/>
        <v>40</v>
      </c>
      <c r="F71" s="6">
        <f t="shared" si="35"/>
        <v>56</v>
      </c>
      <c r="G71" s="6" t="str">
        <f t="shared" ref="G71:G80" si="39">MID(M71,E71,F71-E71)</f>
        <v>DDEI02GHA156NWDB</v>
      </c>
      <c r="H71" s="6">
        <f t="shared" si="10"/>
        <v>2</v>
      </c>
      <c r="I71" s="6">
        <f t="shared" si="32"/>
        <v>7</v>
      </c>
      <c r="K71" s="6" t="str">
        <f t="shared" si="36"/>
        <v>DDEI02</v>
      </c>
      <c r="L71" s="6" t="str">
        <f t="shared" ref="L71:L80" si="40">IF(R71,MID(G71,I71+3,20),MID(G71,I71+2,20))</f>
        <v>156NWDB</v>
      </c>
      <c r="M71" s="23" t="s">
        <v>1101</v>
      </c>
      <c r="N71" s="18">
        <f t="shared" si="33"/>
        <v>46</v>
      </c>
      <c r="O71" s="18">
        <f t="shared" si="33"/>
        <v>46</v>
      </c>
      <c r="R71" s="6">
        <v>2</v>
      </c>
      <c r="S71" s="6" t="s">
        <v>1</v>
      </c>
      <c r="T71" s="6" t="s">
        <v>376</v>
      </c>
      <c r="U71" s="6" t="s">
        <v>376</v>
      </c>
      <c r="V71" s="21" t="str">
        <f t="shared" si="8"/>
        <v>GH</v>
      </c>
      <c r="W71" s="6" t="s">
        <v>772</v>
      </c>
      <c r="X71" s="6" t="s">
        <v>777</v>
      </c>
      <c r="Y71" s="6" t="s">
        <v>780</v>
      </c>
      <c r="Z71" s="21" t="str">
        <f t="shared" si="9"/>
        <v>INA</v>
      </c>
      <c r="AA71" s="6" t="s">
        <v>774</v>
      </c>
      <c r="AB71" s="6" t="s">
        <v>774</v>
      </c>
      <c r="AC71" s="6" t="s">
        <v>774</v>
      </c>
      <c r="AD71" s="6" t="s">
        <v>775</v>
      </c>
      <c r="AE71" s="6" t="s">
        <v>775</v>
      </c>
      <c r="AF71" s="6" t="s">
        <v>775</v>
      </c>
    </row>
    <row r="72" spans="1:32" ht="15.5" x14ac:dyDescent="0.35">
      <c r="A72" s="13">
        <v>62</v>
      </c>
      <c r="C72" s="6" t="s">
        <v>1338</v>
      </c>
      <c r="D72" s="6">
        <f t="shared" si="37"/>
        <v>16</v>
      </c>
      <c r="E72" s="6">
        <f t="shared" si="34"/>
        <v>53</v>
      </c>
      <c r="F72" s="6">
        <f t="shared" si="35"/>
        <v>69</v>
      </c>
      <c r="G72" s="6" t="str">
        <f t="shared" si="39"/>
        <v>DDSI02GHA156NWDB</v>
      </c>
      <c r="H72" s="6">
        <f t="shared" si="10"/>
        <v>2</v>
      </c>
      <c r="I72" s="6">
        <f t="shared" si="32"/>
        <v>7</v>
      </c>
      <c r="K72" s="6" t="str">
        <f t="shared" si="36"/>
        <v>DDSI02</v>
      </c>
      <c r="L72" s="6" t="str">
        <f t="shared" si="40"/>
        <v>156NWDB</v>
      </c>
      <c r="M72" s="23" t="s">
        <v>1102</v>
      </c>
      <c r="N72" s="18">
        <f t="shared" si="33"/>
        <v>59</v>
      </c>
      <c r="O72" s="18">
        <f t="shared" si="33"/>
        <v>59</v>
      </c>
      <c r="R72" s="6">
        <v>2</v>
      </c>
      <c r="S72" s="6" t="s">
        <v>1</v>
      </c>
      <c r="T72" s="6" t="s">
        <v>376</v>
      </c>
      <c r="U72" s="6" t="s">
        <v>376</v>
      </c>
      <c r="V72" s="21" t="str">
        <f t="shared" si="8"/>
        <v>GH</v>
      </c>
      <c r="W72" s="6" t="s">
        <v>772</v>
      </c>
      <c r="X72" s="6" t="s">
        <v>777</v>
      </c>
      <c r="Y72" s="6" t="s">
        <v>780</v>
      </c>
      <c r="Z72" s="21" t="str">
        <f t="shared" si="9"/>
        <v>INA</v>
      </c>
      <c r="AA72" s="6" t="s">
        <v>774</v>
      </c>
      <c r="AB72" s="6" t="s">
        <v>774</v>
      </c>
      <c r="AC72" s="6" t="s">
        <v>774</v>
      </c>
      <c r="AD72" s="6" t="s">
        <v>775</v>
      </c>
      <c r="AE72" s="6" t="s">
        <v>775</v>
      </c>
      <c r="AF72" s="6" t="s">
        <v>775</v>
      </c>
    </row>
    <row r="73" spans="1:32" ht="15.5" x14ac:dyDescent="0.35">
      <c r="A73" s="13">
        <v>63</v>
      </c>
      <c r="C73" s="6" t="s">
        <v>1339</v>
      </c>
      <c r="D73" s="6">
        <f t="shared" si="37"/>
        <v>15</v>
      </c>
      <c r="E73" s="6">
        <f t="shared" si="34"/>
        <v>40</v>
      </c>
      <c r="F73" s="6">
        <f t="shared" si="35"/>
        <v>56</v>
      </c>
      <c r="G73" s="6" t="str">
        <f t="shared" si="39"/>
        <v>DDEI07GHA156NWDB</v>
      </c>
      <c r="H73" s="6">
        <f t="shared" si="10"/>
        <v>2</v>
      </c>
      <c r="I73" s="6">
        <f t="shared" si="32"/>
        <v>7</v>
      </c>
      <c r="K73" s="6" t="str">
        <f t="shared" si="36"/>
        <v>DDEI07</v>
      </c>
      <c r="L73" s="6" t="str">
        <f t="shared" si="40"/>
        <v>156NWDB</v>
      </c>
      <c r="M73" s="23" t="s">
        <v>1103</v>
      </c>
      <c r="N73" s="18">
        <f t="shared" si="33"/>
        <v>46</v>
      </c>
      <c r="O73" s="18">
        <f t="shared" si="33"/>
        <v>46</v>
      </c>
      <c r="R73" s="6">
        <v>2</v>
      </c>
      <c r="S73" s="6" t="s">
        <v>1</v>
      </c>
      <c r="T73" s="6" t="s">
        <v>376</v>
      </c>
      <c r="U73" s="6" t="s">
        <v>376</v>
      </c>
      <c r="V73" s="21" t="str">
        <f t="shared" si="8"/>
        <v>GH</v>
      </c>
      <c r="W73" s="6" t="s">
        <v>772</v>
      </c>
      <c r="X73" s="6" t="s">
        <v>777</v>
      </c>
      <c r="Y73" s="6" t="s">
        <v>780</v>
      </c>
      <c r="Z73" s="21" t="str">
        <f t="shared" si="9"/>
        <v>INA</v>
      </c>
      <c r="AA73" s="6" t="s">
        <v>774</v>
      </c>
      <c r="AB73" s="6" t="s">
        <v>774</v>
      </c>
      <c r="AC73" s="6" t="s">
        <v>774</v>
      </c>
      <c r="AD73" s="6" t="s">
        <v>775</v>
      </c>
      <c r="AE73" s="6" t="s">
        <v>775</v>
      </c>
      <c r="AF73" s="6" t="s">
        <v>775</v>
      </c>
    </row>
    <row r="74" spans="1:32" ht="15.5" x14ac:dyDescent="0.35">
      <c r="A74" s="13">
        <v>64</v>
      </c>
      <c r="C74" s="6" t="s">
        <v>1340</v>
      </c>
      <c r="D74" s="6">
        <f t="shared" si="37"/>
        <v>17</v>
      </c>
      <c r="E74" s="6">
        <f t="shared" si="34"/>
        <v>39</v>
      </c>
      <c r="F74" s="6">
        <f t="shared" si="35"/>
        <v>55</v>
      </c>
      <c r="G74" s="6" t="str">
        <f t="shared" si="39"/>
        <v>DDEI01GHA156NWDB</v>
      </c>
      <c r="H74" s="6">
        <f t="shared" si="10"/>
        <v>2</v>
      </c>
      <c r="I74" s="6">
        <f t="shared" si="32"/>
        <v>7</v>
      </c>
      <c r="K74" s="6" t="str">
        <f t="shared" si="36"/>
        <v>DDEI01</v>
      </c>
      <c r="L74" s="6" t="str">
        <f t="shared" si="40"/>
        <v>156NWDB</v>
      </c>
      <c r="M74" s="23" t="s">
        <v>1104</v>
      </c>
      <c r="N74" s="18">
        <f t="shared" si="33"/>
        <v>45</v>
      </c>
      <c r="O74" s="18">
        <f t="shared" si="33"/>
        <v>45</v>
      </c>
      <c r="R74" s="6">
        <v>2</v>
      </c>
      <c r="S74" s="6" t="s">
        <v>1</v>
      </c>
      <c r="T74" s="6" t="s">
        <v>376</v>
      </c>
      <c r="U74" s="6" t="s">
        <v>376</v>
      </c>
      <c r="V74" s="21" t="str">
        <f t="shared" si="8"/>
        <v>GH</v>
      </c>
      <c r="W74" s="6" t="s">
        <v>772</v>
      </c>
      <c r="X74" s="6" t="s">
        <v>777</v>
      </c>
      <c r="Y74" s="6" t="s">
        <v>780</v>
      </c>
      <c r="Z74" s="21" t="str">
        <f t="shared" si="9"/>
        <v>INA</v>
      </c>
      <c r="AA74" s="6" t="s">
        <v>774</v>
      </c>
      <c r="AB74" s="6" t="s">
        <v>774</v>
      </c>
      <c r="AC74" s="6" t="s">
        <v>774</v>
      </c>
      <c r="AD74" s="6" t="s">
        <v>775</v>
      </c>
      <c r="AE74" s="6" t="s">
        <v>775</v>
      </c>
      <c r="AF74" s="6" t="s">
        <v>775</v>
      </c>
    </row>
    <row r="75" spans="1:32" ht="15.5" x14ac:dyDescent="0.35">
      <c r="A75" s="13">
        <v>65</v>
      </c>
      <c r="C75" s="6" t="s">
        <v>1341</v>
      </c>
      <c r="D75" s="6">
        <f t="shared" si="37"/>
        <v>13</v>
      </c>
      <c r="E75" s="6">
        <f t="shared" si="34"/>
        <v>55</v>
      </c>
      <c r="F75" s="6">
        <f t="shared" si="35"/>
        <v>71</v>
      </c>
      <c r="G75" s="6" t="str">
        <f t="shared" si="39"/>
        <v>DDEI03GHA156NWDB</v>
      </c>
      <c r="H75" s="6">
        <f t="shared" si="10"/>
        <v>2</v>
      </c>
      <c r="I75" s="6">
        <f t="shared" si="32"/>
        <v>7</v>
      </c>
      <c r="K75" s="6" t="str">
        <f t="shared" si="36"/>
        <v>DDEI03</v>
      </c>
      <c r="L75" s="6" t="str">
        <f t="shared" si="40"/>
        <v>156NWDB</v>
      </c>
      <c r="M75" s="23" t="s">
        <v>1105</v>
      </c>
      <c r="N75" s="18">
        <f t="shared" si="33"/>
        <v>61</v>
      </c>
      <c r="O75" s="18">
        <f t="shared" si="33"/>
        <v>61</v>
      </c>
      <c r="R75" s="6">
        <v>2</v>
      </c>
      <c r="S75" s="6" t="s">
        <v>1</v>
      </c>
      <c r="T75" s="6" t="s">
        <v>376</v>
      </c>
      <c r="U75" s="6" t="s">
        <v>376</v>
      </c>
      <c r="V75" s="21" t="str">
        <f t="shared" si="8"/>
        <v>GH</v>
      </c>
      <c r="W75" s="6" t="s">
        <v>772</v>
      </c>
      <c r="X75" s="6" t="s">
        <v>777</v>
      </c>
      <c r="Y75" s="6" t="s">
        <v>780</v>
      </c>
      <c r="Z75" s="21" t="str">
        <f t="shared" si="9"/>
        <v>INA</v>
      </c>
      <c r="AA75" s="6" t="s">
        <v>774</v>
      </c>
      <c r="AB75" s="6" t="s">
        <v>774</v>
      </c>
      <c r="AC75" s="6" t="s">
        <v>774</v>
      </c>
      <c r="AD75" s="6" t="s">
        <v>775</v>
      </c>
      <c r="AE75" s="6" t="s">
        <v>775</v>
      </c>
      <c r="AF75" s="6" t="s">
        <v>775</v>
      </c>
    </row>
    <row r="76" spans="1:32" ht="15.5" x14ac:dyDescent="0.35">
      <c r="A76" s="13">
        <v>66</v>
      </c>
      <c r="C76" s="6" t="s">
        <v>361</v>
      </c>
      <c r="D76" s="6">
        <f t="shared" si="37"/>
        <v>8</v>
      </c>
      <c r="E76" s="6">
        <f t="shared" si="34"/>
        <v>39</v>
      </c>
      <c r="F76" s="6">
        <f t="shared" si="35"/>
        <v>55</v>
      </c>
      <c r="G76" s="6" t="str">
        <f t="shared" si="39"/>
        <v>DDEI05GHA156NWDB</v>
      </c>
      <c r="H76" s="6">
        <f t="shared" ref="H76:H81" si="41">R76</f>
        <v>2</v>
      </c>
      <c r="I76" s="6">
        <f t="shared" si="32"/>
        <v>7</v>
      </c>
      <c r="K76" s="6" t="str">
        <f t="shared" si="36"/>
        <v>DDEI05</v>
      </c>
      <c r="L76" s="6" t="str">
        <f t="shared" si="40"/>
        <v>156NWDB</v>
      </c>
      <c r="M76" s="23" t="s">
        <v>1106</v>
      </c>
      <c r="N76" s="18">
        <f t="shared" si="33"/>
        <v>45</v>
      </c>
      <c r="O76" s="18">
        <f t="shared" si="33"/>
        <v>45</v>
      </c>
      <c r="R76" s="6">
        <v>2</v>
      </c>
      <c r="S76" s="6" t="s">
        <v>1</v>
      </c>
      <c r="T76" s="6" t="s">
        <v>376</v>
      </c>
      <c r="U76" s="6" t="s">
        <v>376</v>
      </c>
      <c r="V76" s="21" t="str">
        <f t="shared" ref="V76:V81" si="42">INDEX(S76:U76,R76)</f>
        <v>GH</v>
      </c>
      <c r="W76" s="6" t="s">
        <v>772</v>
      </c>
      <c r="X76" s="6" t="s">
        <v>777</v>
      </c>
      <c r="Y76" s="6" t="s">
        <v>780</v>
      </c>
      <c r="Z76" s="21" t="str">
        <f t="shared" ref="Z76:Z81" si="43">INDEX(W76:Y76,R76)</f>
        <v>INA</v>
      </c>
      <c r="AA76" s="6" t="s">
        <v>774</v>
      </c>
      <c r="AB76" s="6" t="s">
        <v>774</v>
      </c>
      <c r="AC76" s="6" t="s">
        <v>774</v>
      </c>
      <c r="AD76" s="6" t="s">
        <v>775</v>
      </c>
      <c r="AE76" s="6" t="s">
        <v>775</v>
      </c>
      <c r="AF76" s="6" t="s">
        <v>775</v>
      </c>
    </row>
    <row r="77" spans="1:32" ht="15.5" x14ac:dyDescent="0.35">
      <c r="A77" s="13">
        <v>67</v>
      </c>
      <c r="C77" s="6" t="s">
        <v>362</v>
      </c>
      <c r="D77" s="6">
        <f t="shared" si="37"/>
        <v>8</v>
      </c>
      <c r="E77" s="6">
        <f t="shared" si="34"/>
        <v>36</v>
      </c>
      <c r="F77" s="6">
        <f t="shared" si="35"/>
        <v>52</v>
      </c>
      <c r="G77" s="6" t="str">
        <f t="shared" si="39"/>
        <v>DDEI06GHA156NWDB</v>
      </c>
      <c r="H77" s="6">
        <f t="shared" si="41"/>
        <v>2</v>
      </c>
      <c r="I77" s="6">
        <f t="shared" si="32"/>
        <v>7</v>
      </c>
      <c r="K77" s="6" t="str">
        <f t="shared" si="36"/>
        <v>DDEI06</v>
      </c>
      <c r="L77" s="6" t="str">
        <f t="shared" si="40"/>
        <v>156NWDB</v>
      </c>
      <c r="M77" s="23" t="s">
        <v>1107</v>
      </c>
      <c r="N77" s="18">
        <f t="shared" si="33"/>
        <v>42</v>
      </c>
      <c r="O77" s="18">
        <f t="shared" si="33"/>
        <v>42</v>
      </c>
      <c r="R77" s="6">
        <v>2</v>
      </c>
      <c r="S77" s="6" t="s">
        <v>1</v>
      </c>
      <c r="T77" s="6" t="s">
        <v>376</v>
      </c>
      <c r="U77" s="6" t="s">
        <v>376</v>
      </c>
      <c r="V77" s="21" t="str">
        <f t="shared" si="42"/>
        <v>GH</v>
      </c>
      <c r="W77" s="6" t="s">
        <v>772</v>
      </c>
      <c r="X77" s="6" t="s">
        <v>777</v>
      </c>
      <c r="Y77" s="6" t="s">
        <v>780</v>
      </c>
      <c r="Z77" s="21" t="str">
        <f t="shared" si="43"/>
        <v>INA</v>
      </c>
      <c r="AA77" s="6" t="s">
        <v>774</v>
      </c>
      <c r="AB77" s="6" t="s">
        <v>774</v>
      </c>
      <c r="AC77" s="6" t="s">
        <v>774</v>
      </c>
      <c r="AD77" s="6" t="s">
        <v>775</v>
      </c>
      <c r="AE77" s="6" t="s">
        <v>775</v>
      </c>
      <c r="AF77" s="6" t="s">
        <v>775</v>
      </c>
    </row>
    <row r="78" spans="1:32" ht="15.5" x14ac:dyDescent="0.35">
      <c r="A78" s="13">
        <v>68</v>
      </c>
      <c r="C78" s="6" t="s">
        <v>1342</v>
      </c>
      <c r="D78" s="6">
        <f t="shared" si="37"/>
        <v>17</v>
      </c>
      <c r="E78" s="6">
        <f t="shared" si="34"/>
        <v>25</v>
      </c>
      <c r="F78" s="6">
        <f t="shared" si="35"/>
        <v>36</v>
      </c>
      <c r="G78" s="6" t="str">
        <f t="shared" si="39"/>
        <v>GHAFMBGDPPT</v>
      </c>
      <c r="H78" s="6">
        <f t="shared" si="41"/>
        <v>1</v>
      </c>
      <c r="I78" s="6">
        <f t="shared" si="32"/>
        <v>1</v>
      </c>
      <c r="K78" s="6" t="str">
        <f t="shared" si="36"/>
        <v/>
      </c>
      <c r="L78" s="6" t="str">
        <f t="shared" si="40"/>
        <v>FMBGDPPT</v>
      </c>
      <c r="M78" s="23" t="s">
        <v>1108</v>
      </c>
      <c r="N78" s="18">
        <f t="shared" si="33"/>
        <v>25</v>
      </c>
      <c r="O78" s="18">
        <f t="shared" si="33"/>
        <v>25</v>
      </c>
      <c r="R78" s="6">
        <f t="shared" si="38"/>
        <v>1</v>
      </c>
      <c r="S78" s="6" t="s">
        <v>1</v>
      </c>
      <c r="T78" s="6" t="s">
        <v>376</v>
      </c>
      <c r="U78" s="6" t="s">
        <v>376</v>
      </c>
      <c r="V78" s="21" t="str">
        <f t="shared" si="42"/>
        <v>GHA</v>
      </c>
      <c r="W78" s="6" t="s">
        <v>772</v>
      </c>
      <c r="X78" s="6" t="s">
        <v>777</v>
      </c>
      <c r="Y78" s="6" t="s">
        <v>780</v>
      </c>
      <c r="Z78" s="21" t="str">
        <f t="shared" si="43"/>
        <v>IND</v>
      </c>
      <c r="AA78" s="6" t="s">
        <v>774</v>
      </c>
      <c r="AB78" s="6" t="s">
        <v>774</v>
      </c>
      <c r="AC78" s="6" t="s">
        <v>774</v>
      </c>
      <c r="AD78" s="6" t="s">
        <v>775</v>
      </c>
      <c r="AE78" s="6" t="s">
        <v>775</v>
      </c>
      <c r="AF78" s="6" t="s">
        <v>775</v>
      </c>
    </row>
    <row r="79" spans="1:32" ht="15.5" x14ac:dyDescent="0.35">
      <c r="A79" s="13">
        <v>69</v>
      </c>
      <c r="C79" s="6" t="s">
        <v>1343</v>
      </c>
      <c r="D79" s="6">
        <f t="shared" si="37"/>
        <v>22</v>
      </c>
      <c r="E79" s="6">
        <f t="shared" si="34"/>
        <v>39</v>
      </c>
      <c r="F79" s="6">
        <f t="shared" si="35"/>
        <v>55</v>
      </c>
      <c r="G79" s="6" t="str">
        <f t="shared" si="39"/>
        <v>DDDI06GHA156NWDB</v>
      </c>
      <c r="H79" s="6">
        <f t="shared" si="41"/>
        <v>2</v>
      </c>
      <c r="I79" s="6">
        <f t="shared" si="32"/>
        <v>7</v>
      </c>
      <c r="K79" s="6" t="str">
        <f t="shared" si="36"/>
        <v>DDDI06</v>
      </c>
      <c r="L79" s="6" t="str">
        <f t="shared" si="40"/>
        <v>156NWDB</v>
      </c>
      <c r="M79" s="23" t="s">
        <v>1109</v>
      </c>
      <c r="N79" s="18">
        <f t="shared" si="33"/>
        <v>45</v>
      </c>
      <c r="O79" s="18">
        <f t="shared" si="33"/>
        <v>45</v>
      </c>
      <c r="R79" s="6">
        <v>2</v>
      </c>
      <c r="S79" s="6" t="s">
        <v>1</v>
      </c>
      <c r="T79" s="6" t="s">
        <v>376</v>
      </c>
      <c r="U79" s="6" t="s">
        <v>376</v>
      </c>
      <c r="V79" s="21" t="str">
        <f t="shared" si="42"/>
        <v>GH</v>
      </c>
      <c r="W79" s="6" t="s">
        <v>772</v>
      </c>
      <c r="X79" s="6" t="s">
        <v>777</v>
      </c>
      <c r="Y79" s="6" t="s">
        <v>780</v>
      </c>
      <c r="Z79" s="21" t="str">
        <f t="shared" si="43"/>
        <v>INA</v>
      </c>
      <c r="AA79" s="6" t="s">
        <v>774</v>
      </c>
      <c r="AB79" s="6" t="s">
        <v>774</v>
      </c>
      <c r="AC79" s="6" t="s">
        <v>774</v>
      </c>
      <c r="AD79" s="6" t="s">
        <v>775</v>
      </c>
      <c r="AE79" s="6" t="s">
        <v>775</v>
      </c>
      <c r="AF79" s="6" t="s">
        <v>775</v>
      </c>
    </row>
    <row r="80" spans="1:32" ht="15.5" x14ac:dyDescent="0.35">
      <c r="A80" s="13">
        <v>70</v>
      </c>
      <c r="C80" s="6" t="s">
        <v>1344</v>
      </c>
      <c r="D80" s="6">
        <f>LEN(C80)</f>
        <v>16</v>
      </c>
      <c r="E80" s="6">
        <f>FIND("(",M80,1)+1</f>
        <v>27</v>
      </c>
      <c r="F80" s="6">
        <f>FIND(")",M80,1)</f>
        <v>41</v>
      </c>
      <c r="G80" s="6" t="str">
        <f t="shared" si="39"/>
        <v>ITNETUSERP2GHA</v>
      </c>
      <c r="H80" s="6">
        <f t="shared" si="41"/>
        <v>1</v>
      </c>
      <c r="I80" s="6">
        <f>CHOOSE(H80,FIND($N$7,G80,1),FIND($I$9,G80,1))</f>
        <v>12</v>
      </c>
      <c r="K80" s="6" t="str">
        <f>MID(G80,1,I80-1)</f>
        <v>ITNETUSERP2</v>
      </c>
      <c r="L80" s="6" t="str">
        <f t="shared" si="40"/>
        <v/>
      </c>
      <c r="M80" s="23" t="s">
        <v>1110</v>
      </c>
      <c r="N80" s="18">
        <f t="shared" si="33"/>
        <v>38</v>
      </c>
      <c r="O80" s="18">
        <f t="shared" si="33"/>
        <v>38</v>
      </c>
      <c r="R80" s="6">
        <f t="shared" si="38"/>
        <v>1</v>
      </c>
      <c r="S80" s="6" t="s">
        <v>1</v>
      </c>
      <c r="T80" s="6" t="s">
        <v>376</v>
      </c>
      <c r="U80" s="6" t="s">
        <v>376</v>
      </c>
      <c r="V80" s="22" t="str">
        <f t="shared" si="42"/>
        <v>GHA</v>
      </c>
      <c r="W80" s="6" t="s">
        <v>772</v>
      </c>
      <c r="X80" s="6" t="s">
        <v>777</v>
      </c>
      <c r="Y80" s="6" t="s">
        <v>780</v>
      </c>
      <c r="Z80" s="22" t="str">
        <f t="shared" si="43"/>
        <v>IND</v>
      </c>
      <c r="AA80" s="6" t="s">
        <v>774</v>
      </c>
      <c r="AB80" s="6" t="s">
        <v>774</v>
      </c>
      <c r="AC80" s="6" t="s">
        <v>774</v>
      </c>
      <c r="AD80" s="6" t="s">
        <v>775</v>
      </c>
      <c r="AE80" s="6" t="s">
        <v>775</v>
      </c>
      <c r="AF80" s="6" t="s">
        <v>775</v>
      </c>
    </row>
    <row r="81" spans="1:32" ht="15.5" x14ac:dyDescent="0.35">
      <c r="A81" s="13">
        <v>71</v>
      </c>
      <c r="C81" s="6" t="s">
        <v>1345</v>
      </c>
      <c r="D81" s="6">
        <f>LEN(C81)</f>
        <v>12</v>
      </c>
      <c r="E81" s="6">
        <f>FIND("(",M81,1)+1</f>
        <v>36</v>
      </c>
      <c r="F81" s="6">
        <f>FIND(")",M81,1)</f>
        <v>50</v>
      </c>
      <c r="G81" s="6" t="str">
        <f t="shared" ref="G81" si="44">MID(M81,E81,F81-E81)</f>
        <v>SLUEM1524ZSGHA</v>
      </c>
      <c r="H81" s="6">
        <f t="shared" si="41"/>
        <v>1</v>
      </c>
      <c r="I81" s="6">
        <f>CHOOSE(H81,FIND($N$7,G81,1),FIND($I$9,G81,1))</f>
        <v>12</v>
      </c>
      <c r="K81" s="6" t="str">
        <f>MID(G81,1,I81-1)</f>
        <v>SLUEM1524ZS</v>
      </c>
      <c r="L81" s="6" t="str">
        <f t="shared" ref="L81" si="45">IF(R81,MID(G81,I81+3,20),MID(G81,I81+2,20))</f>
        <v/>
      </c>
      <c r="M81" s="23" t="s">
        <v>1310</v>
      </c>
      <c r="N81" s="18">
        <f t="shared" si="33"/>
        <v>47</v>
      </c>
      <c r="O81" s="18">
        <f t="shared" si="33"/>
        <v>47</v>
      </c>
      <c r="R81" s="6">
        <f t="shared" ref="R81" si="46">IF(ISNUMBER(N81),1,IF(ISNUMBER(O81),2,3))</f>
        <v>1</v>
      </c>
      <c r="S81" s="6" t="s">
        <v>1</v>
      </c>
      <c r="T81" s="6" t="s">
        <v>376</v>
      </c>
      <c r="U81" s="6" t="s">
        <v>376</v>
      </c>
      <c r="V81" s="22" t="str">
        <f t="shared" si="42"/>
        <v>GHA</v>
      </c>
      <c r="W81" s="6" t="s">
        <v>772</v>
      </c>
      <c r="X81" s="6" t="s">
        <v>777</v>
      </c>
      <c r="Y81" s="6" t="s">
        <v>780</v>
      </c>
      <c r="Z81" s="22" t="str">
        <f t="shared" si="43"/>
        <v>IND</v>
      </c>
      <c r="AA81" s="6" t="s">
        <v>774</v>
      </c>
      <c r="AB81" s="6" t="s">
        <v>774</v>
      </c>
      <c r="AC81" s="6" t="s">
        <v>774</v>
      </c>
      <c r="AD81" s="6" t="s">
        <v>775</v>
      </c>
      <c r="AE81" s="6" t="s">
        <v>775</v>
      </c>
      <c r="AF81" s="6" t="s">
        <v>775</v>
      </c>
    </row>
    <row r="82" spans="1:32" ht="15.5" x14ac:dyDescent="0.35">
      <c r="M82" s="23"/>
    </row>
    <row r="83" spans="1:32" ht="15.5" x14ac:dyDescent="0.35">
      <c r="C83" s="6" t="s">
        <v>1350</v>
      </c>
      <c r="D83" s="6">
        <f>LEN(C83)</f>
        <v>11</v>
      </c>
      <c r="E83" s="6">
        <f>FIND("(",M83,1)+1</f>
        <v>49</v>
      </c>
      <c r="F83" s="6">
        <f>FIND(")",M83,1)</f>
        <v>65</v>
      </c>
      <c r="G83" s="6" t="str">
        <f t="shared" ref="G83" si="47">MID(M83,E83,F83-E83)</f>
        <v>PCAGDPCMA646NWDB</v>
      </c>
      <c r="H83" s="6">
        <f t="shared" ref="H83" si="48">R83</f>
        <v>1</v>
      </c>
      <c r="I83" s="6" t="e">
        <f>CHOOSE(H83,FIND($N$7,G83,1),FIND($I$9,G83,1))</f>
        <v>#VALUE!</v>
      </c>
      <c r="K83" s="6" t="e">
        <f>MID(G83,1,I83-1)</f>
        <v>#VALUE!</v>
      </c>
      <c r="M83" s="23" t="s">
        <v>1349</v>
      </c>
      <c r="R83" s="6">
        <v>1</v>
      </c>
    </row>
    <row r="84" spans="1:32" ht="15.5" x14ac:dyDescent="0.35">
      <c r="M84" s="23" t="s">
        <v>1351</v>
      </c>
    </row>
    <row r="85" spans="1:32" ht="15.5" x14ac:dyDescent="0.35">
      <c r="M85" s="23" t="s">
        <v>1352</v>
      </c>
    </row>
    <row r="86" spans="1:32" ht="15.5" x14ac:dyDescent="0.35">
      <c r="M86" s="23" t="s">
        <v>1353</v>
      </c>
    </row>
    <row r="87" spans="1:32" ht="15.5" x14ac:dyDescent="0.35">
      <c r="M87" s="23" t="s">
        <v>1354</v>
      </c>
    </row>
    <row r="88" spans="1:32" ht="15.5" x14ac:dyDescent="0.35">
      <c r="M88" s="23" t="s">
        <v>1355</v>
      </c>
    </row>
    <row r="89" spans="1:32" ht="15.5" x14ac:dyDescent="0.35">
      <c r="M89" s="23" t="s">
        <v>786</v>
      </c>
    </row>
    <row r="90" spans="1:32" ht="15.5" x14ac:dyDescent="0.35">
      <c r="M90" s="23" t="s">
        <v>1356</v>
      </c>
    </row>
    <row r="91" spans="1:32" ht="15.5" x14ac:dyDescent="0.35">
      <c r="M91" s="23" t="s">
        <v>1357</v>
      </c>
    </row>
    <row r="92" spans="1:32" ht="15.5" x14ac:dyDescent="0.35">
      <c r="M92" s="23" t="s">
        <v>1360</v>
      </c>
    </row>
    <row r="93" spans="1:32" ht="15.5" x14ac:dyDescent="0.35">
      <c r="M93" s="23" t="s">
        <v>1361</v>
      </c>
    </row>
    <row r="94" spans="1:32" ht="15.5" x14ac:dyDescent="0.35">
      <c r="M94" s="23" t="s">
        <v>1362</v>
      </c>
    </row>
    <row r="95" spans="1:32" ht="15.5" x14ac:dyDescent="0.35">
      <c r="M95" s="23" t="s">
        <v>1363</v>
      </c>
    </row>
    <row r="96" spans="1:32" ht="15.5" x14ac:dyDescent="0.35">
      <c r="M96" s="23" t="s">
        <v>1364</v>
      </c>
    </row>
    <row r="97" spans="13:13" ht="15.5" x14ac:dyDescent="0.35">
      <c r="M97" s="23" t="s">
        <v>1365</v>
      </c>
    </row>
    <row r="98" spans="13:13" ht="15.5" x14ac:dyDescent="0.35">
      <c r="M98" s="23" t="s">
        <v>1366</v>
      </c>
    </row>
    <row r="99" spans="13:13" ht="15.5" x14ac:dyDescent="0.35">
      <c r="M99" s="23" t="s">
        <v>1367</v>
      </c>
    </row>
    <row r="100" spans="13:13" ht="15.5" x14ac:dyDescent="0.35">
      <c r="M100" s="23" t="s">
        <v>1368</v>
      </c>
    </row>
    <row r="101" spans="13:13" ht="15.5" x14ac:dyDescent="0.35">
      <c r="M101" s="23" t="s">
        <v>1370</v>
      </c>
    </row>
    <row r="102" spans="13:13" ht="15.5" x14ac:dyDescent="0.35">
      <c r="M102" s="23"/>
    </row>
    <row r="103" spans="13:13" ht="15.5" x14ac:dyDescent="0.35">
      <c r="M103" s="23"/>
    </row>
    <row r="104" spans="13:13" ht="15.5" x14ac:dyDescent="0.35">
      <c r="M104" s="23"/>
    </row>
    <row r="105" spans="13:13" ht="15.5" x14ac:dyDescent="0.35">
      <c r="M105" s="23"/>
    </row>
    <row r="106" spans="13:13" ht="15.5" x14ac:dyDescent="0.35">
      <c r="M106" s="23"/>
    </row>
    <row r="107" spans="13:13" ht="15.5" x14ac:dyDescent="0.35">
      <c r="M107" s="23"/>
    </row>
    <row r="108" spans="13:13" ht="15.5" x14ac:dyDescent="0.35">
      <c r="M108" s="23"/>
    </row>
    <row r="109" spans="13:13" ht="15.5" x14ac:dyDescent="0.35">
      <c r="M109" s="23"/>
    </row>
    <row r="110" spans="13:13" ht="15.5" x14ac:dyDescent="0.35">
      <c r="M110" s="23"/>
    </row>
  </sheetData>
  <sortState xmlns:xlrd2="http://schemas.microsoft.com/office/spreadsheetml/2017/richdata2" ref="A11:O64">
    <sortCondition ref="A11:A6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3</xdr:col>
                    <xdr:colOff>25400</xdr:colOff>
                    <xdr:row>1</xdr:row>
                    <xdr:rowOff>0</xdr:rowOff>
                  </from>
                  <to>
                    <xdr:col>3</xdr:col>
                    <xdr:colOff>355600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>
    <tabColor rgb="FF002060"/>
  </sheetPr>
  <dimension ref="A1:I84"/>
  <sheetViews>
    <sheetView zoomScale="90" zoomScaleNormal="90" workbookViewId="0">
      <selection activeCell="G3" sqref="G3"/>
    </sheetView>
  </sheetViews>
  <sheetFormatPr defaultRowHeight="14" x14ac:dyDescent="0.3"/>
  <cols>
    <col min="3" max="3" width="27.58203125" customWidth="1"/>
    <col min="4" max="4" width="14.4140625" customWidth="1"/>
    <col min="5" max="5" width="6.6640625" customWidth="1"/>
    <col min="6" max="6" width="27.08203125" customWidth="1"/>
    <col min="7" max="7" width="30.5" customWidth="1"/>
  </cols>
  <sheetData>
    <row r="1" spans="1:9" x14ac:dyDescent="0.3">
      <c r="C1" t="s">
        <v>1018</v>
      </c>
      <c r="F1" t="s">
        <v>1019</v>
      </c>
    </row>
    <row r="3" spans="1:9" x14ac:dyDescent="0.3">
      <c r="A3" t="s">
        <v>1</v>
      </c>
      <c r="B3">
        <v>1</v>
      </c>
      <c r="C3" t="str">
        <f>'Country Codes'!N10</f>
        <v>Ghana </v>
      </c>
      <c r="D3" t="str">
        <f>B3&amp;" "&amp;C3</f>
        <v>1 Ghana </v>
      </c>
      <c r="E3">
        <v>1</v>
      </c>
      <c r="F3" s="6" t="str">
        <f>'Data Series'!C11</f>
        <v>Const GDP Capita</v>
      </c>
      <c r="G3" t="str">
        <f>E3&amp;" "&amp;F3</f>
        <v>1 Const GDP Capita</v>
      </c>
      <c r="I3" s="13">
        <v>1950</v>
      </c>
    </row>
    <row r="4" spans="1:9" x14ac:dyDescent="0.3">
      <c r="A4" t="s">
        <v>1159</v>
      </c>
      <c r="B4">
        <v>2</v>
      </c>
      <c r="C4" t="str">
        <f>'Country Codes'!N11</f>
        <v xml:space="preserve">Argentina </v>
      </c>
      <c r="D4" t="str">
        <f t="shared" ref="D4:D67" si="0">B4&amp;" "&amp;C4</f>
        <v xml:space="preserve">2 Argentina </v>
      </c>
      <c r="E4">
        <v>2</v>
      </c>
      <c r="F4" s="6" t="str">
        <f>'Data Series'!C12</f>
        <v>Real GDP Capita  %</v>
      </c>
      <c r="G4" t="str">
        <f t="shared" ref="G4:G67" si="1">E4&amp;" "&amp;F4</f>
        <v>2 Real GDP Capita  %</v>
      </c>
      <c r="I4" s="6">
        <f t="shared" ref="I4:I35" si="2">I3+1</f>
        <v>1951</v>
      </c>
    </row>
    <row r="5" spans="1:9" x14ac:dyDescent="0.3">
      <c r="A5" t="s">
        <v>1160</v>
      </c>
      <c r="B5">
        <v>3</v>
      </c>
      <c r="C5" t="str">
        <f>'Country Codes'!N12</f>
        <v xml:space="preserve">Australia </v>
      </c>
      <c r="D5" t="str">
        <f t="shared" si="0"/>
        <v xml:space="preserve">3 Australia </v>
      </c>
      <c r="E5">
        <v>3</v>
      </c>
      <c r="F5" s="6" t="str">
        <f>'Data Series'!C13</f>
        <v xml:space="preserve">GDP per Capita USDN </v>
      </c>
      <c r="G5" t="str">
        <f t="shared" si="1"/>
        <v xml:space="preserve">3 GDP per Capita USDN </v>
      </c>
      <c r="I5" s="6">
        <f t="shared" si="2"/>
        <v>1952</v>
      </c>
    </row>
    <row r="6" spans="1:9" x14ac:dyDescent="0.3">
      <c r="A6" t="s">
        <v>1161</v>
      </c>
      <c r="B6">
        <v>4</v>
      </c>
      <c r="C6" t="str">
        <f>'Country Codes'!N13</f>
        <v>Bangladesh</v>
      </c>
      <c r="D6" t="str">
        <f t="shared" si="0"/>
        <v>4 Bangladesh</v>
      </c>
      <c r="E6">
        <v>4</v>
      </c>
      <c r="F6" s="6" t="str">
        <f>'Data Series'!C14</f>
        <v>Real GDP %</v>
      </c>
      <c r="G6" t="str">
        <f t="shared" si="1"/>
        <v>4 Real GDP %</v>
      </c>
      <c r="I6" s="6">
        <f t="shared" si="2"/>
        <v>1953</v>
      </c>
    </row>
    <row r="7" spans="1:9" x14ac:dyDescent="0.3">
      <c r="A7" t="s">
        <v>1162</v>
      </c>
      <c r="B7">
        <v>5</v>
      </c>
      <c r="C7" t="str">
        <f>'Country Codes'!N14</f>
        <v xml:space="preserve">Botswana </v>
      </c>
      <c r="D7" t="str">
        <f t="shared" si="0"/>
        <v xml:space="preserve">5 Botswana </v>
      </c>
      <c r="E7">
        <v>5</v>
      </c>
      <c r="F7" s="6" t="str">
        <f>'Data Series'!C15</f>
        <v>Real GDP</v>
      </c>
      <c r="G7" t="str">
        <f t="shared" si="1"/>
        <v>5 Real GDP</v>
      </c>
      <c r="I7" s="6">
        <f t="shared" si="2"/>
        <v>1954</v>
      </c>
    </row>
    <row r="8" spans="1:9" x14ac:dyDescent="0.3">
      <c r="A8" t="s">
        <v>774</v>
      </c>
      <c r="B8">
        <v>6</v>
      </c>
      <c r="C8" t="str">
        <f>'Country Codes'!N15</f>
        <v xml:space="preserve">Brazil </v>
      </c>
      <c r="D8" t="str">
        <f t="shared" si="0"/>
        <v xml:space="preserve">6 Brazil </v>
      </c>
      <c r="E8">
        <v>6</v>
      </c>
      <c r="F8" s="6" t="str">
        <f>'Data Series'!C16</f>
        <v>Grs Natl Inc USD</v>
      </c>
      <c r="G8" t="str">
        <f t="shared" si="1"/>
        <v>6 Grs Natl Inc USD</v>
      </c>
      <c r="I8" s="6">
        <f t="shared" si="2"/>
        <v>1955</v>
      </c>
    </row>
    <row r="9" spans="1:9" x14ac:dyDescent="0.3">
      <c r="A9" t="s">
        <v>1163</v>
      </c>
      <c r="B9">
        <v>7</v>
      </c>
      <c r="C9" t="str">
        <f>'Country Codes'!N16</f>
        <v>Burkina Fa</v>
      </c>
      <c r="D9" t="str">
        <f t="shared" si="0"/>
        <v>7 Burkina Fa</v>
      </c>
      <c r="E9">
        <v>7</v>
      </c>
      <c r="F9" s="6" t="str">
        <f>'Data Series'!C17</f>
        <v>GDP USDN</v>
      </c>
      <c r="G9" t="str">
        <f t="shared" si="1"/>
        <v>7 GDP USDN</v>
      </c>
      <c r="I9" s="6">
        <f t="shared" si="2"/>
        <v>1956</v>
      </c>
    </row>
    <row r="10" spans="1:9" x14ac:dyDescent="0.3">
      <c r="A10" t="s">
        <v>1164</v>
      </c>
      <c r="B10">
        <v>8</v>
      </c>
      <c r="C10" t="str">
        <f>'Country Codes'!N17</f>
        <v xml:space="preserve">Cameroon </v>
      </c>
      <c r="D10" t="str">
        <f t="shared" si="0"/>
        <v xml:space="preserve">8 Cameroon </v>
      </c>
      <c r="E10">
        <v>8</v>
      </c>
      <c r="F10" s="6" t="str">
        <f>'Data Series'!C18</f>
        <v>GDP USDN</v>
      </c>
      <c r="G10" t="str">
        <f t="shared" si="1"/>
        <v>8 GDP USDN</v>
      </c>
      <c r="I10" s="6">
        <f t="shared" si="2"/>
        <v>1957</v>
      </c>
    </row>
    <row r="11" spans="1:9" x14ac:dyDescent="0.3">
      <c r="A11" t="s">
        <v>1165</v>
      </c>
      <c r="B11">
        <v>9</v>
      </c>
      <c r="C11" t="str">
        <f>'Country Codes'!N18</f>
        <v xml:space="preserve">Canada </v>
      </c>
      <c r="D11" t="str">
        <f t="shared" si="0"/>
        <v xml:space="preserve">9 Canada </v>
      </c>
      <c r="E11">
        <v>9</v>
      </c>
      <c r="F11" s="6" t="str">
        <f>'Data Series'!C19</f>
        <v>Real Non Oil %</v>
      </c>
      <c r="G11" t="str">
        <f t="shared" si="1"/>
        <v>9 Real Non Oil %</v>
      </c>
      <c r="I11" s="6">
        <f t="shared" si="2"/>
        <v>1958</v>
      </c>
    </row>
    <row r="12" spans="1:9" x14ac:dyDescent="0.3">
      <c r="A12" t="s">
        <v>1166</v>
      </c>
      <c r="B12">
        <v>10</v>
      </c>
      <c r="C12" t="str">
        <f>'Country Codes'!N19</f>
        <v xml:space="preserve">Chad </v>
      </c>
      <c r="D12" t="str">
        <f t="shared" si="0"/>
        <v xml:space="preserve">10 Chad </v>
      </c>
      <c r="E12">
        <v>10</v>
      </c>
      <c r="F12" s="6" t="str">
        <f>'Data Series'!C20</f>
        <v>CPI Index</v>
      </c>
      <c r="G12" t="str">
        <f t="shared" si="1"/>
        <v>10 CPI Index</v>
      </c>
      <c r="I12" s="6">
        <f t="shared" si="2"/>
        <v>1959</v>
      </c>
    </row>
    <row r="13" spans="1:9" x14ac:dyDescent="0.3">
      <c r="A13" t="s">
        <v>1167</v>
      </c>
      <c r="B13">
        <v>11</v>
      </c>
      <c r="C13" t="str">
        <f>'Country Codes'!N20</f>
        <v xml:space="preserve">Chile </v>
      </c>
      <c r="D13" t="str">
        <f t="shared" si="0"/>
        <v xml:space="preserve">11 Chile </v>
      </c>
      <c r="E13">
        <v>11</v>
      </c>
      <c r="F13" s="6" t="str">
        <f>'Data Series'!C21</f>
        <v>CPI Index</v>
      </c>
      <c r="G13" t="str">
        <f t="shared" si="1"/>
        <v>11 CPI Index</v>
      </c>
      <c r="I13" s="6">
        <f t="shared" si="2"/>
        <v>1960</v>
      </c>
    </row>
    <row r="14" spans="1:9" x14ac:dyDescent="0.3">
      <c r="A14" t="s">
        <v>1168</v>
      </c>
      <c r="B14">
        <v>12</v>
      </c>
      <c r="C14" t="str">
        <f>'Country Codes'!N21</f>
        <v xml:space="preserve">China </v>
      </c>
      <c r="D14" t="str">
        <f t="shared" si="0"/>
        <v xml:space="preserve">12 China </v>
      </c>
      <c r="E14">
        <v>12</v>
      </c>
      <c r="F14" s="6" t="str">
        <f>'Data Series'!C22</f>
        <v>CPI All %</v>
      </c>
      <c r="G14" t="str">
        <f t="shared" si="1"/>
        <v>12 CPI All %</v>
      </c>
      <c r="I14" s="6">
        <f t="shared" si="2"/>
        <v>1961</v>
      </c>
    </row>
    <row r="15" spans="1:9" x14ac:dyDescent="0.3">
      <c r="A15" t="s">
        <v>1169</v>
      </c>
      <c r="B15">
        <v>13</v>
      </c>
      <c r="C15" t="str">
        <f>'Country Codes'!N22</f>
        <v>DRC</v>
      </c>
      <c r="D15" t="str">
        <f t="shared" si="0"/>
        <v>13 DRC</v>
      </c>
      <c r="E15">
        <v>13</v>
      </c>
      <c r="F15" s="6" t="str">
        <f>'Data Series'!C23</f>
        <v xml:space="preserve">Inflation Rate </v>
      </c>
      <c r="G15" t="str">
        <f t="shared" si="1"/>
        <v xml:space="preserve">13 Inflation Rate </v>
      </c>
      <c r="I15" s="6">
        <f t="shared" si="2"/>
        <v>1962</v>
      </c>
    </row>
    <row r="16" spans="1:9" x14ac:dyDescent="0.3">
      <c r="A16" t="s">
        <v>1170</v>
      </c>
      <c r="B16">
        <v>14</v>
      </c>
      <c r="C16" t="str">
        <f>'Country Codes'!N23</f>
        <v>Ivory Coast</v>
      </c>
      <c r="D16" t="str">
        <f t="shared" si="0"/>
        <v>14 Ivory Coast</v>
      </c>
      <c r="E16">
        <v>14</v>
      </c>
      <c r="F16" s="6" t="str">
        <f>'Data Series'!C24</f>
        <v xml:space="preserve">Inflation Rate </v>
      </c>
      <c r="G16" t="str">
        <f t="shared" si="1"/>
        <v xml:space="preserve">14 Inflation Rate </v>
      </c>
      <c r="I16" s="6">
        <f t="shared" si="2"/>
        <v>1963</v>
      </c>
    </row>
    <row r="17" spans="1:9" x14ac:dyDescent="0.3">
      <c r="A17" t="s">
        <v>1171</v>
      </c>
      <c r="B17">
        <v>15</v>
      </c>
      <c r="C17" t="str">
        <f>'Country Codes'!N24</f>
        <v xml:space="preserve">Benin </v>
      </c>
      <c r="D17" t="str">
        <f t="shared" si="0"/>
        <v xml:space="preserve">15 Benin </v>
      </c>
      <c r="E17">
        <v>15</v>
      </c>
      <c r="F17" s="6" t="str">
        <f>'Data Series'!C25</f>
        <v>US Exchange Rate</v>
      </c>
      <c r="G17" t="str">
        <f t="shared" si="1"/>
        <v>15 US Exchange Rate</v>
      </c>
      <c r="I17" s="6">
        <f t="shared" si="2"/>
        <v>1964</v>
      </c>
    </row>
    <row r="18" spans="1:9" x14ac:dyDescent="0.3">
      <c r="A18" t="s">
        <v>1172</v>
      </c>
      <c r="B18">
        <v>16</v>
      </c>
      <c r="C18" t="str">
        <f>'Country Codes'!N25</f>
        <v xml:space="preserve">Egypt </v>
      </c>
      <c r="D18" t="str">
        <f t="shared" si="0"/>
        <v xml:space="preserve">16 Egypt </v>
      </c>
      <c r="E18">
        <v>16</v>
      </c>
      <c r="F18" s="6" t="str">
        <f>'Data Series'!C26</f>
        <v>US Exchange Rate</v>
      </c>
      <c r="G18" t="str">
        <f t="shared" si="1"/>
        <v>16 US Exchange Rate</v>
      </c>
      <c r="I18" s="6">
        <f t="shared" si="2"/>
        <v>1965</v>
      </c>
    </row>
    <row r="19" spans="1:9" x14ac:dyDescent="0.3">
      <c r="A19" t="s">
        <v>1173</v>
      </c>
      <c r="B19">
        <v>17</v>
      </c>
      <c r="C19" t="str">
        <f>'Country Codes'!N26</f>
        <v xml:space="preserve">Ethiopia </v>
      </c>
      <c r="D19" t="str">
        <f t="shared" si="0"/>
        <v xml:space="preserve">17 Ethiopia </v>
      </c>
      <c r="E19">
        <v>17</v>
      </c>
      <c r="F19" s="6" t="str">
        <f>'Data Series'!C27</f>
        <v>CPI Exchange Rate</v>
      </c>
      <c r="G19" t="str">
        <f t="shared" si="1"/>
        <v>17 CPI Exchange Rate</v>
      </c>
      <c r="I19" s="6">
        <f t="shared" si="2"/>
        <v>1966</v>
      </c>
    </row>
    <row r="20" spans="1:9" x14ac:dyDescent="0.3">
      <c r="A20" t="s">
        <v>1174</v>
      </c>
      <c r="B20">
        <v>18</v>
      </c>
      <c r="C20" t="str">
        <f>'Country Codes'!N27</f>
        <v xml:space="preserve">France </v>
      </c>
      <c r="D20" t="str">
        <f t="shared" si="0"/>
        <v xml:space="preserve">18 France </v>
      </c>
      <c r="E20">
        <v>18</v>
      </c>
      <c r="F20" s="6" t="str">
        <f>'Data Series'!C28</f>
        <v>CPI Exchange Rate</v>
      </c>
      <c r="G20" t="str">
        <f t="shared" si="1"/>
        <v>18 CPI Exchange Rate</v>
      </c>
      <c r="I20" s="6">
        <f t="shared" si="2"/>
        <v>1967</v>
      </c>
    </row>
    <row r="21" spans="1:9" x14ac:dyDescent="0.3">
      <c r="A21" t="s">
        <v>1175</v>
      </c>
      <c r="B21">
        <v>19</v>
      </c>
      <c r="C21" t="str">
        <f>'Country Codes'!N28</f>
        <v xml:space="preserve">Gabon </v>
      </c>
      <c r="D21" t="str">
        <f t="shared" si="0"/>
        <v xml:space="preserve">19 Gabon </v>
      </c>
      <c r="E21">
        <v>19</v>
      </c>
      <c r="F21" s="6" t="str">
        <f>'Data Series'!C29</f>
        <v>Real Exchange Rate</v>
      </c>
      <c r="G21" t="str">
        <f t="shared" si="1"/>
        <v>19 Real Exchange Rate</v>
      </c>
      <c r="I21" s="6">
        <f t="shared" si="2"/>
        <v>1968</v>
      </c>
    </row>
    <row r="22" spans="1:9" x14ac:dyDescent="0.3">
      <c r="A22" t="s">
        <v>1176</v>
      </c>
      <c r="B22">
        <v>20</v>
      </c>
      <c r="C22" t="str">
        <f>'Country Codes'!N29</f>
        <v xml:space="preserve">Haiti </v>
      </c>
      <c r="D22" t="str">
        <f t="shared" si="0"/>
        <v xml:space="preserve">20 Haiti </v>
      </c>
      <c r="E22">
        <v>20</v>
      </c>
      <c r="F22" s="6" t="str">
        <f>'Data Series'!C30</f>
        <v>Real Exchange Rate</v>
      </c>
      <c r="G22" t="str">
        <f t="shared" si="1"/>
        <v>20 Real Exchange Rate</v>
      </c>
      <c r="I22" s="6">
        <f t="shared" si="2"/>
        <v>1969</v>
      </c>
    </row>
    <row r="23" spans="1:9" x14ac:dyDescent="0.3">
      <c r="A23" t="s">
        <v>772</v>
      </c>
      <c r="B23">
        <v>21</v>
      </c>
      <c r="C23" t="str">
        <f>'Country Codes'!N30</f>
        <v xml:space="preserve">India </v>
      </c>
      <c r="D23" t="str">
        <f t="shared" si="0"/>
        <v xml:space="preserve">21 India </v>
      </c>
      <c r="E23">
        <v>21</v>
      </c>
      <c r="F23" s="6" t="str">
        <f>'Data Series'!C31</f>
        <v>Population</v>
      </c>
      <c r="G23" t="str">
        <f t="shared" si="1"/>
        <v>21 Population</v>
      </c>
      <c r="I23" s="6">
        <f t="shared" si="2"/>
        <v>1970</v>
      </c>
    </row>
    <row r="24" spans="1:9" x14ac:dyDescent="0.3">
      <c r="A24" t="s">
        <v>1177</v>
      </c>
      <c r="B24">
        <v>22</v>
      </c>
      <c r="C24" t="str">
        <f>'Country Codes'!N31</f>
        <v xml:space="preserve">Indonesia </v>
      </c>
      <c r="D24" t="str">
        <f t="shared" si="0"/>
        <v xml:space="preserve">22 Indonesia </v>
      </c>
      <c r="E24">
        <v>22</v>
      </c>
      <c r="F24" s="6" t="str">
        <f>'Data Series'!C32</f>
        <v>Population</v>
      </c>
      <c r="G24" t="str">
        <f t="shared" si="1"/>
        <v>22 Population</v>
      </c>
      <c r="I24" s="6">
        <f t="shared" si="2"/>
        <v>1971</v>
      </c>
    </row>
    <row r="25" spans="1:9" x14ac:dyDescent="0.3">
      <c r="A25" t="s">
        <v>1178</v>
      </c>
      <c r="B25">
        <v>23</v>
      </c>
      <c r="C25" t="str">
        <f>'Country Codes'!N32</f>
        <v xml:space="preserve">Italy </v>
      </c>
      <c r="D25" t="str">
        <f t="shared" si="0"/>
        <v xml:space="preserve">23 Italy </v>
      </c>
      <c r="E25">
        <v>23</v>
      </c>
      <c r="F25" s="6" t="str">
        <f>'Data Series'!C33</f>
        <v>Population</v>
      </c>
      <c r="G25" t="str">
        <f t="shared" si="1"/>
        <v>23 Population</v>
      </c>
      <c r="I25" s="6">
        <f t="shared" si="2"/>
        <v>1972</v>
      </c>
    </row>
    <row r="26" spans="1:9" x14ac:dyDescent="0.3">
      <c r="A26" t="s">
        <v>1179</v>
      </c>
      <c r="B26">
        <v>24</v>
      </c>
      <c r="C26" t="str">
        <f>'Country Codes'!N33</f>
        <v xml:space="preserve">Japan </v>
      </c>
      <c r="D26" t="str">
        <f t="shared" si="0"/>
        <v xml:space="preserve">24 Japan </v>
      </c>
      <c r="E26">
        <v>24</v>
      </c>
      <c r="F26" s="6" t="str">
        <f>'Data Series'!C34</f>
        <v>Population</v>
      </c>
      <c r="G26" t="str">
        <f t="shared" si="1"/>
        <v>24 Population</v>
      </c>
      <c r="I26" s="6">
        <f t="shared" si="2"/>
        <v>1973</v>
      </c>
    </row>
    <row r="27" spans="1:9" x14ac:dyDescent="0.3">
      <c r="A27" t="s">
        <v>1180</v>
      </c>
      <c r="B27">
        <v>25</v>
      </c>
      <c r="C27" t="str">
        <f>'Country Codes'!N34</f>
        <v>Korea</v>
      </c>
      <c r="D27" t="str">
        <f t="shared" si="0"/>
        <v>25 Korea</v>
      </c>
      <c r="E27">
        <v>25</v>
      </c>
      <c r="F27" s="6" t="str">
        <f>'Data Series'!C35</f>
        <v>Pop 65</v>
      </c>
      <c r="G27" t="str">
        <f t="shared" si="1"/>
        <v>25 Pop 65</v>
      </c>
      <c r="I27" s="6">
        <f t="shared" si="2"/>
        <v>1974</v>
      </c>
    </row>
    <row r="28" spans="1:9" x14ac:dyDescent="0.3">
      <c r="A28" t="s">
        <v>1181</v>
      </c>
      <c r="B28">
        <v>26</v>
      </c>
      <c r="C28" t="str">
        <f>'Country Codes'!N35</f>
        <v>Luxembourg</v>
      </c>
      <c r="D28" t="str">
        <f t="shared" si="0"/>
        <v>26 Luxembourg</v>
      </c>
      <c r="E28">
        <v>26</v>
      </c>
      <c r="F28" s="6" t="str">
        <f>'Data Series'!C36</f>
        <v>Life Expect</v>
      </c>
      <c r="G28" t="str">
        <f t="shared" si="1"/>
        <v>26 Life Expect</v>
      </c>
      <c r="I28" s="6">
        <f t="shared" si="2"/>
        <v>1975</v>
      </c>
    </row>
    <row r="29" spans="1:9" x14ac:dyDescent="0.3">
      <c r="A29" t="s">
        <v>1182</v>
      </c>
      <c r="B29">
        <v>27</v>
      </c>
      <c r="C29" t="str">
        <f>'Country Codes'!N36</f>
        <v xml:space="preserve">Malaysia </v>
      </c>
      <c r="D29" t="str">
        <f t="shared" si="0"/>
        <v xml:space="preserve">27 Malaysia </v>
      </c>
      <c r="E29">
        <v>27</v>
      </c>
      <c r="F29" s="6" t="str">
        <f>'Data Series'!C37</f>
        <v>Infant Mortality</v>
      </c>
      <c r="G29" t="str">
        <f t="shared" si="1"/>
        <v>27 Infant Mortality</v>
      </c>
      <c r="I29" s="6">
        <f t="shared" si="2"/>
        <v>1976</v>
      </c>
    </row>
    <row r="30" spans="1:9" x14ac:dyDescent="0.3">
      <c r="A30" t="s">
        <v>1183</v>
      </c>
      <c r="B30">
        <v>28</v>
      </c>
      <c r="C30" t="str">
        <f>'Country Codes'!N37</f>
        <v xml:space="preserve">Mali </v>
      </c>
      <c r="D30" t="str">
        <f t="shared" si="0"/>
        <v xml:space="preserve">28 Mali </v>
      </c>
      <c r="E30">
        <v>28</v>
      </c>
      <c r="F30" s="6" t="str">
        <f>'Data Series'!C38</f>
        <v>Fertility</v>
      </c>
      <c r="G30" t="str">
        <f t="shared" si="1"/>
        <v>28 Fertility</v>
      </c>
      <c r="I30" s="6">
        <f t="shared" si="2"/>
        <v>1977</v>
      </c>
    </row>
    <row r="31" spans="1:9" x14ac:dyDescent="0.3">
      <c r="A31" t="s">
        <v>1184</v>
      </c>
      <c r="B31">
        <v>29</v>
      </c>
      <c r="C31" t="str">
        <f>'Country Codes'!N38</f>
        <v xml:space="preserve">Mexico </v>
      </c>
      <c r="D31" t="str">
        <f t="shared" si="0"/>
        <v xml:space="preserve">29 Mexico </v>
      </c>
      <c r="E31">
        <v>29</v>
      </c>
      <c r="F31" s="6" t="str">
        <f>'Data Series'!C39</f>
        <v>Literacy</v>
      </c>
      <c r="G31" t="str">
        <f t="shared" si="1"/>
        <v>29 Literacy</v>
      </c>
      <c r="I31" s="6">
        <f t="shared" si="2"/>
        <v>1978</v>
      </c>
    </row>
    <row r="32" spans="1:9" x14ac:dyDescent="0.3">
      <c r="A32" t="s">
        <v>1185</v>
      </c>
      <c r="B32">
        <v>30</v>
      </c>
      <c r="C32" t="str">
        <f>'Country Codes'!N39</f>
        <v xml:space="preserve">Mongolia </v>
      </c>
      <c r="D32" t="str">
        <f t="shared" si="0"/>
        <v xml:space="preserve">30 Mongolia </v>
      </c>
      <c r="E32">
        <v>30</v>
      </c>
      <c r="F32" s="6" t="str">
        <f>'Data Series'!C40</f>
        <v>Migration</v>
      </c>
      <c r="G32" t="str">
        <f t="shared" si="1"/>
        <v>30 Migration</v>
      </c>
      <c r="I32" s="6">
        <f t="shared" si="2"/>
        <v>1979</v>
      </c>
    </row>
    <row r="33" spans="1:9" x14ac:dyDescent="0.3">
      <c r="A33" t="s">
        <v>1186</v>
      </c>
      <c r="B33">
        <v>31</v>
      </c>
      <c r="C33" t="str">
        <f>'Country Codes'!N40</f>
        <v>Mozambique</v>
      </c>
      <c r="D33" t="str">
        <f t="shared" si="0"/>
        <v>31 Mozambique</v>
      </c>
      <c r="E33">
        <v>31</v>
      </c>
      <c r="F33" s="6" t="str">
        <f>'Data Series'!C41</f>
        <v>Stk Mkt % GDP</v>
      </c>
      <c r="G33" t="str">
        <f t="shared" si="1"/>
        <v>31 Stk Mkt % GDP</v>
      </c>
      <c r="I33" s="6">
        <f t="shared" si="2"/>
        <v>1980</v>
      </c>
    </row>
    <row r="34" spans="1:9" x14ac:dyDescent="0.3">
      <c r="A34" t="s">
        <v>1187</v>
      </c>
      <c r="B34">
        <v>32</v>
      </c>
      <c r="C34" t="str">
        <f>'Country Codes'!N41</f>
        <v xml:space="preserve">Nigeria </v>
      </c>
      <c r="D34" t="str">
        <f t="shared" si="0"/>
        <v xml:space="preserve">32 Nigeria </v>
      </c>
      <c r="E34">
        <v>32</v>
      </c>
      <c r="F34" s="6" t="str">
        <f>'Data Series'!C42</f>
        <v>Stk Mkt % GDP</v>
      </c>
      <c r="G34" t="str">
        <f t="shared" si="1"/>
        <v>32 Stk Mkt % GDP</v>
      </c>
      <c r="I34" s="6">
        <f t="shared" si="2"/>
        <v>1981</v>
      </c>
    </row>
    <row r="35" spans="1:9" x14ac:dyDescent="0.3">
      <c r="A35" t="s">
        <v>1188</v>
      </c>
      <c r="B35">
        <v>33</v>
      </c>
      <c r="C35" t="str">
        <f>'Country Codes'!N42</f>
        <v xml:space="preserve">Pakistan </v>
      </c>
      <c r="D35" t="str">
        <f t="shared" si="0"/>
        <v xml:space="preserve">33 Pakistan </v>
      </c>
      <c r="E35">
        <v>33</v>
      </c>
      <c r="F35" s="6" t="str">
        <f>'Data Series'!C43</f>
        <v>Listed Cos</v>
      </c>
      <c r="G35" t="str">
        <f t="shared" si="1"/>
        <v>33 Listed Cos</v>
      </c>
      <c r="I35" s="6">
        <f t="shared" si="2"/>
        <v>1982</v>
      </c>
    </row>
    <row r="36" spans="1:9" x14ac:dyDescent="0.3">
      <c r="A36" t="s">
        <v>1189</v>
      </c>
      <c r="B36">
        <v>34</v>
      </c>
      <c r="C36" t="str">
        <f>'Country Codes'!N43</f>
        <v>Phillipines</v>
      </c>
      <c r="D36" t="str">
        <f t="shared" si="0"/>
        <v>34 Phillipines</v>
      </c>
      <c r="E36">
        <v>34</v>
      </c>
      <c r="F36" s="6" t="str">
        <f>'Data Series'!C44</f>
        <v>Stk Mkt Vol % GDP</v>
      </c>
      <c r="G36" t="str">
        <f t="shared" si="1"/>
        <v>34 Stk Mkt Vol % GDP</v>
      </c>
      <c r="I36" s="6">
        <f t="shared" ref="I36:I69" si="3">I35+1</f>
        <v>1983</v>
      </c>
    </row>
    <row r="37" spans="1:9" x14ac:dyDescent="0.3">
      <c r="A37" t="s">
        <v>1190</v>
      </c>
      <c r="B37">
        <v>35</v>
      </c>
      <c r="C37" t="str">
        <f>'Country Codes'!N44</f>
        <v xml:space="preserve">Peru </v>
      </c>
      <c r="D37" t="str">
        <f t="shared" si="0"/>
        <v xml:space="preserve">35 Peru </v>
      </c>
      <c r="E37">
        <v>35</v>
      </c>
      <c r="F37" s="6" t="str">
        <f>'Data Series'!C45</f>
        <v>Stock Turnover</v>
      </c>
      <c r="G37" t="str">
        <f t="shared" si="1"/>
        <v>35 Stock Turnover</v>
      </c>
      <c r="I37" s="6">
        <f t="shared" si="3"/>
        <v>1984</v>
      </c>
    </row>
    <row r="38" spans="1:9" x14ac:dyDescent="0.3">
      <c r="A38" t="s">
        <v>1191</v>
      </c>
      <c r="B38">
        <v>36</v>
      </c>
      <c r="C38" t="str">
        <f>'Country Codes'!N45</f>
        <v xml:space="preserve">Qatar </v>
      </c>
      <c r="D38" t="str">
        <f t="shared" si="0"/>
        <v xml:space="preserve">36 Qatar </v>
      </c>
      <c r="E38">
        <v>36</v>
      </c>
      <c r="F38" s="6" t="str">
        <f>'Data Series'!C46</f>
        <v>Stock Turnover</v>
      </c>
      <c r="G38" t="str">
        <f t="shared" si="1"/>
        <v>36 Stock Turnover</v>
      </c>
      <c r="I38" s="6">
        <f t="shared" si="3"/>
        <v>1985</v>
      </c>
    </row>
    <row r="39" spans="1:9" x14ac:dyDescent="0.3">
      <c r="A39" t="s">
        <v>1192</v>
      </c>
      <c r="B39">
        <v>37</v>
      </c>
      <c r="C39" t="str">
        <f>'Country Codes'!N46</f>
        <v>Russia</v>
      </c>
      <c r="D39" t="str">
        <f t="shared" si="0"/>
        <v>37 Russia</v>
      </c>
      <c r="E39">
        <v>37</v>
      </c>
      <c r="F39" s="6" t="str">
        <f>'Data Series'!C47</f>
        <v>Govt Exp % GDP</v>
      </c>
      <c r="G39" t="str">
        <f t="shared" si="1"/>
        <v>37 Govt Exp % GDP</v>
      </c>
      <c r="I39" s="6">
        <f t="shared" si="3"/>
        <v>1986</v>
      </c>
    </row>
    <row r="40" spans="1:9" x14ac:dyDescent="0.3">
      <c r="A40" t="s">
        <v>1193</v>
      </c>
      <c r="B40">
        <v>38</v>
      </c>
      <c r="C40" t="str">
        <f>'Country Codes'!N47</f>
        <v xml:space="preserve">Rwanda </v>
      </c>
      <c r="D40" t="str">
        <f t="shared" si="0"/>
        <v xml:space="preserve">38 Rwanda </v>
      </c>
      <c r="E40">
        <v>38</v>
      </c>
      <c r="F40" s="6" t="str">
        <f>'Data Series'!C48</f>
        <v>Govt Exp LC</v>
      </c>
      <c r="G40" t="str">
        <f t="shared" si="1"/>
        <v>38 Govt Exp LC</v>
      </c>
      <c r="I40" s="6">
        <f t="shared" si="3"/>
        <v>1987</v>
      </c>
    </row>
    <row r="41" spans="1:9" x14ac:dyDescent="0.3">
      <c r="A41" t="s">
        <v>1194</v>
      </c>
      <c r="B41">
        <v>39</v>
      </c>
      <c r="C41" t="str">
        <f>'Country Codes'!N48</f>
        <v>Saudi Arab</v>
      </c>
      <c r="D41" t="str">
        <f t="shared" si="0"/>
        <v>39 Saudi Arab</v>
      </c>
      <c r="E41">
        <v>39</v>
      </c>
      <c r="F41" s="6" t="str">
        <f>'Data Series'!C49</f>
        <v>GINI Index</v>
      </c>
      <c r="G41" t="str">
        <f t="shared" si="1"/>
        <v>39 GINI Index</v>
      </c>
      <c r="I41" s="6">
        <f t="shared" si="3"/>
        <v>1988</v>
      </c>
    </row>
    <row r="42" spans="1:9" x14ac:dyDescent="0.3">
      <c r="A42" t="s">
        <v>1195</v>
      </c>
      <c r="B42">
        <v>40</v>
      </c>
      <c r="C42" t="str">
        <f>'Country Codes'!N49</f>
        <v xml:space="preserve">Senegal </v>
      </c>
      <c r="D42" t="str">
        <f t="shared" si="0"/>
        <v xml:space="preserve">40 Senegal </v>
      </c>
      <c r="E42">
        <v>40</v>
      </c>
      <c r="F42" s="6" t="str">
        <f>'Data Series'!C50</f>
        <v>Business Ease</v>
      </c>
      <c r="G42" t="str">
        <f t="shared" si="1"/>
        <v>40 Business Ease</v>
      </c>
      <c r="I42" s="6">
        <f t="shared" si="3"/>
        <v>1989</v>
      </c>
    </row>
    <row r="43" spans="1:9" x14ac:dyDescent="0.3">
      <c r="A43" t="s">
        <v>1196</v>
      </c>
      <c r="B43">
        <v>41</v>
      </c>
      <c r="C43" t="str">
        <f>'Country Codes'!N50</f>
        <v xml:space="preserve">Singapore </v>
      </c>
      <c r="D43" t="str">
        <f t="shared" si="0"/>
        <v xml:space="preserve">41 Singapore </v>
      </c>
      <c r="E43">
        <v>41</v>
      </c>
      <c r="F43" s="6" t="str">
        <f>'Data Series'!C51</f>
        <v>Line Credit %</v>
      </c>
      <c r="G43" t="str">
        <f t="shared" si="1"/>
        <v>41 Line Credit %</v>
      </c>
      <c r="I43" s="6">
        <f t="shared" si="3"/>
        <v>1990</v>
      </c>
    </row>
    <row r="44" spans="1:9" x14ac:dyDescent="0.3">
      <c r="A44" t="s">
        <v>1197</v>
      </c>
      <c r="B44">
        <v>42</v>
      </c>
      <c r="C44" t="str">
        <f>'Country Codes'!N51</f>
        <v>S Africa</v>
      </c>
      <c r="D44" t="str">
        <f t="shared" si="0"/>
        <v>42 S Africa</v>
      </c>
      <c r="E44">
        <v>42</v>
      </c>
      <c r="F44" s="6" t="str">
        <f>'Data Series'!C52</f>
        <v>Govt Rev % GDP</v>
      </c>
      <c r="G44" t="str">
        <f t="shared" si="1"/>
        <v>42 Govt Rev % GDP</v>
      </c>
      <c r="I44" s="6">
        <f t="shared" si="3"/>
        <v>1991</v>
      </c>
    </row>
    <row r="45" spans="1:9" x14ac:dyDescent="0.3">
      <c r="A45" t="s">
        <v>1198</v>
      </c>
      <c r="B45">
        <v>43</v>
      </c>
      <c r="C45" t="str">
        <f>'Country Codes'!N52</f>
        <v xml:space="preserve">Spain </v>
      </c>
      <c r="D45" t="str">
        <f t="shared" si="0"/>
        <v xml:space="preserve">43 Spain </v>
      </c>
      <c r="E45">
        <v>43</v>
      </c>
      <c r="F45" s="6" t="str">
        <f>'Data Series'!C53</f>
        <v>Govt % SOE</v>
      </c>
      <c r="G45" t="str">
        <f t="shared" si="1"/>
        <v>43 Govt % SOE</v>
      </c>
      <c r="I45" s="6">
        <f t="shared" si="3"/>
        <v>1992</v>
      </c>
    </row>
    <row r="46" spans="1:9" x14ac:dyDescent="0.3">
      <c r="A46" t="s">
        <v>1199</v>
      </c>
      <c r="B46">
        <v>44</v>
      </c>
      <c r="C46" t="str">
        <f>'Country Codes'!N53</f>
        <v>Sudan</v>
      </c>
      <c r="D46" t="str">
        <f t="shared" si="0"/>
        <v>44 Sudan</v>
      </c>
      <c r="E46">
        <v>44</v>
      </c>
      <c r="F46" s="6" t="str">
        <f>'Data Series'!C54</f>
        <v>Govt Debt % GDP</v>
      </c>
      <c r="G46" t="str">
        <f t="shared" si="1"/>
        <v>44 Govt Debt % GDP</v>
      </c>
      <c r="I46" s="6">
        <f t="shared" si="3"/>
        <v>1993</v>
      </c>
    </row>
    <row r="47" spans="1:9" x14ac:dyDescent="0.3">
      <c r="A47" t="s">
        <v>1200</v>
      </c>
      <c r="B47">
        <v>45</v>
      </c>
      <c r="C47" t="str">
        <f>'Country Codes'!N54</f>
        <v>Switzerlan</v>
      </c>
      <c r="D47" t="str">
        <f t="shared" si="0"/>
        <v>45 Switzerlan</v>
      </c>
      <c r="E47">
        <v>45</v>
      </c>
      <c r="F47" s="6" t="str">
        <f>'Data Series'!C55</f>
        <v>Govt Debt % GDP</v>
      </c>
      <c r="G47" t="str">
        <f t="shared" si="1"/>
        <v>45 Govt Debt % GDP</v>
      </c>
      <c r="I47" s="6">
        <f t="shared" si="3"/>
        <v>1994</v>
      </c>
    </row>
    <row r="48" spans="1:9" x14ac:dyDescent="0.3">
      <c r="A48" t="s">
        <v>1201</v>
      </c>
      <c r="B48">
        <v>46</v>
      </c>
      <c r="C48" t="str">
        <f>'Country Codes'!N55</f>
        <v xml:space="preserve">Turkey </v>
      </c>
      <c r="D48" t="str">
        <f t="shared" si="0"/>
        <v xml:space="preserve">46 Turkey </v>
      </c>
      <c r="E48">
        <v>46</v>
      </c>
      <c r="F48" s="6" t="str">
        <f>'Data Series'!C56</f>
        <v>Intl Debt % GDP</v>
      </c>
      <c r="G48" t="str">
        <f t="shared" si="1"/>
        <v>46 Intl Debt % GDP</v>
      </c>
      <c r="I48" s="6">
        <f t="shared" si="3"/>
        <v>1995</v>
      </c>
    </row>
    <row r="49" spans="1:9" x14ac:dyDescent="0.3">
      <c r="A49" t="s">
        <v>1202</v>
      </c>
      <c r="B49">
        <v>47</v>
      </c>
      <c r="C49" t="str">
        <f>'Country Codes'!N56</f>
        <v xml:space="preserve">Uganda </v>
      </c>
      <c r="D49" t="str">
        <f t="shared" si="0"/>
        <v xml:space="preserve">47 Uganda </v>
      </c>
      <c r="E49">
        <v>47</v>
      </c>
      <c r="F49" s="6" t="str">
        <f>'Data Series'!C57</f>
        <v>Intl Debt % GDP</v>
      </c>
      <c r="G49" t="str">
        <f t="shared" si="1"/>
        <v>47 Intl Debt % GDP</v>
      </c>
      <c r="I49" s="6">
        <f t="shared" si="3"/>
        <v>1996</v>
      </c>
    </row>
    <row r="50" spans="1:9" x14ac:dyDescent="0.3">
      <c r="A50" t="s">
        <v>775</v>
      </c>
      <c r="B50">
        <v>48</v>
      </c>
      <c r="C50" t="str">
        <f>'Country Codes'!N57</f>
        <v>US</v>
      </c>
      <c r="D50" t="str">
        <f t="shared" si="0"/>
        <v>48 US</v>
      </c>
      <c r="E50">
        <v>48</v>
      </c>
      <c r="F50" s="6" t="str">
        <f>'Data Series'!C58</f>
        <v>Extern Debt % GDP</v>
      </c>
      <c r="G50" t="str">
        <f t="shared" si="1"/>
        <v>48 Extern Debt % GDP</v>
      </c>
      <c r="I50" s="6">
        <f t="shared" si="3"/>
        <v>1997</v>
      </c>
    </row>
    <row r="51" spans="1:9" x14ac:dyDescent="0.3">
      <c r="A51" t="s">
        <v>1203</v>
      </c>
      <c r="B51">
        <v>49</v>
      </c>
      <c r="C51" t="str">
        <f>'Country Codes'!N58</f>
        <v>UK</v>
      </c>
      <c r="D51" t="str">
        <f t="shared" si="0"/>
        <v>49 UK</v>
      </c>
      <c r="E51">
        <v>49</v>
      </c>
      <c r="F51" s="6" t="str">
        <f>'Data Series'!C59</f>
        <v>Capital Formation</v>
      </c>
      <c r="G51" t="str">
        <f t="shared" si="1"/>
        <v>49 Capital Formation</v>
      </c>
      <c r="I51" s="6">
        <f t="shared" si="3"/>
        <v>1998</v>
      </c>
    </row>
    <row r="52" spans="1:9" x14ac:dyDescent="0.3">
      <c r="A52" t="s">
        <v>1205</v>
      </c>
      <c r="B52">
        <v>50</v>
      </c>
      <c r="C52" t="str">
        <f>'Country Codes'!N59</f>
        <v>Venezula</v>
      </c>
      <c r="D52" t="str">
        <f t="shared" si="0"/>
        <v>50 Venezula</v>
      </c>
      <c r="E52">
        <v>50</v>
      </c>
      <c r="F52" s="6" t="str">
        <f>'Data Series'!C60</f>
        <v>Gross Save % GDP</v>
      </c>
      <c r="G52" t="str">
        <f t="shared" si="1"/>
        <v>50 Gross Save % GDP</v>
      </c>
      <c r="I52" s="6">
        <f t="shared" si="3"/>
        <v>1999</v>
      </c>
    </row>
    <row r="53" spans="1:9" x14ac:dyDescent="0.3">
      <c r="A53" t="s">
        <v>1204</v>
      </c>
      <c r="B53">
        <v>51</v>
      </c>
      <c r="C53" t="str">
        <f>'Country Codes'!N60</f>
        <v>Vietnam</v>
      </c>
      <c r="D53" t="str">
        <f t="shared" si="0"/>
        <v>51 Vietnam</v>
      </c>
      <c r="E53">
        <v>51</v>
      </c>
      <c r="F53" s="6" t="str">
        <f>'Data Series'!C61</f>
        <v>Bank Acct per 1000</v>
      </c>
      <c r="G53" t="str">
        <f t="shared" si="1"/>
        <v>51 Bank Acct per 1000</v>
      </c>
      <c r="I53" s="6">
        <f t="shared" si="3"/>
        <v>2000</v>
      </c>
    </row>
    <row r="54" spans="1:9" x14ac:dyDescent="0.3">
      <c r="A54" t="s">
        <v>1206</v>
      </c>
      <c r="B54">
        <v>52</v>
      </c>
      <c r="C54" t="str">
        <f>'Country Codes'!N61</f>
        <v>Zambia</v>
      </c>
      <c r="D54" t="str">
        <f t="shared" si="0"/>
        <v>52 Zambia</v>
      </c>
      <c r="E54">
        <v>52</v>
      </c>
      <c r="F54" s="6" t="str">
        <f>'Data Series'!C62</f>
        <v>Net Lend % of GDP</v>
      </c>
      <c r="G54" t="str">
        <f t="shared" si="1"/>
        <v>52 Net Lend % of GDP</v>
      </c>
      <c r="I54" s="6">
        <f t="shared" si="3"/>
        <v>2001</v>
      </c>
    </row>
    <row r="55" spans="1:9" x14ac:dyDescent="0.3">
      <c r="A55" t="str">
        <f>IF('Country Codes'!J62&lt;&gt;"",'Country Codes'!J62,"")</f>
        <v>ZWE</v>
      </c>
      <c r="B55">
        <v>53</v>
      </c>
      <c r="C55" t="str">
        <f>IF('Country Codes'!N62&lt;&gt;"",'Country Codes'!N62,"")</f>
        <v>Zimbabwe</v>
      </c>
      <c r="D55" t="str">
        <f t="shared" si="0"/>
        <v>53 Zimbabwe</v>
      </c>
      <c r="E55">
        <v>53</v>
      </c>
      <c r="F55" s="6" t="str">
        <f>'Data Series'!C63</f>
        <v>Private Credit % GDP</v>
      </c>
      <c r="G55" t="str">
        <f t="shared" si="1"/>
        <v>53 Private Credit % GDP</v>
      </c>
      <c r="I55" s="6">
        <f t="shared" si="3"/>
        <v>2002</v>
      </c>
    </row>
    <row r="56" spans="1:9" x14ac:dyDescent="0.3">
      <c r="A56" t="str">
        <f>IF('Country Codes'!J63&lt;&gt;"",'Country Codes'!J63,"")</f>
        <v>BRB</v>
      </c>
      <c r="B56">
        <v>54</v>
      </c>
      <c r="C56" t="str">
        <f>IF('Country Codes'!N63&lt;&gt;"",'Country Codes'!N63,"")</f>
        <v>Barbados</v>
      </c>
      <c r="D56" t="str">
        <f t="shared" si="0"/>
        <v>54 Barbados</v>
      </c>
      <c r="E56">
        <v>54</v>
      </c>
      <c r="F56" s="6" t="str">
        <f>'Data Series'!C64</f>
        <v>Provision to Non Perfm</v>
      </c>
      <c r="G56" t="str">
        <f t="shared" si="1"/>
        <v>54 Provision to Non Perfm</v>
      </c>
      <c r="I56" s="6">
        <f t="shared" si="3"/>
        <v>2003</v>
      </c>
    </row>
    <row r="57" spans="1:9" x14ac:dyDescent="0.3">
      <c r="A57" t="str">
        <f>IF('Country Codes'!J64&lt;&gt;"",'Country Codes'!J64,"")</f>
        <v>JAM</v>
      </c>
      <c r="B57">
        <v>55</v>
      </c>
      <c r="C57" t="str">
        <f>IF('Country Codes'!N64&lt;&gt;"",'Country Codes'!N64,"")</f>
        <v>Jamaica</v>
      </c>
      <c r="D57" t="str">
        <f t="shared" si="0"/>
        <v>55 Jamaica</v>
      </c>
      <c r="E57">
        <v>55</v>
      </c>
      <c r="F57" s="6" t="str">
        <f>'Data Series'!C65</f>
        <v>Fin Services NATCUR</v>
      </c>
      <c r="G57" t="str">
        <f t="shared" si="1"/>
        <v>55 Fin Services NATCUR</v>
      </c>
      <c r="I57" s="6">
        <f t="shared" si="3"/>
        <v>2004</v>
      </c>
    </row>
    <row r="58" spans="1:9" x14ac:dyDescent="0.3">
      <c r="A58" t="str">
        <f>IF('Country Codes'!J65&lt;&gt;"",'Country Codes'!J65,"")</f>
        <v>THA</v>
      </c>
      <c r="B58">
        <v>56</v>
      </c>
      <c r="C58" t="str">
        <f>IF('Country Codes'!N65&lt;&gt;"",'Country Codes'!N65,"")</f>
        <v>Thailand</v>
      </c>
      <c r="D58" t="str">
        <f t="shared" si="0"/>
        <v>56 Thailand</v>
      </c>
      <c r="E58">
        <v>56</v>
      </c>
      <c r="F58" s="6" t="str">
        <f>'Data Series'!C66</f>
        <v>Fin Serv Dep NATCUR</v>
      </c>
      <c r="G58" t="str">
        <f t="shared" si="1"/>
        <v>56 Fin Serv Dep NATCUR</v>
      </c>
      <c r="I58" s="6">
        <f t="shared" si="3"/>
        <v>2005</v>
      </c>
    </row>
    <row r="59" spans="1:9" x14ac:dyDescent="0.3">
      <c r="A59" t="str">
        <f>IF('Country Codes'!J66&lt;&gt;"",'Country Codes'!J66,"")</f>
        <v/>
      </c>
      <c r="B59">
        <v>57</v>
      </c>
      <c r="C59" t="str">
        <f>IF('Country Codes'!N66&lt;&gt;"",'Country Codes'!N66,"")</f>
        <v/>
      </c>
      <c r="D59" t="str">
        <f t="shared" si="0"/>
        <v xml:space="preserve">57 </v>
      </c>
      <c r="E59">
        <v>57</v>
      </c>
      <c r="F59" s="6" t="str">
        <f>'Data Series'!C67</f>
        <v>Mobile Banking</v>
      </c>
      <c r="G59" t="str">
        <f t="shared" si="1"/>
        <v>57 Mobile Banking</v>
      </c>
      <c r="I59" s="6">
        <f t="shared" si="3"/>
        <v>2006</v>
      </c>
    </row>
    <row r="60" spans="1:9" x14ac:dyDescent="0.3">
      <c r="A60" t="str">
        <f>IF('Country Codes'!J67&lt;&gt;"",'Country Codes'!J67,"")</f>
        <v/>
      </c>
      <c r="B60">
        <v>58</v>
      </c>
      <c r="C60" t="str">
        <f>IF('Country Codes'!N67&lt;&gt;"",'Country Codes'!N67,"")</f>
        <v/>
      </c>
      <c r="D60" t="str">
        <f t="shared" si="0"/>
        <v xml:space="preserve">58 </v>
      </c>
      <c r="E60">
        <v>58</v>
      </c>
      <c r="F60" s="6" t="str">
        <f>'Data Series'!C68</f>
        <v>Bnk Concer (Big 5 %)</v>
      </c>
      <c r="G60" t="str">
        <f t="shared" si="1"/>
        <v>58 Bnk Concer (Big 5 %)</v>
      </c>
      <c r="I60" s="6">
        <f t="shared" si="3"/>
        <v>2007</v>
      </c>
    </row>
    <row r="61" spans="1:9" x14ac:dyDescent="0.3">
      <c r="A61" t="str">
        <f>IF('Country Codes'!J68&lt;&gt;"",'Country Codes'!J68,"")</f>
        <v/>
      </c>
      <c r="B61">
        <v>59</v>
      </c>
      <c r="C61" t="str">
        <f>IF('Country Codes'!N68&lt;&gt;"",'Country Codes'!N68,"")</f>
        <v/>
      </c>
      <c r="D61" t="str">
        <f t="shared" si="0"/>
        <v xml:space="preserve">59 </v>
      </c>
      <c r="E61">
        <v>59</v>
      </c>
      <c r="F61" s="6" t="str">
        <f>'Data Series'!C69</f>
        <v>Bank Cap to Asset</v>
      </c>
      <c r="G61" t="str">
        <f t="shared" si="1"/>
        <v>59 Bank Cap to Asset</v>
      </c>
      <c r="I61" s="6">
        <f t="shared" si="3"/>
        <v>2008</v>
      </c>
    </row>
    <row r="62" spans="1:9" x14ac:dyDescent="0.3">
      <c r="A62" t="str">
        <f>IF('Country Codes'!J69&lt;&gt;"",'Country Codes'!J69,"")</f>
        <v/>
      </c>
      <c r="B62">
        <v>60</v>
      </c>
      <c r="C62" t="str">
        <f>IF('Country Codes'!N69&lt;&gt;"",'Country Codes'!N69,"")</f>
        <v/>
      </c>
      <c r="D62" t="str">
        <f t="shared" si="0"/>
        <v xml:space="preserve">60 </v>
      </c>
      <c r="E62">
        <v>60</v>
      </c>
      <c r="F62" s="6" t="str">
        <f>'Data Series'!C70</f>
        <v>Bank Credit to Dep</v>
      </c>
      <c r="G62" t="str">
        <f t="shared" si="1"/>
        <v>60 Bank Credit to Dep</v>
      </c>
      <c r="I62" s="6">
        <f t="shared" si="3"/>
        <v>2009</v>
      </c>
    </row>
    <row r="63" spans="1:9" x14ac:dyDescent="0.3">
      <c r="A63" t="str">
        <f>IF('Country Codes'!J70&lt;&gt;"",'Country Codes'!J70,"")</f>
        <v/>
      </c>
      <c r="B63">
        <v>61</v>
      </c>
      <c r="C63" t="str">
        <f>IF('Country Codes'!N70&lt;&gt;"",'Country Codes'!N70,"")</f>
        <v/>
      </c>
      <c r="D63" t="str">
        <f t="shared" si="0"/>
        <v xml:space="preserve">61 </v>
      </c>
      <c r="E63">
        <v>61</v>
      </c>
      <c r="F63" s="6" t="str">
        <f>'Data Series'!C71</f>
        <v>Lend Dep Spread</v>
      </c>
      <c r="G63" t="str">
        <f t="shared" si="1"/>
        <v>61 Lend Dep Spread</v>
      </c>
      <c r="I63" s="6">
        <f t="shared" si="3"/>
        <v>2010</v>
      </c>
    </row>
    <row r="64" spans="1:9" x14ac:dyDescent="0.3">
      <c r="A64" t="str">
        <f>IF('Country Codes'!J71&lt;&gt;"",'Country Codes'!J71,"")</f>
        <v/>
      </c>
      <c r="B64">
        <v>62</v>
      </c>
      <c r="C64" t="str">
        <f>IF('Country Codes'!N71&lt;&gt;"",'Country Codes'!N71,"")</f>
        <v/>
      </c>
      <c r="D64" t="str">
        <f t="shared" si="0"/>
        <v xml:space="preserve">62 </v>
      </c>
      <c r="E64">
        <v>62</v>
      </c>
      <c r="F64" s="6" t="str">
        <f>'Data Series'!C72</f>
        <v>Non Perfm Loan %</v>
      </c>
      <c r="G64" t="str">
        <f t="shared" si="1"/>
        <v>62 Non Perfm Loan %</v>
      </c>
      <c r="I64" s="6">
        <f t="shared" si="3"/>
        <v>2011</v>
      </c>
    </row>
    <row r="65" spans="1:9" x14ac:dyDescent="0.3">
      <c r="A65" t="str">
        <f>IF('Country Codes'!J72&lt;&gt;"",'Country Codes'!J72,"")</f>
        <v/>
      </c>
      <c r="B65">
        <v>63</v>
      </c>
      <c r="C65" t="str">
        <f>IF('Country Codes'!N72&lt;&gt;"",'Country Codes'!N72,"")</f>
        <v/>
      </c>
      <c r="D65" t="str">
        <f t="shared" si="0"/>
        <v xml:space="preserve">63 </v>
      </c>
      <c r="E65">
        <v>63</v>
      </c>
      <c r="F65" s="6" t="str">
        <f>'Data Series'!C73</f>
        <v>Bank Cost Inc %</v>
      </c>
      <c r="G65" t="str">
        <f t="shared" si="1"/>
        <v>63 Bank Cost Inc %</v>
      </c>
      <c r="I65" s="6">
        <f t="shared" si="3"/>
        <v>2012</v>
      </c>
    </row>
    <row r="66" spans="1:9" x14ac:dyDescent="0.3">
      <c r="A66" t="str">
        <f>IF('Country Codes'!J73&lt;&gt;"",'Country Codes'!J73,"")</f>
        <v/>
      </c>
      <c r="B66">
        <v>64</v>
      </c>
      <c r="C66" t="str">
        <f>IF('Country Codes'!N73&lt;&gt;"",'Country Codes'!N73,"")</f>
        <v/>
      </c>
      <c r="D66" t="str">
        <f t="shared" si="0"/>
        <v xml:space="preserve">64 </v>
      </c>
      <c r="E66">
        <v>64</v>
      </c>
      <c r="F66" s="6" t="str">
        <f>'Data Series'!C74</f>
        <v>Interest Margin %</v>
      </c>
      <c r="G66" t="str">
        <f t="shared" si="1"/>
        <v>64 Interest Margin %</v>
      </c>
      <c r="I66" s="6">
        <f t="shared" si="3"/>
        <v>2013</v>
      </c>
    </row>
    <row r="67" spans="1:9" x14ac:dyDescent="0.3">
      <c r="A67" t="str">
        <f>IF('Country Codes'!J74&lt;&gt;"",'Country Codes'!J74,"")</f>
        <v/>
      </c>
      <c r="B67">
        <v>65</v>
      </c>
      <c r="C67" t="str">
        <f>IF('Country Codes'!N74&lt;&gt;"",'Country Codes'!N74,"")</f>
        <v/>
      </c>
      <c r="D67" t="str">
        <f t="shared" si="0"/>
        <v xml:space="preserve">65 </v>
      </c>
      <c r="E67">
        <v>65</v>
      </c>
      <c r="F67" s="6" t="str">
        <f>'Data Series'!C75</f>
        <v>Non Int Inc %</v>
      </c>
      <c r="G67" t="str">
        <f t="shared" si="1"/>
        <v>65 Non Int Inc %</v>
      </c>
      <c r="I67" s="6">
        <f t="shared" si="3"/>
        <v>2014</v>
      </c>
    </row>
    <row r="68" spans="1:9" x14ac:dyDescent="0.3">
      <c r="A68" t="str">
        <f>IF('Country Codes'!J75&lt;&gt;"",'Country Codes'!J75,"")</f>
        <v/>
      </c>
      <c r="B68">
        <v>66</v>
      </c>
      <c r="C68" t="str">
        <f>IF('Country Codes'!N75&lt;&gt;"",'Country Codes'!N75,"")</f>
        <v/>
      </c>
      <c r="D68" t="str">
        <f t="shared" ref="D68:D79" si="4">B68&amp;" "&amp;C68</f>
        <v xml:space="preserve">66 </v>
      </c>
      <c r="E68">
        <v>66</v>
      </c>
      <c r="F68" s="6" t="str">
        <f>'Data Series'!C76</f>
        <v>Bank ROA</v>
      </c>
      <c r="G68" t="str">
        <f t="shared" ref="G68:G84" si="5">E68&amp;" "&amp;F68</f>
        <v>66 Bank ROA</v>
      </c>
      <c r="I68" s="6">
        <f t="shared" si="3"/>
        <v>2015</v>
      </c>
    </row>
    <row r="69" spans="1:9" x14ac:dyDescent="0.3">
      <c r="A69" t="str">
        <f>IF('Country Codes'!J76&lt;&gt;"",'Country Codes'!J76,"")</f>
        <v/>
      </c>
      <c r="B69">
        <v>67</v>
      </c>
      <c r="C69" t="str">
        <f>IF('Country Codes'!N76&lt;&gt;"",'Country Codes'!N76,"")</f>
        <v/>
      </c>
      <c r="D69" t="str">
        <f t="shared" si="4"/>
        <v xml:space="preserve">67 </v>
      </c>
      <c r="E69">
        <v>67</v>
      </c>
      <c r="F69" s="6" t="str">
        <f>'Data Series'!C77</f>
        <v>Bank ROE</v>
      </c>
      <c r="G69" t="str">
        <f t="shared" si="5"/>
        <v>67 Bank ROE</v>
      </c>
      <c r="I69" s="6">
        <f t="shared" si="3"/>
        <v>2016</v>
      </c>
    </row>
    <row r="70" spans="1:9" x14ac:dyDescent="0.3">
      <c r="A70" t="str">
        <f>IF('Country Codes'!J77&lt;&gt;"",'Country Codes'!J77,"")</f>
        <v/>
      </c>
      <c r="B70">
        <v>68</v>
      </c>
      <c r="C70" t="str">
        <f>IF('Country Codes'!N77&lt;&gt;"",'Country Codes'!N77,"")</f>
        <v/>
      </c>
      <c r="D70" t="str">
        <f t="shared" si="4"/>
        <v xml:space="preserve">68 </v>
      </c>
      <c r="E70">
        <v>68</v>
      </c>
      <c r="F70" s="6" t="str">
        <f>'Data Series'!C78</f>
        <v>Broad Money % GDP</v>
      </c>
      <c r="G70" t="str">
        <f t="shared" si="5"/>
        <v>68 Broad Money % GDP</v>
      </c>
      <c r="I70" s="6">
        <f t="shared" ref="I70:I79" si="6">I69+1</f>
        <v>2017</v>
      </c>
    </row>
    <row r="71" spans="1:9" x14ac:dyDescent="0.3">
      <c r="A71" t="str">
        <f>IF('Country Codes'!J78&lt;&gt;"",'Country Codes'!J78,"")</f>
        <v/>
      </c>
      <c r="B71">
        <v>69</v>
      </c>
      <c r="C71" t="str">
        <f>IF('Country Codes'!N78&lt;&gt;"",'Country Codes'!N78,"")</f>
        <v/>
      </c>
      <c r="D71" t="str">
        <f t="shared" si="4"/>
        <v xml:space="preserve">69 </v>
      </c>
      <c r="E71">
        <v>69</v>
      </c>
      <c r="F71" s="6" t="str">
        <f>'Data Series'!C79</f>
        <v>Cent Bank Credit % GDP</v>
      </c>
      <c r="G71" t="str">
        <f t="shared" si="5"/>
        <v>69 Cent Bank Credit % GDP</v>
      </c>
      <c r="I71" s="6">
        <f t="shared" si="6"/>
        <v>2018</v>
      </c>
    </row>
    <row r="72" spans="1:9" x14ac:dyDescent="0.3">
      <c r="A72" t="str">
        <f>IF('Country Codes'!J79&lt;&gt;"",'Country Codes'!J79,"")</f>
        <v/>
      </c>
      <c r="B72">
        <v>70</v>
      </c>
      <c r="C72" t="str">
        <f>IF('Country Codes'!N79&lt;&gt;"",'Country Codes'!N79,"")</f>
        <v/>
      </c>
      <c r="D72" t="str">
        <f t="shared" si="4"/>
        <v xml:space="preserve">70 </v>
      </c>
      <c r="E72">
        <v>70</v>
      </c>
      <c r="F72" s="6" t="str">
        <f>'Data Series'!C80</f>
        <v>Internet per 100</v>
      </c>
      <c r="G72" t="str">
        <f t="shared" si="5"/>
        <v>70 Internet per 100</v>
      </c>
      <c r="I72" s="6">
        <f t="shared" si="6"/>
        <v>2019</v>
      </c>
    </row>
    <row r="73" spans="1:9" x14ac:dyDescent="0.3">
      <c r="A73" t="str">
        <f>IF('Country Codes'!J80&lt;&gt;"",'Country Codes'!J80,"")</f>
        <v/>
      </c>
      <c r="B73">
        <v>71</v>
      </c>
      <c r="C73" t="str">
        <f>IF('Country Codes'!N80&lt;&gt;"",'Country Codes'!N80,"")</f>
        <v/>
      </c>
      <c r="D73" t="str">
        <f t="shared" si="4"/>
        <v xml:space="preserve">71 </v>
      </c>
      <c r="E73">
        <v>71</v>
      </c>
      <c r="F73" s="6" t="str">
        <f>'Data Series'!C81</f>
        <v>Yth Unemploy</v>
      </c>
      <c r="G73" t="str">
        <f t="shared" si="5"/>
        <v>71 Yth Unemploy</v>
      </c>
      <c r="I73" s="6">
        <f t="shared" si="6"/>
        <v>2020</v>
      </c>
    </row>
    <row r="74" spans="1:9" x14ac:dyDescent="0.3">
      <c r="A74" t="str">
        <f>IF('Country Codes'!J81&lt;&gt;"",'Country Codes'!J81,"")</f>
        <v/>
      </c>
      <c r="B74">
        <v>72</v>
      </c>
      <c r="C74" t="str">
        <f>IF('Country Codes'!N81&lt;&gt;"",'Country Codes'!N81,"")</f>
        <v/>
      </c>
      <c r="D74" t="str">
        <f t="shared" si="4"/>
        <v xml:space="preserve">72 </v>
      </c>
      <c r="E74">
        <v>72</v>
      </c>
      <c r="F74" s="6">
        <f>'Data Series'!C82</f>
        <v>0</v>
      </c>
      <c r="G74" t="str">
        <f t="shared" si="5"/>
        <v>72 0</v>
      </c>
      <c r="I74" s="6">
        <f t="shared" si="6"/>
        <v>2021</v>
      </c>
    </row>
    <row r="75" spans="1:9" x14ac:dyDescent="0.3">
      <c r="A75" t="str">
        <f>IF('Country Codes'!J82&lt;&gt;"",'Country Codes'!J82,"")</f>
        <v/>
      </c>
      <c r="B75">
        <v>73</v>
      </c>
      <c r="C75" t="str">
        <f>IF('Country Codes'!N82&lt;&gt;"",'Country Codes'!N82,"")</f>
        <v/>
      </c>
      <c r="D75" t="str">
        <f t="shared" si="4"/>
        <v xml:space="preserve">73 </v>
      </c>
      <c r="E75">
        <v>73</v>
      </c>
      <c r="F75" s="6" t="str">
        <f>'Data Series'!C83</f>
        <v>gdp per cap</v>
      </c>
      <c r="G75" t="str">
        <f t="shared" si="5"/>
        <v>73 gdp per cap</v>
      </c>
      <c r="I75" s="6">
        <f t="shared" si="6"/>
        <v>2022</v>
      </c>
    </row>
    <row r="76" spans="1:9" x14ac:dyDescent="0.3">
      <c r="A76" t="str">
        <f>IF('Country Codes'!J83&lt;&gt;"",'Country Codes'!J83,"")</f>
        <v/>
      </c>
      <c r="B76">
        <v>74</v>
      </c>
      <c r="C76" t="str">
        <f>IF('Country Codes'!N83&lt;&gt;"",'Country Codes'!N83,"")</f>
        <v/>
      </c>
      <c r="D76" t="str">
        <f t="shared" si="4"/>
        <v xml:space="preserve">74 </v>
      </c>
      <c r="E76">
        <v>74</v>
      </c>
      <c r="F76" s="6">
        <f>'Data Series'!C84</f>
        <v>0</v>
      </c>
      <c r="G76" t="str">
        <f t="shared" si="5"/>
        <v>74 0</v>
      </c>
      <c r="I76" s="6">
        <f t="shared" si="6"/>
        <v>2023</v>
      </c>
    </row>
    <row r="77" spans="1:9" x14ac:dyDescent="0.3">
      <c r="A77" t="str">
        <f>IF('Country Codes'!J84&lt;&gt;"",'Country Codes'!J84,"")</f>
        <v/>
      </c>
      <c r="B77">
        <v>75</v>
      </c>
      <c r="C77" t="str">
        <f>IF('Country Codes'!N84&lt;&gt;"",'Country Codes'!N84,"")</f>
        <v/>
      </c>
      <c r="D77" t="str">
        <f t="shared" si="4"/>
        <v xml:space="preserve">75 </v>
      </c>
      <c r="E77">
        <v>75</v>
      </c>
      <c r="F77" s="6">
        <f>'Data Series'!C85</f>
        <v>0</v>
      </c>
      <c r="G77" t="str">
        <f t="shared" si="5"/>
        <v>75 0</v>
      </c>
      <c r="I77" s="6">
        <f t="shared" si="6"/>
        <v>2024</v>
      </c>
    </row>
    <row r="78" spans="1:9" x14ac:dyDescent="0.3">
      <c r="A78" t="str">
        <f>IF('Country Codes'!J85&lt;&gt;"",'Country Codes'!J85,"")</f>
        <v/>
      </c>
      <c r="B78">
        <v>76</v>
      </c>
      <c r="C78" t="str">
        <f>IF('Country Codes'!N85&lt;&gt;"",'Country Codes'!N85,"")</f>
        <v/>
      </c>
      <c r="D78" t="str">
        <f t="shared" si="4"/>
        <v xml:space="preserve">76 </v>
      </c>
      <c r="E78">
        <v>76</v>
      </c>
      <c r="F78" s="6">
        <f>'Data Series'!C86</f>
        <v>0</v>
      </c>
      <c r="G78" t="str">
        <f t="shared" si="5"/>
        <v>76 0</v>
      </c>
      <c r="I78" s="6">
        <f t="shared" si="6"/>
        <v>2025</v>
      </c>
    </row>
    <row r="79" spans="1:9" x14ac:dyDescent="0.3">
      <c r="A79" t="str">
        <f>IF('Country Codes'!J86&lt;&gt;"",'Country Codes'!J86,"")</f>
        <v/>
      </c>
      <c r="B79">
        <v>77</v>
      </c>
      <c r="C79" t="str">
        <f>IF('Country Codes'!N86&lt;&gt;"",'Country Codes'!N86,"")</f>
        <v/>
      </c>
      <c r="D79" t="str">
        <f t="shared" si="4"/>
        <v xml:space="preserve">77 </v>
      </c>
      <c r="E79">
        <v>77</v>
      </c>
      <c r="F79" s="6">
        <f>'Data Series'!C87</f>
        <v>0</v>
      </c>
      <c r="G79" t="str">
        <f t="shared" si="5"/>
        <v>77 0</v>
      </c>
      <c r="I79" s="6">
        <f t="shared" si="6"/>
        <v>2026</v>
      </c>
    </row>
    <row r="80" spans="1:9" x14ac:dyDescent="0.3">
      <c r="A80" t="str">
        <f>IF('Country Codes'!J87&lt;&gt;"",'Country Codes'!J87,"")</f>
        <v/>
      </c>
      <c r="E80">
        <v>78</v>
      </c>
      <c r="F80" s="6">
        <f>'Data Series'!C88</f>
        <v>0</v>
      </c>
      <c r="G80" t="str">
        <f t="shared" si="5"/>
        <v>78 0</v>
      </c>
    </row>
    <row r="81" spans="6:7" x14ac:dyDescent="0.3">
      <c r="F81" s="6">
        <f>'Data Series'!C89</f>
        <v>0</v>
      </c>
      <c r="G81" t="str">
        <f t="shared" si="5"/>
        <v xml:space="preserve"> 0</v>
      </c>
    </row>
    <row r="82" spans="6:7" x14ac:dyDescent="0.3">
      <c r="F82" s="6">
        <f>'Data Series'!C90</f>
        <v>0</v>
      </c>
      <c r="G82" t="str">
        <f t="shared" si="5"/>
        <v xml:space="preserve"> 0</v>
      </c>
    </row>
    <row r="83" spans="6:7" x14ac:dyDescent="0.3">
      <c r="F83" s="6">
        <f>'Data Series'!C91</f>
        <v>0</v>
      </c>
      <c r="G83" t="str">
        <f t="shared" si="5"/>
        <v xml:space="preserve"> 0</v>
      </c>
    </row>
    <row r="84" spans="6:7" x14ac:dyDescent="0.3">
      <c r="F84" s="6">
        <f>'Data Series'!C92</f>
        <v>0</v>
      </c>
      <c r="G84" t="str">
        <f t="shared" si="5"/>
        <v xml:space="preserve"> 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6699FF"/>
  </sheetPr>
  <dimension ref="A1:BZ98"/>
  <sheetViews>
    <sheetView zoomScale="80" zoomScaleNormal="80" workbookViewId="0">
      <pane xSplit="5" ySplit="7" topLeftCell="F46" activePane="bottomRight" state="frozen"/>
      <selection pane="topRight" activeCell="F1" sqref="F1"/>
      <selection pane="bottomLeft" activeCell="A8" sqref="A8"/>
      <selection pane="bottomRight" activeCell="E7" sqref="E7"/>
    </sheetView>
  </sheetViews>
  <sheetFormatPr defaultRowHeight="14" x14ac:dyDescent="0.3"/>
  <cols>
    <col min="1" max="2" width="2.08203125" style="6" customWidth="1"/>
    <col min="3" max="3" width="4.4140625" style="6" customWidth="1"/>
    <col min="4" max="4" width="10.9140625" style="6" customWidth="1"/>
    <col min="5" max="14" width="11.33203125" style="6" customWidth="1"/>
    <col min="15" max="67" width="31.6640625" style="6" customWidth="1"/>
    <col min="68" max="68" width="12" style="6" customWidth="1"/>
    <col min="69" max="16384" width="8.6640625" style="6"/>
  </cols>
  <sheetData>
    <row r="1" spans="1:78" x14ac:dyDescent="0.3">
      <c r="G1" s="6" t="s">
        <v>1146</v>
      </c>
    </row>
    <row r="2" spans="1:78" x14ac:dyDescent="0.3">
      <c r="C2" s="13">
        <v>2</v>
      </c>
      <c r="G2" s="26">
        <f>MATCH(C7,'Data Series'!C:C,0)</f>
        <v>12</v>
      </c>
      <c r="I2" s="6" t="str">
        <f>C7</f>
        <v>Real GDP Capita  %</v>
      </c>
      <c r="K2" s="26" t="str">
        <f>INDEX('Data Series'!M:M,'1. Database of Series'!G2)</f>
        <v>Real GDP Per Capita for Ghana© (GHANGDPRPCPCPPPT)</v>
      </c>
    </row>
    <row r="3" spans="1:78" x14ac:dyDescent="0.3">
      <c r="C3" s="13">
        <v>40</v>
      </c>
      <c r="F3" s="6">
        <f>FIND("(",K2)-1</f>
        <v>31</v>
      </c>
      <c r="I3" s="6" t="s">
        <v>1147</v>
      </c>
      <c r="J3" s="6">
        <f ca="1">MIN(K3:L3)</f>
        <v>2015</v>
      </c>
      <c r="K3" s="6">
        <f ca="1">YEAR(TODAY())</f>
        <v>2021</v>
      </c>
      <c r="L3" s="6">
        <f>'Chart of Series by Country '!U4</f>
        <v>2015</v>
      </c>
      <c r="O3" s="13">
        <v>1</v>
      </c>
      <c r="P3" s="13">
        <v>2</v>
      </c>
      <c r="Q3" s="13">
        <v>3</v>
      </c>
      <c r="R3" s="13">
        <v>4</v>
      </c>
      <c r="S3" s="13">
        <v>5</v>
      </c>
      <c r="T3" s="13">
        <v>6</v>
      </c>
      <c r="U3" s="13">
        <v>7</v>
      </c>
      <c r="V3" s="13">
        <v>8</v>
      </c>
      <c r="W3" s="13">
        <v>9</v>
      </c>
      <c r="X3" s="13">
        <v>10</v>
      </c>
      <c r="Y3" s="13">
        <v>11</v>
      </c>
      <c r="Z3" s="13">
        <v>12</v>
      </c>
      <c r="AA3" s="13">
        <v>13</v>
      </c>
      <c r="AB3" s="13">
        <v>14</v>
      </c>
      <c r="AC3" s="13">
        <v>15</v>
      </c>
      <c r="AD3" s="13">
        <v>16</v>
      </c>
      <c r="AE3" s="13">
        <v>17</v>
      </c>
      <c r="AF3" s="13">
        <v>18</v>
      </c>
      <c r="AG3" s="13">
        <v>19</v>
      </c>
      <c r="AH3" s="13">
        <v>20</v>
      </c>
      <c r="AI3" s="13">
        <v>21</v>
      </c>
      <c r="AJ3" s="13">
        <v>22</v>
      </c>
      <c r="AK3" s="13">
        <v>23</v>
      </c>
      <c r="AL3" s="13">
        <v>24</v>
      </c>
      <c r="AM3" s="13">
        <v>25</v>
      </c>
      <c r="AN3" s="13">
        <v>26</v>
      </c>
      <c r="AO3" s="13">
        <v>27</v>
      </c>
      <c r="AP3" s="13">
        <v>28</v>
      </c>
      <c r="AQ3" s="13">
        <v>29</v>
      </c>
      <c r="AR3" s="13">
        <v>30</v>
      </c>
      <c r="AS3" s="13">
        <v>31</v>
      </c>
      <c r="AT3" s="13">
        <v>32</v>
      </c>
      <c r="AU3" s="13">
        <v>33</v>
      </c>
      <c r="AV3" s="13">
        <v>34</v>
      </c>
      <c r="AW3" s="13">
        <v>35</v>
      </c>
      <c r="AX3" s="13">
        <v>36</v>
      </c>
      <c r="AY3" s="13">
        <v>37</v>
      </c>
      <c r="AZ3" s="13">
        <v>38</v>
      </c>
      <c r="BA3" s="13">
        <v>39</v>
      </c>
      <c r="BB3" s="13">
        <v>40</v>
      </c>
      <c r="BC3" s="13">
        <v>41</v>
      </c>
      <c r="BD3" s="13">
        <v>42</v>
      </c>
      <c r="BE3" s="13">
        <v>43</v>
      </c>
      <c r="BF3" s="13">
        <v>44</v>
      </c>
      <c r="BG3" s="13">
        <v>45</v>
      </c>
      <c r="BH3" s="13">
        <v>46</v>
      </c>
      <c r="BI3" s="13">
        <v>47</v>
      </c>
      <c r="BJ3" s="13">
        <v>48</v>
      </c>
      <c r="BK3" s="13">
        <v>49</v>
      </c>
      <c r="BL3" s="13">
        <v>50</v>
      </c>
      <c r="BM3" s="13">
        <v>51</v>
      </c>
      <c r="BN3" s="13">
        <v>52</v>
      </c>
      <c r="BO3" s="13">
        <v>53</v>
      </c>
      <c r="BP3" s="13">
        <v>54</v>
      </c>
      <c r="BQ3" s="13">
        <v>55</v>
      </c>
      <c r="BR3" s="13">
        <v>56</v>
      </c>
      <c r="BS3" s="13">
        <v>57</v>
      </c>
      <c r="BT3" s="13">
        <v>58</v>
      </c>
      <c r="BU3" s="13">
        <v>59</v>
      </c>
      <c r="BV3" s="13">
        <v>60</v>
      </c>
      <c r="BW3" s="13">
        <v>61</v>
      </c>
      <c r="BX3" s="13">
        <v>62</v>
      </c>
    </row>
    <row r="4" spans="1:78" x14ac:dyDescent="0.3">
      <c r="C4" s="6">
        <f>E76</f>
        <v>1</v>
      </c>
      <c r="I4" s="6" t="s">
        <v>1297</v>
      </c>
      <c r="J4" s="6">
        <f ca="1">G75</f>
        <v>2004</v>
      </c>
    </row>
    <row r="5" spans="1:78" x14ac:dyDescent="0.3">
      <c r="C5" s="6">
        <f>R76</f>
        <v>3</v>
      </c>
      <c r="G5" s="6" t="s">
        <v>1017</v>
      </c>
      <c r="H5" s="6" t="s">
        <v>1022</v>
      </c>
      <c r="O5" s="6" t="str">
        <f t="shared" ref="O5:AT5" si="0">$C$7</f>
        <v>Real GDP Capita  %</v>
      </c>
      <c r="P5" s="6" t="str">
        <f t="shared" si="0"/>
        <v>Real GDP Capita  %</v>
      </c>
      <c r="Q5" s="6" t="str">
        <f t="shared" si="0"/>
        <v>Real GDP Capita  %</v>
      </c>
      <c r="R5" s="6" t="str">
        <f t="shared" si="0"/>
        <v>Real GDP Capita  %</v>
      </c>
      <c r="S5" s="6" t="str">
        <f t="shared" si="0"/>
        <v>Real GDP Capita  %</v>
      </c>
      <c r="T5" s="6" t="str">
        <f t="shared" si="0"/>
        <v>Real GDP Capita  %</v>
      </c>
      <c r="U5" s="6" t="str">
        <f t="shared" si="0"/>
        <v>Real GDP Capita  %</v>
      </c>
      <c r="V5" s="6" t="str">
        <f t="shared" si="0"/>
        <v>Real GDP Capita  %</v>
      </c>
      <c r="W5" s="6" t="str">
        <f t="shared" si="0"/>
        <v>Real GDP Capita  %</v>
      </c>
      <c r="X5" s="6" t="str">
        <f t="shared" si="0"/>
        <v>Real GDP Capita  %</v>
      </c>
      <c r="Y5" s="6" t="str">
        <f t="shared" si="0"/>
        <v>Real GDP Capita  %</v>
      </c>
      <c r="Z5" s="6" t="str">
        <f t="shared" si="0"/>
        <v>Real GDP Capita  %</v>
      </c>
      <c r="AA5" s="6" t="str">
        <f t="shared" si="0"/>
        <v>Real GDP Capita  %</v>
      </c>
      <c r="AB5" s="6" t="str">
        <f t="shared" si="0"/>
        <v>Real GDP Capita  %</v>
      </c>
      <c r="AC5" s="6" t="str">
        <f t="shared" si="0"/>
        <v>Real GDP Capita  %</v>
      </c>
      <c r="AD5" s="6" t="str">
        <f t="shared" si="0"/>
        <v>Real GDP Capita  %</v>
      </c>
      <c r="AE5" s="6" t="str">
        <f t="shared" si="0"/>
        <v>Real GDP Capita  %</v>
      </c>
      <c r="AF5" s="6" t="str">
        <f t="shared" si="0"/>
        <v>Real GDP Capita  %</v>
      </c>
      <c r="AG5" s="6" t="str">
        <f t="shared" si="0"/>
        <v>Real GDP Capita  %</v>
      </c>
      <c r="AH5" s="6" t="str">
        <f t="shared" si="0"/>
        <v>Real GDP Capita  %</v>
      </c>
      <c r="AI5" s="6" t="str">
        <f t="shared" si="0"/>
        <v>Real GDP Capita  %</v>
      </c>
      <c r="AJ5" s="6" t="str">
        <f t="shared" si="0"/>
        <v>Real GDP Capita  %</v>
      </c>
      <c r="AK5" s="6" t="str">
        <f t="shared" si="0"/>
        <v>Real GDP Capita  %</v>
      </c>
      <c r="AL5" s="6" t="str">
        <f t="shared" si="0"/>
        <v>Real GDP Capita  %</v>
      </c>
      <c r="AM5" s="6" t="str">
        <f t="shared" si="0"/>
        <v>Real GDP Capita  %</v>
      </c>
      <c r="AN5" s="6" t="str">
        <f t="shared" si="0"/>
        <v>Real GDP Capita  %</v>
      </c>
      <c r="AO5" s="6" t="str">
        <f t="shared" si="0"/>
        <v>Real GDP Capita  %</v>
      </c>
      <c r="AP5" s="6" t="str">
        <f t="shared" si="0"/>
        <v>Real GDP Capita  %</v>
      </c>
      <c r="AQ5" s="6" t="str">
        <f t="shared" si="0"/>
        <v>Real GDP Capita  %</v>
      </c>
      <c r="AR5" s="6" t="str">
        <f t="shared" si="0"/>
        <v>Real GDP Capita  %</v>
      </c>
      <c r="AS5" s="6" t="str">
        <f t="shared" si="0"/>
        <v>Real GDP Capita  %</v>
      </c>
      <c r="AT5" s="6" t="str">
        <f t="shared" si="0"/>
        <v>Real GDP Capita  %</v>
      </c>
      <c r="AU5" s="6" t="str">
        <f t="shared" ref="AU5:BX5" si="1">$C$7</f>
        <v>Real GDP Capita  %</v>
      </c>
      <c r="AV5" s="6" t="str">
        <f t="shared" si="1"/>
        <v>Real GDP Capita  %</v>
      </c>
      <c r="AW5" s="6" t="str">
        <f t="shared" si="1"/>
        <v>Real GDP Capita  %</v>
      </c>
      <c r="AX5" s="6" t="str">
        <f t="shared" si="1"/>
        <v>Real GDP Capita  %</v>
      </c>
      <c r="AY5" s="6" t="str">
        <f t="shared" si="1"/>
        <v>Real GDP Capita  %</v>
      </c>
      <c r="AZ5" s="6" t="str">
        <f t="shared" si="1"/>
        <v>Real GDP Capita  %</v>
      </c>
      <c r="BA5" s="6" t="str">
        <f t="shared" si="1"/>
        <v>Real GDP Capita  %</v>
      </c>
      <c r="BB5" s="6" t="str">
        <f t="shared" si="1"/>
        <v>Real GDP Capita  %</v>
      </c>
      <c r="BC5" s="6" t="str">
        <f t="shared" si="1"/>
        <v>Real GDP Capita  %</v>
      </c>
      <c r="BD5" s="6" t="str">
        <f t="shared" si="1"/>
        <v>Real GDP Capita  %</v>
      </c>
      <c r="BE5" s="6" t="str">
        <f t="shared" si="1"/>
        <v>Real GDP Capita  %</v>
      </c>
      <c r="BF5" s="6" t="str">
        <f t="shared" si="1"/>
        <v>Real GDP Capita  %</v>
      </c>
      <c r="BG5" s="6" t="str">
        <f t="shared" si="1"/>
        <v>Real GDP Capita  %</v>
      </c>
      <c r="BH5" s="6" t="str">
        <f t="shared" si="1"/>
        <v>Real GDP Capita  %</v>
      </c>
      <c r="BI5" s="6" t="str">
        <f t="shared" si="1"/>
        <v>Real GDP Capita  %</v>
      </c>
      <c r="BJ5" s="6" t="str">
        <f t="shared" si="1"/>
        <v>Real GDP Capita  %</v>
      </c>
      <c r="BK5" s="6" t="str">
        <f t="shared" si="1"/>
        <v>Real GDP Capita  %</v>
      </c>
      <c r="BL5" s="6" t="str">
        <f t="shared" si="1"/>
        <v>Real GDP Capita  %</v>
      </c>
      <c r="BM5" s="6" t="str">
        <f t="shared" si="1"/>
        <v>Real GDP Capita  %</v>
      </c>
      <c r="BN5" s="6" t="str">
        <f t="shared" si="1"/>
        <v>Real GDP Capita  %</v>
      </c>
      <c r="BO5" s="6" t="str">
        <f t="shared" si="1"/>
        <v>Real GDP Capita  %</v>
      </c>
      <c r="BP5" s="6" t="str">
        <f t="shared" si="1"/>
        <v>Real GDP Capita  %</v>
      </c>
      <c r="BQ5" s="6" t="str">
        <f t="shared" si="1"/>
        <v>Real GDP Capita  %</v>
      </c>
      <c r="BR5" s="6" t="str">
        <f t="shared" si="1"/>
        <v>Real GDP Capita  %</v>
      </c>
      <c r="BS5" s="6" t="str">
        <f t="shared" si="1"/>
        <v>Real GDP Capita  %</v>
      </c>
      <c r="BT5" s="6" t="str">
        <f t="shared" si="1"/>
        <v>Real GDP Capita  %</v>
      </c>
      <c r="BU5" s="6" t="str">
        <f t="shared" si="1"/>
        <v>Real GDP Capita  %</v>
      </c>
      <c r="BV5" s="6" t="str">
        <f t="shared" si="1"/>
        <v>Real GDP Capita  %</v>
      </c>
      <c r="BW5" s="6" t="str">
        <f t="shared" si="1"/>
        <v>Real GDP Capita  %</v>
      </c>
      <c r="BX5" s="6" t="str">
        <f t="shared" si="1"/>
        <v>Real GDP Capita  %</v>
      </c>
    </row>
    <row r="6" spans="1:78" x14ac:dyDescent="0.3">
      <c r="F6" s="6">
        <f>MATCH(B78,$O$7:$CO$7,0)</f>
        <v>1</v>
      </c>
      <c r="G6" s="6" t="e">
        <f>MATCH(B79,$O$7:$CO$7,0)</f>
        <v>#N/A</v>
      </c>
      <c r="H6" s="6" t="e">
        <f>MATCH(B80,$O$7:$CO$7,0)</f>
        <v>#N/A</v>
      </c>
      <c r="I6" s="6" t="e">
        <f>MATCH(B81,$O$7:$CO$7,0)</f>
        <v>#N/A</v>
      </c>
      <c r="J6" s="6" t="e">
        <f>MATCH(B82,$O$7:$CO$7,0)</f>
        <v>#N/A</v>
      </c>
      <c r="K6" s="6" t="e">
        <f>MATCH(B83,$O$7:$CO$7,0)</f>
        <v>#N/A</v>
      </c>
      <c r="L6" s="6" t="e">
        <f>MATCH(B84,$O$7:$CO$7,0)</f>
        <v>#N/A</v>
      </c>
      <c r="M6" s="6" t="e">
        <f>MATCH(B85,$O$7:$CO$7,0)</f>
        <v>#N/A</v>
      </c>
      <c r="N6" s="6" t="e">
        <f>MATCH(B86,$O$7:$CO$7,0)</f>
        <v>#N/A</v>
      </c>
      <c r="O6" s="6" t="str">
        <f>LEFT(O7&amp;" "&amp;O5,28)</f>
        <v>Ghana  Real GDP Capita  %</v>
      </c>
      <c r="P6" s="6" t="str">
        <f t="shared" ref="P6:BO6" si="2">LEFT(P7&amp;" "&amp;P5,28)</f>
        <v xml:space="preserve">Argentina  Real GDP Capita  </v>
      </c>
      <c r="Q6" s="6" t="str">
        <f t="shared" si="2"/>
        <v xml:space="preserve">Australia  Real GDP Capita  </v>
      </c>
      <c r="R6" s="6" t="str">
        <f t="shared" si="2"/>
        <v xml:space="preserve">Bangladesh Real GDP Capita  </v>
      </c>
      <c r="S6" s="6" t="str">
        <f t="shared" si="2"/>
        <v>Botswana  Real GDP Capita  %</v>
      </c>
      <c r="T6" s="6" t="str">
        <f t="shared" si="2"/>
        <v>Brazil  Real GDP Capita  %</v>
      </c>
      <c r="U6" s="6" t="str">
        <f t="shared" si="2"/>
        <v xml:space="preserve">Burkina Fa Real GDP Capita  </v>
      </c>
      <c r="V6" s="6" t="str">
        <f t="shared" si="2"/>
        <v>Cameroon  Real GDP Capita  %</v>
      </c>
      <c r="W6" s="6" t="str">
        <f t="shared" si="2"/>
        <v>Canada  Real GDP Capita  %</v>
      </c>
      <c r="X6" s="6" t="str">
        <f t="shared" si="2"/>
        <v>Chad  Real GDP Capita  %</v>
      </c>
      <c r="Y6" s="6" t="str">
        <f t="shared" si="2"/>
        <v>Chile  Real GDP Capita  %</v>
      </c>
      <c r="Z6" s="6" t="str">
        <f t="shared" si="2"/>
        <v>China  Real GDP Capita  %</v>
      </c>
      <c r="AA6" s="6" t="str">
        <f t="shared" si="2"/>
        <v>DRC Real GDP Capita  %</v>
      </c>
      <c r="AB6" s="6" t="str">
        <f t="shared" si="2"/>
        <v xml:space="preserve">Ivory Coast Real GDP Capita </v>
      </c>
      <c r="AC6" s="6" t="str">
        <f t="shared" si="2"/>
        <v>Benin  Real GDP Capita  %</v>
      </c>
      <c r="AD6" s="6" t="str">
        <f t="shared" si="2"/>
        <v>Egypt  Real GDP Capita  %</v>
      </c>
      <c r="AE6" s="6" t="str">
        <f t="shared" si="2"/>
        <v>Ethiopia  Real GDP Capita  %</v>
      </c>
      <c r="AF6" s="6" t="str">
        <f t="shared" si="2"/>
        <v>France  Real GDP Capita  %</v>
      </c>
      <c r="AG6" s="6" t="str">
        <f t="shared" si="2"/>
        <v>Gabon  Real GDP Capita  %</v>
      </c>
      <c r="AH6" s="6" t="str">
        <f t="shared" si="2"/>
        <v>Haiti  Real GDP Capita  %</v>
      </c>
      <c r="AI6" s="6" t="str">
        <f t="shared" si="2"/>
        <v>India  Real GDP Capita  %</v>
      </c>
      <c r="AJ6" s="6" t="str">
        <f t="shared" si="2"/>
        <v xml:space="preserve">Indonesia  Real GDP Capita  </v>
      </c>
      <c r="AK6" s="6" t="str">
        <f t="shared" si="2"/>
        <v>Italy  Real GDP Capita  %</v>
      </c>
      <c r="AL6" s="6" t="str">
        <f t="shared" si="2"/>
        <v>Japan  Real GDP Capita  %</v>
      </c>
      <c r="AM6" s="6" t="str">
        <f t="shared" si="2"/>
        <v>Korea Real GDP Capita  %</v>
      </c>
      <c r="AN6" s="6" t="str">
        <f t="shared" si="2"/>
        <v xml:space="preserve">Luxembourg Real GDP Capita  </v>
      </c>
      <c r="AO6" s="6" t="str">
        <f t="shared" si="2"/>
        <v>Malaysia  Real GDP Capita  %</v>
      </c>
      <c r="AP6" s="6" t="str">
        <f t="shared" si="2"/>
        <v>Mali  Real GDP Capita  %</v>
      </c>
      <c r="AQ6" s="6" t="str">
        <f t="shared" si="2"/>
        <v>Mexico  Real GDP Capita  %</v>
      </c>
      <c r="AR6" s="6" t="str">
        <f t="shared" si="2"/>
        <v>Mongolia  Real GDP Capita  %</v>
      </c>
      <c r="AS6" s="6" t="str">
        <f t="shared" si="2"/>
        <v xml:space="preserve">Mozambique Real GDP Capita  </v>
      </c>
      <c r="AT6" s="6" t="str">
        <f t="shared" si="2"/>
        <v>Nigeria  Real GDP Capita  %</v>
      </c>
      <c r="AU6" s="6" t="str">
        <f t="shared" si="2"/>
        <v>Pakistan  Real GDP Capita  %</v>
      </c>
      <c r="AV6" s="6" t="str">
        <f t="shared" si="2"/>
        <v xml:space="preserve">Phillipines Real GDP Capita </v>
      </c>
      <c r="AW6" s="6" t="str">
        <f t="shared" si="2"/>
        <v>Peru  Real GDP Capita  %</v>
      </c>
      <c r="AX6" s="6" t="str">
        <f t="shared" si="2"/>
        <v>Qatar  Real GDP Capita  %</v>
      </c>
      <c r="AY6" s="6" t="str">
        <f t="shared" si="2"/>
        <v>Russia Real GDP Capita  %</v>
      </c>
      <c r="AZ6" s="6" t="str">
        <f t="shared" si="2"/>
        <v>Rwanda  Real GDP Capita  %</v>
      </c>
      <c r="BA6" s="6" t="str">
        <f t="shared" si="2"/>
        <v xml:space="preserve">Saudi Arab Real GDP Capita  </v>
      </c>
      <c r="BB6" s="6" t="str">
        <f t="shared" si="2"/>
        <v>Senegal  Real GDP Capita  %</v>
      </c>
      <c r="BC6" s="6" t="str">
        <f t="shared" si="2"/>
        <v xml:space="preserve">Singapore  Real GDP Capita  </v>
      </c>
      <c r="BD6" s="6" t="str">
        <f t="shared" si="2"/>
        <v>S Africa Real GDP Capita  %</v>
      </c>
      <c r="BE6" s="6" t="str">
        <f t="shared" si="2"/>
        <v>Spain  Real GDP Capita  %</v>
      </c>
      <c r="BF6" s="6" t="str">
        <f t="shared" si="2"/>
        <v>Sudan Real GDP Capita  %</v>
      </c>
      <c r="BG6" s="6" t="str">
        <f t="shared" si="2"/>
        <v xml:space="preserve">Switzerlan Real GDP Capita  </v>
      </c>
      <c r="BH6" s="6" t="str">
        <f t="shared" si="2"/>
        <v>Turkey  Real GDP Capita  %</v>
      </c>
      <c r="BI6" s="6" t="str">
        <f t="shared" si="2"/>
        <v>Uganda  Real GDP Capita  %</v>
      </c>
      <c r="BJ6" s="6" t="str">
        <f t="shared" si="2"/>
        <v>US Real GDP Capita  %</v>
      </c>
      <c r="BK6" s="6" t="str">
        <f t="shared" si="2"/>
        <v>UK Real GDP Capita  %</v>
      </c>
      <c r="BL6" s="6" t="str">
        <f t="shared" si="2"/>
        <v>Venezula Real GDP Capita  %</v>
      </c>
      <c r="BM6" s="6" t="str">
        <f t="shared" si="2"/>
        <v>Vietnam Real GDP Capita  %</v>
      </c>
      <c r="BN6" s="6" t="str">
        <f t="shared" si="2"/>
        <v>Zambia Real GDP Capita  %</v>
      </c>
      <c r="BO6" s="6" t="str">
        <f t="shared" si="2"/>
        <v>Zimbabwe Real GDP Capita  %</v>
      </c>
      <c r="BP6" s="6" t="str">
        <f t="shared" ref="BP6:BX6" si="3">LEFT(BP7&amp;" "&amp;BP5,28)</f>
        <v>Barbados Real GDP Capita  %</v>
      </c>
      <c r="BQ6" s="6" t="str">
        <f t="shared" si="3"/>
        <v>Jamaica Real GDP Capita  %</v>
      </c>
      <c r="BR6" s="6" t="str">
        <f t="shared" si="3"/>
        <v>Thailand Real GDP Capita  %</v>
      </c>
      <c r="BS6" s="6" t="str">
        <f t="shared" si="3"/>
        <v xml:space="preserve"> Real GDP Capita  %</v>
      </c>
      <c r="BT6" s="6" t="str">
        <f t="shared" si="3"/>
        <v xml:space="preserve"> Real GDP Capita  %</v>
      </c>
      <c r="BU6" s="6" t="str">
        <f t="shared" si="3"/>
        <v xml:space="preserve"> Real GDP Capita  %</v>
      </c>
      <c r="BV6" s="6" t="str">
        <f t="shared" si="3"/>
        <v xml:space="preserve"> Real GDP Capita  %</v>
      </c>
      <c r="BW6" s="6" t="str">
        <f t="shared" si="3"/>
        <v xml:space="preserve"> Real GDP Capita  %</v>
      </c>
      <c r="BX6" s="6" t="str">
        <f t="shared" si="3"/>
        <v xml:space="preserve"> Real GDP Capita  %</v>
      </c>
    </row>
    <row r="7" spans="1:78" x14ac:dyDescent="0.3">
      <c r="C7" s="30" t="str">
        <f>INDEX('List of Countries and Series'!F3:F86,C2)</f>
        <v>Real GDP Capita  %</v>
      </c>
      <c r="F7" s="31" t="str">
        <f t="shared" ref="F7:N7" si="4">INDEX($O7:$CO7,F$6)</f>
        <v>Ghana </v>
      </c>
      <c r="G7" s="31" t="e">
        <f t="shared" si="4"/>
        <v>#N/A</v>
      </c>
      <c r="H7" s="31" t="e">
        <f t="shared" si="4"/>
        <v>#N/A</v>
      </c>
      <c r="I7" s="31" t="e">
        <f t="shared" si="4"/>
        <v>#N/A</v>
      </c>
      <c r="J7" s="31" t="e">
        <f t="shared" si="4"/>
        <v>#N/A</v>
      </c>
      <c r="K7" s="31" t="e">
        <f t="shared" si="4"/>
        <v>#N/A</v>
      </c>
      <c r="L7" s="31" t="e">
        <f t="shared" si="4"/>
        <v>#N/A</v>
      </c>
      <c r="M7" s="31" t="e">
        <f t="shared" si="4"/>
        <v>#N/A</v>
      </c>
      <c r="N7" s="31" t="e">
        <f t="shared" si="4"/>
        <v>#N/A</v>
      </c>
      <c r="O7" s="32" t="str">
        <f t="array" ref="O7:BZ7">TRANSPOSE('List of Countries and Series'!C3:C76)</f>
        <v>Ghana </v>
      </c>
      <c r="P7" s="32" t="str">
        <v xml:space="preserve">Argentina </v>
      </c>
      <c r="Q7" s="32" t="str">
        <v xml:space="preserve">Australia </v>
      </c>
      <c r="R7" s="32" t="str">
        <v>Bangladesh</v>
      </c>
      <c r="S7" s="32" t="str">
        <v xml:space="preserve">Botswana </v>
      </c>
      <c r="T7" s="32" t="str">
        <v xml:space="preserve">Brazil </v>
      </c>
      <c r="U7" s="32" t="str">
        <v>Burkina Fa</v>
      </c>
      <c r="V7" s="32" t="str">
        <v xml:space="preserve">Cameroon </v>
      </c>
      <c r="W7" s="32" t="str">
        <v xml:space="preserve">Canada </v>
      </c>
      <c r="X7" s="32" t="str">
        <v xml:space="preserve">Chad </v>
      </c>
      <c r="Y7" s="32" t="str">
        <v xml:space="preserve">Chile </v>
      </c>
      <c r="Z7" s="32" t="str">
        <v xml:space="preserve">China </v>
      </c>
      <c r="AA7" s="32" t="str">
        <v>DRC</v>
      </c>
      <c r="AB7" s="32" t="str">
        <v>Ivory Coast</v>
      </c>
      <c r="AC7" s="32" t="str">
        <v xml:space="preserve">Benin </v>
      </c>
      <c r="AD7" s="32" t="str">
        <v xml:space="preserve">Egypt </v>
      </c>
      <c r="AE7" s="32" t="str">
        <v xml:space="preserve">Ethiopia </v>
      </c>
      <c r="AF7" s="32" t="str">
        <v xml:space="preserve">France </v>
      </c>
      <c r="AG7" s="32" t="str">
        <v xml:space="preserve">Gabon </v>
      </c>
      <c r="AH7" s="32" t="str">
        <v xml:space="preserve">Haiti </v>
      </c>
      <c r="AI7" s="32" t="str">
        <v xml:space="preserve">India </v>
      </c>
      <c r="AJ7" s="32" t="str">
        <v xml:space="preserve">Indonesia </v>
      </c>
      <c r="AK7" s="32" t="str">
        <v xml:space="preserve">Italy </v>
      </c>
      <c r="AL7" s="32" t="str">
        <v xml:space="preserve">Japan </v>
      </c>
      <c r="AM7" s="32" t="str">
        <v>Korea</v>
      </c>
      <c r="AN7" s="32" t="str">
        <v>Luxembourg</v>
      </c>
      <c r="AO7" s="32" t="str">
        <v xml:space="preserve">Malaysia </v>
      </c>
      <c r="AP7" s="32" t="str">
        <v xml:space="preserve">Mali </v>
      </c>
      <c r="AQ7" s="32" t="str">
        <v xml:space="preserve">Mexico </v>
      </c>
      <c r="AR7" s="32" t="str">
        <v xml:space="preserve">Mongolia </v>
      </c>
      <c r="AS7" s="32" t="str">
        <v>Mozambique</v>
      </c>
      <c r="AT7" s="32" t="str">
        <v xml:space="preserve">Nigeria </v>
      </c>
      <c r="AU7" s="32" t="str">
        <v xml:space="preserve">Pakistan </v>
      </c>
      <c r="AV7" s="32" t="str">
        <v>Phillipines</v>
      </c>
      <c r="AW7" s="32" t="str">
        <v xml:space="preserve">Peru </v>
      </c>
      <c r="AX7" s="32" t="str">
        <v xml:space="preserve">Qatar </v>
      </c>
      <c r="AY7" s="32" t="str">
        <v>Russia</v>
      </c>
      <c r="AZ7" s="31" t="str">
        <v xml:space="preserve">Rwanda </v>
      </c>
      <c r="BA7" s="31" t="str">
        <v>Saudi Arab</v>
      </c>
      <c r="BB7" s="31" t="str">
        <v xml:space="preserve">Senegal </v>
      </c>
      <c r="BC7" s="31" t="str">
        <v xml:space="preserve">Singapore </v>
      </c>
      <c r="BD7" s="31" t="str">
        <v>S Africa</v>
      </c>
      <c r="BE7" s="31" t="str">
        <v xml:space="preserve">Spain </v>
      </c>
      <c r="BF7" s="31" t="str">
        <v>Sudan</v>
      </c>
      <c r="BG7" s="31" t="str">
        <v>Switzerlan</v>
      </c>
      <c r="BH7" s="31" t="str">
        <v xml:space="preserve">Turkey </v>
      </c>
      <c r="BI7" s="31" t="str">
        <v xml:space="preserve">Uganda </v>
      </c>
      <c r="BJ7" s="31" t="str">
        <v>US</v>
      </c>
      <c r="BK7" s="31" t="str">
        <v>UK</v>
      </c>
      <c r="BL7" s="31" t="str">
        <v>Venezula</v>
      </c>
      <c r="BM7" s="31" t="str">
        <v>Vietnam</v>
      </c>
      <c r="BN7" s="31" t="str">
        <v>Zambia</v>
      </c>
      <c r="BO7" s="31" t="str">
        <v>Zimbabwe</v>
      </c>
      <c r="BP7" s="6" t="str">
        <v>Barbados</v>
      </c>
      <c r="BQ7" s="6" t="str">
        <v>Jamaica</v>
      </c>
      <c r="BR7" s="6" t="str">
        <v>Thailand</v>
      </c>
      <c r="BS7" s="6" t="str">
        <v/>
      </c>
      <c r="BT7" s="6" t="str">
        <v/>
      </c>
      <c r="BU7" s="6" t="str">
        <v/>
      </c>
      <c r="BV7" s="6" t="str">
        <v/>
      </c>
      <c r="BW7" s="6" t="str">
        <v/>
      </c>
      <c r="BX7" s="6" t="str">
        <v/>
      </c>
      <c r="BY7" s="6" t="str">
        <v/>
      </c>
      <c r="BZ7" s="6" t="str">
        <v/>
      </c>
    </row>
    <row r="8" spans="1:78" x14ac:dyDescent="0.3">
      <c r="A8" s="6" t="s">
        <v>1297</v>
      </c>
      <c r="D8" s="28">
        <f ca="1">DATE(J4,1,1)</f>
        <v>37987</v>
      </c>
      <c r="E8" s="28">
        <f t="shared" ref="E8:E39" ca="1" si="5">IF(YEAR(D8)&lt;=$J$3,D8,NA())</f>
        <v>37987</v>
      </c>
      <c r="F8" s="29" t="e">
        <f>IF(ISNUMBER(F$6),CHOOSE($C$5,INDEX($O8:$CO8,F$6),1),"")</f>
        <v>#VALUE!</v>
      </c>
      <c r="G8" s="29" t="str">
        <f>IF(ISNUMBER(G$6),CHOOSE($C$5,INDEX($O8:$CO8,G$6),1),"")</f>
        <v/>
      </c>
      <c r="H8" s="29" t="str">
        <f>IF(ISNUMBER(H$6),CHOOSE($C$5,INDEX($O8:$CO8,H$6),1),"")</f>
        <v/>
      </c>
      <c r="I8" s="29" t="str">
        <f t="shared" ref="I8:L8" si="6">IF(ISNUMBER(I$6),CHOOSE($C$5,INDEX($O8:$CO8,I$6),1),"")</f>
        <v/>
      </c>
      <c r="J8" s="29" t="str">
        <f t="shared" si="6"/>
        <v/>
      </c>
      <c r="K8" s="29" t="str">
        <f t="shared" si="6"/>
        <v/>
      </c>
      <c r="L8" s="29" t="str">
        <f t="shared" si="6"/>
        <v/>
      </c>
      <c r="M8" s="29" t="str">
        <f t="shared" ref="M8:N8" si="7">IF(ISNUMBER(M$6),CHOOSE($C$5,INDEX($O8:$BO8,M$6),1),"")</f>
        <v/>
      </c>
      <c r="N8" s="29" t="str">
        <f t="shared" si="7"/>
        <v/>
      </c>
      <c r="O8" s="29">
        <f ca="1">LOOKUP($E8,INDIRECT("'"&amp;O$6&amp;"'!A1:A150"),INDIRECT("'"&amp;O$6&amp;"'!B1:B150"))</f>
        <v>2.8944402926208301</v>
      </c>
      <c r="P8" s="29" t="e">
        <f t="shared" ref="P8:BY8" ca="1" si="8">LOOKUP($E8,INDIRECT("'"&amp;P$6&amp;"'!A1:A150"),INDIRECT("'"&amp;P$6&amp;"'!B1:B150"))</f>
        <v>#REF!</v>
      </c>
      <c r="Q8" s="29" t="e">
        <f t="shared" ca="1" si="8"/>
        <v>#REF!</v>
      </c>
      <c r="R8" s="29" t="e">
        <f t="shared" ca="1" si="8"/>
        <v>#REF!</v>
      </c>
      <c r="S8" s="29">
        <f t="shared" ca="1" si="8"/>
        <v>1.4801426015894801</v>
      </c>
      <c r="T8" s="29" t="e">
        <f t="shared" ca="1" si="8"/>
        <v>#REF!</v>
      </c>
      <c r="U8" s="29">
        <f t="shared" ca="1" si="8"/>
        <v>1.4641198282890799</v>
      </c>
      <c r="V8" s="29">
        <f t="shared" ca="1" si="8"/>
        <v>3.94457280442019</v>
      </c>
      <c r="W8" s="29" t="e">
        <f t="shared" ca="1" si="8"/>
        <v>#REF!</v>
      </c>
      <c r="X8" s="29">
        <f t="shared" ca="1" si="8"/>
        <v>28.675993433350001</v>
      </c>
      <c r="Y8" s="29" t="e">
        <f t="shared" ca="1" si="8"/>
        <v>#REF!</v>
      </c>
      <c r="Z8" s="29" t="e">
        <f t="shared" ca="1" si="8"/>
        <v>#REF!</v>
      </c>
      <c r="AA8" s="29" t="e">
        <f t="shared" ca="1" si="8"/>
        <v>#REF!</v>
      </c>
      <c r="AB8" s="29">
        <f t="shared" ca="1" si="8"/>
        <v>-1.3335547371441701</v>
      </c>
      <c r="AC8" s="29">
        <f t="shared" ca="1" si="8"/>
        <v>1.3379004052858701</v>
      </c>
      <c r="AD8" s="29" t="e">
        <f t="shared" ca="1" si="8"/>
        <v>#REF!</v>
      </c>
      <c r="AE8" s="29">
        <f t="shared" ca="1" si="8"/>
        <v>8.8693957115012108</v>
      </c>
      <c r="AF8" s="29" t="e">
        <f t="shared" ca="1" si="8"/>
        <v>#REF!</v>
      </c>
      <c r="AG8" s="29">
        <f t="shared" ca="1" si="8"/>
        <v>-1.34654970517804</v>
      </c>
      <c r="AH8" s="29" t="e">
        <f t="shared" ca="1" si="8"/>
        <v>#REF!</v>
      </c>
      <c r="AI8" s="29" t="e">
        <f t="shared" ca="1" si="8"/>
        <v>#REF!</v>
      </c>
      <c r="AJ8" s="29" t="e">
        <f t="shared" ca="1" si="8"/>
        <v>#REF!</v>
      </c>
      <c r="AK8" s="29" t="e">
        <f t="shared" ca="1" si="8"/>
        <v>#REF!</v>
      </c>
      <c r="AL8" s="29" t="e">
        <f t="shared" ca="1" si="8"/>
        <v>#REF!</v>
      </c>
      <c r="AM8" s="29" t="e">
        <f t="shared" ca="1" si="8"/>
        <v>#REF!</v>
      </c>
      <c r="AN8" s="29" t="e">
        <f t="shared" ca="1" si="8"/>
        <v>#REF!</v>
      </c>
      <c r="AO8" s="29" t="e">
        <f t="shared" ca="1" si="8"/>
        <v>#REF!</v>
      </c>
      <c r="AP8" s="29">
        <f t="shared" ca="1" si="8"/>
        <v>-1.5404274127939299</v>
      </c>
      <c r="AQ8" s="29" t="e">
        <f t="shared" ca="1" si="8"/>
        <v>#REF!</v>
      </c>
      <c r="AR8" s="29" t="e">
        <f t="shared" ca="1" si="8"/>
        <v>#REF!</v>
      </c>
      <c r="AS8" s="29">
        <f t="shared" ca="1" si="8"/>
        <v>4.9442605804414104</v>
      </c>
      <c r="AT8" s="29">
        <f t="shared" ca="1" si="8"/>
        <v>7.65157211404291</v>
      </c>
      <c r="AU8" s="29" t="e">
        <f t="shared" ca="1" si="8"/>
        <v>#REF!</v>
      </c>
      <c r="AV8" s="29" t="e">
        <f t="shared" ca="1" si="8"/>
        <v>#REF!</v>
      </c>
      <c r="AW8" s="29" t="e">
        <f t="shared" ca="1" si="8"/>
        <v>#REF!</v>
      </c>
      <c r="AX8" s="29" t="e">
        <f t="shared" ca="1" si="8"/>
        <v>#REF!</v>
      </c>
      <c r="AY8" s="29" t="e">
        <f t="shared" ca="1" si="8"/>
        <v>#REF!</v>
      </c>
      <c r="AZ8" s="29">
        <f t="shared" ca="1" si="8"/>
        <v>3.69500761942622</v>
      </c>
      <c r="BA8" s="29" t="e">
        <f t="shared" ca="1" si="8"/>
        <v>#REF!</v>
      </c>
      <c r="BB8" s="29">
        <f t="shared" ca="1" si="8"/>
        <v>2.04304904935382</v>
      </c>
      <c r="BC8" s="29" t="e">
        <f t="shared" ca="1" si="8"/>
        <v>#REF!</v>
      </c>
      <c r="BD8" s="29">
        <f t="shared" ca="1" si="8"/>
        <v>3.4407355675783502</v>
      </c>
      <c r="BE8" s="29" t="e">
        <f t="shared" ca="1" si="8"/>
        <v>#REF!</v>
      </c>
      <c r="BF8" s="29" t="e">
        <f t="shared" ca="1" si="8"/>
        <v>#REF!</v>
      </c>
      <c r="BG8" s="29" t="e">
        <f t="shared" ca="1" si="8"/>
        <v>#REF!</v>
      </c>
      <c r="BH8" s="29" t="e">
        <f t="shared" ca="1" si="8"/>
        <v>#REF!</v>
      </c>
      <c r="BI8" s="29">
        <f t="shared" ca="1" si="8"/>
        <v>2.2453539798333799</v>
      </c>
      <c r="BJ8" s="29" t="e">
        <f t="shared" ca="1" si="8"/>
        <v>#REF!</v>
      </c>
      <c r="BK8" s="29" t="e">
        <f t="shared" ca="1" si="8"/>
        <v>#REF!</v>
      </c>
      <c r="BL8" s="29" t="e">
        <f t="shared" ca="1" si="8"/>
        <v>#REF!</v>
      </c>
      <c r="BM8" s="29" t="e">
        <f t="shared" ca="1" si="8"/>
        <v>#REF!</v>
      </c>
      <c r="BN8" s="29">
        <f t="shared" ca="1" si="8"/>
        <v>4.294060052042</v>
      </c>
      <c r="BO8" s="29">
        <f t="shared" ca="1" si="8"/>
        <v>-6.9894868150549403</v>
      </c>
      <c r="BP8" s="29" t="e">
        <f t="shared" ca="1" si="8"/>
        <v>#REF!</v>
      </c>
      <c r="BQ8" s="29" t="e">
        <f t="shared" ca="1" si="8"/>
        <v>#REF!</v>
      </c>
      <c r="BR8" s="29" t="e">
        <f t="shared" ca="1" si="8"/>
        <v>#REF!</v>
      </c>
      <c r="BS8" s="29" t="e">
        <f t="shared" ca="1" si="8"/>
        <v>#REF!</v>
      </c>
      <c r="BT8" s="29" t="e">
        <f t="shared" ca="1" si="8"/>
        <v>#REF!</v>
      </c>
      <c r="BU8" s="29" t="e">
        <f t="shared" ca="1" si="8"/>
        <v>#REF!</v>
      </c>
      <c r="BV8" s="29" t="e">
        <f t="shared" ca="1" si="8"/>
        <v>#REF!</v>
      </c>
      <c r="BW8" s="29" t="e">
        <f t="shared" ca="1" si="8"/>
        <v>#REF!</v>
      </c>
      <c r="BX8" s="29" t="e">
        <f t="shared" ca="1" si="8"/>
        <v>#REF!</v>
      </c>
      <c r="BY8" s="29" t="e">
        <f t="shared" ca="1" si="8"/>
        <v>#REF!</v>
      </c>
    </row>
    <row r="9" spans="1:78" x14ac:dyDescent="0.3">
      <c r="D9" s="28">
        <f ca="1">EDATE(D8,$C$4)</f>
        <v>38018</v>
      </c>
      <c r="E9" s="28">
        <f t="shared" ca="1" si="5"/>
        <v>38018</v>
      </c>
      <c r="F9" s="29" t="e">
        <f>IF(ISNUMBER(F$6),CHOOSE($C$5,INDEX($O9:$CO9,F$6),IFERROR(INDEX($O9:$CO9,F$6)/INDEX($O8:$CO8,F$6)*F8,1)),"")</f>
        <v>#VALUE!</v>
      </c>
      <c r="G9" s="29" t="str">
        <f>IF(ISNUMBER(G$6),CHOOSE($C$5,INDEX($O9:$CO9,G$6),IFERROR(INDEX($O9:$CO9,G$6)/INDEX($O8:$CO8,G$6)*G8,1)),"")</f>
        <v/>
      </c>
      <c r="H9" s="29" t="str">
        <f t="shared" ref="H9:N9" si="9">IF(ISNUMBER(H$6),CHOOSE($C$5,INDEX($O9:$CO9,H$6),IFERROR(INDEX($O9:$CO9,H$6)/INDEX($O8:$CO8,H$6)*H8,1)),"")</f>
        <v/>
      </c>
      <c r="I9" s="29" t="str">
        <f t="shared" si="9"/>
        <v/>
      </c>
      <c r="J9" s="29" t="str">
        <f t="shared" si="9"/>
        <v/>
      </c>
      <c r="K9" s="29" t="str">
        <f t="shared" si="9"/>
        <v/>
      </c>
      <c r="L9" s="29" t="str">
        <f t="shared" si="9"/>
        <v/>
      </c>
      <c r="M9" s="29" t="str">
        <f t="shared" si="9"/>
        <v/>
      </c>
      <c r="N9" s="29" t="str">
        <f t="shared" si="9"/>
        <v/>
      </c>
      <c r="O9" s="29">
        <f t="shared" ref="O9:O67" ca="1" si="10">IF(LOOKUP($E9,INDIRECT("'"&amp;O$6&amp;"'!A1:A150"),INDIRECT("'"&amp;O$6&amp;"'!B1:B150"))=".",O8,LOOKUP($E9,INDIRECT("'"&amp;O$6&amp;"'!A1:A150"),INDIRECT("'"&amp;O$6&amp;"'!B1:B150")))</f>
        <v>2.8944402926208301</v>
      </c>
      <c r="P9" s="29" t="e">
        <f t="shared" ref="P9:P67" ca="1" si="11">IF(LOOKUP($E9,INDIRECT("'"&amp;P$6&amp;"'!A1:A150"),INDIRECT("'"&amp;P$6&amp;"'!B1:B150"))=".",P8,LOOKUP($E9,INDIRECT("'"&amp;P$6&amp;"'!A1:A150"),INDIRECT("'"&amp;P$6&amp;"'!B1:B150")))</f>
        <v>#REF!</v>
      </c>
      <c r="Q9" s="29" t="e">
        <f t="shared" ref="Q9:Q67" ca="1" si="12">IF(LOOKUP($E9,INDIRECT("'"&amp;Q$6&amp;"'!A1:A150"),INDIRECT("'"&amp;Q$6&amp;"'!B1:B150"))=".",Q8,LOOKUP($E9,INDIRECT("'"&amp;Q$6&amp;"'!A1:A150"),INDIRECT("'"&amp;Q$6&amp;"'!B1:B150")))</f>
        <v>#REF!</v>
      </c>
      <c r="R9" s="29" t="e">
        <f t="shared" ref="R9:R67" ca="1" si="13">IF(LOOKUP($E9,INDIRECT("'"&amp;R$6&amp;"'!A1:A150"),INDIRECT("'"&amp;R$6&amp;"'!B1:B150"))=".",R8,LOOKUP($E9,INDIRECT("'"&amp;R$6&amp;"'!A1:A150"),INDIRECT("'"&amp;R$6&amp;"'!B1:B150")))</f>
        <v>#REF!</v>
      </c>
      <c r="S9" s="29">
        <f t="shared" ref="S9:S67" ca="1" si="14">IF(LOOKUP($E9,INDIRECT("'"&amp;S$6&amp;"'!A1:A150"),INDIRECT("'"&amp;S$6&amp;"'!B1:B150"))=".",S8,LOOKUP($E9,INDIRECT("'"&amp;S$6&amp;"'!A1:A150"),INDIRECT("'"&amp;S$6&amp;"'!B1:B150")))</f>
        <v>1.4801426015894801</v>
      </c>
      <c r="T9" s="29" t="e">
        <f t="shared" ref="T9:T67" ca="1" si="15">IF(LOOKUP($E9,INDIRECT("'"&amp;T$6&amp;"'!A1:A150"),INDIRECT("'"&amp;T$6&amp;"'!B1:B150"))=".",T8,LOOKUP($E9,INDIRECT("'"&amp;T$6&amp;"'!A1:A150"),INDIRECT("'"&amp;T$6&amp;"'!B1:B150")))</f>
        <v>#REF!</v>
      </c>
      <c r="U9" s="29">
        <f t="shared" ref="U9:U67" ca="1" si="16">IF(LOOKUP($E9,INDIRECT("'"&amp;U$6&amp;"'!A1:A150"),INDIRECT("'"&amp;U$6&amp;"'!B1:B150"))=".",U8,LOOKUP($E9,INDIRECT("'"&amp;U$6&amp;"'!A1:A150"),INDIRECT("'"&amp;U$6&amp;"'!B1:B150")))</f>
        <v>1.4641198282890799</v>
      </c>
      <c r="V9" s="29">
        <f t="shared" ref="V9:V67" ca="1" si="17">IF(LOOKUP($E9,INDIRECT("'"&amp;V$6&amp;"'!A1:A150"),INDIRECT("'"&amp;V$6&amp;"'!B1:B150"))=".",V8,LOOKUP($E9,INDIRECT("'"&amp;V$6&amp;"'!A1:A150"),INDIRECT("'"&amp;V$6&amp;"'!B1:B150")))</f>
        <v>3.94457280442019</v>
      </c>
      <c r="W9" s="29" t="e">
        <f t="shared" ref="W9:W67" ca="1" si="18">IF(LOOKUP($E9,INDIRECT("'"&amp;W$6&amp;"'!A1:A150"),INDIRECT("'"&amp;W$6&amp;"'!B1:B150"))=".",W8,LOOKUP($E9,INDIRECT("'"&amp;W$6&amp;"'!A1:A150"),INDIRECT("'"&amp;W$6&amp;"'!B1:B150")))</f>
        <v>#REF!</v>
      </c>
      <c r="X9" s="29">
        <f t="shared" ref="X9:X67" ca="1" si="19">IF(LOOKUP($E9,INDIRECT("'"&amp;X$6&amp;"'!A1:A150"),INDIRECT("'"&amp;X$6&amp;"'!B1:B150"))=".",X8,LOOKUP($E9,INDIRECT("'"&amp;X$6&amp;"'!A1:A150"),INDIRECT("'"&amp;X$6&amp;"'!B1:B150")))</f>
        <v>28.675993433350001</v>
      </c>
      <c r="Y9" s="29" t="e">
        <f t="shared" ref="Y9:Y67" ca="1" si="20">IF(LOOKUP($E9,INDIRECT("'"&amp;Y$6&amp;"'!A1:A150"),INDIRECT("'"&amp;Y$6&amp;"'!B1:B150"))=".",Y8,LOOKUP($E9,INDIRECT("'"&amp;Y$6&amp;"'!A1:A150"),INDIRECT("'"&amp;Y$6&amp;"'!B1:B150")))</f>
        <v>#REF!</v>
      </c>
      <c r="Z9" s="29" t="e">
        <f t="shared" ref="Z9:Z67" ca="1" si="21">IF(LOOKUP($E9,INDIRECT("'"&amp;Z$6&amp;"'!A1:A150"),INDIRECT("'"&amp;Z$6&amp;"'!B1:B150"))=".",Z8,LOOKUP($E9,INDIRECT("'"&amp;Z$6&amp;"'!A1:A150"),INDIRECT("'"&amp;Z$6&amp;"'!B1:B150")))</f>
        <v>#REF!</v>
      </c>
      <c r="AA9" s="29" t="e">
        <f t="shared" ref="AA9:AA67" ca="1" si="22">IF(LOOKUP($E9,INDIRECT("'"&amp;AA$6&amp;"'!A1:A150"),INDIRECT("'"&amp;AA$6&amp;"'!B1:B150"))=".",AA8,LOOKUP($E9,INDIRECT("'"&amp;AA$6&amp;"'!A1:A150"),INDIRECT("'"&amp;AA$6&amp;"'!B1:B150")))</f>
        <v>#REF!</v>
      </c>
      <c r="AB9" s="29">
        <f t="shared" ref="AB9:AB67" ca="1" si="23">IF(LOOKUP($E9,INDIRECT("'"&amp;AB$6&amp;"'!A1:A150"),INDIRECT("'"&amp;AB$6&amp;"'!B1:B150"))=".",AB8,LOOKUP($E9,INDIRECT("'"&amp;AB$6&amp;"'!A1:A150"),INDIRECT("'"&amp;AB$6&amp;"'!B1:B150")))</f>
        <v>-1.3335547371441701</v>
      </c>
      <c r="AC9" s="29">
        <f t="shared" ref="AC9:AC67" ca="1" si="24">IF(LOOKUP($E9,INDIRECT("'"&amp;AC$6&amp;"'!A1:A150"),INDIRECT("'"&amp;AC$6&amp;"'!B1:B150"))=".",AC8,LOOKUP($E9,INDIRECT("'"&amp;AC$6&amp;"'!A1:A150"),INDIRECT("'"&amp;AC$6&amp;"'!B1:B150")))</f>
        <v>1.3379004052858701</v>
      </c>
      <c r="AD9" s="29" t="e">
        <f t="shared" ref="AD9:AD67" ca="1" si="25">IF(LOOKUP($E9,INDIRECT("'"&amp;AD$6&amp;"'!A1:A150"),INDIRECT("'"&amp;AD$6&amp;"'!B1:B150"))=".",AD8,LOOKUP($E9,INDIRECT("'"&amp;AD$6&amp;"'!A1:A150"),INDIRECT("'"&amp;AD$6&amp;"'!B1:B150")))</f>
        <v>#REF!</v>
      </c>
      <c r="AE9" s="29">
        <f t="shared" ref="AE9:AE67" ca="1" si="26">IF(LOOKUP($E9,INDIRECT("'"&amp;AE$6&amp;"'!A1:A150"),INDIRECT("'"&amp;AE$6&amp;"'!B1:B150"))=".",AE8,LOOKUP($E9,INDIRECT("'"&amp;AE$6&amp;"'!A1:A150"),INDIRECT("'"&amp;AE$6&amp;"'!B1:B150")))</f>
        <v>8.8693957115012108</v>
      </c>
      <c r="AF9" s="29" t="e">
        <f t="shared" ref="AF9:AF67" ca="1" si="27">IF(LOOKUP($E9,INDIRECT("'"&amp;AF$6&amp;"'!A1:A150"),INDIRECT("'"&amp;AF$6&amp;"'!B1:B150"))=".",AF8,LOOKUP($E9,INDIRECT("'"&amp;AF$6&amp;"'!A1:A150"),INDIRECT("'"&amp;AF$6&amp;"'!B1:B150")))</f>
        <v>#REF!</v>
      </c>
      <c r="AG9" s="29">
        <f t="shared" ref="AG9:AG67" ca="1" si="28">IF(LOOKUP($E9,INDIRECT("'"&amp;AG$6&amp;"'!A1:A150"),INDIRECT("'"&amp;AG$6&amp;"'!B1:B150"))=".",AG8,LOOKUP($E9,INDIRECT("'"&amp;AG$6&amp;"'!A1:A150"),INDIRECT("'"&amp;AG$6&amp;"'!B1:B150")))</f>
        <v>-1.34654970517804</v>
      </c>
      <c r="AH9" s="29" t="e">
        <f t="shared" ref="AH9:AH67" ca="1" si="29">IF(LOOKUP($E9,INDIRECT("'"&amp;AH$6&amp;"'!A1:A150"),INDIRECT("'"&amp;AH$6&amp;"'!B1:B150"))=".",AH8,LOOKUP($E9,INDIRECT("'"&amp;AH$6&amp;"'!A1:A150"),INDIRECT("'"&amp;AH$6&amp;"'!B1:B150")))</f>
        <v>#REF!</v>
      </c>
      <c r="AI9" s="29" t="e">
        <f t="shared" ref="AI9:AI67" ca="1" si="30">IF(LOOKUP($E9,INDIRECT("'"&amp;AI$6&amp;"'!A1:A150"),INDIRECT("'"&amp;AI$6&amp;"'!B1:B150"))=".",AI8,LOOKUP($E9,INDIRECT("'"&amp;AI$6&amp;"'!A1:A150"),INDIRECT("'"&amp;AI$6&amp;"'!B1:B150")))</f>
        <v>#REF!</v>
      </c>
      <c r="AJ9" s="29" t="e">
        <f t="shared" ref="AJ9:AJ67" ca="1" si="31">IF(LOOKUP($E9,INDIRECT("'"&amp;AJ$6&amp;"'!A1:A150"),INDIRECT("'"&amp;AJ$6&amp;"'!B1:B150"))=".",AJ8,LOOKUP($E9,INDIRECT("'"&amp;AJ$6&amp;"'!A1:A150"),INDIRECT("'"&amp;AJ$6&amp;"'!B1:B150")))</f>
        <v>#REF!</v>
      </c>
      <c r="AK9" s="29" t="e">
        <f t="shared" ref="AK9:AK67" ca="1" si="32">IF(LOOKUP($E9,INDIRECT("'"&amp;AK$6&amp;"'!A1:A150"),INDIRECT("'"&amp;AK$6&amp;"'!B1:B150"))=".",AK8,LOOKUP($E9,INDIRECT("'"&amp;AK$6&amp;"'!A1:A150"),INDIRECT("'"&amp;AK$6&amp;"'!B1:B150")))</f>
        <v>#REF!</v>
      </c>
      <c r="AL9" s="29" t="e">
        <f t="shared" ref="AL9:AL67" ca="1" si="33">IF(LOOKUP($E9,INDIRECT("'"&amp;AL$6&amp;"'!A1:A150"),INDIRECT("'"&amp;AL$6&amp;"'!B1:B150"))=".",AL8,LOOKUP($E9,INDIRECT("'"&amp;AL$6&amp;"'!A1:A150"),INDIRECT("'"&amp;AL$6&amp;"'!B1:B150")))</f>
        <v>#REF!</v>
      </c>
      <c r="AM9" s="29" t="e">
        <f t="shared" ref="AM9:AM67" ca="1" si="34">IF(LOOKUP($E9,INDIRECT("'"&amp;AM$6&amp;"'!A1:A150"),INDIRECT("'"&amp;AM$6&amp;"'!B1:B150"))=".",AM8,LOOKUP($E9,INDIRECT("'"&amp;AM$6&amp;"'!A1:A150"),INDIRECT("'"&amp;AM$6&amp;"'!B1:B150")))</f>
        <v>#REF!</v>
      </c>
      <c r="AN9" s="29" t="e">
        <f t="shared" ref="AN9:AN67" ca="1" si="35">IF(LOOKUP($E9,INDIRECT("'"&amp;AN$6&amp;"'!A1:A150"),INDIRECT("'"&amp;AN$6&amp;"'!B1:B150"))=".",AN8,LOOKUP($E9,INDIRECT("'"&amp;AN$6&amp;"'!A1:A150"),INDIRECT("'"&amp;AN$6&amp;"'!B1:B150")))</f>
        <v>#REF!</v>
      </c>
      <c r="AO9" s="29" t="e">
        <f t="shared" ref="AO9:AO67" ca="1" si="36">IF(LOOKUP($E9,INDIRECT("'"&amp;AO$6&amp;"'!A1:A150"),INDIRECT("'"&amp;AO$6&amp;"'!B1:B150"))=".",AO8,LOOKUP($E9,INDIRECT("'"&amp;AO$6&amp;"'!A1:A150"),INDIRECT("'"&amp;AO$6&amp;"'!B1:B150")))</f>
        <v>#REF!</v>
      </c>
      <c r="AP9" s="29">
        <f t="shared" ref="AP9:AP67" ca="1" si="37">IF(LOOKUP($E9,INDIRECT("'"&amp;AP$6&amp;"'!A1:A150"),INDIRECT("'"&amp;AP$6&amp;"'!B1:B150"))=".",AP8,LOOKUP($E9,INDIRECT("'"&amp;AP$6&amp;"'!A1:A150"),INDIRECT("'"&amp;AP$6&amp;"'!B1:B150")))</f>
        <v>-1.5404274127939299</v>
      </c>
      <c r="AQ9" s="29" t="e">
        <f t="shared" ref="AQ9:AQ67" ca="1" si="38">IF(LOOKUP($E9,INDIRECT("'"&amp;AQ$6&amp;"'!A1:A150"),INDIRECT("'"&amp;AQ$6&amp;"'!B1:B150"))=".",AQ8,LOOKUP($E9,INDIRECT("'"&amp;AQ$6&amp;"'!A1:A150"),INDIRECT("'"&amp;AQ$6&amp;"'!B1:B150")))</f>
        <v>#REF!</v>
      </c>
      <c r="AR9" s="29" t="e">
        <f t="shared" ref="AR9:AR67" ca="1" si="39">IF(LOOKUP($E9,INDIRECT("'"&amp;AR$6&amp;"'!A1:A150"),INDIRECT("'"&amp;AR$6&amp;"'!B1:B150"))=".",AR8,LOOKUP($E9,INDIRECT("'"&amp;AR$6&amp;"'!A1:A150"),INDIRECT("'"&amp;AR$6&amp;"'!B1:B150")))</f>
        <v>#REF!</v>
      </c>
      <c r="AS9" s="29">
        <f t="shared" ref="AS9:AS67" ca="1" si="40">IF(LOOKUP($E9,INDIRECT("'"&amp;AS$6&amp;"'!A1:A150"),INDIRECT("'"&amp;AS$6&amp;"'!B1:B150"))=".",AS8,LOOKUP($E9,INDIRECT("'"&amp;AS$6&amp;"'!A1:A150"),INDIRECT("'"&amp;AS$6&amp;"'!B1:B150")))</f>
        <v>4.9442605804414104</v>
      </c>
      <c r="AT9" s="29">
        <f t="shared" ref="AT9:AT67" ca="1" si="41">IF(LOOKUP($E9,INDIRECT("'"&amp;AT$6&amp;"'!A1:A150"),INDIRECT("'"&amp;AT$6&amp;"'!B1:B150"))=".",AT8,LOOKUP($E9,INDIRECT("'"&amp;AT$6&amp;"'!A1:A150"),INDIRECT("'"&amp;AT$6&amp;"'!B1:B150")))</f>
        <v>7.65157211404291</v>
      </c>
      <c r="AU9" s="29" t="e">
        <f t="shared" ref="AU9:AU67" ca="1" si="42">IF(LOOKUP($E9,INDIRECT("'"&amp;AU$6&amp;"'!A1:A150"),INDIRECT("'"&amp;AU$6&amp;"'!B1:B150"))=".",AU8,LOOKUP($E9,INDIRECT("'"&amp;AU$6&amp;"'!A1:A150"),INDIRECT("'"&amp;AU$6&amp;"'!B1:B150")))</f>
        <v>#REF!</v>
      </c>
      <c r="AV9" s="29" t="e">
        <f t="shared" ref="AV9:AV67" ca="1" si="43">IF(LOOKUP($E9,INDIRECT("'"&amp;AV$6&amp;"'!A1:A150"),INDIRECT("'"&amp;AV$6&amp;"'!B1:B150"))=".",AV8,LOOKUP($E9,INDIRECT("'"&amp;AV$6&amp;"'!A1:A150"),INDIRECT("'"&amp;AV$6&amp;"'!B1:B150")))</f>
        <v>#REF!</v>
      </c>
      <c r="AW9" s="29" t="e">
        <f t="shared" ref="AW9:AW67" ca="1" si="44">IF(LOOKUP($E9,INDIRECT("'"&amp;AW$6&amp;"'!A1:A150"),INDIRECT("'"&amp;AW$6&amp;"'!B1:B150"))=".",AW8,LOOKUP($E9,INDIRECT("'"&amp;AW$6&amp;"'!A1:A150"),INDIRECT("'"&amp;AW$6&amp;"'!B1:B150")))</f>
        <v>#REF!</v>
      </c>
      <c r="AX9" s="29" t="e">
        <f t="shared" ref="AX9:AX67" ca="1" si="45">IF(LOOKUP($E9,INDIRECT("'"&amp;AX$6&amp;"'!A1:A150"),INDIRECT("'"&amp;AX$6&amp;"'!B1:B150"))=".",AX8,LOOKUP($E9,INDIRECT("'"&amp;AX$6&amp;"'!A1:A150"),INDIRECT("'"&amp;AX$6&amp;"'!B1:B150")))</f>
        <v>#REF!</v>
      </c>
      <c r="AY9" s="29" t="e">
        <f t="shared" ref="AY9:AY67" ca="1" si="46">IF(LOOKUP($E9,INDIRECT("'"&amp;AY$6&amp;"'!A1:A150"),INDIRECT("'"&amp;AY$6&amp;"'!B1:B150"))=".",AY8,LOOKUP($E9,INDIRECT("'"&amp;AY$6&amp;"'!A1:A150"),INDIRECT("'"&amp;AY$6&amp;"'!B1:B150")))</f>
        <v>#REF!</v>
      </c>
      <c r="AZ9" s="29">
        <f t="shared" ref="AZ9:AZ67" ca="1" si="47">IF(LOOKUP($E9,INDIRECT("'"&amp;AZ$6&amp;"'!A1:A150"),INDIRECT("'"&amp;AZ$6&amp;"'!B1:B150"))=".",AZ8,LOOKUP($E9,INDIRECT("'"&amp;AZ$6&amp;"'!A1:A150"),INDIRECT("'"&amp;AZ$6&amp;"'!B1:B150")))</f>
        <v>3.69500761942622</v>
      </c>
      <c r="BA9" s="29" t="e">
        <f t="shared" ref="BA9:BA67" ca="1" si="48">IF(LOOKUP($E9,INDIRECT("'"&amp;BA$6&amp;"'!A1:A150"),INDIRECT("'"&amp;BA$6&amp;"'!B1:B150"))=".",BA8,LOOKUP($E9,INDIRECT("'"&amp;BA$6&amp;"'!A1:A150"),INDIRECT("'"&amp;BA$6&amp;"'!B1:B150")))</f>
        <v>#REF!</v>
      </c>
      <c r="BB9" s="29">
        <f t="shared" ref="BB9:BB67" ca="1" si="49">IF(LOOKUP($E9,INDIRECT("'"&amp;BB$6&amp;"'!A1:A150"),INDIRECT("'"&amp;BB$6&amp;"'!B1:B150"))=".",BB8,LOOKUP($E9,INDIRECT("'"&amp;BB$6&amp;"'!A1:A150"),INDIRECT("'"&amp;BB$6&amp;"'!B1:B150")))</f>
        <v>2.04304904935382</v>
      </c>
      <c r="BC9" s="29" t="e">
        <f t="shared" ref="BC9:BC67" ca="1" si="50">IF(LOOKUP($E9,INDIRECT("'"&amp;BC$6&amp;"'!A1:A150"),INDIRECT("'"&amp;BC$6&amp;"'!B1:B150"))=".",BC8,LOOKUP($E9,INDIRECT("'"&amp;BC$6&amp;"'!A1:A150"),INDIRECT("'"&amp;BC$6&amp;"'!B1:B150")))</f>
        <v>#REF!</v>
      </c>
      <c r="BD9" s="29">
        <f t="shared" ref="BD9:BD67" ca="1" si="51">IF(LOOKUP($E9,INDIRECT("'"&amp;BD$6&amp;"'!A1:A150"),INDIRECT("'"&amp;BD$6&amp;"'!B1:B150"))=".",BD8,LOOKUP($E9,INDIRECT("'"&amp;BD$6&amp;"'!A1:A150"),INDIRECT("'"&amp;BD$6&amp;"'!B1:B150")))</f>
        <v>3.4407355675783502</v>
      </c>
      <c r="BE9" s="29" t="e">
        <f t="shared" ref="BE9:BE67" ca="1" si="52">IF(LOOKUP($E9,INDIRECT("'"&amp;BE$6&amp;"'!A1:A150"),INDIRECT("'"&amp;BE$6&amp;"'!B1:B150"))=".",BE8,LOOKUP($E9,INDIRECT("'"&amp;BE$6&amp;"'!A1:A150"),INDIRECT("'"&amp;BE$6&amp;"'!B1:B150")))</f>
        <v>#REF!</v>
      </c>
      <c r="BF9" s="29" t="e">
        <f t="shared" ref="BF9:BF67" ca="1" si="53">IF(LOOKUP($E9,INDIRECT("'"&amp;BF$6&amp;"'!A1:A150"),INDIRECT("'"&amp;BF$6&amp;"'!B1:B150"))=".",BF8,LOOKUP($E9,INDIRECT("'"&amp;BF$6&amp;"'!A1:A150"),INDIRECT("'"&amp;BF$6&amp;"'!B1:B150")))</f>
        <v>#REF!</v>
      </c>
      <c r="BG9" s="29" t="e">
        <f t="shared" ref="BG9:BG67" ca="1" si="54">IF(LOOKUP($E9,INDIRECT("'"&amp;BG$6&amp;"'!A1:A150"),INDIRECT("'"&amp;BG$6&amp;"'!B1:B150"))=".",BG8,LOOKUP($E9,INDIRECT("'"&amp;BG$6&amp;"'!A1:A150"),INDIRECT("'"&amp;BG$6&amp;"'!B1:B150")))</f>
        <v>#REF!</v>
      </c>
      <c r="BH9" s="29" t="e">
        <f t="shared" ref="BH9:BH67" ca="1" si="55">IF(LOOKUP($E9,INDIRECT("'"&amp;BH$6&amp;"'!A1:A150"),INDIRECT("'"&amp;BH$6&amp;"'!B1:B150"))=".",BH8,LOOKUP($E9,INDIRECT("'"&amp;BH$6&amp;"'!A1:A150"),INDIRECT("'"&amp;BH$6&amp;"'!B1:B150")))</f>
        <v>#REF!</v>
      </c>
      <c r="BI9" s="29">
        <f t="shared" ref="BI9:BI67" ca="1" si="56">IF(LOOKUP($E9,INDIRECT("'"&amp;BI$6&amp;"'!A1:A150"),INDIRECT("'"&amp;BI$6&amp;"'!B1:B150"))=".",BI8,LOOKUP($E9,INDIRECT("'"&amp;BI$6&amp;"'!A1:A150"),INDIRECT("'"&amp;BI$6&amp;"'!B1:B150")))</f>
        <v>2.2453539798333799</v>
      </c>
      <c r="BJ9" s="29" t="e">
        <f t="shared" ref="BJ9:BJ67" ca="1" si="57">IF(LOOKUP($E9,INDIRECT("'"&amp;BJ$6&amp;"'!A1:A150"),INDIRECT("'"&amp;BJ$6&amp;"'!B1:B150"))=".",BJ8,LOOKUP($E9,INDIRECT("'"&amp;BJ$6&amp;"'!A1:A150"),INDIRECT("'"&amp;BJ$6&amp;"'!B1:B150")))</f>
        <v>#REF!</v>
      </c>
      <c r="BK9" s="29" t="e">
        <f t="shared" ref="BK9:BK67" ca="1" si="58">IF(LOOKUP($E9,INDIRECT("'"&amp;BK$6&amp;"'!A1:A150"),INDIRECT("'"&amp;BK$6&amp;"'!B1:B150"))=".",BK8,LOOKUP($E9,INDIRECT("'"&amp;BK$6&amp;"'!A1:A150"),INDIRECT("'"&amp;BK$6&amp;"'!B1:B150")))</f>
        <v>#REF!</v>
      </c>
      <c r="BL9" s="29" t="e">
        <f t="shared" ref="BL9:BL67" ca="1" si="59">IF(LOOKUP($E9,INDIRECT("'"&amp;BL$6&amp;"'!A1:A150"),INDIRECT("'"&amp;BL$6&amp;"'!B1:B150"))=".",BL8,LOOKUP($E9,INDIRECT("'"&amp;BL$6&amp;"'!A1:A150"),INDIRECT("'"&amp;BL$6&amp;"'!B1:B150")))</f>
        <v>#REF!</v>
      </c>
      <c r="BM9" s="29" t="e">
        <f t="shared" ref="BM9:BM67" ca="1" si="60">IF(LOOKUP($E9,INDIRECT("'"&amp;BM$6&amp;"'!A1:A150"),INDIRECT("'"&amp;BM$6&amp;"'!B1:B150"))=".",BM8,LOOKUP($E9,INDIRECT("'"&amp;BM$6&amp;"'!A1:A150"),INDIRECT("'"&amp;BM$6&amp;"'!B1:B150")))</f>
        <v>#REF!</v>
      </c>
      <c r="BN9" s="29">
        <f t="shared" ref="BN9:BN67" ca="1" si="61">IF(LOOKUP($E9,INDIRECT("'"&amp;BN$6&amp;"'!A1:A150"),INDIRECT("'"&amp;BN$6&amp;"'!B1:B150"))=".",BN8,LOOKUP($E9,INDIRECT("'"&amp;BN$6&amp;"'!A1:A150"),INDIRECT("'"&amp;BN$6&amp;"'!B1:B150")))</f>
        <v>4.294060052042</v>
      </c>
      <c r="BO9" s="29">
        <f t="shared" ref="BO9:BY67" ca="1" si="62">IF(LOOKUP($E9,INDIRECT("'"&amp;BO$6&amp;"'!A1:A150"),INDIRECT("'"&amp;BO$6&amp;"'!B1:B150"))=".",BO8,LOOKUP($E9,INDIRECT("'"&amp;BO$6&amp;"'!A1:A150"),INDIRECT("'"&amp;BO$6&amp;"'!B1:B150")))</f>
        <v>-6.9894868150549403</v>
      </c>
      <c r="BP9" s="29" t="e">
        <f t="shared" ca="1" si="62"/>
        <v>#REF!</v>
      </c>
      <c r="BQ9" s="29" t="e">
        <f t="shared" ca="1" si="62"/>
        <v>#REF!</v>
      </c>
      <c r="BR9" s="29" t="e">
        <f t="shared" ca="1" si="62"/>
        <v>#REF!</v>
      </c>
      <c r="BS9" s="29" t="e">
        <f t="shared" ca="1" si="62"/>
        <v>#REF!</v>
      </c>
      <c r="BT9" s="29" t="e">
        <f t="shared" ca="1" si="62"/>
        <v>#REF!</v>
      </c>
      <c r="BU9" s="29" t="e">
        <f t="shared" ca="1" si="62"/>
        <v>#REF!</v>
      </c>
      <c r="BV9" s="29" t="e">
        <f t="shared" ca="1" si="62"/>
        <v>#REF!</v>
      </c>
      <c r="BW9" s="29" t="e">
        <f t="shared" ca="1" si="62"/>
        <v>#REF!</v>
      </c>
      <c r="BX9" s="29" t="e">
        <f t="shared" ca="1" si="62"/>
        <v>#REF!</v>
      </c>
      <c r="BY9" s="29" t="e">
        <f t="shared" ca="1" si="62"/>
        <v>#REF!</v>
      </c>
    </row>
    <row r="10" spans="1:78" x14ac:dyDescent="0.3">
      <c r="D10" s="28">
        <f t="shared" ref="D10:D67" ca="1" si="63">EDATE(D9,$C$4)</f>
        <v>38047</v>
      </c>
      <c r="E10" s="28">
        <f t="shared" ca="1" si="5"/>
        <v>38047</v>
      </c>
      <c r="F10" s="29" t="e">
        <f t="shared" ref="F10:F67" si="64">IF(ISNUMBER(F$6),CHOOSE($C$5,INDEX($O10:$CO10,F$6),IFERROR(INDEX($O10:$CO10,F$6)/INDEX($O9:$CO9,F$6)*F9,1)),"")</f>
        <v>#VALUE!</v>
      </c>
      <c r="G10" s="29" t="str">
        <f t="shared" ref="G10:G67" si="65">IF(ISNUMBER(G$6),CHOOSE($C$5,INDEX($O10:$CO10,G$6),IFERROR(INDEX($O10:$CO10,G$6)/INDEX($O9:$CO9,G$6)*G9,1)),"")</f>
        <v/>
      </c>
      <c r="H10" s="29" t="str">
        <f t="shared" ref="H10:H67" si="66">IF(ISNUMBER(H$6),CHOOSE($C$5,INDEX($O10:$CO10,H$6),IFERROR(INDEX($O10:$CO10,H$6)/INDEX($O9:$CO9,H$6)*H9,1)),"")</f>
        <v/>
      </c>
      <c r="I10" s="29" t="str">
        <f t="shared" ref="I10:I67" si="67">IF(ISNUMBER(I$6),CHOOSE($C$5,INDEX($O10:$CO10,I$6),IFERROR(INDEX($O10:$CO10,I$6)/INDEX($O9:$CO9,I$6)*I9,1)),"")</f>
        <v/>
      </c>
      <c r="J10" s="29" t="str">
        <f t="shared" ref="J10:J67" si="68">IF(ISNUMBER(J$6),CHOOSE($C$5,INDEX($O10:$CO10,J$6),IFERROR(INDEX($O10:$CO10,J$6)/INDEX($O9:$CO9,J$6)*J9,1)),"")</f>
        <v/>
      </c>
      <c r="K10" s="29" t="str">
        <f t="shared" ref="K10:K67" si="69">IF(ISNUMBER(K$6),CHOOSE($C$5,INDEX($O10:$CO10,K$6),IFERROR(INDEX($O10:$CO10,K$6)/INDEX($O9:$CO9,K$6)*K9,1)),"")</f>
        <v/>
      </c>
      <c r="L10" s="29" t="str">
        <f t="shared" ref="L10:L67" si="70">IF(ISNUMBER(L$6),CHOOSE($C$5,INDEX($O10:$CO10,L$6),IFERROR(INDEX($O10:$CO10,L$6)/INDEX($O9:$CO9,L$6)*L9,1)),"")</f>
        <v/>
      </c>
      <c r="M10" s="29" t="str">
        <f t="shared" ref="M10:M67" si="71">IF(ISNUMBER(M$6),CHOOSE($C$5,INDEX($O10:$CO10,M$6),IFERROR(INDEX($O10:$CO10,M$6)/INDEX($O9:$CO9,M$6)*M9,1)),"")</f>
        <v/>
      </c>
      <c r="N10" s="29" t="str">
        <f t="shared" ref="N10:N67" si="72">IF(ISNUMBER(N$6),CHOOSE($C$5,INDEX($O10:$CO10,N$6),IFERROR(INDEX($O10:$CO10,N$6)/INDEX($O9:$CO9,N$6)*N9,1)),"")</f>
        <v/>
      </c>
      <c r="O10" s="29">
        <f t="shared" ca="1" si="10"/>
        <v>2.8944402926208301</v>
      </c>
      <c r="P10" s="29" t="e">
        <f t="shared" ca="1" si="11"/>
        <v>#REF!</v>
      </c>
      <c r="Q10" s="29" t="e">
        <f t="shared" ca="1" si="12"/>
        <v>#REF!</v>
      </c>
      <c r="R10" s="29" t="e">
        <f t="shared" ca="1" si="13"/>
        <v>#REF!</v>
      </c>
      <c r="S10" s="29">
        <f t="shared" ca="1" si="14"/>
        <v>1.4801426015894801</v>
      </c>
      <c r="T10" s="29" t="e">
        <f t="shared" ca="1" si="15"/>
        <v>#REF!</v>
      </c>
      <c r="U10" s="29">
        <f t="shared" ca="1" si="16"/>
        <v>1.4641198282890799</v>
      </c>
      <c r="V10" s="29">
        <f t="shared" ca="1" si="17"/>
        <v>3.94457280442019</v>
      </c>
      <c r="W10" s="29" t="e">
        <f t="shared" ca="1" si="18"/>
        <v>#REF!</v>
      </c>
      <c r="X10" s="29">
        <f t="shared" ca="1" si="19"/>
        <v>28.675993433350001</v>
      </c>
      <c r="Y10" s="29" t="e">
        <f t="shared" ca="1" si="20"/>
        <v>#REF!</v>
      </c>
      <c r="Z10" s="29" t="e">
        <f t="shared" ca="1" si="21"/>
        <v>#REF!</v>
      </c>
      <c r="AA10" s="29" t="e">
        <f t="shared" ca="1" si="22"/>
        <v>#REF!</v>
      </c>
      <c r="AB10" s="29">
        <f t="shared" ca="1" si="23"/>
        <v>-1.3335547371441701</v>
      </c>
      <c r="AC10" s="29">
        <f t="shared" ca="1" si="24"/>
        <v>1.3379004052858701</v>
      </c>
      <c r="AD10" s="29" t="e">
        <f t="shared" ca="1" si="25"/>
        <v>#REF!</v>
      </c>
      <c r="AE10" s="29">
        <f t="shared" ca="1" si="26"/>
        <v>8.8693957115012108</v>
      </c>
      <c r="AF10" s="29" t="e">
        <f t="shared" ca="1" si="27"/>
        <v>#REF!</v>
      </c>
      <c r="AG10" s="29">
        <f t="shared" ca="1" si="28"/>
        <v>-1.34654970517804</v>
      </c>
      <c r="AH10" s="29" t="e">
        <f t="shared" ca="1" si="29"/>
        <v>#REF!</v>
      </c>
      <c r="AI10" s="29" t="e">
        <f t="shared" ca="1" si="30"/>
        <v>#REF!</v>
      </c>
      <c r="AJ10" s="29" t="e">
        <f t="shared" ca="1" si="31"/>
        <v>#REF!</v>
      </c>
      <c r="AK10" s="29" t="e">
        <f t="shared" ca="1" si="32"/>
        <v>#REF!</v>
      </c>
      <c r="AL10" s="29" t="e">
        <f t="shared" ca="1" si="33"/>
        <v>#REF!</v>
      </c>
      <c r="AM10" s="29" t="e">
        <f t="shared" ca="1" si="34"/>
        <v>#REF!</v>
      </c>
      <c r="AN10" s="29" t="e">
        <f t="shared" ca="1" si="35"/>
        <v>#REF!</v>
      </c>
      <c r="AO10" s="29" t="e">
        <f t="shared" ca="1" si="36"/>
        <v>#REF!</v>
      </c>
      <c r="AP10" s="29">
        <f t="shared" ca="1" si="37"/>
        <v>-1.5404274127939299</v>
      </c>
      <c r="AQ10" s="29" t="e">
        <f t="shared" ca="1" si="38"/>
        <v>#REF!</v>
      </c>
      <c r="AR10" s="29" t="e">
        <f t="shared" ca="1" si="39"/>
        <v>#REF!</v>
      </c>
      <c r="AS10" s="29">
        <f t="shared" ca="1" si="40"/>
        <v>4.9442605804414104</v>
      </c>
      <c r="AT10" s="29">
        <f t="shared" ca="1" si="41"/>
        <v>7.65157211404291</v>
      </c>
      <c r="AU10" s="29" t="e">
        <f t="shared" ca="1" si="42"/>
        <v>#REF!</v>
      </c>
      <c r="AV10" s="29" t="e">
        <f t="shared" ca="1" si="43"/>
        <v>#REF!</v>
      </c>
      <c r="AW10" s="29" t="e">
        <f t="shared" ca="1" si="44"/>
        <v>#REF!</v>
      </c>
      <c r="AX10" s="29" t="e">
        <f t="shared" ca="1" si="45"/>
        <v>#REF!</v>
      </c>
      <c r="AY10" s="29" t="e">
        <f t="shared" ca="1" si="46"/>
        <v>#REF!</v>
      </c>
      <c r="AZ10" s="29">
        <f t="shared" ca="1" si="47"/>
        <v>3.69500761942622</v>
      </c>
      <c r="BA10" s="29" t="e">
        <f t="shared" ca="1" si="48"/>
        <v>#REF!</v>
      </c>
      <c r="BB10" s="29">
        <f t="shared" ca="1" si="49"/>
        <v>2.04304904935382</v>
      </c>
      <c r="BC10" s="29" t="e">
        <f t="shared" ca="1" si="50"/>
        <v>#REF!</v>
      </c>
      <c r="BD10" s="29">
        <f t="shared" ca="1" si="51"/>
        <v>3.4407355675783502</v>
      </c>
      <c r="BE10" s="29" t="e">
        <f t="shared" ca="1" si="52"/>
        <v>#REF!</v>
      </c>
      <c r="BF10" s="29" t="e">
        <f t="shared" ca="1" si="53"/>
        <v>#REF!</v>
      </c>
      <c r="BG10" s="29" t="e">
        <f t="shared" ca="1" si="54"/>
        <v>#REF!</v>
      </c>
      <c r="BH10" s="29" t="e">
        <f t="shared" ca="1" si="55"/>
        <v>#REF!</v>
      </c>
      <c r="BI10" s="29">
        <f t="shared" ca="1" si="56"/>
        <v>2.2453539798333799</v>
      </c>
      <c r="BJ10" s="29" t="e">
        <f t="shared" ca="1" si="57"/>
        <v>#REF!</v>
      </c>
      <c r="BK10" s="29" t="e">
        <f t="shared" ca="1" si="58"/>
        <v>#REF!</v>
      </c>
      <c r="BL10" s="29" t="e">
        <f t="shared" ca="1" si="59"/>
        <v>#REF!</v>
      </c>
      <c r="BM10" s="29" t="e">
        <f t="shared" ca="1" si="60"/>
        <v>#REF!</v>
      </c>
      <c r="BN10" s="29">
        <f t="shared" ca="1" si="61"/>
        <v>4.294060052042</v>
      </c>
      <c r="BO10" s="29">
        <f t="shared" ca="1" si="62"/>
        <v>-6.9894868150549403</v>
      </c>
      <c r="BP10" s="29" t="e">
        <f t="shared" ca="1" si="62"/>
        <v>#REF!</v>
      </c>
      <c r="BQ10" s="29" t="e">
        <f t="shared" ca="1" si="62"/>
        <v>#REF!</v>
      </c>
      <c r="BR10" s="29" t="e">
        <f t="shared" ca="1" si="62"/>
        <v>#REF!</v>
      </c>
      <c r="BS10" s="29" t="e">
        <f t="shared" ca="1" si="62"/>
        <v>#REF!</v>
      </c>
      <c r="BT10" s="29" t="e">
        <f t="shared" ca="1" si="62"/>
        <v>#REF!</v>
      </c>
      <c r="BU10" s="29" t="e">
        <f t="shared" ca="1" si="62"/>
        <v>#REF!</v>
      </c>
      <c r="BV10" s="29" t="e">
        <f t="shared" ca="1" si="62"/>
        <v>#REF!</v>
      </c>
      <c r="BW10" s="29" t="e">
        <f t="shared" ca="1" si="62"/>
        <v>#REF!</v>
      </c>
      <c r="BX10" s="29" t="e">
        <f t="shared" ca="1" si="62"/>
        <v>#REF!</v>
      </c>
      <c r="BY10" s="29" t="e">
        <f t="shared" ca="1" si="62"/>
        <v>#REF!</v>
      </c>
    </row>
    <row r="11" spans="1:78" x14ac:dyDescent="0.3">
      <c r="D11" s="28">
        <f t="shared" ca="1" si="63"/>
        <v>38078</v>
      </c>
      <c r="E11" s="28">
        <f t="shared" ca="1" si="5"/>
        <v>38078</v>
      </c>
      <c r="F11" s="29" t="e">
        <f t="shared" si="64"/>
        <v>#VALUE!</v>
      </c>
      <c r="G11" s="29" t="str">
        <f t="shared" si="65"/>
        <v/>
      </c>
      <c r="H11" s="29" t="str">
        <f t="shared" si="66"/>
        <v/>
      </c>
      <c r="I11" s="29" t="str">
        <f t="shared" si="67"/>
        <v/>
      </c>
      <c r="J11" s="29" t="str">
        <f t="shared" si="68"/>
        <v/>
      </c>
      <c r="K11" s="29" t="str">
        <f t="shared" si="69"/>
        <v/>
      </c>
      <c r="L11" s="29" t="str">
        <f t="shared" si="70"/>
        <v/>
      </c>
      <c r="M11" s="29" t="str">
        <f t="shared" si="71"/>
        <v/>
      </c>
      <c r="N11" s="29" t="str">
        <f t="shared" si="72"/>
        <v/>
      </c>
      <c r="O11" s="29">
        <f t="shared" ca="1" si="10"/>
        <v>2.8944402926208301</v>
      </c>
      <c r="P11" s="29" t="e">
        <f t="shared" ca="1" si="11"/>
        <v>#REF!</v>
      </c>
      <c r="Q11" s="29" t="e">
        <f t="shared" ca="1" si="12"/>
        <v>#REF!</v>
      </c>
      <c r="R11" s="29" t="e">
        <f t="shared" ca="1" si="13"/>
        <v>#REF!</v>
      </c>
      <c r="S11" s="29">
        <f t="shared" ca="1" si="14"/>
        <v>1.4801426015894801</v>
      </c>
      <c r="T11" s="29" t="e">
        <f t="shared" ca="1" si="15"/>
        <v>#REF!</v>
      </c>
      <c r="U11" s="29">
        <f t="shared" ca="1" si="16"/>
        <v>1.4641198282890799</v>
      </c>
      <c r="V11" s="29">
        <f t="shared" ca="1" si="17"/>
        <v>3.94457280442019</v>
      </c>
      <c r="W11" s="29" t="e">
        <f t="shared" ca="1" si="18"/>
        <v>#REF!</v>
      </c>
      <c r="X11" s="29">
        <f t="shared" ca="1" si="19"/>
        <v>28.675993433350001</v>
      </c>
      <c r="Y11" s="29" t="e">
        <f t="shared" ca="1" si="20"/>
        <v>#REF!</v>
      </c>
      <c r="Z11" s="29" t="e">
        <f t="shared" ca="1" si="21"/>
        <v>#REF!</v>
      </c>
      <c r="AA11" s="29" t="e">
        <f t="shared" ca="1" si="22"/>
        <v>#REF!</v>
      </c>
      <c r="AB11" s="29">
        <f t="shared" ca="1" si="23"/>
        <v>-1.3335547371441701</v>
      </c>
      <c r="AC11" s="29">
        <f t="shared" ca="1" si="24"/>
        <v>1.3379004052858701</v>
      </c>
      <c r="AD11" s="29" t="e">
        <f t="shared" ca="1" si="25"/>
        <v>#REF!</v>
      </c>
      <c r="AE11" s="29">
        <f t="shared" ca="1" si="26"/>
        <v>8.8693957115012108</v>
      </c>
      <c r="AF11" s="29" t="e">
        <f t="shared" ca="1" si="27"/>
        <v>#REF!</v>
      </c>
      <c r="AG11" s="29">
        <f t="shared" ca="1" si="28"/>
        <v>-1.34654970517804</v>
      </c>
      <c r="AH11" s="29" t="e">
        <f t="shared" ca="1" si="29"/>
        <v>#REF!</v>
      </c>
      <c r="AI11" s="29" t="e">
        <f t="shared" ca="1" si="30"/>
        <v>#REF!</v>
      </c>
      <c r="AJ11" s="29" t="e">
        <f t="shared" ca="1" si="31"/>
        <v>#REF!</v>
      </c>
      <c r="AK11" s="29" t="e">
        <f t="shared" ca="1" si="32"/>
        <v>#REF!</v>
      </c>
      <c r="AL11" s="29" t="e">
        <f t="shared" ca="1" si="33"/>
        <v>#REF!</v>
      </c>
      <c r="AM11" s="29" t="e">
        <f t="shared" ca="1" si="34"/>
        <v>#REF!</v>
      </c>
      <c r="AN11" s="29" t="e">
        <f t="shared" ca="1" si="35"/>
        <v>#REF!</v>
      </c>
      <c r="AO11" s="29" t="e">
        <f t="shared" ca="1" si="36"/>
        <v>#REF!</v>
      </c>
      <c r="AP11" s="29">
        <f t="shared" ca="1" si="37"/>
        <v>-1.5404274127939299</v>
      </c>
      <c r="AQ11" s="29" t="e">
        <f t="shared" ca="1" si="38"/>
        <v>#REF!</v>
      </c>
      <c r="AR11" s="29" t="e">
        <f t="shared" ca="1" si="39"/>
        <v>#REF!</v>
      </c>
      <c r="AS11" s="29">
        <f t="shared" ca="1" si="40"/>
        <v>4.9442605804414104</v>
      </c>
      <c r="AT11" s="29">
        <f t="shared" ca="1" si="41"/>
        <v>7.65157211404291</v>
      </c>
      <c r="AU11" s="29" t="e">
        <f t="shared" ca="1" si="42"/>
        <v>#REF!</v>
      </c>
      <c r="AV11" s="29" t="e">
        <f t="shared" ca="1" si="43"/>
        <v>#REF!</v>
      </c>
      <c r="AW11" s="29" t="e">
        <f t="shared" ca="1" si="44"/>
        <v>#REF!</v>
      </c>
      <c r="AX11" s="29" t="e">
        <f t="shared" ca="1" si="45"/>
        <v>#REF!</v>
      </c>
      <c r="AY11" s="29" t="e">
        <f t="shared" ca="1" si="46"/>
        <v>#REF!</v>
      </c>
      <c r="AZ11" s="29">
        <f t="shared" ca="1" si="47"/>
        <v>3.69500761942622</v>
      </c>
      <c r="BA11" s="29" t="e">
        <f t="shared" ca="1" si="48"/>
        <v>#REF!</v>
      </c>
      <c r="BB11" s="29">
        <f t="shared" ca="1" si="49"/>
        <v>2.04304904935382</v>
      </c>
      <c r="BC11" s="29" t="e">
        <f t="shared" ca="1" si="50"/>
        <v>#REF!</v>
      </c>
      <c r="BD11" s="29">
        <f t="shared" ca="1" si="51"/>
        <v>3.4407355675783502</v>
      </c>
      <c r="BE11" s="29" t="e">
        <f t="shared" ca="1" si="52"/>
        <v>#REF!</v>
      </c>
      <c r="BF11" s="29" t="e">
        <f t="shared" ca="1" si="53"/>
        <v>#REF!</v>
      </c>
      <c r="BG11" s="29" t="e">
        <f t="shared" ca="1" si="54"/>
        <v>#REF!</v>
      </c>
      <c r="BH11" s="29" t="e">
        <f t="shared" ca="1" si="55"/>
        <v>#REF!</v>
      </c>
      <c r="BI11" s="29">
        <f t="shared" ca="1" si="56"/>
        <v>2.2453539798333799</v>
      </c>
      <c r="BJ11" s="29" t="e">
        <f t="shared" ca="1" si="57"/>
        <v>#REF!</v>
      </c>
      <c r="BK11" s="29" t="e">
        <f t="shared" ca="1" si="58"/>
        <v>#REF!</v>
      </c>
      <c r="BL11" s="29" t="e">
        <f t="shared" ca="1" si="59"/>
        <v>#REF!</v>
      </c>
      <c r="BM11" s="29" t="e">
        <f t="shared" ca="1" si="60"/>
        <v>#REF!</v>
      </c>
      <c r="BN11" s="29">
        <f t="shared" ca="1" si="61"/>
        <v>4.294060052042</v>
      </c>
      <c r="BO11" s="29">
        <f t="shared" ca="1" si="62"/>
        <v>-6.9894868150549403</v>
      </c>
      <c r="BP11" s="29" t="e">
        <f t="shared" ca="1" si="62"/>
        <v>#REF!</v>
      </c>
      <c r="BQ11" s="29" t="e">
        <f t="shared" ca="1" si="62"/>
        <v>#REF!</v>
      </c>
      <c r="BR11" s="29" t="e">
        <f t="shared" ca="1" si="62"/>
        <v>#REF!</v>
      </c>
      <c r="BS11" s="29" t="e">
        <f t="shared" ca="1" si="62"/>
        <v>#REF!</v>
      </c>
      <c r="BT11" s="29" t="e">
        <f t="shared" ca="1" si="62"/>
        <v>#REF!</v>
      </c>
      <c r="BU11" s="29" t="e">
        <f t="shared" ca="1" si="62"/>
        <v>#REF!</v>
      </c>
      <c r="BV11" s="29" t="e">
        <f t="shared" ca="1" si="62"/>
        <v>#REF!</v>
      </c>
      <c r="BW11" s="29" t="e">
        <f t="shared" ca="1" si="62"/>
        <v>#REF!</v>
      </c>
      <c r="BX11" s="29" t="e">
        <f t="shared" ca="1" si="62"/>
        <v>#REF!</v>
      </c>
      <c r="BY11" s="29" t="e">
        <f t="shared" ca="1" si="62"/>
        <v>#REF!</v>
      </c>
    </row>
    <row r="12" spans="1:78" x14ac:dyDescent="0.3">
      <c r="D12" s="28">
        <f t="shared" ca="1" si="63"/>
        <v>38108</v>
      </c>
      <c r="E12" s="28">
        <f t="shared" ca="1" si="5"/>
        <v>38108</v>
      </c>
      <c r="F12" s="29" t="e">
        <f t="shared" si="64"/>
        <v>#VALUE!</v>
      </c>
      <c r="G12" s="29" t="str">
        <f t="shared" si="65"/>
        <v/>
      </c>
      <c r="H12" s="29" t="str">
        <f t="shared" si="66"/>
        <v/>
      </c>
      <c r="I12" s="29" t="str">
        <f t="shared" si="67"/>
        <v/>
      </c>
      <c r="J12" s="29" t="str">
        <f t="shared" si="68"/>
        <v/>
      </c>
      <c r="K12" s="29" t="str">
        <f t="shared" si="69"/>
        <v/>
      </c>
      <c r="L12" s="29" t="str">
        <f t="shared" si="70"/>
        <v/>
      </c>
      <c r="M12" s="29" t="str">
        <f t="shared" si="71"/>
        <v/>
      </c>
      <c r="N12" s="29" t="str">
        <f t="shared" si="72"/>
        <v/>
      </c>
      <c r="O12" s="29">
        <f t="shared" ca="1" si="10"/>
        <v>2.8944402926208301</v>
      </c>
      <c r="P12" s="29" t="e">
        <f t="shared" ca="1" si="11"/>
        <v>#REF!</v>
      </c>
      <c r="Q12" s="29" t="e">
        <f t="shared" ca="1" si="12"/>
        <v>#REF!</v>
      </c>
      <c r="R12" s="29" t="e">
        <f t="shared" ca="1" si="13"/>
        <v>#REF!</v>
      </c>
      <c r="S12" s="29">
        <f t="shared" ca="1" si="14"/>
        <v>1.4801426015894801</v>
      </c>
      <c r="T12" s="29" t="e">
        <f t="shared" ca="1" si="15"/>
        <v>#REF!</v>
      </c>
      <c r="U12" s="29">
        <f t="shared" ca="1" si="16"/>
        <v>1.4641198282890799</v>
      </c>
      <c r="V12" s="29">
        <f t="shared" ca="1" si="17"/>
        <v>3.94457280442019</v>
      </c>
      <c r="W12" s="29" t="e">
        <f t="shared" ca="1" si="18"/>
        <v>#REF!</v>
      </c>
      <c r="X12" s="29">
        <f t="shared" ca="1" si="19"/>
        <v>28.675993433350001</v>
      </c>
      <c r="Y12" s="29" t="e">
        <f t="shared" ca="1" si="20"/>
        <v>#REF!</v>
      </c>
      <c r="Z12" s="29" t="e">
        <f t="shared" ca="1" si="21"/>
        <v>#REF!</v>
      </c>
      <c r="AA12" s="29" t="e">
        <f t="shared" ca="1" si="22"/>
        <v>#REF!</v>
      </c>
      <c r="AB12" s="29">
        <f t="shared" ca="1" si="23"/>
        <v>-1.3335547371441701</v>
      </c>
      <c r="AC12" s="29">
        <f t="shared" ca="1" si="24"/>
        <v>1.3379004052858701</v>
      </c>
      <c r="AD12" s="29" t="e">
        <f t="shared" ca="1" si="25"/>
        <v>#REF!</v>
      </c>
      <c r="AE12" s="29">
        <f t="shared" ca="1" si="26"/>
        <v>8.8693957115012108</v>
      </c>
      <c r="AF12" s="29" t="e">
        <f t="shared" ca="1" si="27"/>
        <v>#REF!</v>
      </c>
      <c r="AG12" s="29">
        <f t="shared" ca="1" si="28"/>
        <v>-1.34654970517804</v>
      </c>
      <c r="AH12" s="29" t="e">
        <f t="shared" ca="1" si="29"/>
        <v>#REF!</v>
      </c>
      <c r="AI12" s="29" t="e">
        <f t="shared" ca="1" si="30"/>
        <v>#REF!</v>
      </c>
      <c r="AJ12" s="29" t="e">
        <f t="shared" ca="1" si="31"/>
        <v>#REF!</v>
      </c>
      <c r="AK12" s="29" t="e">
        <f t="shared" ca="1" si="32"/>
        <v>#REF!</v>
      </c>
      <c r="AL12" s="29" t="e">
        <f t="shared" ca="1" si="33"/>
        <v>#REF!</v>
      </c>
      <c r="AM12" s="29" t="e">
        <f t="shared" ca="1" si="34"/>
        <v>#REF!</v>
      </c>
      <c r="AN12" s="29" t="e">
        <f t="shared" ca="1" si="35"/>
        <v>#REF!</v>
      </c>
      <c r="AO12" s="29" t="e">
        <f t="shared" ca="1" si="36"/>
        <v>#REF!</v>
      </c>
      <c r="AP12" s="29">
        <f t="shared" ca="1" si="37"/>
        <v>-1.5404274127939299</v>
      </c>
      <c r="AQ12" s="29" t="e">
        <f t="shared" ca="1" si="38"/>
        <v>#REF!</v>
      </c>
      <c r="AR12" s="29" t="e">
        <f t="shared" ca="1" si="39"/>
        <v>#REF!</v>
      </c>
      <c r="AS12" s="29">
        <f t="shared" ca="1" si="40"/>
        <v>4.9442605804414104</v>
      </c>
      <c r="AT12" s="29">
        <f t="shared" ca="1" si="41"/>
        <v>7.65157211404291</v>
      </c>
      <c r="AU12" s="29" t="e">
        <f t="shared" ca="1" si="42"/>
        <v>#REF!</v>
      </c>
      <c r="AV12" s="29" t="e">
        <f t="shared" ca="1" si="43"/>
        <v>#REF!</v>
      </c>
      <c r="AW12" s="29" t="e">
        <f t="shared" ca="1" si="44"/>
        <v>#REF!</v>
      </c>
      <c r="AX12" s="29" t="e">
        <f t="shared" ca="1" si="45"/>
        <v>#REF!</v>
      </c>
      <c r="AY12" s="29" t="e">
        <f t="shared" ca="1" si="46"/>
        <v>#REF!</v>
      </c>
      <c r="AZ12" s="29">
        <f t="shared" ca="1" si="47"/>
        <v>3.69500761942622</v>
      </c>
      <c r="BA12" s="29" t="e">
        <f t="shared" ca="1" si="48"/>
        <v>#REF!</v>
      </c>
      <c r="BB12" s="29">
        <f t="shared" ca="1" si="49"/>
        <v>2.04304904935382</v>
      </c>
      <c r="BC12" s="29" t="e">
        <f t="shared" ca="1" si="50"/>
        <v>#REF!</v>
      </c>
      <c r="BD12" s="29">
        <f t="shared" ca="1" si="51"/>
        <v>3.4407355675783502</v>
      </c>
      <c r="BE12" s="29" t="e">
        <f t="shared" ca="1" si="52"/>
        <v>#REF!</v>
      </c>
      <c r="BF12" s="29" t="e">
        <f t="shared" ca="1" si="53"/>
        <v>#REF!</v>
      </c>
      <c r="BG12" s="29" t="e">
        <f t="shared" ca="1" si="54"/>
        <v>#REF!</v>
      </c>
      <c r="BH12" s="29" t="e">
        <f t="shared" ca="1" si="55"/>
        <v>#REF!</v>
      </c>
      <c r="BI12" s="29">
        <f t="shared" ca="1" si="56"/>
        <v>2.2453539798333799</v>
      </c>
      <c r="BJ12" s="29" t="e">
        <f t="shared" ca="1" si="57"/>
        <v>#REF!</v>
      </c>
      <c r="BK12" s="29" t="e">
        <f t="shared" ca="1" si="58"/>
        <v>#REF!</v>
      </c>
      <c r="BL12" s="29" t="e">
        <f t="shared" ca="1" si="59"/>
        <v>#REF!</v>
      </c>
      <c r="BM12" s="29" t="e">
        <f t="shared" ca="1" si="60"/>
        <v>#REF!</v>
      </c>
      <c r="BN12" s="29">
        <f t="shared" ca="1" si="61"/>
        <v>4.294060052042</v>
      </c>
      <c r="BO12" s="29">
        <f t="shared" ca="1" si="62"/>
        <v>-6.9894868150549403</v>
      </c>
      <c r="BP12" s="29" t="e">
        <f t="shared" ca="1" si="62"/>
        <v>#REF!</v>
      </c>
      <c r="BQ12" s="29" t="e">
        <f t="shared" ca="1" si="62"/>
        <v>#REF!</v>
      </c>
      <c r="BR12" s="29" t="e">
        <f t="shared" ca="1" si="62"/>
        <v>#REF!</v>
      </c>
      <c r="BS12" s="29" t="e">
        <f t="shared" ca="1" si="62"/>
        <v>#REF!</v>
      </c>
      <c r="BT12" s="29" t="e">
        <f t="shared" ca="1" si="62"/>
        <v>#REF!</v>
      </c>
      <c r="BU12" s="29" t="e">
        <f t="shared" ca="1" si="62"/>
        <v>#REF!</v>
      </c>
      <c r="BV12" s="29" t="e">
        <f t="shared" ca="1" si="62"/>
        <v>#REF!</v>
      </c>
      <c r="BW12" s="29" t="e">
        <f t="shared" ca="1" si="62"/>
        <v>#REF!</v>
      </c>
      <c r="BX12" s="29" t="e">
        <f t="shared" ca="1" si="62"/>
        <v>#REF!</v>
      </c>
      <c r="BY12" s="29" t="e">
        <f t="shared" ca="1" si="62"/>
        <v>#REF!</v>
      </c>
    </row>
    <row r="13" spans="1:78" x14ac:dyDescent="0.3">
      <c r="D13" s="28">
        <f t="shared" ca="1" si="63"/>
        <v>38139</v>
      </c>
      <c r="E13" s="28">
        <f t="shared" ca="1" si="5"/>
        <v>38139</v>
      </c>
      <c r="F13" s="29" t="e">
        <f t="shared" si="64"/>
        <v>#VALUE!</v>
      </c>
      <c r="G13" s="29" t="str">
        <f t="shared" si="65"/>
        <v/>
      </c>
      <c r="H13" s="29" t="str">
        <f t="shared" si="66"/>
        <v/>
      </c>
      <c r="I13" s="29" t="str">
        <f t="shared" si="67"/>
        <v/>
      </c>
      <c r="J13" s="29" t="str">
        <f t="shared" si="68"/>
        <v/>
      </c>
      <c r="K13" s="29" t="str">
        <f t="shared" si="69"/>
        <v/>
      </c>
      <c r="L13" s="29" t="str">
        <f t="shared" si="70"/>
        <v/>
      </c>
      <c r="M13" s="29" t="str">
        <f t="shared" si="71"/>
        <v/>
      </c>
      <c r="N13" s="29" t="str">
        <f t="shared" si="72"/>
        <v/>
      </c>
      <c r="O13" s="29">
        <f t="shared" ca="1" si="10"/>
        <v>2.8944402926208301</v>
      </c>
      <c r="P13" s="29" t="e">
        <f t="shared" ca="1" si="11"/>
        <v>#REF!</v>
      </c>
      <c r="Q13" s="29" t="e">
        <f t="shared" ca="1" si="12"/>
        <v>#REF!</v>
      </c>
      <c r="R13" s="29" t="e">
        <f t="shared" ca="1" si="13"/>
        <v>#REF!</v>
      </c>
      <c r="S13" s="29">
        <f t="shared" ca="1" si="14"/>
        <v>1.4801426015894801</v>
      </c>
      <c r="T13" s="29" t="e">
        <f t="shared" ca="1" si="15"/>
        <v>#REF!</v>
      </c>
      <c r="U13" s="29">
        <f t="shared" ca="1" si="16"/>
        <v>1.4641198282890799</v>
      </c>
      <c r="V13" s="29">
        <f t="shared" ca="1" si="17"/>
        <v>3.94457280442019</v>
      </c>
      <c r="W13" s="29" t="e">
        <f t="shared" ca="1" si="18"/>
        <v>#REF!</v>
      </c>
      <c r="X13" s="29">
        <f t="shared" ca="1" si="19"/>
        <v>28.675993433350001</v>
      </c>
      <c r="Y13" s="29" t="e">
        <f t="shared" ca="1" si="20"/>
        <v>#REF!</v>
      </c>
      <c r="Z13" s="29" t="e">
        <f t="shared" ca="1" si="21"/>
        <v>#REF!</v>
      </c>
      <c r="AA13" s="29" t="e">
        <f t="shared" ca="1" si="22"/>
        <v>#REF!</v>
      </c>
      <c r="AB13" s="29">
        <f t="shared" ca="1" si="23"/>
        <v>-1.3335547371441701</v>
      </c>
      <c r="AC13" s="29">
        <f t="shared" ca="1" si="24"/>
        <v>1.3379004052858701</v>
      </c>
      <c r="AD13" s="29" t="e">
        <f t="shared" ca="1" si="25"/>
        <v>#REF!</v>
      </c>
      <c r="AE13" s="29">
        <f t="shared" ca="1" si="26"/>
        <v>8.8693957115012108</v>
      </c>
      <c r="AF13" s="29" t="e">
        <f t="shared" ca="1" si="27"/>
        <v>#REF!</v>
      </c>
      <c r="AG13" s="29">
        <f t="shared" ca="1" si="28"/>
        <v>-1.34654970517804</v>
      </c>
      <c r="AH13" s="29" t="e">
        <f t="shared" ca="1" si="29"/>
        <v>#REF!</v>
      </c>
      <c r="AI13" s="29" t="e">
        <f t="shared" ca="1" si="30"/>
        <v>#REF!</v>
      </c>
      <c r="AJ13" s="29" t="e">
        <f t="shared" ca="1" si="31"/>
        <v>#REF!</v>
      </c>
      <c r="AK13" s="29" t="e">
        <f t="shared" ca="1" si="32"/>
        <v>#REF!</v>
      </c>
      <c r="AL13" s="29" t="e">
        <f t="shared" ca="1" si="33"/>
        <v>#REF!</v>
      </c>
      <c r="AM13" s="29" t="e">
        <f t="shared" ca="1" si="34"/>
        <v>#REF!</v>
      </c>
      <c r="AN13" s="29" t="e">
        <f t="shared" ca="1" si="35"/>
        <v>#REF!</v>
      </c>
      <c r="AO13" s="29" t="e">
        <f t="shared" ca="1" si="36"/>
        <v>#REF!</v>
      </c>
      <c r="AP13" s="29">
        <f t="shared" ca="1" si="37"/>
        <v>-1.5404274127939299</v>
      </c>
      <c r="AQ13" s="29" t="e">
        <f t="shared" ca="1" si="38"/>
        <v>#REF!</v>
      </c>
      <c r="AR13" s="29" t="e">
        <f t="shared" ca="1" si="39"/>
        <v>#REF!</v>
      </c>
      <c r="AS13" s="29">
        <f t="shared" ca="1" si="40"/>
        <v>4.9442605804414104</v>
      </c>
      <c r="AT13" s="29">
        <f t="shared" ca="1" si="41"/>
        <v>7.65157211404291</v>
      </c>
      <c r="AU13" s="29" t="e">
        <f t="shared" ca="1" si="42"/>
        <v>#REF!</v>
      </c>
      <c r="AV13" s="29" t="e">
        <f t="shared" ca="1" si="43"/>
        <v>#REF!</v>
      </c>
      <c r="AW13" s="29" t="e">
        <f t="shared" ca="1" si="44"/>
        <v>#REF!</v>
      </c>
      <c r="AX13" s="29" t="e">
        <f t="shared" ca="1" si="45"/>
        <v>#REF!</v>
      </c>
      <c r="AY13" s="29" t="e">
        <f t="shared" ca="1" si="46"/>
        <v>#REF!</v>
      </c>
      <c r="AZ13" s="29">
        <f t="shared" ca="1" si="47"/>
        <v>3.69500761942622</v>
      </c>
      <c r="BA13" s="29" t="e">
        <f t="shared" ca="1" si="48"/>
        <v>#REF!</v>
      </c>
      <c r="BB13" s="29">
        <f t="shared" ca="1" si="49"/>
        <v>2.04304904935382</v>
      </c>
      <c r="BC13" s="29" t="e">
        <f t="shared" ca="1" si="50"/>
        <v>#REF!</v>
      </c>
      <c r="BD13" s="29">
        <f t="shared" ca="1" si="51"/>
        <v>3.4407355675783502</v>
      </c>
      <c r="BE13" s="29" t="e">
        <f t="shared" ca="1" si="52"/>
        <v>#REF!</v>
      </c>
      <c r="BF13" s="29" t="e">
        <f t="shared" ca="1" si="53"/>
        <v>#REF!</v>
      </c>
      <c r="BG13" s="29" t="e">
        <f t="shared" ca="1" si="54"/>
        <v>#REF!</v>
      </c>
      <c r="BH13" s="29" t="e">
        <f t="shared" ca="1" si="55"/>
        <v>#REF!</v>
      </c>
      <c r="BI13" s="29">
        <f t="shared" ca="1" si="56"/>
        <v>2.2453539798333799</v>
      </c>
      <c r="BJ13" s="29" t="e">
        <f t="shared" ca="1" si="57"/>
        <v>#REF!</v>
      </c>
      <c r="BK13" s="29" t="e">
        <f t="shared" ca="1" si="58"/>
        <v>#REF!</v>
      </c>
      <c r="BL13" s="29" t="e">
        <f t="shared" ca="1" si="59"/>
        <v>#REF!</v>
      </c>
      <c r="BM13" s="29" t="e">
        <f t="shared" ca="1" si="60"/>
        <v>#REF!</v>
      </c>
      <c r="BN13" s="29">
        <f t="shared" ca="1" si="61"/>
        <v>4.294060052042</v>
      </c>
      <c r="BO13" s="29">
        <f t="shared" ca="1" si="62"/>
        <v>-6.9894868150549403</v>
      </c>
      <c r="BP13" s="29" t="e">
        <f t="shared" ca="1" si="62"/>
        <v>#REF!</v>
      </c>
      <c r="BQ13" s="29" t="e">
        <f t="shared" ca="1" si="62"/>
        <v>#REF!</v>
      </c>
      <c r="BR13" s="29" t="e">
        <f t="shared" ca="1" si="62"/>
        <v>#REF!</v>
      </c>
      <c r="BS13" s="29" t="e">
        <f t="shared" ca="1" si="62"/>
        <v>#REF!</v>
      </c>
      <c r="BT13" s="29" t="e">
        <f t="shared" ca="1" si="62"/>
        <v>#REF!</v>
      </c>
      <c r="BU13" s="29" t="e">
        <f t="shared" ca="1" si="62"/>
        <v>#REF!</v>
      </c>
      <c r="BV13" s="29" t="e">
        <f t="shared" ca="1" si="62"/>
        <v>#REF!</v>
      </c>
      <c r="BW13" s="29" t="e">
        <f t="shared" ca="1" si="62"/>
        <v>#REF!</v>
      </c>
      <c r="BX13" s="29" t="e">
        <f t="shared" ca="1" si="62"/>
        <v>#REF!</v>
      </c>
      <c r="BY13" s="29" t="e">
        <f t="shared" ca="1" si="62"/>
        <v>#REF!</v>
      </c>
    </row>
    <row r="14" spans="1:78" x14ac:dyDescent="0.3">
      <c r="D14" s="28">
        <f t="shared" ca="1" si="63"/>
        <v>38169</v>
      </c>
      <c r="E14" s="28">
        <f t="shared" ca="1" si="5"/>
        <v>38169</v>
      </c>
      <c r="F14" s="29" t="e">
        <f t="shared" si="64"/>
        <v>#VALUE!</v>
      </c>
      <c r="G14" s="29" t="str">
        <f t="shared" si="65"/>
        <v/>
      </c>
      <c r="H14" s="29" t="str">
        <f t="shared" si="66"/>
        <v/>
      </c>
      <c r="I14" s="29" t="str">
        <f t="shared" si="67"/>
        <v/>
      </c>
      <c r="J14" s="29" t="str">
        <f t="shared" si="68"/>
        <v/>
      </c>
      <c r="K14" s="29" t="str">
        <f t="shared" si="69"/>
        <v/>
      </c>
      <c r="L14" s="29" t="str">
        <f t="shared" si="70"/>
        <v/>
      </c>
      <c r="M14" s="29" t="str">
        <f t="shared" si="71"/>
        <v/>
      </c>
      <c r="N14" s="29" t="str">
        <f t="shared" si="72"/>
        <v/>
      </c>
      <c r="O14" s="29">
        <f t="shared" ca="1" si="10"/>
        <v>2.8944402926208301</v>
      </c>
      <c r="P14" s="29" t="e">
        <f t="shared" ca="1" si="11"/>
        <v>#REF!</v>
      </c>
      <c r="Q14" s="29" t="e">
        <f t="shared" ca="1" si="12"/>
        <v>#REF!</v>
      </c>
      <c r="R14" s="29" t="e">
        <f t="shared" ca="1" si="13"/>
        <v>#REF!</v>
      </c>
      <c r="S14" s="29">
        <f t="shared" ca="1" si="14"/>
        <v>1.4801426015894801</v>
      </c>
      <c r="T14" s="29" t="e">
        <f t="shared" ca="1" si="15"/>
        <v>#REF!</v>
      </c>
      <c r="U14" s="29">
        <f t="shared" ca="1" si="16"/>
        <v>1.4641198282890799</v>
      </c>
      <c r="V14" s="29">
        <f t="shared" ca="1" si="17"/>
        <v>3.94457280442019</v>
      </c>
      <c r="W14" s="29" t="e">
        <f t="shared" ca="1" si="18"/>
        <v>#REF!</v>
      </c>
      <c r="X14" s="29">
        <f t="shared" ca="1" si="19"/>
        <v>28.675993433350001</v>
      </c>
      <c r="Y14" s="29" t="e">
        <f t="shared" ca="1" si="20"/>
        <v>#REF!</v>
      </c>
      <c r="Z14" s="29" t="e">
        <f t="shared" ca="1" si="21"/>
        <v>#REF!</v>
      </c>
      <c r="AA14" s="29" t="e">
        <f t="shared" ca="1" si="22"/>
        <v>#REF!</v>
      </c>
      <c r="AB14" s="29">
        <f t="shared" ca="1" si="23"/>
        <v>-1.3335547371441701</v>
      </c>
      <c r="AC14" s="29">
        <f t="shared" ca="1" si="24"/>
        <v>1.3379004052858701</v>
      </c>
      <c r="AD14" s="29" t="e">
        <f t="shared" ca="1" si="25"/>
        <v>#REF!</v>
      </c>
      <c r="AE14" s="29">
        <f t="shared" ca="1" si="26"/>
        <v>8.8693957115012108</v>
      </c>
      <c r="AF14" s="29" t="e">
        <f t="shared" ca="1" si="27"/>
        <v>#REF!</v>
      </c>
      <c r="AG14" s="29">
        <f t="shared" ca="1" si="28"/>
        <v>-1.34654970517804</v>
      </c>
      <c r="AH14" s="29" t="e">
        <f t="shared" ca="1" si="29"/>
        <v>#REF!</v>
      </c>
      <c r="AI14" s="29" t="e">
        <f t="shared" ca="1" si="30"/>
        <v>#REF!</v>
      </c>
      <c r="AJ14" s="29" t="e">
        <f t="shared" ca="1" si="31"/>
        <v>#REF!</v>
      </c>
      <c r="AK14" s="29" t="e">
        <f t="shared" ca="1" si="32"/>
        <v>#REF!</v>
      </c>
      <c r="AL14" s="29" t="e">
        <f t="shared" ca="1" si="33"/>
        <v>#REF!</v>
      </c>
      <c r="AM14" s="29" t="e">
        <f t="shared" ca="1" si="34"/>
        <v>#REF!</v>
      </c>
      <c r="AN14" s="29" t="e">
        <f t="shared" ca="1" si="35"/>
        <v>#REF!</v>
      </c>
      <c r="AO14" s="29" t="e">
        <f t="shared" ca="1" si="36"/>
        <v>#REF!</v>
      </c>
      <c r="AP14" s="29">
        <f t="shared" ca="1" si="37"/>
        <v>-1.5404274127939299</v>
      </c>
      <c r="AQ14" s="29" t="e">
        <f t="shared" ca="1" si="38"/>
        <v>#REF!</v>
      </c>
      <c r="AR14" s="29" t="e">
        <f t="shared" ca="1" si="39"/>
        <v>#REF!</v>
      </c>
      <c r="AS14" s="29">
        <f t="shared" ca="1" si="40"/>
        <v>4.9442605804414104</v>
      </c>
      <c r="AT14" s="29">
        <f t="shared" ca="1" si="41"/>
        <v>7.65157211404291</v>
      </c>
      <c r="AU14" s="29" t="e">
        <f t="shared" ca="1" si="42"/>
        <v>#REF!</v>
      </c>
      <c r="AV14" s="29" t="e">
        <f t="shared" ca="1" si="43"/>
        <v>#REF!</v>
      </c>
      <c r="AW14" s="29" t="e">
        <f t="shared" ca="1" si="44"/>
        <v>#REF!</v>
      </c>
      <c r="AX14" s="29" t="e">
        <f t="shared" ca="1" si="45"/>
        <v>#REF!</v>
      </c>
      <c r="AY14" s="29" t="e">
        <f t="shared" ca="1" si="46"/>
        <v>#REF!</v>
      </c>
      <c r="AZ14" s="29">
        <f t="shared" ca="1" si="47"/>
        <v>3.69500761942622</v>
      </c>
      <c r="BA14" s="29" t="e">
        <f t="shared" ca="1" si="48"/>
        <v>#REF!</v>
      </c>
      <c r="BB14" s="29">
        <f t="shared" ca="1" si="49"/>
        <v>2.04304904935382</v>
      </c>
      <c r="BC14" s="29" t="e">
        <f t="shared" ca="1" si="50"/>
        <v>#REF!</v>
      </c>
      <c r="BD14" s="29">
        <f t="shared" ca="1" si="51"/>
        <v>3.4407355675783502</v>
      </c>
      <c r="BE14" s="29" t="e">
        <f t="shared" ca="1" si="52"/>
        <v>#REF!</v>
      </c>
      <c r="BF14" s="29" t="e">
        <f t="shared" ca="1" si="53"/>
        <v>#REF!</v>
      </c>
      <c r="BG14" s="29" t="e">
        <f t="shared" ca="1" si="54"/>
        <v>#REF!</v>
      </c>
      <c r="BH14" s="29" t="e">
        <f t="shared" ca="1" si="55"/>
        <v>#REF!</v>
      </c>
      <c r="BI14" s="29">
        <f t="shared" ca="1" si="56"/>
        <v>2.2453539798333799</v>
      </c>
      <c r="BJ14" s="29" t="e">
        <f t="shared" ca="1" si="57"/>
        <v>#REF!</v>
      </c>
      <c r="BK14" s="29" t="e">
        <f t="shared" ca="1" si="58"/>
        <v>#REF!</v>
      </c>
      <c r="BL14" s="29" t="e">
        <f t="shared" ca="1" si="59"/>
        <v>#REF!</v>
      </c>
      <c r="BM14" s="29" t="e">
        <f t="shared" ca="1" si="60"/>
        <v>#REF!</v>
      </c>
      <c r="BN14" s="29">
        <f t="shared" ca="1" si="61"/>
        <v>4.294060052042</v>
      </c>
      <c r="BO14" s="29">
        <f t="shared" ca="1" si="62"/>
        <v>-6.9894868150549403</v>
      </c>
      <c r="BP14" s="29" t="e">
        <f t="shared" ca="1" si="62"/>
        <v>#REF!</v>
      </c>
      <c r="BQ14" s="29" t="e">
        <f t="shared" ca="1" si="62"/>
        <v>#REF!</v>
      </c>
      <c r="BR14" s="29" t="e">
        <f t="shared" ca="1" si="62"/>
        <v>#REF!</v>
      </c>
      <c r="BS14" s="29" t="e">
        <f t="shared" ca="1" si="62"/>
        <v>#REF!</v>
      </c>
      <c r="BT14" s="29" t="e">
        <f t="shared" ca="1" si="62"/>
        <v>#REF!</v>
      </c>
      <c r="BU14" s="29" t="e">
        <f t="shared" ca="1" si="62"/>
        <v>#REF!</v>
      </c>
      <c r="BV14" s="29" t="e">
        <f t="shared" ca="1" si="62"/>
        <v>#REF!</v>
      </c>
      <c r="BW14" s="29" t="e">
        <f t="shared" ca="1" si="62"/>
        <v>#REF!</v>
      </c>
      <c r="BX14" s="29" t="e">
        <f t="shared" ca="1" si="62"/>
        <v>#REF!</v>
      </c>
      <c r="BY14" s="29" t="e">
        <f t="shared" ca="1" si="62"/>
        <v>#REF!</v>
      </c>
    </row>
    <row r="15" spans="1:78" x14ac:dyDescent="0.3">
      <c r="D15" s="28">
        <f t="shared" ca="1" si="63"/>
        <v>38200</v>
      </c>
      <c r="E15" s="28">
        <f t="shared" ca="1" si="5"/>
        <v>38200</v>
      </c>
      <c r="F15" s="29" t="e">
        <f t="shared" si="64"/>
        <v>#VALUE!</v>
      </c>
      <c r="G15" s="29" t="str">
        <f t="shared" si="65"/>
        <v/>
      </c>
      <c r="H15" s="29" t="str">
        <f t="shared" si="66"/>
        <v/>
      </c>
      <c r="I15" s="29" t="str">
        <f t="shared" si="67"/>
        <v/>
      </c>
      <c r="J15" s="29" t="str">
        <f t="shared" si="68"/>
        <v/>
      </c>
      <c r="K15" s="29" t="str">
        <f t="shared" si="69"/>
        <v/>
      </c>
      <c r="L15" s="29" t="str">
        <f t="shared" si="70"/>
        <v/>
      </c>
      <c r="M15" s="29" t="str">
        <f t="shared" si="71"/>
        <v/>
      </c>
      <c r="N15" s="29" t="str">
        <f t="shared" si="72"/>
        <v/>
      </c>
      <c r="O15" s="29">
        <f t="shared" ca="1" si="10"/>
        <v>2.8944402926208301</v>
      </c>
      <c r="P15" s="29" t="e">
        <f t="shared" ca="1" si="11"/>
        <v>#REF!</v>
      </c>
      <c r="Q15" s="29" t="e">
        <f t="shared" ca="1" si="12"/>
        <v>#REF!</v>
      </c>
      <c r="R15" s="29" t="e">
        <f t="shared" ca="1" si="13"/>
        <v>#REF!</v>
      </c>
      <c r="S15" s="29">
        <f t="shared" ca="1" si="14"/>
        <v>1.4801426015894801</v>
      </c>
      <c r="T15" s="29" t="e">
        <f t="shared" ca="1" si="15"/>
        <v>#REF!</v>
      </c>
      <c r="U15" s="29">
        <f t="shared" ca="1" si="16"/>
        <v>1.4641198282890799</v>
      </c>
      <c r="V15" s="29">
        <f t="shared" ca="1" si="17"/>
        <v>3.94457280442019</v>
      </c>
      <c r="W15" s="29" t="e">
        <f t="shared" ca="1" si="18"/>
        <v>#REF!</v>
      </c>
      <c r="X15" s="29">
        <f t="shared" ca="1" si="19"/>
        <v>28.675993433350001</v>
      </c>
      <c r="Y15" s="29" t="e">
        <f t="shared" ca="1" si="20"/>
        <v>#REF!</v>
      </c>
      <c r="Z15" s="29" t="e">
        <f t="shared" ca="1" si="21"/>
        <v>#REF!</v>
      </c>
      <c r="AA15" s="29" t="e">
        <f t="shared" ca="1" si="22"/>
        <v>#REF!</v>
      </c>
      <c r="AB15" s="29">
        <f t="shared" ca="1" si="23"/>
        <v>-1.3335547371441701</v>
      </c>
      <c r="AC15" s="29">
        <f t="shared" ca="1" si="24"/>
        <v>1.3379004052858701</v>
      </c>
      <c r="AD15" s="29" t="e">
        <f t="shared" ca="1" si="25"/>
        <v>#REF!</v>
      </c>
      <c r="AE15" s="29">
        <f t="shared" ca="1" si="26"/>
        <v>8.8693957115012108</v>
      </c>
      <c r="AF15" s="29" t="e">
        <f t="shared" ca="1" si="27"/>
        <v>#REF!</v>
      </c>
      <c r="AG15" s="29">
        <f t="shared" ca="1" si="28"/>
        <v>-1.34654970517804</v>
      </c>
      <c r="AH15" s="29" t="e">
        <f t="shared" ca="1" si="29"/>
        <v>#REF!</v>
      </c>
      <c r="AI15" s="29" t="e">
        <f t="shared" ca="1" si="30"/>
        <v>#REF!</v>
      </c>
      <c r="AJ15" s="29" t="e">
        <f t="shared" ca="1" si="31"/>
        <v>#REF!</v>
      </c>
      <c r="AK15" s="29" t="e">
        <f t="shared" ca="1" si="32"/>
        <v>#REF!</v>
      </c>
      <c r="AL15" s="29" t="e">
        <f t="shared" ca="1" si="33"/>
        <v>#REF!</v>
      </c>
      <c r="AM15" s="29" t="e">
        <f t="shared" ca="1" si="34"/>
        <v>#REF!</v>
      </c>
      <c r="AN15" s="29" t="e">
        <f t="shared" ca="1" si="35"/>
        <v>#REF!</v>
      </c>
      <c r="AO15" s="29" t="e">
        <f t="shared" ca="1" si="36"/>
        <v>#REF!</v>
      </c>
      <c r="AP15" s="29">
        <f t="shared" ca="1" si="37"/>
        <v>-1.5404274127939299</v>
      </c>
      <c r="AQ15" s="29" t="e">
        <f t="shared" ca="1" si="38"/>
        <v>#REF!</v>
      </c>
      <c r="AR15" s="29" t="e">
        <f t="shared" ca="1" si="39"/>
        <v>#REF!</v>
      </c>
      <c r="AS15" s="29">
        <f t="shared" ca="1" si="40"/>
        <v>4.9442605804414104</v>
      </c>
      <c r="AT15" s="29">
        <f t="shared" ca="1" si="41"/>
        <v>7.65157211404291</v>
      </c>
      <c r="AU15" s="29" t="e">
        <f t="shared" ca="1" si="42"/>
        <v>#REF!</v>
      </c>
      <c r="AV15" s="29" t="e">
        <f t="shared" ca="1" si="43"/>
        <v>#REF!</v>
      </c>
      <c r="AW15" s="29" t="e">
        <f t="shared" ca="1" si="44"/>
        <v>#REF!</v>
      </c>
      <c r="AX15" s="29" t="e">
        <f t="shared" ca="1" si="45"/>
        <v>#REF!</v>
      </c>
      <c r="AY15" s="29" t="e">
        <f t="shared" ca="1" si="46"/>
        <v>#REF!</v>
      </c>
      <c r="AZ15" s="29">
        <f t="shared" ca="1" si="47"/>
        <v>3.69500761942622</v>
      </c>
      <c r="BA15" s="29" t="e">
        <f t="shared" ca="1" si="48"/>
        <v>#REF!</v>
      </c>
      <c r="BB15" s="29">
        <f t="shared" ca="1" si="49"/>
        <v>2.04304904935382</v>
      </c>
      <c r="BC15" s="29" t="e">
        <f t="shared" ca="1" si="50"/>
        <v>#REF!</v>
      </c>
      <c r="BD15" s="29">
        <f t="shared" ca="1" si="51"/>
        <v>3.4407355675783502</v>
      </c>
      <c r="BE15" s="29" t="e">
        <f t="shared" ca="1" si="52"/>
        <v>#REF!</v>
      </c>
      <c r="BF15" s="29" t="e">
        <f t="shared" ca="1" si="53"/>
        <v>#REF!</v>
      </c>
      <c r="BG15" s="29" t="e">
        <f t="shared" ca="1" si="54"/>
        <v>#REF!</v>
      </c>
      <c r="BH15" s="29" t="e">
        <f t="shared" ca="1" si="55"/>
        <v>#REF!</v>
      </c>
      <c r="BI15" s="29">
        <f t="shared" ca="1" si="56"/>
        <v>2.2453539798333799</v>
      </c>
      <c r="BJ15" s="29" t="e">
        <f t="shared" ca="1" si="57"/>
        <v>#REF!</v>
      </c>
      <c r="BK15" s="29" t="e">
        <f t="shared" ca="1" si="58"/>
        <v>#REF!</v>
      </c>
      <c r="BL15" s="29" t="e">
        <f t="shared" ca="1" si="59"/>
        <v>#REF!</v>
      </c>
      <c r="BM15" s="29" t="e">
        <f t="shared" ca="1" si="60"/>
        <v>#REF!</v>
      </c>
      <c r="BN15" s="29">
        <f t="shared" ca="1" si="61"/>
        <v>4.294060052042</v>
      </c>
      <c r="BO15" s="29">
        <f t="shared" ca="1" si="62"/>
        <v>-6.9894868150549403</v>
      </c>
      <c r="BP15" s="29" t="e">
        <f t="shared" ca="1" si="62"/>
        <v>#REF!</v>
      </c>
      <c r="BQ15" s="29" t="e">
        <f t="shared" ca="1" si="62"/>
        <v>#REF!</v>
      </c>
      <c r="BR15" s="29" t="e">
        <f t="shared" ca="1" si="62"/>
        <v>#REF!</v>
      </c>
      <c r="BS15" s="29" t="e">
        <f t="shared" ca="1" si="62"/>
        <v>#REF!</v>
      </c>
      <c r="BT15" s="29" t="e">
        <f t="shared" ca="1" si="62"/>
        <v>#REF!</v>
      </c>
      <c r="BU15" s="29" t="e">
        <f t="shared" ca="1" si="62"/>
        <v>#REF!</v>
      </c>
      <c r="BV15" s="29" t="e">
        <f t="shared" ca="1" si="62"/>
        <v>#REF!</v>
      </c>
      <c r="BW15" s="29" t="e">
        <f t="shared" ca="1" si="62"/>
        <v>#REF!</v>
      </c>
      <c r="BX15" s="29" t="e">
        <f t="shared" ca="1" si="62"/>
        <v>#REF!</v>
      </c>
      <c r="BY15" s="29" t="e">
        <f t="shared" ca="1" si="62"/>
        <v>#REF!</v>
      </c>
    </row>
    <row r="16" spans="1:78" x14ac:dyDescent="0.3">
      <c r="D16" s="28">
        <f t="shared" ca="1" si="63"/>
        <v>38231</v>
      </c>
      <c r="E16" s="28">
        <f t="shared" ca="1" si="5"/>
        <v>38231</v>
      </c>
      <c r="F16" s="29" t="e">
        <f t="shared" si="64"/>
        <v>#VALUE!</v>
      </c>
      <c r="G16" s="29" t="str">
        <f t="shared" si="65"/>
        <v/>
      </c>
      <c r="H16" s="29" t="str">
        <f t="shared" si="66"/>
        <v/>
      </c>
      <c r="I16" s="29" t="str">
        <f t="shared" si="67"/>
        <v/>
      </c>
      <c r="J16" s="29" t="str">
        <f t="shared" si="68"/>
        <v/>
      </c>
      <c r="K16" s="29" t="str">
        <f t="shared" si="69"/>
        <v/>
      </c>
      <c r="L16" s="29" t="str">
        <f t="shared" si="70"/>
        <v/>
      </c>
      <c r="M16" s="29" t="str">
        <f t="shared" si="71"/>
        <v/>
      </c>
      <c r="N16" s="29" t="str">
        <f t="shared" si="72"/>
        <v/>
      </c>
      <c r="O16" s="29">
        <f t="shared" ca="1" si="10"/>
        <v>2.8944402926208301</v>
      </c>
      <c r="P16" s="29" t="e">
        <f t="shared" ca="1" si="11"/>
        <v>#REF!</v>
      </c>
      <c r="Q16" s="29" t="e">
        <f t="shared" ca="1" si="12"/>
        <v>#REF!</v>
      </c>
      <c r="R16" s="29" t="e">
        <f t="shared" ca="1" si="13"/>
        <v>#REF!</v>
      </c>
      <c r="S16" s="29">
        <f t="shared" ca="1" si="14"/>
        <v>1.4801426015894801</v>
      </c>
      <c r="T16" s="29" t="e">
        <f t="shared" ca="1" si="15"/>
        <v>#REF!</v>
      </c>
      <c r="U16" s="29">
        <f t="shared" ca="1" si="16"/>
        <v>1.4641198282890799</v>
      </c>
      <c r="V16" s="29">
        <f t="shared" ca="1" si="17"/>
        <v>3.94457280442019</v>
      </c>
      <c r="W16" s="29" t="e">
        <f t="shared" ca="1" si="18"/>
        <v>#REF!</v>
      </c>
      <c r="X16" s="29">
        <f t="shared" ca="1" si="19"/>
        <v>28.675993433350001</v>
      </c>
      <c r="Y16" s="29" t="e">
        <f t="shared" ca="1" si="20"/>
        <v>#REF!</v>
      </c>
      <c r="Z16" s="29" t="e">
        <f t="shared" ca="1" si="21"/>
        <v>#REF!</v>
      </c>
      <c r="AA16" s="29" t="e">
        <f t="shared" ca="1" si="22"/>
        <v>#REF!</v>
      </c>
      <c r="AB16" s="29">
        <f t="shared" ca="1" si="23"/>
        <v>-1.3335547371441701</v>
      </c>
      <c r="AC16" s="29">
        <f t="shared" ca="1" si="24"/>
        <v>1.3379004052858701</v>
      </c>
      <c r="AD16" s="29" t="e">
        <f t="shared" ca="1" si="25"/>
        <v>#REF!</v>
      </c>
      <c r="AE16" s="29">
        <f t="shared" ca="1" si="26"/>
        <v>8.8693957115012108</v>
      </c>
      <c r="AF16" s="29" t="e">
        <f t="shared" ca="1" si="27"/>
        <v>#REF!</v>
      </c>
      <c r="AG16" s="29">
        <f t="shared" ca="1" si="28"/>
        <v>-1.34654970517804</v>
      </c>
      <c r="AH16" s="29" t="e">
        <f t="shared" ca="1" si="29"/>
        <v>#REF!</v>
      </c>
      <c r="AI16" s="29" t="e">
        <f t="shared" ca="1" si="30"/>
        <v>#REF!</v>
      </c>
      <c r="AJ16" s="29" t="e">
        <f t="shared" ca="1" si="31"/>
        <v>#REF!</v>
      </c>
      <c r="AK16" s="29" t="e">
        <f t="shared" ca="1" si="32"/>
        <v>#REF!</v>
      </c>
      <c r="AL16" s="29" t="e">
        <f t="shared" ca="1" si="33"/>
        <v>#REF!</v>
      </c>
      <c r="AM16" s="29" t="e">
        <f t="shared" ca="1" si="34"/>
        <v>#REF!</v>
      </c>
      <c r="AN16" s="29" t="e">
        <f t="shared" ca="1" si="35"/>
        <v>#REF!</v>
      </c>
      <c r="AO16" s="29" t="e">
        <f t="shared" ca="1" si="36"/>
        <v>#REF!</v>
      </c>
      <c r="AP16" s="29">
        <f t="shared" ca="1" si="37"/>
        <v>-1.5404274127939299</v>
      </c>
      <c r="AQ16" s="29" t="e">
        <f t="shared" ca="1" si="38"/>
        <v>#REF!</v>
      </c>
      <c r="AR16" s="29" t="e">
        <f t="shared" ca="1" si="39"/>
        <v>#REF!</v>
      </c>
      <c r="AS16" s="29">
        <f t="shared" ca="1" si="40"/>
        <v>4.9442605804414104</v>
      </c>
      <c r="AT16" s="29">
        <f t="shared" ca="1" si="41"/>
        <v>7.65157211404291</v>
      </c>
      <c r="AU16" s="29" t="e">
        <f t="shared" ca="1" si="42"/>
        <v>#REF!</v>
      </c>
      <c r="AV16" s="29" t="e">
        <f t="shared" ca="1" si="43"/>
        <v>#REF!</v>
      </c>
      <c r="AW16" s="29" t="e">
        <f t="shared" ca="1" si="44"/>
        <v>#REF!</v>
      </c>
      <c r="AX16" s="29" t="e">
        <f t="shared" ca="1" si="45"/>
        <v>#REF!</v>
      </c>
      <c r="AY16" s="29" t="e">
        <f t="shared" ca="1" si="46"/>
        <v>#REF!</v>
      </c>
      <c r="AZ16" s="29">
        <f t="shared" ca="1" si="47"/>
        <v>3.69500761942622</v>
      </c>
      <c r="BA16" s="29" t="e">
        <f t="shared" ca="1" si="48"/>
        <v>#REF!</v>
      </c>
      <c r="BB16" s="29">
        <f t="shared" ca="1" si="49"/>
        <v>2.04304904935382</v>
      </c>
      <c r="BC16" s="29" t="e">
        <f t="shared" ca="1" si="50"/>
        <v>#REF!</v>
      </c>
      <c r="BD16" s="29">
        <f t="shared" ca="1" si="51"/>
        <v>3.4407355675783502</v>
      </c>
      <c r="BE16" s="29" t="e">
        <f t="shared" ca="1" si="52"/>
        <v>#REF!</v>
      </c>
      <c r="BF16" s="29" t="e">
        <f t="shared" ca="1" si="53"/>
        <v>#REF!</v>
      </c>
      <c r="BG16" s="29" t="e">
        <f t="shared" ca="1" si="54"/>
        <v>#REF!</v>
      </c>
      <c r="BH16" s="29" t="e">
        <f t="shared" ca="1" si="55"/>
        <v>#REF!</v>
      </c>
      <c r="BI16" s="29">
        <f t="shared" ca="1" si="56"/>
        <v>2.2453539798333799</v>
      </c>
      <c r="BJ16" s="29" t="e">
        <f t="shared" ca="1" si="57"/>
        <v>#REF!</v>
      </c>
      <c r="BK16" s="29" t="e">
        <f t="shared" ca="1" si="58"/>
        <v>#REF!</v>
      </c>
      <c r="BL16" s="29" t="e">
        <f t="shared" ca="1" si="59"/>
        <v>#REF!</v>
      </c>
      <c r="BM16" s="29" t="e">
        <f t="shared" ca="1" si="60"/>
        <v>#REF!</v>
      </c>
      <c r="BN16" s="29">
        <f t="shared" ca="1" si="61"/>
        <v>4.294060052042</v>
      </c>
      <c r="BO16" s="29">
        <f t="shared" ca="1" si="62"/>
        <v>-6.9894868150549403</v>
      </c>
      <c r="BP16" s="29" t="e">
        <f t="shared" ca="1" si="62"/>
        <v>#REF!</v>
      </c>
      <c r="BQ16" s="29" t="e">
        <f t="shared" ca="1" si="62"/>
        <v>#REF!</v>
      </c>
      <c r="BR16" s="29" t="e">
        <f t="shared" ca="1" si="62"/>
        <v>#REF!</v>
      </c>
      <c r="BS16" s="29" t="e">
        <f t="shared" ca="1" si="62"/>
        <v>#REF!</v>
      </c>
      <c r="BT16" s="29" t="e">
        <f t="shared" ca="1" si="62"/>
        <v>#REF!</v>
      </c>
      <c r="BU16" s="29" t="e">
        <f t="shared" ca="1" si="62"/>
        <v>#REF!</v>
      </c>
      <c r="BV16" s="29" t="e">
        <f t="shared" ca="1" si="62"/>
        <v>#REF!</v>
      </c>
      <c r="BW16" s="29" t="e">
        <f t="shared" ca="1" si="62"/>
        <v>#REF!</v>
      </c>
      <c r="BX16" s="29" t="e">
        <f t="shared" ca="1" si="62"/>
        <v>#REF!</v>
      </c>
      <c r="BY16" s="29" t="e">
        <f t="shared" ca="1" si="62"/>
        <v>#REF!</v>
      </c>
    </row>
    <row r="17" spans="4:77" x14ac:dyDescent="0.3">
      <c r="D17" s="28">
        <f t="shared" ca="1" si="63"/>
        <v>38261</v>
      </c>
      <c r="E17" s="28">
        <f t="shared" ca="1" si="5"/>
        <v>38261</v>
      </c>
      <c r="F17" s="29" t="e">
        <f t="shared" si="64"/>
        <v>#VALUE!</v>
      </c>
      <c r="G17" s="29" t="str">
        <f t="shared" si="65"/>
        <v/>
      </c>
      <c r="H17" s="29" t="str">
        <f t="shared" si="66"/>
        <v/>
      </c>
      <c r="I17" s="29" t="str">
        <f t="shared" si="67"/>
        <v/>
      </c>
      <c r="J17" s="29" t="str">
        <f t="shared" si="68"/>
        <v/>
      </c>
      <c r="K17" s="29" t="str">
        <f t="shared" si="69"/>
        <v/>
      </c>
      <c r="L17" s="29" t="str">
        <f t="shared" si="70"/>
        <v/>
      </c>
      <c r="M17" s="29" t="str">
        <f t="shared" si="71"/>
        <v/>
      </c>
      <c r="N17" s="29" t="str">
        <f t="shared" si="72"/>
        <v/>
      </c>
      <c r="O17" s="29">
        <f t="shared" ca="1" si="10"/>
        <v>2.8944402926208301</v>
      </c>
      <c r="P17" s="29" t="e">
        <f t="shared" ca="1" si="11"/>
        <v>#REF!</v>
      </c>
      <c r="Q17" s="29" t="e">
        <f t="shared" ca="1" si="12"/>
        <v>#REF!</v>
      </c>
      <c r="R17" s="29" t="e">
        <f t="shared" ca="1" si="13"/>
        <v>#REF!</v>
      </c>
      <c r="S17" s="29">
        <f t="shared" ca="1" si="14"/>
        <v>1.4801426015894801</v>
      </c>
      <c r="T17" s="29" t="e">
        <f t="shared" ca="1" si="15"/>
        <v>#REF!</v>
      </c>
      <c r="U17" s="29">
        <f t="shared" ca="1" si="16"/>
        <v>1.4641198282890799</v>
      </c>
      <c r="V17" s="29">
        <f t="shared" ca="1" si="17"/>
        <v>3.94457280442019</v>
      </c>
      <c r="W17" s="29" t="e">
        <f t="shared" ca="1" si="18"/>
        <v>#REF!</v>
      </c>
      <c r="X17" s="29">
        <f t="shared" ca="1" si="19"/>
        <v>28.675993433350001</v>
      </c>
      <c r="Y17" s="29" t="e">
        <f t="shared" ca="1" si="20"/>
        <v>#REF!</v>
      </c>
      <c r="Z17" s="29" t="e">
        <f t="shared" ca="1" si="21"/>
        <v>#REF!</v>
      </c>
      <c r="AA17" s="29" t="e">
        <f t="shared" ca="1" si="22"/>
        <v>#REF!</v>
      </c>
      <c r="AB17" s="29">
        <f t="shared" ca="1" si="23"/>
        <v>-1.3335547371441701</v>
      </c>
      <c r="AC17" s="29">
        <f t="shared" ca="1" si="24"/>
        <v>1.3379004052858701</v>
      </c>
      <c r="AD17" s="29" t="e">
        <f t="shared" ca="1" si="25"/>
        <v>#REF!</v>
      </c>
      <c r="AE17" s="29">
        <f t="shared" ca="1" si="26"/>
        <v>8.8693957115012108</v>
      </c>
      <c r="AF17" s="29" t="e">
        <f t="shared" ca="1" si="27"/>
        <v>#REF!</v>
      </c>
      <c r="AG17" s="29">
        <f t="shared" ca="1" si="28"/>
        <v>-1.34654970517804</v>
      </c>
      <c r="AH17" s="29" t="e">
        <f t="shared" ca="1" si="29"/>
        <v>#REF!</v>
      </c>
      <c r="AI17" s="29" t="e">
        <f t="shared" ca="1" si="30"/>
        <v>#REF!</v>
      </c>
      <c r="AJ17" s="29" t="e">
        <f t="shared" ca="1" si="31"/>
        <v>#REF!</v>
      </c>
      <c r="AK17" s="29" t="e">
        <f t="shared" ca="1" si="32"/>
        <v>#REF!</v>
      </c>
      <c r="AL17" s="29" t="e">
        <f t="shared" ca="1" si="33"/>
        <v>#REF!</v>
      </c>
      <c r="AM17" s="29" t="e">
        <f t="shared" ca="1" si="34"/>
        <v>#REF!</v>
      </c>
      <c r="AN17" s="29" t="e">
        <f t="shared" ca="1" si="35"/>
        <v>#REF!</v>
      </c>
      <c r="AO17" s="29" t="e">
        <f t="shared" ca="1" si="36"/>
        <v>#REF!</v>
      </c>
      <c r="AP17" s="29">
        <f t="shared" ca="1" si="37"/>
        <v>-1.5404274127939299</v>
      </c>
      <c r="AQ17" s="29" t="e">
        <f t="shared" ca="1" si="38"/>
        <v>#REF!</v>
      </c>
      <c r="AR17" s="29" t="e">
        <f t="shared" ca="1" si="39"/>
        <v>#REF!</v>
      </c>
      <c r="AS17" s="29">
        <f t="shared" ca="1" si="40"/>
        <v>4.9442605804414104</v>
      </c>
      <c r="AT17" s="29">
        <f t="shared" ca="1" si="41"/>
        <v>7.65157211404291</v>
      </c>
      <c r="AU17" s="29" t="e">
        <f t="shared" ca="1" si="42"/>
        <v>#REF!</v>
      </c>
      <c r="AV17" s="29" t="e">
        <f t="shared" ca="1" si="43"/>
        <v>#REF!</v>
      </c>
      <c r="AW17" s="29" t="e">
        <f t="shared" ca="1" si="44"/>
        <v>#REF!</v>
      </c>
      <c r="AX17" s="29" t="e">
        <f t="shared" ca="1" si="45"/>
        <v>#REF!</v>
      </c>
      <c r="AY17" s="29" t="e">
        <f t="shared" ca="1" si="46"/>
        <v>#REF!</v>
      </c>
      <c r="AZ17" s="29">
        <f t="shared" ca="1" si="47"/>
        <v>3.69500761942622</v>
      </c>
      <c r="BA17" s="29" t="e">
        <f t="shared" ca="1" si="48"/>
        <v>#REF!</v>
      </c>
      <c r="BB17" s="29">
        <f t="shared" ca="1" si="49"/>
        <v>2.04304904935382</v>
      </c>
      <c r="BC17" s="29" t="e">
        <f t="shared" ca="1" si="50"/>
        <v>#REF!</v>
      </c>
      <c r="BD17" s="29">
        <f t="shared" ca="1" si="51"/>
        <v>3.4407355675783502</v>
      </c>
      <c r="BE17" s="29" t="e">
        <f t="shared" ca="1" si="52"/>
        <v>#REF!</v>
      </c>
      <c r="BF17" s="29" t="e">
        <f t="shared" ca="1" si="53"/>
        <v>#REF!</v>
      </c>
      <c r="BG17" s="29" t="e">
        <f t="shared" ca="1" si="54"/>
        <v>#REF!</v>
      </c>
      <c r="BH17" s="29" t="e">
        <f t="shared" ca="1" si="55"/>
        <v>#REF!</v>
      </c>
      <c r="BI17" s="29">
        <f t="shared" ca="1" si="56"/>
        <v>2.2453539798333799</v>
      </c>
      <c r="BJ17" s="29" t="e">
        <f t="shared" ca="1" si="57"/>
        <v>#REF!</v>
      </c>
      <c r="BK17" s="29" t="e">
        <f t="shared" ca="1" si="58"/>
        <v>#REF!</v>
      </c>
      <c r="BL17" s="29" t="e">
        <f t="shared" ca="1" si="59"/>
        <v>#REF!</v>
      </c>
      <c r="BM17" s="29" t="e">
        <f t="shared" ca="1" si="60"/>
        <v>#REF!</v>
      </c>
      <c r="BN17" s="29">
        <f t="shared" ca="1" si="61"/>
        <v>4.294060052042</v>
      </c>
      <c r="BO17" s="29">
        <f t="shared" ca="1" si="62"/>
        <v>-6.9894868150549403</v>
      </c>
      <c r="BP17" s="29" t="e">
        <f t="shared" ca="1" si="62"/>
        <v>#REF!</v>
      </c>
      <c r="BQ17" s="29" t="e">
        <f t="shared" ca="1" si="62"/>
        <v>#REF!</v>
      </c>
      <c r="BR17" s="29" t="e">
        <f t="shared" ca="1" si="62"/>
        <v>#REF!</v>
      </c>
      <c r="BS17" s="29" t="e">
        <f t="shared" ca="1" si="62"/>
        <v>#REF!</v>
      </c>
      <c r="BT17" s="29" t="e">
        <f t="shared" ca="1" si="62"/>
        <v>#REF!</v>
      </c>
      <c r="BU17" s="29" t="e">
        <f t="shared" ca="1" si="62"/>
        <v>#REF!</v>
      </c>
      <c r="BV17" s="29" t="e">
        <f t="shared" ca="1" si="62"/>
        <v>#REF!</v>
      </c>
      <c r="BW17" s="29" t="e">
        <f t="shared" ca="1" si="62"/>
        <v>#REF!</v>
      </c>
      <c r="BX17" s="29" t="e">
        <f t="shared" ca="1" si="62"/>
        <v>#REF!</v>
      </c>
      <c r="BY17" s="29" t="e">
        <f t="shared" ca="1" si="62"/>
        <v>#REF!</v>
      </c>
    </row>
    <row r="18" spans="4:77" x14ac:dyDescent="0.3">
      <c r="D18" s="28">
        <f t="shared" ca="1" si="63"/>
        <v>38292</v>
      </c>
      <c r="E18" s="28">
        <f t="shared" ca="1" si="5"/>
        <v>38292</v>
      </c>
      <c r="F18" s="29" t="e">
        <f t="shared" si="64"/>
        <v>#VALUE!</v>
      </c>
      <c r="G18" s="29" t="str">
        <f t="shared" si="65"/>
        <v/>
      </c>
      <c r="H18" s="29" t="str">
        <f t="shared" si="66"/>
        <v/>
      </c>
      <c r="I18" s="29" t="str">
        <f t="shared" si="67"/>
        <v/>
      </c>
      <c r="J18" s="29" t="str">
        <f t="shared" si="68"/>
        <v/>
      </c>
      <c r="K18" s="29" t="str">
        <f t="shared" si="69"/>
        <v/>
      </c>
      <c r="L18" s="29" t="str">
        <f t="shared" si="70"/>
        <v/>
      </c>
      <c r="M18" s="29" t="str">
        <f t="shared" si="71"/>
        <v/>
      </c>
      <c r="N18" s="29" t="str">
        <f t="shared" si="72"/>
        <v/>
      </c>
      <c r="O18" s="29">
        <f t="shared" ca="1" si="10"/>
        <v>2.8944402926208301</v>
      </c>
      <c r="P18" s="29" t="e">
        <f t="shared" ca="1" si="11"/>
        <v>#REF!</v>
      </c>
      <c r="Q18" s="29" t="e">
        <f t="shared" ca="1" si="12"/>
        <v>#REF!</v>
      </c>
      <c r="R18" s="29" t="e">
        <f t="shared" ca="1" si="13"/>
        <v>#REF!</v>
      </c>
      <c r="S18" s="29">
        <f t="shared" ca="1" si="14"/>
        <v>1.4801426015894801</v>
      </c>
      <c r="T18" s="29" t="e">
        <f t="shared" ca="1" si="15"/>
        <v>#REF!</v>
      </c>
      <c r="U18" s="29">
        <f t="shared" ca="1" si="16"/>
        <v>1.4641198282890799</v>
      </c>
      <c r="V18" s="29">
        <f t="shared" ca="1" si="17"/>
        <v>3.94457280442019</v>
      </c>
      <c r="W18" s="29" t="e">
        <f t="shared" ca="1" si="18"/>
        <v>#REF!</v>
      </c>
      <c r="X18" s="29">
        <f t="shared" ca="1" si="19"/>
        <v>28.675993433350001</v>
      </c>
      <c r="Y18" s="29" t="e">
        <f t="shared" ca="1" si="20"/>
        <v>#REF!</v>
      </c>
      <c r="Z18" s="29" t="e">
        <f t="shared" ca="1" si="21"/>
        <v>#REF!</v>
      </c>
      <c r="AA18" s="29" t="e">
        <f t="shared" ca="1" si="22"/>
        <v>#REF!</v>
      </c>
      <c r="AB18" s="29">
        <f t="shared" ca="1" si="23"/>
        <v>-1.3335547371441701</v>
      </c>
      <c r="AC18" s="29">
        <f t="shared" ca="1" si="24"/>
        <v>1.3379004052858701</v>
      </c>
      <c r="AD18" s="29" t="e">
        <f t="shared" ca="1" si="25"/>
        <v>#REF!</v>
      </c>
      <c r="AE18" s="29">
        <f t="shared" ca="1" si="26"/>
        <v>8.8693957115012108</v>
      </c>
      <c r="AF18" s="29" t="e">
        <f t="shared" ca="1" si="27"/>
        <v>#REF!</v>
      </c>
      <c r="AG18" s="29">
        <f t="shared" ca="1" si="28"/>
        <v>-1.34654970517804</v>
      </c>
      <c r="AH18" s="29" t="e">
        <f t="shared" ca="1" si="29"/>
        <v>#REF!</v>
      </c>
      <c r="AI18" s="29" t="e">
        <f t="shared" ca="1" si="30"/>
        <v>#REF!</v>
      </c>
      <c r="AJ18" s="29" t="e">
        <f t="shared" ca="1" si="31"/>
        <v>#REF!</v>
      </c>
      <c r="AK18" s="29" t="e">
        <f t="shared" ca="1" si="32"/>
        <v>#REF!</v>
      </c>
      <c r="AL18" s="29" t="e">
        <f t="shared" ca="1" si="33"/>
        <v>#REF!</v>
      </c>
      <c r="AM18" s="29" t="e">
        <f t="shared" ca="1" si="34"/>
        <v>#REF!</v>
      </c>
      <c r="AN18" s="29" t="e">
        <f t="shared" ca="1" si="35"/>
        <v>#REF!</v>
      </c>
      <c r="AO18" s="29" t="e">
        <f t="shared" ca="1" si="36"/>
        <v>#REF!</v>
      </c>
      <c r="AP18" s="29">
        <f t="shared" ca="1" si="37"/>
        <v>-1.5404274127939299</v>
      </c>
      <c r="AQ18" s="29" t="e">
        <f t="shared" ca="1" si="38"/>
        <v>#REF!</v>
      </c>
      <c r="AR18" s="29" t="e">
        <f t="shared" ca="1" si="39"/>
        <v>#REF!</v>
      </c>
      <c r="AS18" s="29">
        <f t="shared" ca="1" si="40"/>
        <v>4.9442605804414104</v>
      </c>
      <c r="AT18" s="29">
        <f t="shared" ca="1" si="41"/>
        <v>7.65157211404291</v>
      </c>
      <c r="AU18" s="29" t="e">
        <f t="shared" ca="1" si="42"/>
        <v>#REF!</v>
      </c>
      <c r="AV18" s="29" t="e">
        <f t="shared" ca="1" si="43"/>
        <v>#REF!</v>
      </c>
      <c r="AW18" s="29" t="e">
        <f t="shared" ca="1" si="44"/>
        <v>#REF!</v>
      </c>
      <c r="AX18" s="29" t="e">
        <f t="shared" ca="1" si="45"/>
        <v>#REF!</v>
      </c>
      <c r="AY18" s="29" t="e">
        <f t="shared" ca="1" si="46"/>
        <v>#REF!</v>
      </c>
      <c r="AZ18" s="29">
        <f t="shared" ca="1" si="47"/>
        <v>3.69500761942622</v>
      </c>
      <c r="BA18" s="29" t="e">
        <f t="shared" ca="1" si="48"/>
        <v>#REF!</v>
      </c>
      <c r="BB18" s="29">
        <f t="shared" ca="1" si="49"/>
        <v>2.04304904935382</v>
      </c>
      <c r="BC18" s="29" t="e">
        <f t="shared" ca="1" si="50"/>
        <v>#REF!</v>
      </c>
      <c r="BD18" s="29">
        <f t="shared" ca="1" si="51"/>
        <v>3.4407355675783502</v>
      </c>
      <c r="BE18" s="29" t="e">
        <f t="shared" ca="1" si="52"/>
        <v>#REF!</v>
      </c>
      <c r="BF18" s="29" t="e">
        <f t="shared" ca="1" si="53"/>
        <v>#REF!</v>
      </c>
      <c r="BG18" s="29" t="e">
        <f t="shared" ca="1" si="54"/>
        <v>#REF!</v>
      </c>
      <c r="BH18" s="29" t="e">
        <f t="shared" ca="1" si="55"/>
        <v>#REF!</v>
      </c>
      <c r="BI18" s="29">
        <f t="shared" ca="1" si="56"/>
        <v>2.2453539798333799</v>
      </c>
      <c r="BJ18" s="29" t="e">
        <f t="shared" ca="1" si="57"/>
        <v>#REF!</v>
      </c>
      <c r="BK18" s="29" t="e">
        <f t="shared" ca="1" si="58"/>
        <v>#REF!</v>
      </c>
      <c r="BL18" s="29" t="e">
        <f t="shared" ca="1" si="59"/>
        <v>#REF!</v>
      </c>
      <c r="BM18" s="29" t="e">
        <f t="shared" ca="1" si="60"/>
        <v>#REF!</v>
      </c>
      <c r="BN18" s="29">
        <f t="shared" ca="1" si="61"/>
        <v>4.294060052042</v>
      </c>
      <c r="BO18" s="29">
        <f t="shared" ca="1" si="62"/>
        <v>-6.9894868150549403</v>
      </c>
      <c r="BP18" s="29" t="e">
        <f t="shared" ca="1" si="62"/>
        <v>#REF!</v>
      </c>
      <c r="BQ18" s="29" t="e">
        <f t="shared" ca="1" si="62"/>
        <v>#REF!</v>
      </c>
      <c r="BR18" s="29" t="e">
        <f t="shared" ca="1" si="62"/>
        <v>#REF!</v>
      </c>
      <c r="BS18" s="29" t="e">
        <f t="shared" ca="1" si="62"/>
        <v>#REF!</v>
      </c>
      <c r="BT18" s="29" t="e">
        <f t="shared" ca="1" si="62"/>
        <v>#REF!</v>
      </c>
      <c r="BU18" s="29" t="e">
        <f t="shared" ca="1" si="62"/>
        <v>#REF!</v>
      </c>
      <c r="BV18" s="29" t="e">
        <f t="shared" ca="1" si="62"/>
        <v>#REF!</v>
      </c>
      <c r="BW18" s="29" t="e">
        <f t="shared" ca="1" si="62"/>
        <v>#REF!</v>
      </c>
      <c r="BX18" s="29" t="e">
        <f t="shared" ca="1" si="62"/>
        <v>#REF!</v>
      </c>
      <c r="BY18" s="29" t="e">
        <f t="shared" ca="1" si="62"/>
        <v>#REF!</v>
      </c>
    </row>
    <row r="19" spans="4:77" x14ac:dyDescent="0.3">
      <c r="D19" s="28">
        <f t="shared" ca="1" si="63"/>
        <v>38322</v>
      </c>
      <c r="E19" s="28">
        <f t="shared" ca="1" si="5"/>
        <v>38322</v>
      </c>
      <c r="F19" s="29" t="e">
        <f t="shared" si="64"/>
        <v>#VALUE!</v>
      </c>
      <c r="G19" s="29" t="str">
        <f t="shared" si="65"/>
        <v/>
      </c>
      <c r="H19" s="29" t="str">
        <f t="shared" si="66"/>
        <v/>
      </c>
      <c r="I19" s="29" t="str">
        <f t="shared" si="67"/>
        <v/>
      </c>
      <c r="J19" s="29" t="str">
        <f t="shared" si="68"/>
        <v/>
      </c>
      <c r="K19" s="29" t="str">
        <f t="shared" si="69"/>
        <v/>
      </c>
      <c r="L19" s="29" t="str">
        <f t="shared" si="70"/>
        <v/>
      </c>
      <c r="M19" s="29" t="str">
        <f t="shared" si="71"/>
        <v/>
      </c>
      <c r="N19" s="29" t="str">
        <f t="shared" si="72"/>
        <v/>
      </c>
      <c r="O19" s="29">
        <f t="shared" ca="1" si="10"/>
        <v>2.8944402926208301</v>
      </c>
      <c r="P19" s="29" t="e">
        <f t="shared" ca="1" si="11"/>
        <v>#REF!</v>
      </c>
      <c r="Q19" s="29" t="e">
        <f t="shared" ca="1" si="12"/>
        <v>#REF!</v>
      </c>
      <c r="R19" s="29" t="e">
        <f t="shared" ca="1" si="13"/>
        <v>#REF!</v>
      </c>
      <c r="S19" s="29">
        <f t="shared" ca="1" si="14"/>
        <v>1.4801426015894801</v>
      </c>
      <c r="T19" s="29" t="e">
        <f t="shared" ca="1" si="15"/>
        <v>#REF!</v>
      </c>
      <c r="U19" s="29">
        <f t="shared" ca="1" si="16"/>
        <v>1.4641198282890799</v>
      </c>
      <c r="V19" s="29">
        <f t="shared" ca="1" si="17"/>
        <v>3.94457280442019</v>
      </c>
      <c r="W19" s="29" t="e">
        <f t="shared" ca="1" si="18"/>
        <v>#REF!</v>
      </c>
      <c r="X19" s="29">
        <f t="shared" ca="1" si="19"/>
        <v>28.675993433350001</v>
      </c>
      <c r="Y19" s="29" t="e">
        <f t="shared" ca="1" si="20"/>
        <v>#REF!</v>
      </c>
      <c r="Z19" s="29" t="e">
        <f t="shared" ca="1" si="21"/>
        <v>#REF!</v>
      </c>
      <c r="AA19" s="29" t="e">
        <f t="shared" ca="1" si="22"/>
        <v>#REF!</v>
      </c>
      <c r="AB19" s="29">
        <f t="shared" ca="1" si="23"/>
        <v>-1.3335547371441701</v>
      </c>
      <c r="AC19" s="29">
        <f t="shared" ca="1" si="24"/>
        <v>1.3379004052858701</v>
      </c>
      <c r="AD19" s="29" t="e">
        <f t="shared" ca="1" si="25"/>
        <v>#REF!</v>
      </c>
      <c r="AE19" s="29">
        <f t="shared" ca="1" si="26"/>
        <v>8.8693957115012108</v>
      </c>
      <c r="AF19" s="29" t="e">
        <f t="shared" ca="1" si="27"/>
        <v>#REF!</v>
      </c>
      <c r="AG19" s="29">
        <f t="shared" ca="1" si="28"/>
        <v>-1.34654970517804</v>
      </c>
      <c r="AH19" s="29" t="e">
        <f t="shared" ca="1" si="29"/>
        <v>#REF!</v>
      </c>
      <c r="AI19" s="29" t="e">
        <f t="shared" ca="1" si="30"/>
        <v>#REF!</v>
      </c>
      <c r="AJ19" s="29" t="e">
        <f t="shared" ca="1" si="31"/>
        <v>#REF!</v>
      </c>
      <c r="AK19" s="29" t="e">
        <f t="shared" ca="1" si="32"/>
        <v>#REF!</v>
      </c>
      <c r="AL19" s="29" t="e">
        <f t="shared" ca="1" si="33"/>
        <v>#REF!</v>
      </c>
      <c r="AM19" s="29" t="e">
        <f t="shared" ca="1" si="34"/>
        <v>#REF!</v>
      </c>
      <c r="AN19" s="29" t="e">
        <f t="shared" ca="1" si="35"/>
        <v>#REF!</v>
      </c>
      <c r="AO19" s="29" t="e">
        <f t="shared" ca="1" si="36"/>
        <v>#REF!</v>
      </c>
      <c r="AP19" s="29">
        <f t="shared" ca="1" si="37"/>
        <v>-1.5404274127939299</v>
      </c>
      <c r="AQ19" s="29" t="e">
        <f t="shared" ca="1" si="38"/>
        <v>#REF!</v>
      </c>
      <c r="AR19" s="29" t="e">
        <f t="shared" ca="1" si="39"/>
        <v>#REF!</v>
      </c>
      <c r="AS19" s="29">
        <f t="shared" ca="1" si="40"/>
        <v>4.9442605804414104</v>
      </c>
      <c r="AT19" s="29">
        <f t="shared" ca="1" si="41"/>
        <v>7.65157211404291</v>
      </c>
      <c r="AU19" s="29" t="e">
        <f t="shared" ca="1" si="42"/>
        <v>#REF!</v>
      </c>
      <c r="AV19" s="29" t="e">
        <f t="shared" ca="1" si="43"/>
        <v>#REF!</v>
      </c>
      <c r="AW19" s="29" t="e">
        <f t="shared" ca="1" si="44"/>
        <v>#REF!</v>
      </c>
      <c r="AX19" s="29" t="e">
        <f t="shared" ca="1" si="45"/>
        <v>#REF!</v>
      </c>
      <c r="AY19" s="29" t="e">
        <f t="shared" ca="1" si="46"/>
        <v>#REF!</v>
      </c>
      <c r="AZ19" s="29">
        <f t="shared" ca="1" si="47"/>
        <v>3.69500761942622</v>
      </c>
      <c r="BA19" s="29" t="e">
        <f t="shared" ca="1" si="48"/>
        <v>#REF!</v>
      </c>
      <c r="BB19" s="29">
        <f t="shared" ca="1" si="49"/>
        <v>2.04304904935382</v>
      </c>
      <c r="BC19" s="29" t="e">
        <f t="shared" ca="1" si="50"/>
        <v>#REF!</v>
      </c>
      <c r="BD19" s="29">
        <f t="shared" ca="1" si="51"/>
        <v>3.4407355675783502</v>
      </c>
      <c r="BE19" s="29" t="e">
        <f t="shared" ca="1" si="52"/>
        <v>#REF!</v>
      </c>
      <c r="BF19" s="29" t="e">
        <f t="shared" ca="1" si="53"/>
        <v>#REF!</v>
      </c>
      <c r="BG19" s="29" t="e">
        <f t="shared" ca="1" si="54"/>
        <v>#REF!</v>
      </c>
      <c r="BH19" s="29" t="e">
        <f t="shared" ca="1" si="55"/>
        <v>#REF!</v>
      </c>
      <c r="BI19" s="29">
        <f t="shared" ca="1" si="56"/>
        <v>2.2453539798333799</v>
      </c>
      <c r="BJ19" s="29" t="e">
        <f t="shared" ca="1" si="57"/>
        <v>#REF!</v>
      </c>
      <c r="BK19" s="29" t="e">
        <f t="shared" ca="1" si="58"/>
        <v>#REF!</v>
      </c>
      <c r="BL19" s="29" t="e">
        <f t="shared" ca="1" si="59"/>
        <v>#REF!</v>
      </c>
      <c r="BM19" s="29" t="e">
        <f t="shared" ca="1" si="60"/>
        <v>#REF!</v>
      </c>
      <c r="BN19" s="29">
        <f t="shared" ca="1" si="61"/>
        <v>4.294060052042</v>
      </c>
      <c r="BO19" s="29">
        <f t="shared" ca="1" si="62"/>
        <v>-6.9894868150549403</v>
      </c>
      <c r="BP19" s="29" t="e">
        <f t="shared" ca="1" si="62"/>
        <v>#REF!</v>
      </c>
      <c r="BQ19" s="29" t="e">
        <f t="shared" ca="1" si="62"/>
        <v>#REF!</v>
      </c>
      <c r="BR19" s="29" t="e">
        <f t="shared" ca="1" si="62"/>
        <v>#REF!</v>
      </c>
      <c r="BS19" s="29" t="e">
        <f t="shared" ca="1" si="62"/>
        <v>#REF!</v>
      </c>
      <c r="BT19" s="29" t="e">
        <f t="shared" ca="1" si="62"/>
        <v>#REF!</v>
      </c>
      <c r="BU19" s="29" t="e">
        <f t="shared" ca="1" si="62"/>
        <v>#REF!</v>
      </c>
      <c r="BV19" s="29" t="e">
        <f t="shared" ca="1" si="62"/>
        <v>#REF!</v>
      </c>
      <c r="BW19" s="29" t="e">
        <f t="shared" ca="1" si="62"/>
        <v>#REF!</v>
      </c>
      <c r="BX19" s="29" t="e">
        <f t="shared" ca="1" si="62"/>
        <v>#REF!</v>
      </c>
      <c r="BY19" s="29" t="e">
        <f t="shared" ca="1" si="62"/>
        <v>#REF!</v>
      </c>
    </row>
    <row r="20" spans="4:77" x14ac:dyDescent="0.3">
      <c r="D20" s="28">
        <f t="shared" ca="1" si="63"/>
        <v>38353</v>
      </c>
      <c r="E20" s="28">
        <f t="shared" ca="1" si="5"/>
        <v>38353</v>
      </c>
      <c r="F20" s="29" t="e">
        <f t="shared" si="64"/>
        <v>#VALUE!</v>
      </c>
      <c r="G20" s="29" t="str">
        <f t="shared" si="65"/>
        <v/>
      </c>
      <c r="H20" s="29" t="str">
        <f t="shared" si="66"/>
        <v/>
      </c>
      <c r="I20" s="29" t="str">
        <f t="shared" si="67"/>
        <v/>
      </c>
      <c r="J20" s="29" t="str">
        <f t="shared" si="68"/>
        <v/>
      </c>
      <c r="K20" s="29" t="str">
        <f t="shared" si="69"/>
        <v/>
      </c>
      <c r="L20" s="29" t="str">
        <f t="shared" si="70"/>
        <v/>
      </c>
      <c r="M20" s="29" t="str">
        <f t="shared" si="71"/>
        <v/>
      </c>
      <c r="N20" s="29" t="str">
        <f t="shared" si="72"/>
        <v/>
      </c>
      <c r="O20" s="29">
        <f t="shared" ca="1" si="10"/>
        <v>3.6916170421969401</v>
      </c>
      <c r="P20" s="29" t="e">
        <f t="shared" ca="1" si="11"/>
        <v>#REF!</v>
      </c>
      <c r="Q20" s="29" t="e">
        <f t="shared" ca="1" si="12"/>
        <v>#REF!</v>
      </c>
      <c r="R20" s="29" t="e">
        <f t="shared" ca="1" si="13"/>
        <v>#REF!</v>
      </c>
      <c r="S20" s="29">
        <f t="shared" ca="1" si="14"/>
        <v>3.25019262187738</v>
      </c>
      <c r="T20" s="29" t="e">
        <f t="shared" ca="1" si="15"/>
        <v>#REF!</v>
      </c>
      <c r="U20" s="29">
        <f t="shared" ca="1" si="16"/>
        <v>5.4934749896014896</v>
      </c>
      <c r="V20" s="29">
        <f t="shared" ca="1" si="17"/>
        <v>-0.70676423805308297</v>
      </c>
      <c r="W20" s="29" t="e">
        <f t="shared" ca="1" si="18"/>
        <v>#REF!</v>
      </c>
      <c r="X20" s="29">
        <f t="shared" ca="1" si="19"/>
        <v>4.4253650667065596</v>
      </c>
      <c r="Y20" s="29" t="e">
        <f t="shared" ca="1" si="20"/>
        <v>#REF!</v>
      </c>
      <c r="Z20" s="29" t="e">
        <f t="shared" ca="1" si="21"/>
        <v>#REF!</v>
      </c>
      <c r="AA20" s="29" t="e">
        <f t="shared" ca="1" si="22"/>
        <v>#REF!</v>
      </c>
      <c r="AB20" s="29">
        <f t="shared" ca="1" si="23"/>
        <v>-0.85648404755713103</v>
      </c>
      <c r="AC20" s="29">
        <f t="shared" ca="1" si="24"/>
        <v>-1.24591198657874</v>
      </c>
      <c r="AD20" s="29" t="e">
        <f t="shared" ca="1" si="25"/>
        <v>#REF!</v>
      </c>
      <c r="AE20" s="29">
        <f t="shared" ca="1" si="26"/>
        <v>9.7465886939568698</v>
      </c>
      <c r="AF20" s="29" t="e">
        <f t="shared" ca="1" si="27"/>
        <v>#REF!</v>
      </c>
      <c r="AG20" s="29">
        <f t="shared" ca="1" si="28"/>
        <v>-3.2062712593329601</v>
      </c>
      <c r="AH20" s="29" t="e">
        <f t="shared" ca="1" si="29"/>
        <v>#REF!</v>
      </c>
      <c r="AI20" s="29" t="e">
        <f t="shared" ca="1" si="30"/>
        <v>#REF!</v>
      </c>
      <c r="AJ20" s="29" t="e">
        <f t="shared" ca="1" si="31"/>
        <v>#REF!</v>
      </c>
      <c r="AK20" s="29" t="e">
        <f t="shared" ca="1" si="32"/>
        <v>#REF!</v>
      </c>
      <c r="AL20" s="29" t="e">
        <f t="shared" ca="1" si="33"/>
        <v>#REF!</v>
      </c>
      <c r="AM20" s="29" t="e">
        <f t="shared" ca="1" si="34"/>
        <v>#REF!</v>
      </c>
      <c r="AN20" s="29" t="e">
        <f t="shared" ca="1" si="35"/>
        <v>#REF!</v>
      </c>
      <c r="AO20" s="29" t="e">
        <f t="shared" ca="1" si="36"/>
        <v>#REF!</v>
      </c>
      <c r="AP20" s="29">
        <f t="shared" ca="1" si="37"/>
        <v>3.20691594526475</v>
      </c>
      <c r="AQ20" s="29" t="e">
        <f t="shared" ca="1" si="38"/>
        <v>#REF!</v>
      </c>
      <c r="AR20" s="29" t="e">
        <f t="shared" ca="1" si="39"/>
        <v>#REF!</v>
      </c>
      <c r="AS20" s="29">
        <f t="shared" ca="1" si="40"/>
        <v>3.7369798770039302</v>
      </c>
      <c r="AT20" s="29">
        <f t="shared" ca="1" si="41"/>
        <v>4.2767031610295803</v>
      </c>
      <c r="AU20" s="29" t="e">
        <f t="shared" ca="1" si="42"/>
        <v>#REF!</v>
      </c>
      <c r="AV20" s="29" t="e">
        <f t="shared" ca="1" si="43"/>
        <v>#REF!</v>
      </c>
      <c r="AW20" s="29" t="e">
        <f t="shared" ca="1" si="44"/>
        <v>#REF!</v>
      </c>
      <c r="AX20" s="29" t="e">
        <f t="shared" ca="1" si="45"/>
        <v>#REF!</v>
      </c>
      <c r="AY20" s="29" t="e">
        <f t="shared" ca="1" si="46"/>
        <v>#REF!</v>
      </c>
      <c r="AZ20" s="29">
        <f t="shared" ca="1" si="47"/>
        <v>6.8942658269804404</v>
      </c>
      <c r="BA20" s="29" t="e">
        <f t="shared" ca="1" si="48"/>
        <v>#REF!</v>
      </c>
      <c r="BB20" s="29">
        <f t="shared" ca="1" si="49"/>
        <v>1.6763337929755</v>
      </c>
      <c r="BC20" s="29" t="e">
        <f t="shared" ca="1" si="50"/>
        <v>#REF!</v>
      </c>
      <c r="BD20" s="29">
        <f t="shared" ca="1" si="51"/>
        <v>4.0672828287090601</v>
      </c>
      <c r="BE20" s="29" t="e">
        <f t="shared" ca="1" si="52"/>
        <v>#REF!</v>
      </c>
      <c r="BF20" s="29" t="e">
        <f t="shared" ca="1" si="53"/>
        <v>#REF!</v>
      </c>
      <c r="BG20" s="29" t="e">
        <f t="shared" ca="1" si="54"/>
        <v>#REF!</v>
      </c>
      <c r="BH20" s="29" t="e">
        <f t="shared" ca="1" si="55"/>
        <v>#REF!</v>
      </c>
      <c r="BI20" s="29">
        <f t="shared" ca="1" si="56"/>
        <v>6.4284038385274496</v>
      </c>
      <c r="BJ20" s="29" t="e">
        <f t="shared" ca="1" si="57"/>
        <v>#REF!</v>
      </c>
      <c r="BK20" s="29" t="e">
        <f t="shared" ca="1" si="58"/>
        <v>#REF!</v>
      </c>
      <c r="BL20" s="29" t="e">
        <f t="shared" ca="1" si="59"/>
        <v>#REF!</v>
      </c>
      <c r="BM20" s="29" t="e">
        <f t="shared" ca="1" si="60"/>
        <v>#REF!</v>
      </c>
      <c r="BN20" s="29">
        <f t="shared" ca="1" si="61"/>
        <v>4.4042372546545101</v>
      </c>
      <c r="BO20" s="29">
        <f t="shared" ca="1" si="62"/>
        <v>-8.1960367453392902</v>
      </c>
      <c r="BP20" s="29" t="e">
        <f t="shared" ca="1" si="62"/>
        <v>#REF!</v>
      </c>
      <c r="BQ20" s="29" t="e">
        <f t="shared" ca="1" si="62"/>
        <v>#REF!</v>
      </c>
      <c r="BR20" s="29" t="e">
        <f t="shared" ca="1" si="62"/>
        <v>#REF!</v>
      </c>
      <c r="BS20" s="29" t="e">
        <f t="shared" ca="1" si="62"/>
        <v>#REF!</v>
      </c>
      <c r="BT20" s="29" t="e">
        <f t="shared" ca="1" si="62"/>
        <v>#REF!</v>
      </c>
      <c r="BU20" s="29" t="e">
        <f t="shared" ca="1" si="62"/>
        <v>#REF!</v>
      </c>
      <c r="BV20" s="29" t="e">
        <f t="shared" ca="1" si="62"/>
        <v>#REF!</v>
      </c>
      <c r="BW20" s="29" t="e">
        <f t="shared" ca="1" si="62"/>
        <v>#REF!</v>
      </c>
      <c r="BX20" s="29" t="e">
        <f t="shared" ca="1" si="62"/>
        <v>#REF!</v>
      </c>
      <c r="BY20" s="29" t="e">
        <f t="shared" ca="1" si="62"/>
        <v>#REF!</v>
      </c>
    </row>
    <row r="21" spans="4:77" x14ac:dyDescent="0.3">
      <c r="D21" s="28">
        <f t="shared" ca="1" si="63"/>
        <v>38384</v>
      </c>
      <c r="E21" s="28">
        <f t="shared" ca="1" si="5"/>
        <v>38384</v>
      </c>
      <c r="F21" s="29" t="e">
        <f t="shared" si="64"/>
        <v>#VALUE!</v>
      </c>
      <c r="G21" s="29" t="str">
        <f t="shared" si="65"/>
        <v/>
      </c>
      <c r="H21" s="29" t="str">
        <f t="shared" si="66"/>
        <v/>
      </c>
      <c r="I21" s="29" t="str">
        <f t="shared" si="67"/>
        <v/>
      </c>
      <c r="J21" s="29" t="str">
        <f t="shared" si="68"/>
        <v/>
      </c>
      <c r="K21" s="29" t="str">
        <f t="shared" si="69"/>
        <v/>
      </c>
      <c r="L21" s="29" t="str">
        <f t="shared" si="70"/>
        <v/>
      </c>
      <c r="M21" s="29" t="str">
        <f t="shared" si="71"/>
        <v/>
      </c>
      <c r="N21" s="29" t="str">
        <f t="shared" si="72"/>
        <v/>
      </c>
      <c r="O21" s="29">
        <f t="shared" ca="1" si="10"/>
        <v>3.6916170421969401</v>
      </c>
      <c r="P21" s="29" t="e">
        <f t="shared" ca="1" si="11"/>
        <v>#REF!</v>
      </c>
      <c r="Q21" s="29" t="e">
        <f t="shared" ca="1" si="12"/>
        <v>#REF!</v>
      </c>
      <c r="R21" s="29" t="e">
        <f t="shared" ca="1" si="13"/>
        <v>#REF!</v>
      </c>
      <c r="S21" s="29">
        <f t="shared" ca="1" si="14"/>
        <v>3.25019262187738</v>
      </c>
      <c r="T21" s="29" t="e">
        <f t="shared" ca="1" si="15"/>
        <v>#REF!</v>
      </c>
      <c r="U21" s="29">
        <f t="shared" ca="1" si="16"/>
        <v>5.4934749896014896</v>
      </c>
      <c r="V21" s="29">
        <f t="shared" ca="1" si="17"/>
        <v>-0.70676423805308297</v>
      </c>
      <c r="W21" s="29" t="e">
        <f t="shared" ca="1" si="18"/>
        <v>#REF!</v>
      </c>
      <c r="X21" s="29">
        <f t="shared" ca="1" si="19"/>
        <v>4.4253650667065596</v>
      </c>
      <c r="Y21" s="29" t="e">
        <f t="shared" ca="1" si="20"/>
        <v>#REF!</v>
      </c>
      <c r="Z21" s="29" t="e">
        <f t="shared" ca="1" si="21"/>
        <v>#REF!</v>
      </c>
      <c r="AA21" s="29" t="e">
        <f t="shared" ca="1" si="22"/>
        <v>#REF!</v>
      </c>
      <c r="AB21" s="29">
        <f t="shared" ca="1" si="23"/>
        <v>-0.85648404755713103</v>
      </c>
      <c r="AC21" s="29">
        <f t="shared" ca="1" si="24"/>
        <v>-1.24591198657874</v>
      </c>
      <c r="AD21" s="29" t="e">
        <f t="shared" ca="1" si="25"/>
        <v>#REF!</v>
      </c>
      <c r="AE21" s="29">
        <f t="shared" ca="1" si="26"/>
        <v>9.7465886939568698</v>
      </c>
      <c r="AF21" s="29" t="e">
        <f t="shared" ca="1" si="27"/>
        <v>#REF!</v>
      </c>
      <c r="AG21" s="29">
        <f t="shared" ca="1" si="28"/>
        <v>-3.2062712593329601</v>
      </c>
      <c r="AH21" s="29" t="e">
        <f t="shared" ca="1" si="29"/>
        <v>#REF!</v>
      </c>
      <c r="AI21" s="29" t="e">
        <f t="shared" ca="1" si="30"/>
        <v>#REF!</v>
      </c>
      <c r="AJ21" s="29" t="e">
        <f t="shared" ca="1" si="31"/>
        <v>#REF!</v>
      </c>
      <c r="AK21" s="29" t="e">
        <f t="shared" ca="1" si="32"/>
        <v>#REF!</v>
      </c>
      <c r="AL21" s="29" t="e">
        <f t="shared" ca="1" si="33"/>
        <v>#REF!</v>
      </c>
      <c r="AM21" s="29" t="e">
        <f t="shared" ca="1" si="34"/>
        <v>#REF!</v>
      </c>
      <c r="AN21" s="29" t="e">
        <f t="shared" ca="1" si="35"/>
        <v>#REF!</v>
      </c>
      <c r="AO21" s="29" t="e">
        <f t="shared" ca="1" si="36"/>
        <v>#REF!</v>
      </c>
      <c r="AP21" s="29">
        <f t="shared" ca="1" si="37"/>
        <v>3.20691594526475</v>
      </c>
      <c r="AQ21" s="29" t="e">
        <f t="shared" ca="1" si="38"/>
        <v>#REF!</v>
      </c>
      <c r="AR21" s="29" t="e">
        <f t="shared" ca="1" si="39"/>
        <v>#REF!</v>
      </c>
      <c r="AS21" s="29">
        <f t="shared" ca="1" si="40"/>
        <v>3.7369798770039302</v>
      </c>
      <c r="AT21" s="29">
        <f t="shared" ca="1" si="41"/>
        <v>4.2767031610295803</v>
      </c>
      <c r="AU21" s="29" t="e">
        <f t="shared" ca="1" si="42"/>
        <v>#REF!</v>
      </c>
      <c r="AV21" s="29" t="e">
        <f t="shared" ca="1" si="43"/>
        <v>#REF!</v>
      </c>
      <c r="AW21" s="29" t="e">
        <f t="shared" ca="1" si="44"/>
        <v>#REF!</v>
      </c>
      <c r="AX21" s="29" t="e">
        <f t="shared" ca="1" si="45"/>
        <v>#REF!</v>
      </c>
      <c r="AY21" s="29" t="e">
        <f t="shared" ca="1" si="46"/>
        <v>#REF!</v>
      </c>
      <c r="AZ21" s="29">
        <f t="shared" ca="1" si="47"/>
        <v>6.8942658269804404</v>
      </c>
      <c r="BA21" s="29" t="e">
        <f t="shared" ca="1" si="48"/>
        <v>#REF!</v>
      </c>
      <c r="BB21" s="29">
        <f t="shared" ca="1" si="49"/>
        <v>1.6763337929755</v>
      </c>
      <c r="BC21" s="29" t="e">
        <f t="shared" ca="1" si="50"/>
        <v>#REF!</v>
      </c>
      <c r="BD21" s="29">
        <f t="shared" ca="1" si="51"/>
        <v>4.0672828287090601</v>
      </c>
      <c r="BE21" s="29" t="e">
        <f t="shared" ca="1" si="52"/>
        <v>#REF!</v>
      </c>
      <c r="BF21" s="29" t="e">
        <f t="shared" ca="1" si="53"/>
        <v>#REF!</v>
      </c>
      <c r="BG21" s="29" t="e">
        <f t="shared" ca="1" si="54"/>
        <v>#REF!</v>
      </c>
      <c r="BH21" s="29" t="e">
        <f t="shared" ca="1" si="55"/>
        <v>#REF!</v>
      </c>
      <c r="BI21" s="29">
        <f t="shared" ca="1" si="56"/>
        <v>6.4284038385274496</v>
      </c>
      <c r="BJ21" s="29" t="e">
        <f t="shared" ca="1" si="57"/>
        <v>#REF!</v>
      </c>
      <c r="BK21" s="29" t="e">
        <f t="shared" ca="1" si="58"/>
        <v>#REF!</v>
      </c>
      <c r="BL21" s="29" t="e">
        <f t="shared" ca="1" si="59"/>
        <v>#REF!</v>
      </c>
      <c r="BM21" s="29" t="e">
        <f t="shared" ca="1" si="60"/>
        <v>#REF!</v>
      </c>
      <c r="BN21" s="29">
        <f t="shared" ca="1" si="61"/>
        <v>4.4042372546545101</v>
      </c>
      <c r="BO21" s="29">
        <f t="shared" ca="1" si="62"/>
        <v>-8.1960367453392902</v>
      </c>
      <c r="BP21" s="29" t="e">
        <f t="shared" ca="1" si="62"/>
        <v>#REF!</v>
      </c>
      <c r="BQ21" s="29" t="e">
        <f t="shared" ca="1" si="62"/>
        <v>#REF!</v>
      </c>
      <c r="BR21" s="29" t="e">
        <f t="shared" ca="1" si="62"/>
        <v>#REF!</v>
      </c>
      <c r="BS21" s="29" t="e">
        <f t="shared" ca="1" si="62"/>
        <v>#REF!</v>
      </c>
      <c r="BT21" s="29" t="e">
        <f t="shared" ca="1" si="62"/>
        <v>#REF!</v>
      </c>
      <c r="BU21" s="29" t="e">
        <f t="shared" ca="1" si="62"/>
        <v>#REF!</v>
      </c>
      <c r="BV21" s="29" t="e">
        <f t="shared" ca="1" si="62"/>
        <v>#REF!</v>
      </c>
      <c r="BW21" s="29" t="e">
        <f t="shared" ca="1" si="62"/>
        <v>#REF!</v>
      </c>
      <c r="BX21" s="29" t="e">
        <f t="shared" ca="1" si="62"/>
        <v>#REF!</v>
      </c>
      <c r="BY21" s="29" t="e">
        <f t="shared" ca="1" si="62"/>
        <v>#REF!</v>
      </c>
    </row>
    <row r="22" spans="4:77" x14ac:dyDescent="0.3">
      <c r="D22" s="28">
        <f t="shared" ca="1" si="63"/>
        <v>38412</v>
      </c>
      <c r="E22" s="28">
        <f t="shared" ca="1" si="5"/>
        <v>38412</v>
      </c>
      <c r="F22" s="29" t="e">
        <f t="shared" si="64"/>
        <v>#VALUE!</v>
      </c>
      <c r="G22" s="29" t="str">
        <f t="shared" si="65"/>
        <v/>
      </c>
      <c r="H22" s="29" t="str">
        <f t="shared" si="66"/>
        <v/>
      </c>
      <c r="I22" s="29" t="str">
        <f t="shared" si="67"/>
        <v/>
      </c>
      <c r="J22" s="29" t="str">
        <f t="shared" si="68"/>
        <v/>
      </c>
      <c r="K22" s="29" t="str">
        <f t="shared" si="69"/>
        <v/>
      </c>
      <c r="L22" s="29" t="str">
        <f t="shared" si="70"/>
        <v/>
      </c>
      <c r="M22" s="29" t="str">
        <f t="shared" si="71"/>
        <v/>
      </c>
      <c r="N22" s="29" t="str">
        <f t="shared" si="72"/>
        <v/>
      </c>
      <c r="O22" s="29">
        <f t="shared" ca="1" si="10"/>
        <v>3.6916170421969401</v>
      </c>
      <c r="P22" s="29" t="e">
        <f t="shared" ca="1" si="11"/>
        <v>#REF!</v>
      </c>
      <c r="Q22" s="29" t="e">
        <f t="shared" ca="1" si="12"/>
        <v>#REF!</v>
      </c>
      <c r="R22" s="29" t="e">
        <f t="shared" ca="1" si="13"/>
        <v>#REF!</v>
      </c>
      <c r="S22" s="29">
        <f t="shared" ca="1" si="14"/>
        <v>3.25019262187738</v>
      </c>
      <c r="T22" s="29" t="e">
        <f t="shared" ca="1" si="15"/>
        <v>#REF!</v>
      </c>
      <c r="U22" s="29">
        <f t="shared" ca="1" si="16"/>
        <v>5.4934749896014896</v>
      </c>
      <c r="V22" s="29">
        <f t="shared" ca="1" si="17"/>
        <v>-0.70676423805308297</v>
      </c>
      <c r="W22" s="29" t="e">
        <f t="shared" ca="1" si="18"/>
        <v>#REF!</v>
      </c>
      <c r="X22" s="29">
        <f t="shared" ca="1" si="19"/>
        <v>4.4253650667065596</v>
      </c>
      <c r="Y22" s="29" t="e">
        <f t="shared" ca="1" si="20"/>
        <v>#REF!</v>
      </c>
      <c r="Z22" s="29" t="e">
        <f t="shared" ca="1" si="21"/>
        <v>#REF!</v>
      </c>
      <c r="AA22" s="29" t="e">
        <f t="shared" ca="1" si="22"/>
        <v>#REF!</v>
      </c>
      <c r="AB22" s="29">
        <f t="shared" ca="1" si="23"/>
        <v>-0.85648404755713103</v>
      </c>
      <c r="AC22" s="29">
        <f t="shared" ca="1" si="24"/>
        <v>-1.24591198657874</v>
      </c>
      <c r="AD22" s="29" t="e">
        <f t="shared" ca="1" si="25"/>
        <v>#REF!</v>
      </c>
      <c r="AE22" s="29">
        <f t="shared" ca="1" si="26"/>
        <v>9.7465886939568698</v>
      </c>
      <c r="AF22" s="29" t="e">
        <f t="shared" ca="1" si="27"/>
        <v>#REF!</v>
      </c>
      <c r="AG22" s="29">
        <f t="shared" ca="1" si="28"/>
        <v>-3.2062712593329601</v>
      </c>
      <c r="AH22" s="29" t="e">
        <f t="shared" ca="1" si="29"/>
        <v>#REF!</v>
      </c>
      <c r="AI22" s="29" t="e">
        <f t="shared" ca="1" si="30"/>
        <v>#REF!</v>
      </c>
      <c r="AJ22" s="29" t="e">
        <f t="shared" ca="1" si="31"/>
        <v>#REF!</v>
      </c>
      <c r="AK22" s="29" t="e">
        <f t="shared" ca="1" si="32"/>
        <v>#REF!</v>
      </c>
      <c r="AL22" s="29" t="e">
        <f t="shared" ca="1" si="33"/>
        <v>#REF!</v>
      </c>
      <c r="AM22" s="29" t="e">
        <f t="shared" ca="1" si="34"/>
        <v>#REF!</v>
      </c>
      <c r="AN22" s="29" t="e">
        <f t="shared" ca="1" si="35"/>
        <v>#REF!</v>
      </c>
      <c r="AO22" s="29" t="e">
        <f t="shared" ca="1" si="36"/>
        <v>#REF!</v>
      </c>
      <c r="AP22" s="29">
        <f t="shared" ca="1" si="37"/>
        <v>3.20691594526475</v>
      </c>
      <c r="AQ22" s="29" t="e">
        <f t="shared" ca="1" si="38"/>
        <v>#REF!</v>
      </c>
      <c r="AR22" s="29" t="e">
        <f t="shared" ca="1" si="39"/>
        <v>#REF!</v>
      </c>
      <c r="AS22" s="29">
        <f t="shared" ca="1" si="40"/>
        <v>3.7369798770039302</v>
      </c>
      <c r="AT22" s="29">
        <f t="shared" ca="1" si="41"/>
        <v>4.2767031610295803</v>
      </c>
      <c r="AU22" s="29" t="e">
        <f t="shared" ca="1" si="42"/>
        <v>#REF!</v>
      </c>
      <c r="AV22" s="29" t="e">
        <f t="shared" ca="1" si="43"/>
        <v>#REF!</v>
      </c>
      <c r="AW22" s="29" t="e">
        <f t="shared" ca="1" si="44"/>
        <v>#REF!</v>
      </c>
      <c r="AX22" s="29" t="e">
        <f t="shared" ca="1" si="45"/>
        <v>#REF!</v>
      </c>
      <c r="AY22" s="29" t="e">
        <f t="shared" ca="1" si="46"/>
        <v>#REF!</v>
      </c>
      <c r="AZ22" s="29">
        <f t="shared" ca="1" si="47"/>
        <v>6.8942658269804404</v>
      </c>
      <c r="BA22" s="29" t="e">
        <f t="shared" ca="1" si="48"/>
        <v>#REF!</v>
      </c>
      <c r="BB22" s="29">
        <f t="shared" ca="1" si="49"/>
        <v>1.6763337929755</v>
      </c>
      <c r="BC22" s="29" t="e">
        <f t="shared" ca="1" si="50"/>
        <v>#REF!</v>
      </c>
      <c r="BD22" s="29">
        <f t="shared" ca="1" si="51"/>
        <v>4.0672828287090601</v>
      </c>
      <c r="BE22" s="29" t="e">
        <f t="shared" ca="1" si="52"/>
        <v>#REF!</v>
      </c>
      <c r="BF22" s="29" t="e">
        <f t="shared" ca="1" si="53"/>
        <v>#REF!</v>
      </c>
      <c r="BG22" s="29" t="e">
        <f t="shared" ca="1" si="54"/>
        <v>#REF!</v>
      </c>
      <c r="BH22" s="29" t="e">
        <f t="shared" ca="1" si="55"/>
        <v>#REF!</v>
      </c>
      <c r="BI22" s="29">
        <f t="shared" ca="1" si="56"/>
        <v>6.4284038385274496</v>
      </c>
      <c r="BJ22" s="29" t="e">
        <f t="shared" ca="1" si="57"/>
        <v>#REF!</v>
      </c>
      <c r="BK22" s="29" t="e">
        <f t="shared" ca="1" si="58"/>
        <v>#REF!</v>
      </c>
      <c r="BL22" s="29" t="e">
        <f t="shared" ca="1" si="59"/>
        <v>#REF!</v>
      </c>
      <c r="BM22" s="29" t="e">
        <f t="shared" ca="1" si="60"/>
        <v>#REF!</v>
      </c>
      <c r="BN22" s="29">
        <f t="shared" ca="1" si="61"/>
        <v>4.4042372546545101</v>
      </c>
      <c r="BO22" s="29">
        <f t="shared" ca="1" si="62"/>
        <v>-8.1960367453392902</v>
      </c>
      <c r="BP22" s="29" t="e">
        <f t="shared" ca="1" si="62"/>
        <v>#REF!</v>
      </c>
      <c r="BQ22" s="29" t="e">
        <f t="shared" ca="1" si="62"/>
        <v>#REF!</v>
      </c>
      <c r="BR22" s="29" t="e">
        <f t="shared" ca="1" si="62"/>
        <v>#REF!</v>
      </c>
      <c r="BS22" s="29" t="e">
        <f t="shared" ca="1" si="62"/>
        <v>#REF!</v>
      </c>
      <c r="BT22" s="29" t="e">
        <f t="shared" ca="1" si="62"/>
        <v>#REF!</v>
      </c>
      <c r="BU22" s="29" t="e">
        <f t="shared" ca="1" si="62"/>
        <v>#REF!</v>
      </c>
      <c r="BV22" s="29" t="e">
        <f t="shared" ca="1" si="62"/>
        <v>#REF!</v>
      </c>
      <c r="BW22" s="29" t="e">
        <f t="shared" ca="1" si="62"/>
        <v>#REF!</v>
      </c>
      <c r="BX22" s="29" t="e">
        <f t="shared" ca="1" si="62"/>
        <v>#REF!</v>
      </c>
      <c r="BY22" s="29" t="e">
        <f t="shared" ca="1" si="62"/>
        <v>#REF!</v>
      </c>
    </row>
    <row r="23" spans="4:77" x14ac:dyDescent="0.3">
      <c r="D23" s="28">
        <f t="shared" ca="1" si="63"/>
        <v>38443</v>
      </c>
      <c r="E23" s="28">
        <f t="shared" ca="1" si="5"/>
        <v>38443</v>
      </c>
      <c r="F23" s="29" t="e">
        <f t="shared" si="64"/>
        <v>#VALUE!</v>
      </c>
      <c r="G23" s="29" t="str">
        <f t="shared" si="65"/>
        <v/>
      </c>
      <c r="H23" s="29" t="str">
        <f t="shared" si="66"/>
        <v/>
      </c>
      <c r="I23" s="29" t="str">
        <f t="shared" si="67"/>
        <v/>
      </c>
      <c r="J23" s="29" t="str">
        <f t="shared" si="68"/>
        <v/>
      </c>
      <c r="K23" s="29" t="str">
        <f t="shared" si="69"/>
        <v/>
      </c>
      <c r="L23" s="29" t="str">
        <f t="shared" si="70"/>
        <v/>
      </c>
      <c r="M23" s="29" t="str">
        <f t="shared" si="71"/>
        <v/>
      </c>
      <c r="N23" s="29" t="str">
        <f t="shared" si="72"/>
        <v/>
      </c>
      <c r="O23" s="29">
        <f t="shared" ca="1" si="10"/>
        <v>3.6916170421969401</v>
      </c>
      <c r="P23" s="29" t="e">
        <f t="shared" ca="1" si="11"/>
        <v>#REF!</v>
      </c>
      <c r="Q23" s="29" t="e">
        <f t="shared" ca="1" si="12"/>
        <v>#REF!</v>
      </c>
      <c r="R23" s="29" t="e">
        <f t="shared" ca="1" si="13"/>
        <v>#REF!</v>
      </c>
      <c r="S23" s="29">
        <f t="shared" ca="1" si="14"/>
        <v>3.25019262187738</v>
      </c>
      <c r="T23" s="29" t="e">
        <f t="shared" ca="1" si="15"/>
        <v>#REF!</v>
      </c>
      <c r="U23" s="29">
        <f t="shared" ca="1" si="16"/>
        <v>5.4934749896014896</v>
      </c>
      <c r="V23" s="29">
        <f t="shared" ca="1" si="17"/>
        <v>-0.70676423805308297</v>
      </c>
      <c r="W23" s="29" t="e">
        <f t="shared" ca="1" si="18"/>
        <v>#REF!</v>
      </c>
      <c r="X23" s="29">
        <f t="shared" ca="1" si="19"/>
        <v>4.4253650667065596</v>
      </c>
      <c r="Y23" s="29" t="e">
        <f t="shared" ca="1" si="20"/>
        <v>#REF!</v>
      </c>
      <c r="Z23" s="29" t="e">
        <f t="shared" ca="1" si="21"/>
        <v>#REF!</v>
      </c>
      <c r="AA23" s="29" t="e">
        <f t="shared" ca="1" si="22"/>
        <v>#REF!</v>
      </c>
      <c r="AB23" s="29">
        <f t="shared" ca="1" si="23"/>
        <v>-0.85648404755713103</v>
      </c>
      <c r="AC23" s="29">
        <f t="shared" ca="1" si="24"/>
        <v>-1.24591198657874</v>
      </c>
      <c r="AD23" s="29" t="e">
        <f t="shared" ca="1" si="25"/>
        <v>#REF!</v>
      </c>
      <c r="AE23" s="29">
        <f t="shared" ca="1" si="26"/>
        <v>9.7465886939568698</v>
      </c>
      <c r="AF23" s="29" t="e">
        <f t="shared" ca="1" si="27"/>
        <v>#REF!</v>
      </c>
      <c r="AG23" s="29">
        <f t="shared" ca="1" si="28"/>
        <v>-3.2062712593329601</v>
      </c>
      <c r="AH23" s="29" t="e">
        <f t="shared" ca="1" si="29"/>
        <v>#REF!</v>
      </c>
      <c r="AI23" s="29" t="e">
        <f t="shared" ca="1" si="30"/>
        <v>#REF!</v>
      </c>
      <c r="AJ23" s="29" t="e">
        <f t="shared" ca="1" si="31"/>
        <v>#REF!</v>
      </c>
      <c r="AK23" s="29" t="e">
        <f t="shared" ca="1" si="32"/>
        <v>#REF!</v>
      </c>
      <c r="AL23" s="29" t="e">
        <f t="shared" ca="1" si="33"/>
        <v>#REF!</v>
      </c>
      <c r="AM23" s="29" t="e">
        <f t="shared" ca="1" si="34"/>
        <v>#REF!</v>
      </c>
      <c r="AN23" s="29" t="e">
        <f t="shared" ca="1" si="35"/>
        <v>#REF!</v>
      </c>
      <c r="AO23" s="29" t="e">
        <f t="shared" ca="1" si="36"/>
        <v>#REF!</v>
      </c>
      <c r="AP23" s="29">
        <f t="shared" ca="1" si="37"/>
        <v>3.20691594526475</v>
      </c>
      <c r="AQ23" s="29" t="e">
        <f t="shared" ca="1" si="38"/>
        <v>#REF!</v>
      </c>
      <c r="AR23" s="29" t="e">
        <f t="shared" ca="1" si="39"/>
        <v>#REF!</v>
      </c>
      <c r="AS23" s="29">
        <f t="shared" ca="1" si="40"/>
        <v>3.7369798770039302</v>
      </c>
      <c r="AT23" s="29">
        <f t="shared" ca="1" si="41"/>
        <v>4.2767031610295803</v>
      </c>
      <c r="AU23" s="29" t="e">
        <f t="shared" ca="1" si="42"/>
        <v>#REF!</v>
      </c>
      <c r="AV23" s="29" t="e">
        <f t="shared" ca="1" si="43"/>
        <v>#REF!</v>
      </c>
      <c r="AW23" s="29" t="e">
        <f t="shared" ca="1" si="44"/>
        <v>#REF!</v>
      </c>
      <c r="AX23" s="29" t="e">
        <f t="shared" ca="1" si="45"/>
        <v>#REF!</v>
      </c>
      <c r="AY23" s="29" t="e">
        <f t="shared" ca="1" si="46"/>
        <v>#REF!</v>
      </c>
      <c r="AZ23" s="29">
        <f t="shared" ca="1" si="47"/>
        <v>6.8942658269804404</v>
      </c>
      <c r="BA23" s="29" t="e">
        <f t="shared" ca="1" si="48"/>
        <v>#REF!</v>
      </c>
      <c r="BB23" s="29">
        <f t="shared" ca="1" si="49"/>
        <v>1.6763337929755</v>
      </c>
      <c r="BC23" s="29" t="e">
        <f t="shared" ca="1" si="50"/>
        <v>#REF!</v>
      </c>
      <c r="BD23" s="29">
        <f t="shared" ca="1" si="51"/>
        <v>4.0672828287090601</v>
      </c>
      <c r="BE23" s="29" t="e">
        <f t="shared" ca="1" si="52"/>
        <v>#REF!</v>
      </c>
      <c r="BF23" s="29" t="e">
        <f t="shared" ca="1" si="53"/>
        <v>#REF!</v>
      </c>
      <c r="BG23" s="29" t="e">
        <f t="shared" ca="1" si="54"/>
        <v>#REF!</v>
      </c>
      <c r="BH23" s="29" t="e">
        <f t="shared" ca="1" si="55"/>
        <v>#REF!</v>
      </c>
      <c r="BI23" s="29">
        <f t="shared" ca="1" si="56"/>
        <v>6.4284038385274496</v>
      </c>
      <c r="BJ23" s="29" t="e">
        <f t="shared" ca="1" si="57"/>
        <v>#REF!</v>
      </c>
      <c r="BK23" s="29" t="e">
        <f t="shared" ca="1" si="58"/>
        <v>#REF!</v>
      </c>
      <c r="BL23" s="29" t="e">
        <f t="shared" ca="1" si="59"/>
        <v>#REF!</v>
      </c>
      <c r="BM23" s="29" t="e">
        <f t="shared" ca="1" si="60"/>
        <v>#REF!</v>
      </c>
      <c r="BN23" s="29">
        <f t="shared" ca="1" si="61"/>
        <v>4.4042372546545101</v>
      </c>
      <c r="BO23" s="29">
        <f t="shared" ca="1" si="62"/>
        <v>-8.1960367453392902</v>
      </c>
      <c r="BP23" s="29" t="e">
        <f t="shared" ca="1" si="62"/>
        <v>#REF!</v>
      </c>
      <c r="BQ23" s="29" t="e">
        <f t="shared" ca="1" si="62"/>
        <v>#REF!</v>
      </c>
      <c r="BR23" s="29" t="e">
        <f t="shared" ca="1" si="62"/>
        <v>#REF!</v>
      </c>
      <c r="BS23" s="29" t="e">
        <f t="shared" ca="1" si="62"/>
        <v>#REF!</v>
      </c>
      <c r="BT23" s="29" t="e">
        <f t="shared" ca="1" si="62"/>
        <v>#REF!</v>
      </c>
      <c r="BU23" s="29" t="e">
        <f t="shared" ca="1" si="62"/>
        <v>#REF!</v>
      </c>
      <c r="BV23" s="29" t="e">
        <f t="shared" ca="1" si="62"/>
        <v>#REF!</v>
      </c>
      <c r="BW23" s="29" t="e">
        <f t="shared" ca="1" si="62"/>
        <v>#REF!</v>
      </c>
      <c r="BX23" s="29" t="e">
        <f t="shared" ca="1" si="62"/>
        <v>#REF!</v>
      </c>
      <c r="BY23" s="29" t="e">
        <f t="shared" ca="1" si="62"/>
        <v>#REF!</v>
      </c>
    </row>
    <row r="24" spans="4:77" x14ac:dyDescent="0.3">
      <c r="D24" s="28">
        <f t="shared" ca="1" si="63"/>
        <v>38473</v>
      </c>
      <c r="E24" s="28">
        <f t="shared" ca="1" si="5"/>
        <v>38473</v>
      </c>
      <c r="F24" s="29" t="e">
        <f t="shared" si="64"/>
        <v>#VALUE!</v>
      </c>
      <c r="G24" s="29" t="str">
        <f t="shared" si="65"/>
        <v/>
      </c>
      <c r="H24" s="29" t="str">
        <f t="shared" si="66"/>
        <v/>
      </c>
      <c r="I24" s="29" t="str">
        <f t="shared" si="67"/>
        <v/>
      </c>
      <c r="J24" s="29" t="str">
        <f t="shared" si="68"/>
        <v/>
      </c>
      <c r="K24" s="29" t="str">
        <f t="shared" si="69"/>
        <v/>
      </c>
      <c r="L24" s="29" t="str">
        <f t="shared" si="70"/>
        <v/>
      </c>
      <c r="M24" s="29" t="str">
        <f t="shared" si="71"/>
        <v/>
      </c>
      <c r="N24" s="29" t="str">
        <f t="shared" si="72"/>
        <v/>
      </c>
      <c r="O24" s="29">
        <f t="shared" ca="1" si="10"/>
        <v>3.6916170421969401</v>
      </c>
      <c r="P24" s="29" t="e">
        <f t="shared" ca="1" si="11"/>
        <v>#REF!</v>
      </c>
      <c r="Q24" s="29" t="e">
        <f t="shared" ca="1" si="12"/>
        <v>#REF!</v>
      </c>
      <c r="R24" s="29" t="e">
        <f t="shared" ca="1" si="13"/>
        <v>#REF!</v>
      </c>
      <c r="S24" s="29">
        <f t="shared" ca="1" si="14"/>
        <v>3.25019262187738</v>
      </c>
      <c r="T24" s="29" t="e">
        <f t="shared" ca="1" si="15"/>
        <v>#REF!</v>
      </c>
      <c r="U24" s="29">
        <f t="shared" ca="1" si="16"/>
        <v>5.4934749896014896</v>
      </c>
      <c r="V24" s="29">
        <f t="shared" ca="1" si="17"/>
        <v>-0.70676423805308297</v>
      </c>
      <c r="W24" s="29" t="e">
        <f t="shared" ca="1" si="18"/>
        <v>#REF!</v>
      </c>
      <c r="X24" s="29">
        <f t="shared" ca="1" si="19"/>
        <v>4.4253650667065596</v>
      </c>
      <c r="Y24" s="29" t="e">
        <f t="shared" ca="1" si="20"/>
        <v>#REF!</v>
      </c>
      <c r="Z24" s="29" t="e">
        <f t="shared" ca="1" si="21"/>
        <v>#REF!</v>
      </c>
      <c r="AA24" s="29" t="e">
        <f t="shared" ca="1" si="22"/>
        <v>#REF!</v>
      </c>
      <c r="AB24" s="29">
        <f t="shared" ca="1" si="23"/>
        <v>-0.85648404755713103</v>
      </c>
      <c r="AC24" s="29">
        <f t="shared" ca="1" si="24"/>
        <v>-1.24591198657874</v>
      </c>
      <c r="AD24" s="29" t="e">
        <f t="shared" ca="1" si="25"/>
        <v>#REF!</v>
      </c>
      <c r="AE24" s="29">
        <f t="shared" ca="1" si="26"/>
        <v>9.7465886939568698</v>
      </c>
      <c r="AF24" s="29" t="e">
        <f t="shared" ca="1" si="27"/>
        <v>#REF!</v>
      </c>
      <c r="AG24" s="29">
        <f t="shared" ca="1" si="28"/>
        <v>-3.2062712593329601</v>
      </c>
      <c r="AH24" s="29" t="e">
        <f t="shared" ca="1" si="29"/>
        <v>#REF!</v>
      </c>
      <c r="AI24" s="29" t="e">
        <f t="shared" ca="1" si="30"/>
        <v>#REF!</v>
      </c>
      <c r="AJ24" s="29" t="e">
        <f t="shared" ca="1" si="31"/>
        <v>#REF!</v>
      </c>
      <c r="AK24" s="29" t="e">
        <f t="shared" ca="1" si="32"/>
        <v>#REF!</v>
      </c>
      <c r="AL24" s="29" t="e">
        <f t="shared" ca="1" si="33"/>
        <v>#REF!</v>
      </c>
      <c r="AM24" s="29" t="e">
        <f t="shared" ca="1" si="34"/>
        <v>#REF!</v>
      </c>
      <c r="AN24" s="29" t="e">
        <f t="shared" ca="1" si="35"/>
        <v>#REF!</v>
      </c>
      <c r="AO24" s="29" t="e">
        <f t="shared" ca="1" si="36"/>
        <v>#REF!</v>
      </c>
      <c r="AP24" s="29">
        <f t="shared" ca="1" si="37"/>
        <v>3.20691594526475</v>
      </c>
      <c r="AQ24" s="29" t="e">
        <f t="shared" ca="1" si="38"/>
        <v>#REF!</v>
      </c>
      <c r="AR24" s="29" t="e">
        <f t="shared" ca="1" si="39"/>
        <v>#REF!</v>
      </c>
      <c r="AS24" s="29">
        <f t="shared" ca="1" si="40"/>
        <v>3.7369798770039302</v>
      </c>
      <c r="AT24" s="29">
        <f t="shared" ca="1" si="41"/>
        <v>4.2767031610295803</v>
      </c>
      <c r="AU24" s="29" t="e">
        <f t="shared" ca="1" si="42"/>
        <v>#REF!</v>
      </c>
      <c r="AV24" s="29" t="e">
        <f t="shared" ca="1" si="43"/>
        <v>#REF!</v>
      </c>
      <c r="AW24" s="29" t="e">
        <f t="shared" ca="1" si="44"/>
        <v>#REF!</v>
      </c>
      <c r="AX24" s="29" t="e">
        <f t="shared" ca="1" si="45"/>
        <v>#REF!</v>
      </c>
      <c r="AY24" s="29" t="e">
        <f t="shared" ca="1" si="46"/>
        <v>#REF!</v>
      </c>
      <c r="AZ24" s="29">
        <f t="shared" ca="1" si="47"/>
        <v>6.8942658269804404</v>
      </c>
      <c r="BA24" s="29" t="e">
        <f t="shared" ca="1" si="48"/>
        <v>#REF!</v>
      </c>
      <c r="BB24" s="29">
        <f t="shared" ca="1" si="49"/>
        <v>1.6763337929755</v>
      </c>
      <c r="BC24" s="29" t="e">
        <f t="shared" ca="1" si="50"/>
        <v>#REF!</v>
      </c>
      <c r="BD24" s="29">
        <f t="shared" ca="1" si="51"/>
        <v>4.0672828287090601</v>
      </c>
      <c r="BE24" s="29" t="e">
        <f t="shared" ca="1" si="52"/>
        <v>#REF!</v>
      </c>
      <c r="BF24" s="29" t="e">
        <f t="shared" ca="1" si="53"/>
        <v>#REF!</v>
      </c>
      <c r="BG24" s="29" t="e">
        <f t="shared" ca="1" si="54"/>
        <v>#REF!</v>
      </c>
      <c r="BH24" s="29" t="e">
        <f t="shared" ca="1" si="55"/>
        <v>#REF!</v>
      </c>
      <c r="BI24" s="29">
        <f t="shared" ca="1" si="56"/>
        <v>6.4284038385274496</v>
      </c>
      <c r="BJ24" s="29" t="e">
        <f t="shared" ca="1" si="57"/>
        <v>#REF!</v>
      </c>
      <c r="BK24" s="29" t="e">
        <f t="shared" ca="1" si="58"/>
        <v>#REF!</v>
      </c>
      <c r="BL24" s="29" t="e">
        <f t="shared" ca="1" si="59"/>
        <v>#REF!</v>
      </c>
      <c r="BM24" s="29" t="e">
        <f t="shared" ca="1" si="60"/>
        <v>#REF!</v>
      </c>
      <c r="BN24" s="29">
        <f t="shared" ca="1" si="61"/>
        <v>4.4042372546545101</v>
      </c>
      <c r="BO24" s="29">
        <f t="shared" ca="1" si="62"/>
        <v>-8.1960367453392902</v>
      </c>
      <c r="BP24" s="29" t="e">
        <f t="shared" ca="1" si="62"/>
        <v>#REF!</v>
      </c>
      <c r="BQ24" s="29" t="e">
        <f t="shared" ca="1" si="62"/>
        <v>#REF!</v>
      </c>
      <c r="BR24" s="29" t="e">
        <f t="shared" ca="1" si="62"/>
        <v>#REF!</v>
      </c>
      <c r="BS24" s="29" t="e">
        <f t="shared" ca="1" si="62"/>
        <v>#REF!</v>
      </c>
      <c r="BT24" s="29" t="e">
        <f t="shared" ca="1" si="62"/>
        <v>#REF!</v>
      </c>
      <c r="BU24" s="29" t="e">
        <f t="shared" ca="1" si="62"/>
        <v>#REF!</v>
      </c>
      <c r="BV24" s="29" t="e">
        <f t="shared" ca="1" si="62"/>
        <v>#REF!</v>
      </c>
      <c r="BW24" s="29" t="e">
        <f t="shared" ca="1" si="62"/>
        <v>#REF!</v>
      </c>
      <c r="BX24" s="29" t="e">
        <f t="shared" ca="1" si="62"/>
        <v>#REF!</v>
      </c>
      <c r="BY24" s="29" t="e">
        <f t="shared" ca="1" si="62"/>
        <v>#REF!</v>
      </c>
    </row>
    <row r="25" spans="4:77" x14ac:dyDescent="0.3">
      <c r="D25" s="28">
        <f t="shared" ca="1" si="63"/>
        <v>38504</v>
      </c>
      <c r="E25" s="28">
        <f t="shared" ca="1" si="5"/>
        <v>38504</v>
      </c>
      <c r="F25" s="29" t="e">
        <f t="shared" si="64"/>
        <v>#VALUE!</v>
      </c>
      <c r="G25" s="29" t="str">
        <f t="shared" si="65"/>
        <v/>
      </c>
      <c r="H25" s="29" t="str">
        <f t="shared" si="66"/>
        <v/>
      </c>
      <c r="I25" s="29" t="str">
        <f t="shared" si="67"/>
        <v/>
      </c>
      <c r="J25" s="29" t="str">
        <f t="shared" si="68"/>
        <v/>
      </c>
      <c r="K25" s="29" t="str">
        <f t="shared" si="69"/>
        <v/>
      </c>
      <c r="L25" s="29" t="str">
        <f t="shared" si="70"/>
        <v/>
      </c>
      <c r="M25" s="29" t="str">
        <f t="shared" si="71"/>
        <v/>
      </c>
      <c r="N25" s="29" t="str">
        <f t="shared" si="72"/>
        <v/>
      </c>
      <c r="O25" s="29">
        <f t="shared" ca="1" si="10"/>
        <v>3.6916170421969401</v>
      </c>
      <c r="P25" s="29" t="e">
        <f t="shared" ca="1" si="11"/>
        <v>#REF!</v>
      </c>
      <c r="Q25" s="29" t="e">
        <f t="shared" ca="1" si="12"/>
        <v>#REF!</v>
      </c>
      <c r="R25" s="29" t="e">
        <f t="shared" ca="1" si="13"/>
        <v>#REF!</v>
      </c>
      <c r="S25" s="29">
        <f t="shared" ca="1" si="14"/>
        <v>3.25019262187738</v>
      </c>
      <c r="T25" s="29" t="e">
        <f t="shared" ca="1" si="15"/>
        <v>#REF!</v>
      </c>
      <c r="U25" s="29">
        <f t="shared" ca="1" si="16"/>
        <v>5.4934749896014896</v>
      </c>
      <c r="V25" s="29">
        <f t="shared" ca="1" si="17"/>
        <v>-0.70676423805308297</v>
      </c>
      <c r="W25" s="29" t="e">
        <f t="shared" ca="1" si="18"/>
        <v>#REF!</v>
      </c>
      <c r="X25" s="29">
        <f t="shared" ca="1" si="19"/>
        <v>4.4253650667065596</v>
      </c>
      <c r="Y25" s="29" t="e">
        <f t="shared" ca="1" si="20"/>
        <v>#REF!</v>
      </c>
      <c r="Z25" s="29" t="e">
        <f t="shared" ca="1" si="21"/>
        <v>#REF!</v>
      </c>
      <c r="AA25" s="29" t="e">
        <f t="shared" ca="1" si="22"/>
        <v>#REF!</v>
      </c>
      <c r="AB25" s="29">
        <f t="shared" ca="1" si="23"/>
        <v>-0.85648404755713103</v>
      </c>
      <c r="AC25" s="29">
        <f t="shared" ca="1" si="24"/>
        <v>-1.24591198657874</v>
      </c>
      <c r="AD25" s="29" t="e">
        <f t="shared" ca="1" si="25"/>
        <v>#REF!</v>
      </c>
      <c r="AE25" s="29">
        <f t="shared" ca="1" si="26"/>
        <v>9.7465886939568698</v>
      </c>
      <c r="AF25" s="29" t="e">
        <f t="shared" ca="1" si="27"/>
        <v>#REF!</v>
      </c>
      <c r="AG25" s="29">
        <f t="shared" ca="1" si="28"/>
        <v>-3.2062712593329601</v>
      </c>
      <c r="AH25" s="29" t="e">
        <f t="shared" ca="1" si="29"/>
        <v>#REF!</v>
      </c>
      <c r="AI25" s="29" t="e">
        <f t="shared" ca="1" si="30"/>
        <v>#REF!</v>
      </c>
      <c r="AJ25" s="29" t="e">
        <f t="shared" ca="1" si="31"/>
        <v>#REF!</v>
      </c>
      <c r="AK25" s="29" t="e">
        <f t="shared" ca="1" si="32"/>
        <v>#REF!</v>
      </c>
      <c r="AL25" s="29" t="e">
        <f t="shared" ca="1" si="33"/>
        <v>#REF!</v>
      </c>
      <c r="AM25" s="29" t="e">
        <f t="shared" ca="1" si="34"/>
        <v>#REF!</v>
      </c>
      <c r="AN25" s="29" t="e">
        <f t="shared" ca="1" si="35"/>
        <v>#REF!</v>
      </c>
      <c r="AO25" s="29" t="e">
        <f t="shared" ca="1" si="36"/>
        <v>#REF!</v>
      </c>
      <c r="AP25" s="29">
        <f t="shared" ca="1" si="37"/>
        <v>3.20691594526475</v>
      </c>
      <c r="AQ25" s="29" t="e">
        <f t="shared" ca="1" si="38"/>
        <v>#REF!</v>
      </c>
      <c r="AR25" s="29" t="e">
        <f t="shared" ca="1" si="39"/>
        <v>#REF!</v>
      </c>
      <c r="AS25" s="29">
        <f t="shared" ca="1" si="40"/>
        <v>3.7369798770039302</v>
      </c>
      <c r="AT25" s="29">
        <f t="shared" ca="1" si="41"/>
        <v>4.2767031610295803</v>
      </c>
      <c r="AU25" s="29" t="e">
        <f t="shared" ca="1" si="42"/>
        <v>#REF!</v>
      </c>
      <c r="AV25" s="29" t="e">
        <f t="shared" ca="1" si="43"/>
        <v>#REF!</v>
      </c>
      <c r="AW25" s="29" t="e">
        <f t="shared" ca="1" si="44"/>
        <v>#REF!</v>
      </c>
      <c r="AX25" s="29" t="e">
        <f t="shared" ca="1" si="45"/>
        <v>#REF!</v>
      </c>
      <c r="AY25" s="29" t="e">
        <f t="shared" ca="1" si="46"/>
        <v>#REF!</v>
      </c>
      <c r="AZ25" s="29">
        <f t="shared" ca="1" si="47"/>
        <v>6.8942658269804404</v>
      </c>
      <c r="BA25" s="29" t="e">
        <f t="shared" ca="1" si="48"/>
        <v>#REF!</v>
      </c>
      <c r="BB25" s="29">
        <f t="shared" ca="1" si="49"/>
        <v>1.6763337929755</v>
      </c>
      <c r="BC25" s="29" t="e">
        <f t="shared" ca="1" si="50"/>
        <v>#REF!</v>
      </c>
      <c r="BD25" s="29">
        <f t="shared" ca="1" si="51"/>
        <v>4.0672828287090601</v>
      </c>
      <c r="BE25" s="29" t="e">
        <f t="shared" ca="1" si="52"/>
        <v>#REF!</v>
      </c>
      <c r="BF25" s="29" t="e">
        <f t="shared" ca="1" si="53"/>
        <v>#REF!</v>
      </c>
      <c r="BG25" s="29" t="e">
        <f t="shared" ca="1" si="54"/>
        <v>#REF!</v>
      </c>
      <c r="BH25" s="29" t="e">
        <f t="shared" ca="1" si="55"/>
        <v>#REF!</v>
      </c>
      <c r="BI25" s="29">
        <f t="shared" ca="1" si="56"/>
        <v>6.4284038385274496</v>
      </c>
      <c r="BJ25" s="29" t="e">
        <f t="shared" ca="1" si="57"/>
        <v>#REF!</v>
      </c>
      <c r="BK25" s="29" t="e">
        <f t="shared" ca="1" si="58"/>
        <v>#REF!</v>
      </c>
      <c r="BL25" s="29" t="e">
        <f t="shared" ca="1" si="59"/>
        <v>#REF!</v>
      </c>
      <c r="BM25" s="29" t="e">
        <f t="shared" ca="1" si="60"/>
        <v>#REF!</v>
      </c>
      <c r="BN25" s="29">
        <f t="shared" ca="1" si="61"/>
        <v>4.4042372546545101</v>
      </c>
      <c r="BO25" s="29">
        <f t="shared" ca="1" si="62"/>
        <v>-8.1960367453392902</v>
      </c>
      <c r="BP25" s="29" t="e">
        <f t="shared" ca="1" si="62"/>
        <v>#REF!</v>
      </c>
      <c r="BQ25" s="29" t="e">
        <f t="shared" ca="1" si="62"/>
        <v>#REF!</v>
      </c>
      <c r="BR25" s="29" t="e">
        <f t="shared" ca="1" si="62"/>
        <v>#REF!</v>
      </c>
      <c r="BS25" s="29" t="e">
        <f t="shared" ca="1" si="62"/>
        <v>#REF!</v>
      </c>
      <c r="BT25" s="29" t="e">
        <f t="shared" ca="1" si="62"/>
        <v>#REF!</v>
      </c>
      <c r="BU25" s="29" t="e">
        <f t="shared" ca="1" si="62"/>
        <v>#REF!</v>
      </c>
      <c r="BV25" s="29" t="e">
        <f t="shared" ca="1" si="62"/>
        <v>#REF!</v>
      </c>
      <c r="BW25" s="29" t="e">
        <f t="shared" ca="1" si="62"/>
        <v>#REF!</v>
      </c>
      <c r="BX25" s="29" t="e">
        <f t="shared" ca="1" si="62"/>
        <v>#REF!</v>
      </c>
      <c r="BY25" s="29" t="e">
        <f t="shared" ca="1" si="62"/>
        <v>#REF!</v>
      </c>
    </row>
    <row r="26" spans="4:77" x14ac:dyDescent="0.3">
      <c r="D26" s="28">
        <f t="shared" ca="1" si="63"/>
        <v>38534</v>
      </c>
      <c r="E26" s="28">
        <f t="shared" ca="1" si="5"/>
        <v>38534</v>
      </c>
      <c r="F26" s="29" t="e">
        <f t="shared" si="64"/>
        <v>#VALUE!</v>
      </c>
      <c r="G26" s="29" t="str">
        <f t="shared" si="65"/>
        <v/>
      </c>
      <c r="H26" s="29" t="str">
        <f t="shared" si="66"/>
        <v/>
      </c>
      <c r="I26" s="29" t="str">
        <f t="shared" si="67"/>
        <v/>
      </c>
      <c r="J26" s="29" t="str">
        <f t="shared" si="68"/>
        <v/>
      </c>
      <c r="K26" s="29" t="str">
        <f t="shared" si="69"/>
        <v/>
      </c>
      <c r="L26" s="29" t="str">
        <f t="shared" si="70"/>
        <v/>
      </c>
      <c r="M26" s="29" t="str">
        <f t="shared" si="71"/>
        <v/>
      </c>
      <c r="N26" s="29" t="str">
        <f t="shared" si="72"/>
        <v/>
      </c>
      <c r="O26" s="29">
        <f t="shared" ca="1" si="10"/>
        <v>3.6916170421969401</v>
      </c>
      <c r="P26" s="29" t="e">
        <f t="shared" ca="1" si="11"/>
        <v>#REF!</v>
      </c>
      <c r="Q26" s="29" t="e">
        <f t="shared" ca="1" si="12"/>
        <v>#REF!</v>
      </c>
      <c r="R26" s="29" t="e">
        <f t="shared" ca="1" si="13"/>
        <v>#REF!</v>
      </c>
      <c r="S26" s="29">
        <f t="shared" ca="1" si="14"/>
        <v>3.25019262187738</v>
      </c>
      <c r="T26" s="29" t="e">
        <f t="shared" ca="1" si="15"/>
        <v>#REF!</v>
      </c>
      <c r="U26" s="29">
        <f t="shared" ca="1" si="16"/>
        <v>5.4934749896014896</v>
      </c>
      <c r="V26" s="29">
        <f t="shared" ca="1" si="17"/>
        <v>-0.70676423805308297</v>
      </c>
      <c r="W26" s="29" t="e">
        <f t="shared" ca="1" si="18"/>
        <v>#REF!</v>
      </c>
      <c r="X26" s="29">
        <f t="shared" ca="1" si="19"/>
        <v>4.4253650667065596</v>
      </c>
      <c r="Y26" s="29" t="e">
        <f t="shared" ca="1" si="20"/>
        <v>#REF!</v>
      </c>
      <c r="Z26" s="29" t="e">
        <f t="shared" ca="1" si="21"/>
        <v>#REF!</v>
      </c>
      <c r="AA26" s="29" t="e">
        <f t="shared" ca="1" si="22"/>
        <v>#REF!</v>
      </c>
      <c r="AB26" s="29">
        <f t="shared" ca="1" si="23"/>
        <v>-0.85648404755713103</v>
      </c>
      <c r="AC26" s="29">
        <f t="shared" ca="1" si="24"/>
        <v>-1.24591198657874</v>
      </c>
      <c r="AD26" s="29" t="e">
        <f t="shared" ca="1" si="25"/>
        <v>#REF!</v>
      </c>
      <c r="AE26" s="29">
        <f t="shared" ca="1" si="26"/>
        <v>9.7465886939568698</v>
      </c>
      <c r="AF26" s="29" t="e">
        <f t="shared" ca="1" si="27"/>
        <v>#REF!</v>
      </c>
      <c r="AG26" s="29">
        <f t="shared" ca="1" si="28"/>
        <v>-3.2062712593329601</v>
      </c>
      <c r="AH26" s="29" t="e">
        <f t="shared" ca="1" si="29"/>
        <v>#REF!</v>
      </c>
      <c r="AI26" s="29" t="e">
        <f t="shared" ca="1" si="30"/>
        <v>#REF!</v>
      </c>
      <c r="AJ26" s="29" t="e">
        <f t="shared" ca="1" si="31"/>
        <v>#REF!</v>
      </c>
      <c r="AK26" s="29" t="e">
        <f t="shared" ca="1" si="32"/>
        <v>#REF!</v>
      </c>
      <c r="AL26" s="29" t="e">
        <f t="shared" ca="1" si="33"/>
        <v>#REF!</v>
      </c>
      <c r="AM26" s="29" t="e">
        <f t="shared" ca="1" si="34"/>
        <v>#REF!</v>
      </c>
      <c r="AN26" s="29" t="e">
        <f t="shared" ca="1" si="35"/>
        <v>#REF!</v>
      </c>
      <c r="AO26" s="29" t="e">
        <f t="shared" ca="1" si="36"/>
        <v>#REF!</v>
      </c>
      <c r="AP26" s="29">
        <f t="shared" ca="1" si="37"/>
        <v>3.20691594526475</v>
      </c>
      <c r="AQ26" s="29" t="e">
        <f t="shared" ca="1" si="38"/>
        <v>#REF!</v>
      </c>
      <c r="AR26" s="29" t="e">
        <f t="shared" ca="1" si="39"/>
        <v>#REF!</v>
      </c>
      <c r="AS26" s="29">
        <f t="shared" ca="1" si="40"/>
        <v>3.7369798770039302</v>
      </c>
      <c r="AT26" s="29">
        <f t="shared" ca="1" si="41"/>
        <v>4.2767031610295803</v>
      </c>
      <c r="AU26" s="29" t="e">
        <f t="shared" ca="1" si="42"/>
        <v>#REF!</v>
      </c>
      <c r="AV26" s="29" t="e">
        <f t="shared" ca="1" si="43"/>
        <v>#REF!</v>
      </c>
      <c r="AW26" s="29" t="e">
        <f t="shared" ca="1" si="44"/>
        <v>#REF!</v>
      </c>
      <c r="AX26" s="29" t="e">
        <f t="shared" ca="1" si="45"/>
        <v>#REF!</v>
      </c>
      <c r="AY26" s="29" t="e">
        <f t="shared" ca="1" si="46"/>
        <v>#REF!</v>
      </c>
      <c r="AZ26" s="29">
        <f t="shared" ca="1" si="47"/>
        <v>6.8942658269804404</v>
      </c>
      <c r="BA26" s="29" t="e">
        <f t="shared" ca="1" si="48"/>
        <v>#REF!</v>
      </c>
      <c r="BB26" s="29">
        <f t="shared" ca="1" si="49"/>
        <v>1.6763337929755</v>
      </c>
      <c r="BC26" s="29" t="e">
        <f t="shared" ca="1" si="50"/>
        <v>#REF!</v>
      </c>
      <c r="BD26" s="29">
        <f t="shared" ca="1" si="51"/>
        <v>4.0672828287090601</v>
      </c>
      <c r="BE26" s="29" t="e">
        <f t="shared" ca="1" si="52"/>
        <v>#REF!</v>
      </c>
      <c r="BF26" s="29" t="e">
        <f t="shared" ca="1" si="53"/>
        <v>#REF!</v>
      </c>
      <c r="BG26" s="29" t="e">
        <f t="shared" ca="1" si="54"/>
        <v>#REF!</v>
      </c>
      <c r="BH26" s="29" t="e">
        <f t="shared" ca="1" si="55"/>
        <v>#REF!</v>
      </c>
      <c r="BI26" s="29">
        <f t="shared" ca="1" si="56"/>
        <v>6.4284038385274496</v>
      </c>
      <c r="BJ26" s="29" t="e">
        <f t="shared" ca="1" si="57"/>
        <v>#REF!</v>
      </c>
      <c r="BK26" s="29" t="e">
        <f t="shared" ca="1" si="58"/>
        <v>#REF!</v>
      </c>
      <c r="BL26" s="29" t="e">
        <f t="shared" ca="1" si="59"/>
        <v>#REF!</v>
      </c>
      <c r="BM26" s="29" t="e">
        <f t="shared" ca="1" si="60"/>
        <v>#REF!</v>
      </c>
      <c r="BN26" s="29">
        <f t="shared" ca="1" si="61"/>
        <v>4.4042372546545101</v>
      </c>
      <c r="BO26" s="29">
        <f t="shared" ca="1" si="62"/>
        <v>-8.1960367453392902</v>
      </c>
      <c r="BP26" s="29" t="e">
        <f t="shared" ca="1" si="62"/>
        <v>#REF!</v>
      </c>
      <c r="BQ26" s="29" t="e">
        <f t="shared" ca="1" si="62"/>
        <v>#REF!</v>
      </c>
      <c r="BR26" s="29" t="e">
        <f t="shared" ca="1" si="62"/>
        <v>#REF!</v>
      </c>
      <c r="BS26" s="29" t="e">
        <f t="shared" ca="1" si="62"/>
        <v>#REF!</v>
      </c>
      <c r="BT26" s="29" t="e">
        <f t="shared" ca="1" si="62"/>
        <v>#REF!</v>
      </c>
      <c r="BU26" s="29" t="e">
        <f t="shared" ca="1" si="62"/>
        <v>#REF!</v>
      </c>
      <c r="BV26" s="29" t="e">
        <f t="shared" ca="1" si="62"/>
        <v>#REF!</v>
      </c>
      <c r="BW26" s="29" t="e">
        <f t="shared" ca="1" si="62"/>
        <v>#REF!</v>
      </c>
      <c r="BX26" s="29" t="e">
        <f t="shared" ca="1" si="62"/>
        <v>#REF!</v>
      </c>
      <c r="BY26" s="29" t="e">
        <f t="shared" ca="1" si="62"/>
        <v>#REF!</v>
      </c>
    </row>
    <row r="27" spans="4:77" x14ac:dyDescent="0.3">
      <c r="D27" s="28">
        <f t="shared" ca="1" si="63"/>
        <v>38565</v>
      </c>
      <c r="E27" s="28">
        <f t="shared" ca="1" si="5"/>
        <v>38565</v>
      </c>
      <c r="F27" s="29" t="e">
        <f t="shared" si="64"/>
        <v>#VALUE!</v>
      </c>
      <c r="G27" s="29" t="str">
        <f t="shared" si="65"/>
        <v/>
      </c>
      <c r="H27" s="29" t="str">
        <f t="shared" si="66"/>
        <v/>
      </c>
      <c r="I27" s="29" t="str">
        <f t="shared" si="67"/>
        <v/>
      </c>
      <c r="J27" s="29" t="str">
        <f t="shared" si="68"/>
        <v/>
      </c>
      <c r="K27" s="29" t="str">
        <f t="shared" si="69"/>
        <v/>
      </c>
      <c r="L27" s="29" t="str">
        <f t="shared" si="70"/>
        <v/>
      </c>
      <c r="M27" s="29" t="str">
        <f t="shared" si="71"/>
        <v/>
      </c>
      <c r="N27" s="29" t="str">
        <f t="shared" si="72"/>
        <v/>
      </c>
      <c r="O27" s="29">
        <f t="shared" ca="1" si="10"/>
        <v>3.6916170421969401</v>
      </c>
      <c r="P27" s="29" t="e">
        <f t="shared" ca="1" si="11"/>
        <v>#REF!</v>
      </c>
      <c r="Q27" s="29" t="e">
        <f t="shared" ca="1" si="12"/>
        <v>#REF!</v>
      </c>
      <c r="R27" s="29" t="e">
        <f t="shared" ca="1" si="13"/>
        <v>#REF!</v>
      </c>
      <c r="S27" s="29">
        <f t="shared" ca="1" si="14"/>
        <v>3.25019262187738</v>
      </c>
      <c r="T27" s="29" t="e">
        <f t="shared" ca="1" si="15"/>
        <v>#REF!</v>
      </c>
      <c r="U27" s="29">
        <f t="shared" ca="1" si="16"/>
        <v>5.4934749896014896</v>
      </c>
      <c r="V27" s="29">
        <f t="shared" ca="1" si="17"/>
        <v>-0.70676423805308297</v>
      </c>
      <c r="W27" s="29" t="e">
        <f t="shared" ca="1" si="18"/>
        <v>#REF!</v>
      </c>
      <c r="X27" s="29">
        <f t="shared" ca="1" si="19"/>
        <v>4.4253650667065596</v>
      </c>
      <c r="Y27" s="29" t="e">
        <f t="shared" ca="1" si="20"/>
        <v>#REF!</v>
      </c>
      <c r="Z27" s="29" t="e">
        <f t="shared" ca="1" si="21"/>
        <v>#REF!</v>
      </c>
      <c r="AA27" s="29" t="e">
        <f t="shared" ca="1" si="22"/>
        <v>#REF!</v>
      </c>
      <c r="AB27" s="29">
        <f t="shared" ca="1" si="23"/>
        <v>-0.85648404755713103</v>
      </c>
      <c r="AC27" s="29">
        <f t="shared" ca="1" si="24"/>
        <v>-1.24591198657874</v>
      </c>
      <c r="AD27" s="29" t="e">
        <f t="shared" ca="1" si="25"/>
        <v>#REF!</v>
      </c>
      <c r="AE27" s="29">
        <f t="shared" ca="1" si="26"/>
        <v>9.7465886939568698</v>
      </c>
      <c r="AF27" s="29" t="e">
        <f t="shared" ca="1" si="27"/>
        <v>#REF!</v>
      </c>
      <c r="AG27" s="29">
        <f t="shared" ca="1" si="28"/>
        <v>-3.2062712593329601</v>
      </c>
      <c r="AH27" s="29" t="e">
        <f t="shared" ca="1" si="29"/>
        <v>#REF!</v>
      </c>
      <c r="AI27" s="29" t="e">
        <f t="shared" ca="1" si="30"/>
        <v>#REF!</v>
      </c>
      <c r="AJ27" s="29" t="e">
        <f t="shared" ca="1" si="31"/>
        <v>#REF!</v>
      </c>
      <c r="AK27" s="29" t="e">
        <f t="shared" ca="1" si="32"/>
        <v>#REF!</v>
      </c>
      <c r="AL27" s="29" t="e">
        <f t="shared" ca="1" si="33"/>
        <v>#REF!</v>
      </c>
      <c r="AM27" s="29" t="e">
        <f t="shared" ca="1" si="34"/>
        <v>#REF!</v>
      </c>
      <c r="AN27" s="29" t="e">
        <f t="shared" ca="1" si="35"/>
        <v>#REF!</v>
      </c>
      <c r="AO27" s="29" t="e">
        <f t="shared" ca="1" si="36"/>
        <v>#REF!</v>
      </c>
      <c r="AP27" s="29">
        <f t="shared" ca="1" si="37"/>
        <v>3.20691594526475</v>
      </c>
      <c r="AQ27" s="29" t="e">
        <f t="shared" ca="1" si="38"/>
        <v>#REF!</v>
      </c>
      <c r="AR27" s="29" t="e">
        <f t="shared" ca="1" si="39"/>
        <v>#REF!</v>
      </c>
      <c r="AS27" s="29">
        <f t="shared" ca="1" si="40"/>
        <v>3.7369798770039302</v>
      </c>
      <c r="AT27" s="29">
        <f t="shared" ca="1" si="41"/>
        <v>4.2767031610295803</v>
      </c>
      <c r="AU27" s="29" t="e">
        <f t="shared" ca="1" si="42"/>
        <v>#REF!</v>
      </c>
      <c r="AV27" s="29" t="e">
        <f t="shared" ca="1" si="43"/>
        <v>#REF!</v>
      </c>
      <c r="AW27" s="29" t="e">
        <f t="shared" ca="1" si="44"/>
        <v>#REF!</v>
      </c>
      <c r="AX27" s="29" t="e">
        <f t="shared" ca="1" si="45"/>
        <v>#REF!</v>
      </c>
      <c r="AY27" s="29" t="e">
        <f t="shared" ca="1" si="46"/>
        <v>#REF!</v>
      </c>
      <c r="AZ27" s="29">
        <f t="shared" ca="1" si="47"/>
        <v>6.8942658269804404</v>
      </c>
      <c r="BA27" s="29" t="e">
        <f t="shared" ca="1" si="48"/>
        <v>#REF!</v>
      </c>
      <c r="BB27" s="29">
        <f t="shared" ca="1" si="49"/>
        <v>1.6763337929755</v>
      </c>
      <c r="BC27" s="29" t="e">
        <f t="shared" ca="1" si="50"/>
        <v>#REF!</v>
      </c>
      <c r="BD27" s="29">
        <f t="shared" ca="1" si="51"/>
        <v>4.0672828287090601</v>
      </c>
      <c r="BE27" s="29" t="e">
        <f t="shared" ca="1" si="52"/>
        <v>#REF!</v>
      </c>
      <c r="BF27" s="29" t="e">
        <f t="shared" ca="1" si="53"/>
        <v>#REF!</v>
      </c>
      <c r="BG27" s="29" t="e">
        <f t="shared" ca="1" si="54"/>
        <v>#REF!</v>
      </c>
      <c r="BH27" s="29" t="e">
        <f t="shared" ca="1" si="55"/>
        <v>#REF!</v>
      </c>
      <c r="BI27" s="29">
        <f t="shared" ca="1" si="56"/>
        <v>6.4284038385274496</v>
      </c>
      <c r="BJ27" s="29" t="e">
        <f t="shared" ca="1" si="57"/>
        <v>#REF!</v>
      </c>
      <c r="BK27" s="29" t="e">
        <f t="shared" ca="1" si="58"/>
        <v>#REF!</v>
      </c>
      <c r="BL27" s="29" t="e">
        <f t="shared" ca="1" si="59"/>
        <v>#REF!</v>
      </c>
      <c r="BM27" s="29" t="e">
        <f t="shared" ca="1" si="60"/>
        <v>#REF!</v>
      </c>
      <c r="BN27" s="29">
        <f t="shared" ca="1" si="61"/>
        <v>4.4042372546545101</v>
      </c>
      <c r="BO27" s="29">
        <f t="shared" ca="1" si="62"/>
        <v>-8.1960367453392902</v>
      </c>
      <c r="BP27" s="29" t="e">
        <f t="shared" ca="1" si="62"/>
        <v>#REF!</v>
      </c>
      <c r="BQ27" s="29" t="e">
        <f t="shared" ca="1" si="62"/>
        <v>#REF!</v>
      </c>
      <c r="BR27" s="29" t="e">
        <f t="shared" ca="1" si="62"/>
        <v>#REF!</v>
      </c>
      <c r="BS27" s="29" t="e">
        <f t="shared" ca="1" si="62"/>
        <v>#REF!</v>
      </c>
      <c r="BT27" s="29" t="e">
        <f t="shared" ca="1" si="62"/>
        <v>#REF!</v>
      </c>
      <c r="BU27" s="29" t="e">
        <f t="shared" ca="1" si="62"/>
        <v>#REF!</v>
      </c>
      <c r="BV27" s="29" t="e">
        <f t="shared" ca="1" si="62"/>
        <v>#REF!</v>
      </c>
      <c r="BW27" s="29" t="e">
        <f t="shared" ca="1" si="62"/>
        <v>#REF!</v>
      </c>
      <c r="BX27" s="29" t="e">
        <f t="shared" ca="1" si="62"/>
        <v>#REF!</v>
      </c>
      <c r="BY27" s="29" t="e">
        <f t="shared" ca="1" si="62"/>
        <v>#REF!</v>
      </c>
    </row>
    <row r="28" spans="4:77" x14ac:dyDescent="0.3">
      <c r="D28" s="28">
        <f t="shared" ca="1" si="63"/>
        <v>38596</v>
      </c>
      <c r="E28" s="28">
        <f t="shared" ca="1" si="5"/>
        <v>38596</v>
      </c>
      <c r="F28" s="29" t="e">
        <f t="shared" si="64"/>
        <v>#VALUE!</v>
      </c>
      <c r="G28" s="29" t="str">
        <f t="shared" si="65"/>
        <v/>
      </c>
      <c r="H28" s="29" t="str">
        <f t="shared" si="66"/>
        <v/>
      </c>
      <c r="I28" s="29" t="str">
        <f t="shared" si="67"/>
        <v/>
      </c>
      <c r="J28" s="29" t="str">
        <f t="shared" si="68"/>
        <v/>
      </c>
      <c r="K28" s="29" t="str">
        <f t="shared" si="69"/>
        <v/>
      </c>
      <c r="L28" s="29" t="str">
        <f t="shared" si="70"/>
        <v/>
      </c>
      <c r="M28" s="29" t="str">
        <f t="shared" si="71"/>
        <v/>
      </c>
      <c r="N28" s="29" t="str">
        <f t="shared" si="72"/>
        <v/>
      </c>
      <c r="O28" s="29">
        <f t="shared" ca="1" si="10"/>
        <v>3.6916170421969401</v>
      </c>
      <c r="P28" s="29" t="e">
        <f t="shared" ca="1" si="11"/>
        <v>#REF!</v>
      </c>
      <c r="Q28" s="29" t="e">
        <f t="shared" ca="1" si="12"/>
        <v>#REF!</v>
      </c>
      <c r="R28" s="29" t="e">
        <f t="shared" ca="1" si="13"/>
        <v>#REF!</v>
      </c>
      <c r="S28" s="29">
        <f t="shared" ca="1" si="14"/>
        <v>3.25019262187738</v>
      </c>
      <c r="T28" s="29" t="e">
        <f t="shared" ca="1" si="15"/>
        <v>#REF!</v>
      </c>
      <c r="U28" s="29">
        <f t="shared" ca="1" si="16"/>
        <v>5.4934749896014896</v>
      </c>
      <c r="V28" s="29">
        <f t="shared" ca="1" si="17"/>
        <v>-0.70676423805308297</v>
      </c>
      <c r="W28" s="29" t="e">
        <f t="shared" ca="1" si="18"/>
        <v>#REF!</v>
      </c>
      <c r="X28" s="29">
        <f t="shared" ca="1" si="19"/>
        <v>4.4253650667065596</v>
      </c>
      <c r="Y28" s="29" t="e">
        <f t="shared" ca="1" si="20"/>
        <v>#REF!</v>
      </c>
      <c r="Z28" s="29" t="e">
        <f t="shared" ca="1" si="21"/>
        <v>#REF!</v>
      </c>
      <c r="AA28" s="29" t="e">
        <f t="shared" ca="1" si="22"/>
        <v>#REF!</v>
      </c>
      <c r="AB28" s="29">
        <f t="shared" ca="1" si="23"/>
        <v>-0.85648404755713103</v>
      </c>
      <c r="AC28" s="29">
        <f t="shared" ca="1" si="24"/>
        <v>-1.24591198657874</v>
      </c>
      <c r="AD28" s="29" t="e">
        <f t="shared" ca="1" si="25"/>
        <v>#REF!</v>
      </c>
      <c r="AE28" s="29">
        <f t="shared" ca="1" si="26"/>
        <v>9.7465886939568698</v>
      </c>
      <c r="AF28" s="29" t="e">
        <f t="shared" ca="1" si="27"/>
        <v>#REF!</v>
      </c>
      <c r="AG28" s="29">
        <f t="shared" ca="1" si="28"/>
        <v>-3.2062712593329601</v>
      </c>
      <c r="AH28" s="29" t="e">
        <f t="shared" ca="1" si="29"/>
        <v>#REF!</v>
      </c>
      <c r="AI28" s="29" t="e">
        <f t="shared" ca="1" si="30"/>
        <v>#REF!</v>
      </c>
      <c r="AJ28" s="29" t="e">
        <f t="shared" ca="1" si="31"/>
        <v>#REF!</v>
      </c>
      <c r="AK28" s="29" t="e">
        <f t="shared" ca="1" si="32"/>
        <v>#REF!</v>
      </c>
      <c r="AL28" s="29" t="e">
        <f t="shared" ca="1" si="33"/>
        <v>#REF!</v>
      </c>
      <c r="AM28" s="29" t="e">
        <f t="shared" ca="1" si="34"/>
        <v>#REF!</v>
      </c>
      <c r="AN28" s="29" t="e">
        <f t="shared" ca="1" si="35"/>
        <v>#REF!</v>
      </c>
      <c r="AO28" s="29" t="e">
        <f t="shared" ca="1" si="36"/>
        <v>#REF!</v>
      </c>
      <c r="AP28" s="29">
        <f t="shared" ca="1" si="37"/>
        <v>3.20691594526475</v>
      </c>
      <c r="AQ28" s="29" t="e">
        <f t="shared" ca="1" si="38"/>
        <v>#REF!</v>
      </c>
      <c r="AR28" s="29" t="e">
        <f t="shared" ca="1" si="39"/>
        <v>#REF!</v>
      </c>
      <c r="AS28" s="29">
        <f t="shared" ca="1" si="40"/>
        <v>3.7369798770039302</v>
      </c>
      <c r="AT28" s="29">
        <f t="shared" ca="1" si="41"/>
        <v>4.2767031610295803</v>
      </c>
      <c r="AU28" s="29" t="e">
        <f t="shared" ca="1" si="42"/>
        <v>#REF!</v>
      </c>
      <c r="AV28" s="29" t="e">
        <f t="shared" ca="1" si="43"/>
        <v>#REF!</v>
      </c>
      <c r="AW28" s="29" t="e">
        <f t="shared" ca="1" si="44"/>
        <v>#REF!</v>
      </c>
      <c r="AX28" s="29" t="e">
        <f t="shared" ca="1" si="45"/>
        <v>#REF!</v>
      </c>
      <c r="AY28" s="29" t="e">
        <f t="shared" ca="1" si="46"/>
        <v>#REF!</v>
      </c>
      <c r="AZ28" s="29">
        <f t="shared" ca="1" si="47"/>
        <v>6.8942658269804404</v>
      </c>
      <c r="BA28" s="29" t="e">
        <f t="shared" ca="1" si="48"/>
        <v>#REF!</v>
      </c>
      <c r="BB28" s="29">
        <f t="shared" ca="1" si="49"/>
        <v>1.6763337929755</v>
      </c>
      <c r="BC28" s="29" t="e">
        <f t="shared" ca="1" si="50"/>
        <v>#REF!</v>
      </c>
      <c r="BD28" s="29">
        <f t="shared" ca="1" si="51"/>
        <v>4.0672828287090601</v>
      </c>
      <c r="BE28" s="29" t="e">
        <f t="shared" ca="1" si="52"/>
        <v>#REF!</v>
      </c>
      <c r="BF28" s="29" t="e">
        <f t="shared" ca="1" si="53"/>
        <v>#REF!</v>
      </c>
      <c r="BG28" s="29" t="e">
        <f t="shared" ca="1" si="54"/>
        <v>#REF!</v>
      </c>
      <c r="BH28" s="29" t="e">
        <f t="shared" ca="1" si="55"/>
        <v>#REF!</v>
      </c>
      <c r="BI28" s="29">
        <f t="shared" ca="1" si="56"/>
        <v>6.4284038385274496</v>
      </c>
      <c r="BJ28" s="29" t="e">
        <f t="shared" ca="1" si="57"/>
        <v>#REF!</v>
      </c>
      <c r="BK28" s="29" t="e">
        <f t="shared" ca="1" si="58"/>
        <v>#REF!</v>
      </c>
      <c r="BL28" s="29" t="e">
        <f t="shared" ca="1" si="59"/>
        <v>#REF!</v>
      </c>
      <c r="BM28" s="29" t="e">
        <f t="shared" ca="1" si="60"/>
        <v>#REF!</v>
      </c>
      <c r="BN28" s="29">
        <f t="shared" ca="1" si="61"/>
        <v>4.4042372546545101</v>
      </c>
      <c r="BO28" s="29">
        <f t="shared" ca="1" si="62"/>
        <v>-8.1960367453392902</v>
      </c>
      <c r="BP28" s="29" t="e">
        <f t="shared" ca="1" si="62"/>
        <v>#REF!</v>
      </c>
      <c r="BQ28" s="29" t="e">
        <f t="shared" ca="1" si="62"/>
        <v>#REF!</v>
      </c>
      <c r="BR28" s="29" t="e">
        <f t="shared" ca="1" si="62"/>
        <v>#REF!</v>
      </c>
      <c r="BS28" s="29" t="e">
        <f t="shared" ca="1" si="62"/>
        <v>#REF!</v>
      </c>
      <c r="BT28" s="29" t="e">
        <f t="shared" ca="1" si="62"/>
        <v>#REF!</v>
      </c>
      <c r="BU28" s="29" t="e">
        <f t="shared" ca="1" si="62"/>
        <v>#REF!</v>
      </c>
      <c r="BV28" s="29" t="e">
        <f t="shared" ref="BP28:BY43" ca="1" si="73">IF(LOOKUP($E28,INDIRECT("'"&amp;BV$6&amp;"'!A1:A150"),INDIRECT("'"&amp;BV$6&amp;"'!B1:B150"))=".",BV27,LOOKUP($E28,INDIRECT("'"&amp;BV$6&amp;"'!A1:A150"),INDIRECT("'"&amp;BV$6&amp;"'!B1:B150")))</f>
        <v>#REF!</v>
      </c>
      <c r="BW28" s="29" t="e">
        <f t="shared" ca="1" si="73"/>
        <v>#REF!</v>
      </c>
      <c r="BX28" s="29" t="e">
        <f t="shared" ca="1" si="73"/>
        <v>#REF!</v>
      </c>
      <c r="BY28" s="29" t="e">
        <f t="shared" ca="1" si="73"/>
        <v>#REF!</v>
      </c>
    </row>
    <row r="29" spans="4:77" x14ac:dyDescent="0.3">
      <c r="D29" s="28">
        <f t="shared" ca="1" si="63"/>
        <v>38626</v>
      </c>
      <c r="E29" s="28">
        <f t="shared" ca="1" si="5"/>
        <v>38626</v>
      </c>
      <c r="F29" s="29" t="e">
        <f t="shared" si="64"/>
        <v>#VALUE!</v>
      </c>
      <c r="G29" s="29" t="str">
        <f t="shared" si="65"/>
        <v/>
      </c>
      <c r="H29" s="29" t="str">
        <f t="shared" si="66"/>
        <v/>
      </c>
      <c r="I29" s="29" t="str">
        <f t="shared" si="67"/>
        <v/>
      </c>
      <c r="J29" s="29" t="str">
        <f t="shared" si="68"/>
        <v/>
      </c>
      <c r="K29" s="29" t="str">
        <f t="shared" si="69"/>
        <v/>
      </c>
      <c r="L29" s="29" t="str">
        <f t="shared" si="70"/>
        <v/>
      </c>
      <c r="M29" s="29" t="str">
        <f t="shared" si="71"/>
        <v/>
      </c>
      <c r="N29" s="29" t="str">
        <f t="shared" si="72"/>
        <v/>
      </c>
      <c r="O29" s="29">
        <f t="shared" ca="1" si="10"/>
        <v>3.6916170421969401</v>
      </c>
      <c r="P29" s="29" t="e">
        <f t="shared" ca="1" si="11"/>
        <v>#REF!</v>
      </c>
      <c r="Q29" s="29" t="e">
        <f t="shared" ca="1" si="12"/>
        <v>#REF!</v>
      </c>
      <c r="R29" s="29" t="e">
        <f t="shared" ca="1" si="13"/>
        <v>#REF!</v>
      </c>
      <c r="S29" s="29">
        <f t="shared" ca="1" si="14"/>
        <v>3.25019262187738</v>
      </c>
      <c r="T29" s="29" t="e">
        <f t="shared" ca="1" si="15"/>
        <v>#REF!</v>
      </c>
      <c r="U29" s="29">
        <f t="shared" ca="1" si="16"/>
        <v>5.4934749896014896</v>
      </c>
      <c r="V29" s="29">
        <f t="shared" ca="1" si="17"/>
        <v>-0.70676423805308297</v>
      </c>
      <c r="W29" s="29" t="e">
        <f t="shared" ca="1" si="18"/>
        <v>#REF!</v>
      </c>
      <c r="X29" s="29">
        <f t="shared" ca="1" si="19"/>
        <v>4.4253650667065596</v>
      </c>
      <c r="Y29" s="29" t="e">
        <f t="shared" ca="1" si="20"/>
        <v>#REF!</v>
      </c>
      <c r="Z29" s="29" t="e">
        <f t="shared" ca="1" si="21"/>
        <v>#REF!</v>
      </c>
      <c r="AA29" s="29" t="e">
        <f t="shared" ca="1" si="22"/>
        <v>#REF!</v>
      </c>
      <c r="AB29" s="29">
        <f t="shared" ca="1" si="23"/>
        <v>-0.85648404755713103</v>
      </c>
      <c r="AC29" s="29">
        <f t="shared" ca="1" si="24"/>
        <v>-1.24591198657874</v>
      </c>
      <c r="AD29" s="29" t="e">
        <f t="shared" ca="1" si="25"/>
        <v>#REF!</v>
      </c>
      <c r="AE29" s="29">
        <f t="shared" ca="1" si="26"/>
        <v>9.7465886939568698</v>
      </c>
      <c r="AF29" s="29" t="e">
        <f t="shared" ca="1" si="27"/>
        <v>#REF!</v>
      </c>
      <c r="AG29" s="29">
        <f t="shared" ca="1" si="28"/>
        <v>-3.2062712593329601</v>
      </c>
      <c r="AH29" s="29" t="e">
        <f t="shared" ca="1" si="29"/>
        <v>#REF!</v>
      </c>
      <c r="AI29" s="29" t="e">
        <f t="shared" ca="1" si="30"/>
        <v>#REF!</v>
      </c>
      <c r="AJ29" s="29" t="e">
        <f t="shared" ca="1" si="31"/>
        <v>#REF!</v>
      </c>
      <c r="AK29" s="29" t="e">
        <f t="shared" ca="1" si="32"/>
        <v>#REF!</v>
      </c>
      <c r="AL29" s="29" t="e">
        <f t="shared" ca="1" si="33"/>
        <v>#REF!</v>
      </c>
      <c r="AM29" s="29" t="e">
        <f t="shared" ca="1" si="34"/>
        <v>#REF!</v>
      </c>
      <c r="AN29" s="29" t="e">
        <f t="shared" ca="1" si="35"/>
        <v>#REF!</v>
      </c>
      <c r="AO29" s="29" t="e">
        <f t="shared" ca="1" si="36"/>
        <v>#REF!</v>
      </c>
      <c r="AP29" s="29">
        <f t="shared" ca="1" si="37"/>
        <v>3.20691594526475</v>
      </c>
      <c r="AQ29" s="29" t="e">
        <f t="shared" ca="1" si="38"/>
        <v>#REF!</v>
      </c>
      <c r="AR29" s="29" t="e">
        <f t="shared" ca="1" si="39"/>
        <v>#REF!</v>
      </c>
      <c r="AS29" s="29">
        <f t="shared" ca="1" si="40"/>
        <v>3.7369798770039302</v>
      </c>
      <c r="AT29" s="29">
        <f t="shared" ca="1" si="41"/>
        <v>4.2767031610295803</v>
      </c>
      <c r="AU29" s="29" t="e">
        <f t="shared" ca="1" si="42"/>
        <v>#REF!</v>
      </c>
      <c r="AV29" s="29" t="e">
        <f t="shared" ca="1" si="43"/>
        <v>#REF!</v>
      </c>
      <c r="AW29" s="29" t="e">
        <f t="shared" ca="1" si="44"/>
        <v>#REF!</v>
      </c>
      <c r="AX29" s="29" t="e">
        <f t="shared" ca="1" si="45"/>
        <v>#REF!</v>
      </c>
      <c r="AY29" s="29" t="e">
        <f t="shared" ca="1" si="46"/>
        <v>#REF!</v>
      </c>
      <c r="AZ29" s="29">
        <f t="shared" ca="1" si="47"/>
        <v>6.8942658269804404</v>
      </c>
      <c r="BA29" s="29" t="e">
        <f t="shared" ca="1" si="48"/>
        <v>#REF!</v>
      </c>
      <c r="BB29" s="29">
        <f t="shared" ca="1" si="49"/>
        <v>1.6763337929755</v>
      </c>
      <c r="BC29" s="29" t="e">
        <f t="shared" ca="1" si="50"/>
        <v>#REF!</v>
      </c>
      <c r="BD29" s="29">
        <f t="shared" ca="1" si="51"/>
        <v>4.0672828287090601</v>
      </c>
      <c r="BE29" s="29" t="e">
        <f t="shared" ca="1" si="52"/>
        <v>#REF!</v>
      </c>
      <c r="BF29" s="29" t="e">
        <f t="shared" ca="1" si="53"/>
        <v>#REF!</v>
      </c>
      <c r="BG29" s="29" t="e">
        <f t="shared" ca="1" si="54"/>
        <v>#REF!</v>
      </c>
      <c r="BH29" s="29" t="e">
        <f t="shared" ca="1" si="55"/>
        <v>#REF!</v>
      </c>
      <c r="BI29" s="29">
        <f t="shared" ca="1" si="56"/>
        <v>6.4284038385274496</v>
      </c>
      <c r="BJ29" s="29" t="e">
        <f t="shared" ca="1" si="57"/>
        <v>#REF!</v>
      </c>
      <c r="BK29" s="29" t="e">
        <f t="shared" ca="1" si="58"/>
        <v>#REF!</v>
      </c>
      <c r="BL29" s="29" t="e">
        <f t="shared" ca="1" si="59"/>
        <v>#REF!</v>
      </c>
      <c r="BM29" s="29" t="e">
        <f t="shared" ca="1" si="60"/>
        <v>#REF!</v>
      </c>
      <c r="BN29" s="29">
        <f t="shared" ca="1" si="61"/>
        <v>4.4042372546545101</v>
      </c>
      <c r="BO29" s="29">
        <f t="shared" ca="1" si="62"/>
        <v>-8.1960367453392902</v>
      </c>
      <c r="BP29" s="29" t="e">
        <f t="shared" ca="1" si="73"/>
        <v>#REF!</v>
      </c>
      <c r="BQ29" s="29" t="e">
        <f t="shared" ca="1" si="73"/>
        <v>#REF!</v>
      </c>
      <c r="BR29" s="29" t="e">
        <f t="shared" ca="1" si="73"/>
        <v>#REF!</v>
      </c>
      <c r="BS29" s="29" t="e">
        <f t="shared" ca="1" si="73"/>
        <v>#REF!</v>
      </c>
      <c r="BT29" s="29" t="e">
        <f t="shared" ca="1" si="73"/>
        <v>#REF!</v>
      </c>
      <c r="BU29" s="29" t="e">
        <f t="shared" ca="1" si="73"/>
        <v>#REF!</v>
      </c>
      <c r="BV29" s="29" t="e">
        <f t="shared" ca="1" si="73"/>
        <v>#REF!</v>
      </c>
      <c r="BW29" s="29" t="e">
        <f t="shared" ca="1" si="73"/>
        <v>#REF!</v>
      </c>
      <c r="BX29" s="29" t="e">
        <f t="shared" ca="1" si="73"/>
        <v>#REF!</v>
      </c>
      <c r="BY29" s="29" t="e">
        <f t="shared" ca="1" si="73"/>
        <v>#REF!</v>
      </c>
    </row>
    <row r="30" spans="4:77" x14ac:dyDescent="0.3">
      <c r="D30" s="28">
        <f t="shared" ca="1" si="63"/>
        <v>38657</v>
      </c>
      <c r="E30" s="28">
        <f t="shared" ca="1" si="5"/>
        <v>38657</v>
      </c>
      <c r="F30" s="29" t="e">
        <f t="shared" si="64"/>
        <v>#VALUE!</v>
      </c>
      <c r="G30" s="29" t="str">
        <f t="shared" si="65"/>
        <v/>
      </c>
      <c r="H30" s="29" t="str">
        <f t="shared" si="66"/>
        <v/>
      </c>
      <c r="I30" s="29" t="str">
        <f t="shared" si="67"/>
        <v/>
      </c>
      <c r="J30" s="29" t="str">
        <f t="shared" si="68"/>
        <v/>
      </c>
      <c r="K30" s="29" t="str">
        <f t="shared" si="69"/>
        <v/>
      </c>
      <c r="L30" s="29" t="str">
        <f t="shared" si="70"/>
        <v/>
      </c>
      <c r="M30" s="29" t="str">
        <f t="shared" si="71"/>
        <v/>
      </c>
      <c r="N30" s="29" t="str">
        <f t="shared" si="72"/>
        <v/>
      </c>
      <c r="O30" s="29">
        <f t="shared" ca="1" si="10"/>
        <v>3.6916170421969401</v>
      </c>
      <c r="P30" s="29" t="e">
        <f t="shared" ca="1" si="11"/>
        <v>#REF!</v>
      </c>
      <c r="Q30" s="29" t="e">
        <f t="shared" ca="1" si="12"/>
        <v>#REF!</v>
      </c>
      <c r="R30" s="29" t="e">
        <f t="shared" ca="1" si="13"/>
        <v>#REF!</v>
      </c>
      <c r="S30" s="29">
        <f t="shared" ca="1" si="14"/>
        <v>3.25019262187738</v>
      </c>
      <c r="T30" s="29" t="e">
        <f t="shared" ca="1" si="15"/>
        <v>#REF!</v>
      </c>
      <c r="U30" s="29">
        <f t="shared" ca="1" si="16"/>
        <v>5.4934749896014896</v>
      </c>
      <c r="V30" s="29">
        <f t="shared" ca="1" si="17"/>
        <v>-0.70676423805308297</v>
      </c>
      <c r="W30" s="29" t="e">
        <f t="shared" ca="1" si="18"/>
        <v>#REF!</v>
      </c>
      <c r="X30" s="29">
        <f t="shared" ca="1" si="19"/>
        <v>4.4253650667065596</v>
      </c>
      <c r="Y30" s="29" t="e">
        <f t="shared" ca="1" si="20"/>
        <v>#REF!</v>
      </c>
      <c r="Z30" s="29" t="e">
        <f t="shared" ca="1" si="21"/>
        <v>#REF!</v>
      </c>
      <c r="AA30" s="29" t="e">
        <f t="shared" ca="1" si="22"/>
        <v>#REF!</v>
      </c>
      <c r="AB30" s="29">
        <f t="shared" ca="1" si="23"/>
        <v>-0.85648404755713103</v>
      </c>
      <c r="AC30" s="29">
        <f t="shared" ca="1" si="24"/>
        <v>-1.24591198657874</v>
      </c>
      <c r="AD30" s="29" t="e">
        <f t="shared" ca="1" si="25"/>
        <v>#REF!</v>
      </c>
      <c r="AE30" s="29">
        <f t="shared" ca="1" si="26"/>
        <v>9.7465886939568698</v>
      </c>
      <c r="AF30" s="29" t="e">
        <f t="shared" ca="1" si="27"/>
        <v>#REF!</v>
      </c>
      <c r="AG30" s="29">
        <f t="shared" ca="1" si="28"/>
        <v>-3.2062712593329601</v>
      </c>
      <c r="AH30" s="29" t="e">
        <f t="shared" ca="1" si="29"/>
        <v>#REF!</v>
      </c>
      <c r="AI30" s="29" t="e">
        <f t="shared" ca="1" si="30"/>
        <v>#REF!</v>
      </c>
      <c r="AJ30" s="29" t="e">
        <f t="shared" ca="1" si="31"/>
        <v>#REF!</v>
      </c>
      <c r="AK30" s="29" t="e">
        <f t="shared" ca="1" si="32"/>
        <v>#REF!</v>
      </c>
      <c r="AL30" s="29" t="e">
        <f t="shared" ca="1" si="33"/>
        <v>#REF!</v>
      </c>
      <c r="AM30" s="29" t="e">
        <f t="shared" ca="1" si="34"/>
        <v>#REF!</v>
      </c>
      <c r="AN30" s="29" t="e">
        <f t="shared" ca="1" si="35"/>
        <v>#REF!</v>
      </c>
      <c r="AO30" s="29" t="e">
        <f t="shared" ca="1" si="36"/>
        <v>#REF!</v>
      </c>
      <c r="AP30" s="29">
        <f t="shared" ca="1" si="37"/>
        <v>3.20691594526475</v>
      </c>
      <c r="AQ30" s="29" t="e">
        <f t="shared" ca="1" si="38"/>
        <v>#REF!</v>
      </c>
      <c r="AR30" s="29" t="e">
        <f t="shared" ca="1" si="39"/>
        <v>#REF!</v>
      </c>
      <c r="AS30" s="29">
        <f t="shared" ca="1" si="40"/>
        <v>3.7369798770039302</v>
      </c>
      <c r="AT30" s="29">
        <f t="shared" ca="1" si="41"/>
        <v>4.2767031610295803</v>
      </c>
      <c r="AU30" s="29" t="e">
        <f t="shared" ca="1" si="42"/>
        <v>#REF!</v>
      </c>
      <c r="AV30" s="29" t="e">
        <f t="shared" ca="1" si="43"/>
        <v>#REF!</v>
      </c>
      <c r="AW30" s="29" t="e">
        <f t="shared" ca="1" si="44"/>
        <v>#REF!</v>
      </c>
      <c r="AX30" s="29" t="e">
        <f t="shared" ca="1" si="45"/>
        <v>#REF!</v>
      </c>
      <c r="AY30" s="29" t="e">
        <f t="shared" ca="1" si="46"/>
        <v>#REF!</v>
      </c>
      <c r="AZ30" s="29">
        <f t="shared" ca="1" si="47"/>
        <v>6.8942658269804404</v>
      </c>
      <c r="BA30" s="29" t="e">
        <f t="shared" ca="1" si="48"/>
        <v>#REF!</v>
      </c>
      <c r="BB30" s="29">
        <f t="shared" ca="1" si="49"/>
        <v>1.6763337929755</v>
      </c>
      <c r="BC30" s="29" t="e">
        <f t="shared" ca="1" si="50"/>
        <v>#REF!</v>
      </c>
      <c r="BD30" s="29">
        <f t="shared" ca="1" si="51"/>
        <v>4.0672828287090601</v>
      </c>
      <c r="BE30" s="29" t="e">
        <f t="shared" ca="1" si="52"/>
        <v>#REF!</v>
      </c>
      <c r="BF30" s="29" t="e">
        <f t="shared" ca="1" si="53"/>
        <v>#REF!</v>
      </c>
      <c r="BG30" s="29" t="e">
        <f t="shared" ca="1" si="54"/>
        <v>#REF!</v>
      </c>
      <c r="BH30" s="29" t="e">
        <f t="shared" ca="1" si="55"/>
        <v>#REF!</v>
      </c>
      <c r="BI30" s="29">
        <f t="shared" ca="1" si="56"/>
        <v>6.4284038385274496</v>
      </c>
      <c r="BJ30" s="29" t="e">
        <f t="shared" ca="1" si="57"/>
        <v>#REF!</v>
      </c>
      <c r="BK30" s="29" t="e">
        <f t="shared" ca="1" si="58"/>
        <v>#REF!</v>
      </c>
      <c r="BL30" s="29" t="e">
        <f t="shared" ca="1" si="59"/>
        <v>#REF!</v>
      </c>
      <c r="BM30" s="29" t="e">
        <f t="shared" ca="1" si="60"/>
        <v>#REF!</v>
      </c>
      <c r="BN30" s="29">
        <f t="shared" ca="1" si="61"/>
        <v>4.4042372546545101</v>
      </c>
      <c r="BO30" s="29">
        <f t="shared" ca="1" si="62"/>
        <v>-8.1960367453392902</v>
      </c>
      <c r="BP30" s="29" t="e">
        <f t="shared" ca="1" si="73"/>
        <v>#REF!</v>
      </c>
      <c r="BQ30" s="29" t="e">
        <f t="shared" ca="1" si="73"/>
        <v>#REF!</v>
      </c>
      <c r="BR30" s="29" t="e">
        <f t="shared" ca="1" si="73"/>
        <v>#REF!</v>
      </c>
      <c r="BS30" s="29" t="e">
        <f t="shared" ca="1" si="73"/>
        <v>#REF!</v>
      </c>
      <c r="BT30" s="29" t="e">
        <f t="shared" ca="1" si="73"/>
        <v>#REF!</v>
      </c>
      <c r="BU30" s="29" t="e">
        <f t="shared" ca="1" si="73"/>
        <v>#REF!</v>
      </c>
      <c r="BV30" s="29" t="e">
        <f t="shared" ca="1" si="73"/>
        <v>#REF!</v>
      </c>
      <c r="BW30" s="29" t="e">
        <f t="shared" ca="1" si="73"/>
        <v>#REF!</v>
      </c>
      <c r="BX30" s="29" t="e">
        <f t="shared" ca="1" si="73"/>
        <v>#REF!</v>
      </c>
      <c r="BY30" s="29" t="e">
        <f t="shared" ca="1" si="73"/>
        <v>#REF!</v>
      </c>
    </row>
    <row r="31" spans="4:77" x14ac:dyDescent="0.3">
      <c r="D31" s="28">
        <f t="shared" ca="1" si="63"/>
        <v>38687</v>
      </c>
      <c r="E31" s="28">
        <f t="shared" ca="1" si="5"/>
        <v>38687</v>
      </c>
      <c r="F31" s="29" t="e">
        <f t="shared" si="64"/>
        <v>#VALUE!</v>
      </c>
      <c r="G31" s="29" t="str">
        <f t="shared" si="65"/>
        <v/>
      </c>
      <c r="H31" s="29" t="str">
        <f t="shared" si="66"/>
        <v/>
      </c>
      <c r="I31" s="29" t="str">
        <f t="shared" si="67"/>
        <v/>
      </c>
      <c r="J31" s="29" t="str">
        <f t="shared" si="68"/>
        <v/>
      </c>
      <c r="K31" s="29" t="str">
        <f t="shared" si="69"/>
        <v/>
      </c>
      <c r="L31" s="29" t="str">
        <f t="shared" si="70"/>
        <v/>
      </c>
      <c r="M31" s="29" t="str">
        <f t="shared" si="71"/>
        <v/>
      </c>
      <c r="N31" s="29" t="str">
        <f t="shared" si="72"/>
        <v/>
      </c>
      <c r="O31" s="29">
        <f t="shared" ca="1" si="10"/>
        <v>3.6916170421969401</v>
      </c>
      <c r="P31" s="29" t="e">
        <f t="shared" ca="1" si="11"/>
        <v>#REF!</v>
      </c>
      <c r="Q31" s="29" t="e">
        <f t="shared" ca="1" si="12"/>
        <v>#REF!</v>
      </c>
      <c r="R31" s="29" t="e">
        <f t="shared" ca="1" si="13"/>
        <v>#REF!</v>
      </c>
      <c r="S31" s="29">
        <f t="shared" ca="1" si="14"/>
        <v>3.25019262187738</v>
      </c>
      <c r="T31" s="29" t="e">
        <f t="shared" ca="1" si="15"/>
        <v>#REF!</v>
      </c>
      <c r="U31" s="29">
        <f t="shared" ca="1" si="16"/>
        <v>5.4934749896014896</v>
      </c>
      <c r="V31" s="29">
        <f t="shared" ca="1" si="17"/>
        <v>-0.70676423805308297</v>
      </c>
      <c r="W31" s="29" t="e">
        <f t="shared" ca="1" si="18"/>
        <v>#REF!</v>
      </c>
      <c r="X31" s="29">
        <f t="shared" ca="1" si="19"/>
        <v>4.4253650667065596</v>
      </c>
      <c r="Y31" s="29" t="e">
        <f t="shared" ca="1" si="20"/>
        <v>#REF!</v>
      </c>
      <c r="Z31" s="29" t="e">
        <f t="shared" ca="1" si="21"/>
        <v>#REF!</v>
      </c>
      <c r="AA31" s="29" t="e">
        <f t="shared" ca="1" si="22"/>
        <v>#REF!</v>
      </c>
      <c r="AB31" s="29">
        <f t="shared" ca="1" si="23"/>
        <v>-0.85648404755713103</v>
      </c>
      <c r="AC31" s="29">
        <f t="shared" ca="1" si="24"/>
        <v>-1.24591198657874</v>
      </c>
      <c r="AD31" s="29" t="e">
        <f t="shared" ca="1" si="25"/>
        <v>#REF!</v>
      </c>
      <c r="AE31" s="29">
        <f t="shared" ca="1" si="26"/>
        <v>9.7465886939568698</v>
      </c>
      <c r="AF31" s="29" t="e">
        <f t="shared" ca="1" si="27"/>
        <v>#REF!</v>
      </c>
      <c r="AG31" s="29">
        <f t="shared" ca="1" si="28"/>
        <v>-3.2062712593329601</v>
      </c>
      <c r="AH31" s="29" t="e">
        <f t="shared" ca="1" si="29"/>
        <v>#REF!</v>
      </c>
      <c r="AI31" s="29" t="e">
        <f t="shared" ca="1" si="30"/>
        <v>#REF!</v>
      </c>
      <c r="AJ31" s="29" t="e">
        <f t="shared" ca="1" si="31"/>
        <v>#REF!</v>
      </c>
      <c r="AK31" s="29" t="e">
        <f t="shared" ca="1" si="32"/>
        <v>#REF!</v>
      </c>
      <c r="AL31" s="29" t="e">
        <f t="shared" ca="1" si="33"/>
        <v>#REF!</v>
      </c>
      <c r="AM31" s="29" t="e">
        <f t="shared" ca="1" si="34"/>
        <v>#REF!</v>
      </c>
      <c r="AN31" s="29" t="e">
        <f t="shared" ca="1" si="35"/>
        <v>#REF!</v>
      </c>
      <c r="AO31" s="29" t="e">
        <f t="shared" ca="1" si="36"/>
        <v>#REF!</v>
      </c>
      <c r="AP31" s="29">
        <f t="shared" ca="1" si="37"/>
        <v>3.20691594526475</v>
      </c>
      <c r="AQ31" s="29" t="e">
        <f t="shared" ca="1" si="38"/>
        <v>#REF!</v>
      </c>
      <c r="AR31" s="29" t="e">
        <f t="shared" ca="1" si="39"/>
        <v>#REF!</v>
      </c>
      <c r="AS31" s="29">
        <f t="shared" ca="1" si="40"/>
        <v>3.7369798770039302</v>
      </c>
      <c r="AT31" s="29">
        <f t="shared" ca="1" si="41"/>
        <v>4.2767031610295803</v>
      </c>
      <c r="AU31" s="29" t="e">
        <f t="shared" ca="1" si="42"/>
        <v>#REF!</v>
      </c>
      <c r="AV31" s="29" t="e">
        <f t="shared" ca="1" si="43"/>
        <v>#REF!</v>
      </c>
      <c r="AW31" s="29" t="e">
        <f t="shared" ca="1" si="44"/>
        <v>#REF!</v>
      </c>
      <c r="AX31" s="29" t="e">
        <f t="shared" ca="1" si="45"/>
        <v>#REF!</v>
      </c>
      <c r="AY31" s="29" t="e">
        <f t="shared" ca="1" si="46"/>
        <v>#REF!</v>
      </c>
      <c r="AZ31" s="29">
        <f t="shared" ca="1" si="47"/>
        <v>6.8942658269804404</v>
      </c>
      <c r="BA31" s="29" t="e">
        <f t="shared" ca="1" si="48"/>
        <v>#REF!</v>
      </c>
      <c r="BB31" s="29">
        <f t="shared" ca="1" si="49"/>
        <v>1.6763337929755</v>
      </c>
      <c r="BC31" s="29" t="e">
        <f t="shared" ca="1" si="50"/>
        <v>#REF!</v>
      </c>
      <c r="BD31" s="29">
        <f t="shared" ca="1" si="51"/>
        <v>4.0672828287090601</v>
      </c>
      <c r="BE31" s="29" t="e">
        <f t="shared" ca="1" si="52"/>
        <v>#REF!</v>
      </c>
      <c r="BF31" s="29" t="e">
        <f t="shared" ca="1" si="53"/>
        <v>#REF!</v>
      </c>
      <c r="BG31" s="29" t="e">
        <f t="shared" ca="1" si="54"/>
        <v>#REF!</v>
      </c>
      <c r="BH31" s="29" t="e">
        <f t="shared" ca="1" si="55"/>
        <v>#REF!</v>
      </c>
      <c r="BI31" s="29">
        <f t="shared" ca="1" si="56"/>
        <v>6.4284038385274496</v>
      </c>
      <c r="BJ31" s="29" t="e">
        <f t="shared" ca="1" si="57"/>
        <v>#REF!</v>
      </c>
      <c r="BK31" s="29" t="e">
        <f t="shared" ca="1" si="58"/>
        <v>#REF!</v>
      </c>
      <c r="BL31" s="29" t="e">
        <f t="shared" ca="1" si="59"/>
        <v>#REF!</v>
      </c>
      <c r="BM31" s="29" t="e">
        <f t="shared" ca="1" si="60"/>
        <v>#REF!</v>
      </c>
      <c r="BN31" s="29">
        <f t="shared" ca="1" si="61"/>
        <v>4.4042372546545101</v>
      </c>
      <c r="BO31" s="29">
        <f t="shared" ca="1" si="62"/>
        <v>-8.1960367453392902</v>
      </c>
      <c r="BP31" s="29" t="e">
        <f t="shared" ca="1" si="73"/>
        <v>#REF!</v>
      </c>
      <c r="BQ31" s="29" t="e">
        <f t="shared" ca="1" si="73"/>
        <v>#REF!</v>
      </c>
      <c r="BR31" s="29" t="e">
        <f t="shared" ca="1" si="73"/>
        <v>#REF!</v>
      </c>
      <c r="BS31" s="29" t="e">
        <f t="shared" ca="1" si="73"/>
        <v>#REF!</v>
      </c>
      <c r="BT31" s="29" t="e">
        <f t="shared" ca="1" si="73"/>
        <v>#REF!</v>
      </c>
      <c r="BU31" s="29" t="e">
        <f t="shared" ca="1" si="73"/>
        <v>#REF!</v>
      </c>
      <c r="BV31" s="29" t="e">
        <f t="shared" ca="1" si="73"/>
        <v>#REF!</v>
      </c>
      <c r="BW31" s="29" t="e">
        <f t="shared" ca="1" si="73"/>
        <v>#REF!</v>
      </c>
      <c r="BX31" s="29" t="e">
        <f t="shared" ca="1" si="73"/>
        <v>#REF!</v>
      </c>
      <c r="BY31" s="29" t="e">
        <f t="shared" ca="1" si="73"/>
        <v>#REF!</v>
      </c>
    </row>
    <row r="32" spans="4:77" x14ac:dyDescent="0.3">
      <c r="D32" s="28">
        <f t="shared" ca="1" si="63"/>
        <v>38718</v>
      </c>
      <c r="E32" s="28">
        <f t="shared" ca="1" si="5"/>
        <v>38718</v>
      </c>
      <c r="F32" s="29" t="e">
        <f t="shared" si="64"/>
        <v>#VALUE!</v>
      </c>
      <c r="G32" s="29" t="str">
        <f t="shared" si="65"/>
        <v/>
      </c>
      <c r="H32" s="29" t="str">
        <f t="shared" si="66"/>
        <v/>
      </c>
      <c r="I32" s="29" t="str">
        <f t="shared" si="67"/>
        <v/>
      </c>
      <c r="J32" s="29" t="str">
        <f t="shared" si="68"/>
        <v/>
      </c>
      <c r="K32" s="29" t="str">
        <f t="shared" si="69"/>
        <v/>
      </c>
      <c r="L32" s="29" t="str">
        <f t="shared" si="70"/>
        <v/>
      </c>
      <c r="M32" s="29" t="str">
        <f t="shared" si="71"/>
        <v/>
      </c>
      <c r="N32" s="29" t="str">
        <f t="shared" si="72"/>
        <v/>
      </c>
      <c r="O32" s="29">
        <f t="shared" ca="1" si="10"/>
        <v>3.3727312727432102</v>
      </c>
      <c r="P32" s="29" t="e">
        <f t="shared" ca="1" si="11"/>
        <v>#REF!</v>
      </c>
      <c r="Q32" s="29" t="e">
        <f t="shared" ca="1" si="12"/>
        <v>#REF!</v>
      </c>
      <c r="R32" s="29" t="e">
        <f t="shared" ca="1" si="13"/>
        <v>#REF!</v>
      </c>
      <c r="S32" s="29">
        <f t="shared" ca="1" si="14"/>
        <v>6.9255773640857896</v>
      </c>
      <c r="T32" s="29" t="e">
        <f t="shared" ca="1" si="15"/>
        <v>#REF!</v>
      </c>
      <c r="U32" s="29">
        <f t="shared" ca="1" si="16"/>
        <v>3.1241874954031301</v>
      </c>
      <c r="V32" s="29">
        <f t="shared" ca="1" si="17"/>
        <v>0.67436178917908196</v>
      </c>
      <c r="W32" s="29" t="e">
        <f t="shared" ca="1" si="18"/>
        <v>#REF!</v>
      </c>
      <c r="X32" s="29">
        <f t="shared" ca="1" si="19"/>
        <v>-2.81679818041632</v>
      </c>
      <c r="Y32" s="29" t="e">
        <f t="shared" ca="1" si="20"/>
        <v>#REF!</v>
      </c>
      <c r="Z32" s="29" t="e">
        <f t="shared" ca="1" si="21"/>
        <v>#REF!</v>
      </c>
      <c r="AA32" s="29" t="e">
        <f t="shared" ca="1" si="22"/>
        <v>#REF!</v>
      </c>
      <c r="AB32" s="29">
        <f t="shared" ca="1" si="23"/>
        <v>-1.05668385607389</v>
      </c>
      <c r="AC32" s="29">
        <f t="shared" ca="1" si="24"/>
        <v>0.97515505032604599</v>
      </c>
      <c r="AD32" s="29" t="e">
        <f t="shared" ca="1" si="25"/>
        <v>#REF!</v>
      </c>
      <c r="AE32" s="29">
        <f t="shared" ca="1" si="26"/>
        <v>8.6744639376218302</v>
      </c>
      <c r="AF32" s="29" t="e">
        <f t="shared" ca="1" si="27"/>
        <v>#REF!</v>
      </c>
      <c r="AG32" s="29">
        <f t="shared" ca="1" si="28"/>
        <v>-4.3005845543215102</v>
      </c>
      <c r="AH32" s="29" t="e">
        <f t="shared" ca="1" si="29"/>
        <v>#REF!</v>
      </c>
      <c r="AI32" s="29" t="e">
        <f t="shared" ca="1" si="30"/>
        <v>#REF!</v>
      </c>
      <c r="AJ32" s="29" t="e">
        <f t="shared" ca="1" si="31"/>
        <v>#REF!</v>
      </c>
      <c r="AK32" s="29" t="e">
        <f t="shared" ca="1" si="32"/>
        <v>#REF!</v>
      </c>
      <c r="AL32" s="29" t="e">
        <f t="shared" ca="1" si="33"/>
        <v>#REF!</v>
      </c>
      <c r="AM32" s="29" t="e">
        <f t="shared" ca="1" si="34"/>
        <v>#REF!</v>
      </c>
      <c r="AN32" s="29" t="e">
        <f t="shared" ca="1" si="35"/>
        <v>#REF!</v>
      </c>
      <c r="AO32" s="29" t="e">
        <f t="shared" ca="1" si="36"/>
        <v>#REF!</v>
      </c>
      <c r="AP32" s="29">
        <f t="shared" ca="1" si="37"/>
        <v>1.3324170906710799</v>
      </c>
      <c r="AQ32" s="29" t="e">
        <f t="shared" ca="1" si="38"/>
        <v>#REF!</v>
      </c>
      <c r="AR32" s="29" t="e">
        <f t="shared" ca="1" si="39"/>
        <v>#REF!</v>
      </c>
      <c r="AS32" s="29">
        <f t="shared" ca="1" si="40"/>
        <v>6.0307919691823804</v>
      </c>
      <c r="AT32" s="29">
        <f t="shared" ca="1" si="41"/>
        <v>3.9757987283663501</v>
      </c>
      <c r="AU32" s="29" t="e">
        <f t="shared" ca="1" si="42"/>
        <v>#REF!</v>
      </c>
      <c r="AV32" s="29" t="e">
        <f t="shared" ca="1" si="43"/>
        <v>#REF!</v>
      </c>
      <c r="AW32" s="29" t="e">
        <f t="shared" ca="1" si="44"/>
        <v>#REF!</v>
      </c>
      <c r="AX32" s="29" t="e">
        <f t="shared" ca="1" si="45"/>
        <v>#REF!</v>
      </c>
      <c r="AY32" s="29" t="e">
        <f t="shared" ca="1" si="46"/>
        <v>#REF!</v>
      </c>
      <c r="AZ32" s="29">
        <f t="shared" ca="1" si="47"/>
        <v>6.7851851851851803</v>
      </c>
      <c r="BA32" s="29" t="e">
        <f t="shared" ca="1" si="48"/>
        <v>#REF!</v>
      </c>
      <c r="BB32" s="29">
        <f t="shared" ca="1" si="49"/>
        <v>-0.29578282840325698</v>
      </c>
      <c r="BC32" s="29" t="e">
        <f t="shared" ca="1" si="50"/>
        <v>#REF!</v>
      </c>
      <c r="BD32" s="29">
        <f t="shared" ca="1" si="51"/>
        <v>4.3262889980642196</v>
      </c>
      <c r="BE32" s="29" t="e">
        <f t="shared" ca="1" si="52"/>
        <v>#REF!</v>
      </c>
      <c r="BF32" s="29" t="e">
        <f t="shared" ca="1" si="53"/>
        <v>#REF!</v>
      </c>
      <c r="BG32" s="29" t="e">
        <f t="shared" ca="1" si="54"/>
        <v>#REF!</v>
      </c>
      <c r="BH32" s="29" t="e">
        <f t="shared" ca="1" si="55"/>
        <v>#REF!</v>
      </c>
      <c r="BI32" s="29">
        <f t="shared" ca="1" si="56"/>
        <v>3.5046805297731698</v>
      </c>
      <c r="BJ32" s="29" t="e">
        <f t="shared" ca="1" si="57"/>
        <v>#REF!</v>
      </c>
      <c r="BK32" s="29" t="e">
        <f t="shared" ca="1" si="58"/>
        <v>#REF!</v>
      </c>
      <c r="BL32" s="29" t="e">
        <f t="shared" ca="1" si="59"/>
        <v>#REF!</v>
      </c>
      <c r="BM32" s="29" t="e">
        <f t="shared" ca="1" si="60"/>
        <v>#REF!</v>
      </c>
      <c r="BN32" s="29">
        <f t="shared" ca="1" si="61"/>
        <v>4.9581727842492196</v>
      </c>
      <c r="BO32" s="29">
        <f t="shared" ca="1" si="62"/>
        <v>-5.0015531016988097</v>
      </c>
      <c r="BP32" s="29" t="e">
        <f t="shared" ca="1" si="73"/>
        <v>#REF!</v>
      </c>
      <c r="BQ32" s="29" t="e">
        <f t="shared" ca="1" si="73"/>
        <v>#REF!</v>
      </c>
      <c r="BR32" s="29" t="e">
        <f t="shared" ca="1" si="73"/>
        <v>#REF!</v>
      </c>
      <c r="BS32" s="29" t="e">
        <f t="shared" ca="1" si="73"/>
        <v>#REF!</v>
      </c>
      <c r="BT32" s="29" t="e">
        <f t="shared" ca="1" si="73"/>
        <v>#REF!</v>
      </c>
      <c r="BU32" s="29" t="e">
        <f t="shared" ca="1" si="73"/>
        <v>#REF!</v>
      </c>
      <c r="BV32" s="29" t="e">
        <f t="shared" ca="1" si="73"/>
        <v>#REF!</v>
      </c>
      <c r="BW32" s="29" t="e">
        <f t="shared" ca="1" si="73"/>
        <v>#REF!</v>
      </c>
      <c r="BX32" s="29" t="e">
        <f t="shared" ca="1" si="73"/>
        <v>#REF!</v>
      </c>
      <c r="BY32" s="29" t="e">
        <f t="shared" ca="1" si="73"/>
        <v>#REF!</v>
      </c>
    </row>
    <row r="33" spans="4:77" x14ac:dyDescent="0.3">
      <c r="D33" s="28">
        <f t="shared" ca="1" si="63"/>
        <v>38749</v>
      </c>
      <c r="E33" s="28">
        <f t="shared" ca="1" si="5"/>
        <v>38749</v>
      </c>
      <c r="F33" s="29" t="e">
        <f t="shared" si="64"/>
        <v>#VALUE!</v>
      </c>
      <c r="G33" s="29" t="str">
        <f t="shared" si="65"/>
        <v/>
      </c>
      <c r="H33" s="29" t="str">
        <f t="shared" si="66"/>
        <v/>
      </c>
      <c r="I33" s="29" t="str">
        <f t="shared" si="67"/>
        <v/>
      </c>
      <c r="J33" s="29" t="str">
        <f t="shared" si="68"/>
        <v/>
      </c>
      <c r="K33" s="29" t="str">
        <f t="shared" si="69"/>
        <v/>
      </c>
      <c r="L33" s="29" t="str">
        <f t="shared" si="70"/>
        <v/>
      </c>
      <c r="M33" s="29" t="str">
        <f t="shared" si="71"/>
        <v/>
      </c>
      <c r="N33" s="29" t="str">
        <f t="shared" si="72"/>
        <v/>
      </c>
      <c r="O33" s="29">
        <f t="shared" ca="1" si="10"/>
        <v>3.3727312727432102</v>
      </c>
      <c r="P33" s="29" t="e">
        <f t="shared" ca="1" si="11"/>
        <v>#REF!</v>
      </c>
      <c r="Q33" s="29" t="e">
        <f t="shared" ca="1" si="12"/>
        <v>#REF!</v>
      </c>
      <c r="R33" s="29" t="e">
        <f t="shared" ca="1" si="13"/>
        <v>#REF!</v>
      </c>
      <c r="S33" s="29">
        <f t="shared" ca="1" si="14"/>
        <v>6.9255773640857896</v>
      </c>
      <c r="T33" s="29" t="e">
        <f t="shared" ca="1" si="15"/>
        <v>#REF!</v>
      </c>
      <c r="U33" s="29">
        <f t="shared" ca="1" si="16"/>
        <v>3.1241874954031301</v>
      </c>
      <c r="V33" s="29">
        <f t="shared" ca="1" si="17"/>
        <v>0.67436178917908196</v>
      </c>
      <c r="W33" s="29" t="e">
        <f t="shared" ca="1" si="18"/>
        <v>#REF!</v>
      </c>
      <c r="X33" s="29">
        <f t="shared" ca="1" si="19"/>
        <v>-2.81679818041632</v>
      </c>
      <c r="Y33" s="29" t="e">
        <f t="shared" ca="1" si="20"/>
        <v>#REF!</v>
      </c>
      <c r="Z33" s="29" t="e">
        <f t="shared" ca="1" si="21"/>
        <v>#REF!</v>
      </c>
      <c r="AA33" s="29" t="e">
        <f t="shared" ca="1" si="22"/>
        <v>#REF!</v>
      </c>
      <c r="AB33" s="29">
        <f t="shared" ca="1" si="23"/>
        <v>-1.05668385607389</v>
      </c>
      <c r="AC33" s="29">
        <f t="shared" ca="1" si="24"/>
        <v>0.97515505032604599</v>
      </c>
      <c r="AD33" s="29" t="e">
        <f t="shared" ca="1" si="25"/>
        <v>#REF!</v>
      </c>
      <c r="AE33" s="29">
        <f t="shared" ca="1" si="26"/>
        <v>8.6744639376218302</v>
      </c>
      <c r="AF33" s="29" t="e">
        <f t="shared" ca="1" si="27"/>
        <v>#REF!</v>
      </c>
      <c r="AG33" s="29">
        <f t="shared" ca="1" si="28"/>
        <v>-4.3005845543215102</v>
      </c>
      <c r="AH33" s="29" t="e">
        <f t="shared" ca="1" si="29"/>
        <v>#REF!</v>
      </c>
      <c r="AI33" s="29" t="e">
        <f t="shared" ca="1" si="30"/>
        <v>#REF!</v>
      </c>
      <c r="AJ33" s="29" t="e">
        <f t="shared" ca="1" si="31"/>
        <v>#REF!</v>
      </c>
      <c r="AK33" s="29" t="e">
        <f t="shared" ca="1" si="32"/>
        <v>#REF!</v>
      </c>
      <c r="AL33" s="29" t="e">
        <f t="shared" ca="1" si="33"/>
        <v>#REF!</v>
      </c>
      <c r="AM33" s="29" t="e">
        <f t="shared" ca="1" si="34"/>
        <v>#REF!</v>
      </c>
      <c r="AN33" s="29" t="e">
        <f t="shared" ca="1" si="35"/>
        <v>#REF!</v>
      </c>
      <c r="AO33" s="29" t="e">
        <f t="shared" ca="1" si="36"/>
        <v>#REF!</v>
      </c>
      <c r="AP33" s="29">
        <f t="shared" ca="1" si="37"/>
        <v>1.3324170906710799</v>
      </c>
      <c r="AQ33" s="29" t="e">
        <f t="shared" ca="1" si="38"/>
        <v>#REF!</v>
      </c>
      <c r="AR33" s="29" t="e">
        <f t="shared" ca="1" si="39"/>
        <v>#REF!</v>
      </c>
      <c r="AS33" s="29">
        <f t="shared" ca="1" si="40"/>
        <v>6.0307919691823804</v>
      </c>
      <c r="AT33" s="29">
        <f t="shared" ca="1" si="41"/>
        <v>3.9757987283663501</v>
      </c>
      <c r="AU33" s="29" t="e">
        <f t="shared" ca="1" si="42"/>
        <v>#REF!</v>
      </c>
      <c r="AV33" s="29" t="e">
        <f t="shared" ca="1" si="43"/>
        <v>#REF!</v>
      </c>
      <c r="AW33" s="29" t="e">
        <f t="shared" ca="1" si="44"/>
        <v>#REF!</v>
      </c>
      <c r="AX33" s="29" t="e">
        <f t="shared" ca="1" si="45"/>
        <v>#REF!</v>
      </c>
      <c r="AY33" s="29" t="e">
        <f t="shared" ca="1" si="46"/>
        <v>#REF!</v>
      </c>
      <c r="AZ33" s="29">
        <f t="shared" ca="1" si="47"/>
        <v>6.7851851851851803</v>
      </c>
      <c r="BA33" s="29" t="e">
        <f t="shared" ca="1" si="48"/>
        <v>#REF!</v>
      </c>
      <c r="BB33" s="29">
        <f t="shared" ca="1" si="49"/>
        <v>-0.29578282840325698</v>
      </c>
      <c r="BC33" s="29" t="e">
        <f t="shared" ca="1" si="50"/>
        <v>#REF!</v>
      </c>
      <c r="BD33" s="29">
        <f t="shared" ca="1" si="51"/>
        <v>4.3262889980642196</v>
      </c>
      <c r="BE33" s="29" t="e">
        <f t="shared" ca="1" si="52"/>
        <v>#REF!</v>
      </c>
      <c r="BF33" s="29" t="e">
        <f t="shared" ca="1" si="53"/>
        <v>#REF!</v>
      </c>
      <c r="BG33" s="29" t="e">
        <f t="shared" ca="1" si="54"/>
        <v>#REF!</v>
      </c>
      <c r="BH33" s="29" t="e">
        <f t="shared" ca="1" si="55"/>
        <v>#REF!</v>
      </c>
      <c r="BI33" s="29">
        <f t="shared" ca="1" si="56"/>
        <v>3.5046805297731698</v>
      </c>
      <c r="BJ33" s="29" t="e">
        <f t="shared" ca="1" si="57"/>
        <v>#REF!</v>
      </c>
      <c r="BK33" s="29" t="e">
        <f t="shared" ca="1" si="58"/>
        <v>#REF!</v>
      </c>
      <c r="BL33" s="29" t="e">
        <f t="shared" ca="1" si="59"/>
        <v>#REF!</v>
      </c>
      <c r="BM33" s="29" t="e">
        <f t="shared" ca="1" si="60"/>
        <v>#REF!</v>
      </c>
      <c r="BN33" s="29">
        <f t="shared" ca="1" si="61"/>
        <v>4.9581727842492196</v>
      </c>
      <c r="BO33" s="29">
        <f t="shared" ca="1" si="62"/>
        <v>-5.0015531016988097</v>
      </c>
      <c r="BP33" s="29" t="e">
        <f t="shared" ca="1" si="73"/>
        <v>#REF!</v>
      </c>
      <c r="BQ33" s="29" t="e">
        <f t="shared" ca="1" si="73"/>
        <v>#REF!</v>
      </c>
      <c r="BR33" s="29" t="e">
        <f t="shared" ca="1" si="73"/>
        <v>#REF!</v>
      </c>
      <c r="BS33" s="29" t="e">
        <f t="shared" ca="1" si="73"/>
        <v>#REF!</v>
      </c>
      <c r="BT33" s="29" t="e">
        <f t="shared" ca="1" si="73"/>
        <v>#REF!</v>
      </c>
      <c r="BU33" s="29" t="e">
        <f t="shared" ca="1" si="73"/>
        <v>#REF!</v>
      </c>
      <c r="BV33" s="29" t="e">
        <f t="shared" ca="1" si="73"/>
        <v>#REF!</v>
      </c>
      <c r="BW33" s="29" t="e">
        <f t="shared" ca="1" si="73"/>
        <v>#REF!</v>
      </c>
      <c r="BX33" s="29" t="e">
        <f t="shared" ca="1" si="73"/>
        <v>#REF!</v>
      </c>
      <c r="BY33" s="29" t="e">
        <f t="shared" ca="1" si="73"/>
        <v>#REF!</v>
      </c>
    </row>
    <row r="34" spans="4:77" x14ac:dyDescent="0.3">
      <c r="D34" s="28">
        <f t="shared" ca="1" si="63"/>
        <v>38777</v>
      </c>
      <c r="E34" s="28">
        <f t="shared" ca="1" si="5"/>
        <v>38777</v>
      </c>
      <c r="F34" s="29" t="e">
        <f t="shared" si="64"/>
        <v>#VALUE!</v>
      </c>
      <c r="G34" s="29" t="str">
        <f t="shared" si="65"/>
        <v/>
      </c>
      <c r="H34" s="29" t="str">
        <f t="shared" si="66"/>
        <v/>
      </c>
      <c r="I34" s="29" t="str">
        <f t="shared" si="67"/>
        <v/>
      </c>
      <c r="J34" s="29" t="str">
        <f t="shared" si="68"/>
        <v/>
      </c>
      <c r="K34" s="29" t="str">
        <f t="shared" si="69"/>
        <v/>
      </c>
      <c r="L34" s="29" t="str">
        <f t="shared" si="70"/>
        <v/>
      </c>
      <c r="M34" s="29" t="str">
        <f t="shared" si="71"/>
        <v/>
      </c>
      <c r="N34" s="29" t="str">
        <f t="shared" si="72"/>
        <v/>
      </c>
      <c r="O34" s="29">
        <f t="shared" ca="1" si="10"/>
        <v>3.3727312727432102</v>
      </c>
      <c r="P34" s="29" t="e">
        <f t="shared" ca="1" si="11"/>
        <v>#REF!</v>
      </c>
      <c r="Q34" s="29" t="e">
        <f t="shared" ca="1" si="12"/>
        <v>#REF!</v>
      </c>
      <c r="R34" s="29" t="e">
        <f t="shared" ca="1" si="13"/>
        <v>#REF!</v>
      </c>
      <c r="S34" s="29">
        <f t="shared" ca="1" si="14"/>
        <v>6.9255773640857896</v>
      </c>
      <c r="T34" s="29" t="e">
        <f t="shared" ca="1" si="15"/>
        <v>#REF!</v>
      </c>
      <c r="U34" s="29">
        <f t="shared" ca="1" si="16"/>
        <v>3.1241874954031301</v>
      </c>
      <c r="V34" s="29">
        <f t="shared" ca="1" si="17"/>
        <v>0.67436178917908196</v>
      </c>
      <c r="W34" s="29" t="e">
        <f t="shared" ca="1" si="18"/>
        <v>#REF!</v>
      </c>
      <c r="X34" s="29">
        <f t="shared" ca="1" si="19"/>
        <v>-2.81679818041632</v>
      </c>
      <c r="Y34" s="29" t="e">
        <f t="shared" ca="1" si="20"/>
        <v>#REF!</v>
      </c>
      <c r="Z34" s="29" t="e">
        <f t="shared" ca="1" si="21"/>
        <v>#REF!</v>
      </c>
      <c r="AA34" s="29" t="e">
        <f t="shared" ca="1" si="22"/>
        <v>#REF!</v>
      </c>
      <c r="AB34" s="29">
        <f t="shared" ca="1" si="23"/>
        <v>-1.05668385607389</v>
      </c>
      <c r="AC34" s="29">
        <f t="shared" ca="1" si="24"/>
        <v>0.97515505032604599</v>
      </c>
      <c r="AD34" s="29" t="e">
        <f t="shared" ca="1" si="25"/>
        <v>#REF!</v>
      </c>
      <c r="AE34" s="29">
        <f t="shared" ca="1" si="26"/>
        <v>8.6744639376218302</v>
      </c>
      <c r="AF34" s="29" t="e">
        <f t="shared" ca="1" si="27"/>
        <v>#REF!</v>
      </c>
      <c r="AG34" s="29">
        <f t="shared" ca="1" si="28"/>
        <v>-4.3005845543215102</v>
      </c>
      <c r="AH34" s="29" t="e">
        <f t="shared" ca="1" si="29"/>
        <v>#REF!</v>
      </c>
      <c r="AI34" s="29" t="e">
        <f t="shared" ca="1" si="30"/>
        <v>#REF!</v>
      </c>
      <c r="AJ34" s="29" t="e">
        <f t="shared" ca="1" si="31"/>
        <v>#REF!</v>
      </c>
      <c r="AK34" s="29" t="e">
        <f t="shared" ca="1" si="32"/>
        <v>#REF!</v>
      </c>
      <c r="AL34" s="29" t="e">
        <f t="shared" ca="1" si="33"/>
        <v>#REF!</v>
      </c>
      <c r="AM34" s="29" t="e">
        <f t="shared" ca="1" si="34"/>
        <v>#REF!</v>
      </c>
      <c r="AN34" s="29" t="e">
        <f t="shared" ca="1" si="35"/>
        <v>#REF!</v>
      </c>
      <c r="AO34" s="29" t="e">
        <f t="shared" ca="1" si="36"/>
        <v>#REF!</v>
      </c>
      <c r="AP34" s="29">
        <f t="shared" ca="1" si="37"/>
        <v>1.3324170906710799</v>
      </c>
      <c r="AQ34" s="29" t="e">
        <f t="shared" ca="1" si="38"/>
        <v>#REF!</v>
      </c>
      <c r="AR34" s="29" t="e">
        <f t="shared" ca="1" si="39"/>
        <v>#REF!</v>
      </c>
      <c r="AS34" s="29">
        <f t="shared" ca="1" si="40"/>
        <v>6.0307919691823804</v>
      </c>
      <c r="AT34" s="29">
        <f t="shared" ca="1" si="41"/>
        <v>3.9757987283663501</v>
      </c>
      <c r="AU34" s="29" t="e">
        <f t="shared" ca="1" si="42"/>
        <v>#REF!</v>
      </c>
      <c r="AV34" s="29" t="e">
        <f t="shared" ca="1" si="43"/>
        <v>#REF!</v>
      </c>
      <c r="AW34" s="29" t="e">
        <f t="shared" ca="1" si="44"/>
        <v>#REF!</v>
      </c>
      <c r="AX34" s="29" t="e">
        <f t="shared" ca="1" si="45"/>
        <v>#REF!</v>
      </c>
      <c r="AY34" s="29" t="e">
        <f t="shared" ca="1" si="46"/>
        <v>#REF!</v>
      </c>
      <c r="AZ34" s="29">
        <f t="shared" ca="1" si="47"/>
        <v>6.7851851851851803</v>
      </c>
      <c r="BA34" s="29" t="e">
        <f t="shared" ca="1" si="48"/>
        <v>#REF!</v>
      </c>
      <c r="BB34" s="29">
        <f t="shared" ca="1" si="49"/>
        <v>-0.29578282840325698</v>
      </c>
      <c r="BC34" s="29" t="e">
        <f t="shared" ca="1" si="50"/>
        <v>#REF!</v>
      </c>
      <c r="BD34" s="29">
        <f t="shared" ca="1" si="51"/>
        <v>4.3262889980642196</v>
      </c>
      <c r="BE34" s="29" t="e">
        <f t="shared" ca="1" si="52"/>
        <v>#REF!</v>
      </c>
      <c r="BF34" s="29" t="e">
        <f t="shared" ca="1" si="53"/>
        <v>#REF!</v>
      </c>
      <c r="BG34" s="29" t="e">
        <f t="shared" ca="1" si="54"/>
        <v>#REF!</v>
      </c>
      <c r="BH34" s="29" t="e">
        <f t="shared" ca="1" si="55"/>
        <v>#REF!</v>
      </c>
      <c r="BI34" s="29">
        <f t="shared" ca="1" si="56"/>
        <v>3.5046805297731698</v>
      </c>
      <c r="BJ34" s="29" t="e">
        <f t="shared" ca="1" si="57"/>
        <v>#REF!</v>
      </c>
      <c r="BK34" s="29" t="e">
        <f t="shared" ca="1" si="58"/>
        <v>#REF!</v>
      </c>
      <c r="BL34" s="29" t="e">
        <f t="shared" ca="1" si="59"/>
        <v>#REF!</v>
      </c>
      <c r="BM34" s="29" t="e">
        <f t="shared" ca="1" si="60"/>
        <v>#REF!</v>
      </c>
      <c r="BN34" s="29">
        <f t="shared" ca="1" si="61"/>
        <v>4.9581727842492196</v>
      </c>
      <c r="BO34" s="29">
        <f t="shared" ca="1" si="62"/>
        <v>-5.0015531016988097</v>
      </c>
      <c r="BP34" s="29" t="e">
        <f t="shared" ca="1" si="73"/>
        <v>#REF!</v>
      </c>
      <c r="BQ34" s="29" t="e">
        <f t="shared" ca="1" si="73"/>
        <v>#REF!</v>
      </c>
      <c r="BR34" s="29" t="e">
        <f t="shared" ca="1" si="73"/>
        <v>#REF!</v>
      </c>
      <c r="BS34" s="29" t="e">
        <f t="shared" ca="1" si="73"/>
        <v>#REF!</v>
      </c>
      <c r="BT34" s="29" t="e">
        <f t="shared" ca="1" si="73"/>
        <v>#REF!</v>
      </c>
      <c r="BU34" s="29" t="e">
        <f t="shared" ca="1" si="73"/>
        <v>#REF!</v>
      </c>
      <c r="BV34" s="29" t="e">
        <f t="shared" ca="1" si="73"/>
        <v>#REF!</v>
      </c>
      <c r="BW34" s="29" t="e">
        <f t="shared" ca="1" si="73"/>
        <v>#REF!</v>
      </c>
      <c r="BX34" s="29" t="e">
        <f t="shared" ca="1" si="73"/>
        <v>#REF!</v>
      </c>
      <c r="BY34" s="29" t="e">
        <f t="shared" ca="1" si="73"/>
        <v>#REF!</v>
      </c>
    </row>
    <row r="35" spans="4:77" x14ac:dyDescent="0.3">
      <c r="D35" s="28">
        <f t="shared" ca="1" si="63"/>
        <v>38808</v>
      </c>
      <c r="E35" s="28">
        <f t="shared" ca="1" si="5"/>
        <v>38808</v>
      </c>
      <c r="F35" s="29" t="e">
        <f t="shared" si="64"/>
        <v>#VALUE!</v>
      </c>
      <c r="G35" s="29" t="str">
        <f t="shared" si="65"/>
        <v/>
      </c>
      <c r="H35" s="29" t="str">
        <f t="shared" si="66"/>
        <v/>
      </c>
      <c r="I35" s="29" t="str">
        <f t="shared" si="67"/>
        <v/>
      </c>
      <c r="J35" s="29" t="str">
        <f t="shared" si="68"/>
        <v/>
      </c>
      <c r="K35" s="29" t="str">
        <f t="shared" si="69"/>
        <v/>
      </c>
      <c r="L35" s="29" t="str">
        <f t="shared" si="70"/>
        <v/>
      </c>
      <c r="M35" s="29" t="str">
        <f t="shared" si="71"/>
        <v/>
      </c>
      <c r="N35" s="29" t="str">
        <f t="shared" si="72"/>
        <v/>
      </c>
      <c r="O35" s="29">
        <f t="shared" ca="1" si="10"/>
        <v>3.3727312727432102</v>
      </c>
      <c r="P35" s="29" t="e">
        <f t="shared" ca="1" si="11"/>
        <v>#REF!</v>
      </c>
      <c r="Q35" s="29" t="e">
        <f t="shared" ca="1" si="12"/>
        <v>#REF!</v>
      </c>
      <c r="R35" s="29" t="e">
        <f t="shared" ca="1" si="13"/>
        <v>#REF!</v>
      </c>
      <c r="S35" s="29">
        <f t="shared" ca="1" si="14"/>
        <v>6.9255773640857896</v>
      </c>
      <c r="T35" s="29" t="e">
        <f t="shared" ca="1" si="15"/>
        <v>#REF!</v>
      </c>
      <c r="U35" s="29">
        <f t="shared" ca="1" si="16"/>
        <v>3.1241874954031301</v>
      </c>
      <c r="V35" s="29">
        <f t="shared" ca="1" si="17"/>
        <v>0.67436178917908196</v>
      </c>
      <c r="W35" s="29" t="e">
        <f t="shared" ca="1" si="18"/>
        <v>#REF!</v>
      </c>
      <c r="X35" s="29">
        <f t="shared" ca="1" si="19"/>
        <v>-2.81679818041632</v>
      </c>
      <c r="Y35" s="29" t="e">
        <f t="shared" ca="1" si="20"/>
        <v>#REF!</v>
      </c>
      <c r="Z35" s="29" t="e">
        <f t="shared" ca="1" si="21"/>
        <v>#REF!</v>
      </c>
      <c r="AA35" s="29" t="e">
        <f t="shared" ca="1" si="22"/>
        <v>#REF!</v>
      </c>
      <c r="AB35" s="29">
        <f t="shared" ca="1" si="23"/>
        <v>-1.05668385607389</v>
      </c>
      <c r="AC35" s="29">
        <f t="shared" ca="1" si="24"/>
        <v>0.97515505032604599</v>
      </c>
      <c r="AD35" s="29" t="e">
        <f t="shared" ca="1" si="25"/>
        <v>#REF!</v>
      </c>
      <c r="AE35" s="29">
        <f t="shared" ca="1" si="26"/>
        <v>8.6744639376218302</v>
      </c>
      <c r="AF35" s="29" t="e">
        <f t="shared" ca="1" si="27"/>
        <v>#REF!</v>
      </c>
      <c r="AG35" s="29">
        <f t="shared" ca="1" si="28"/>
        <v>-4.3005845543215102</v>
      </c>
      <c r="AH35" s="29" t="e">
        <f t="shared" ca="1" si="29"/>
        <v>#REF!</v>
      </c>
      <c r="AI35" s="29" t="e">
        <f t="shared" ca="1" si="30"/>
        <v>#REF!</v>
      </c>
      <c r="AJ35" s="29" t="e">
        <f t="shared" ca="1" si="31"/>
        <v>#REF!</v>
      </c>
      <c r="AK35" s="29" t="e">
        <f t="shared" ca="1" si="32"/>
        <v>#REF!</v>
      </c>
      <c r="AL35" s="29" t="e">
        <f t="shared" ca="1" si="33"/>
        <v>#REF!</v>
      </c>
      <c r="AM35" s="29" t="e">
        <f t="shared" ca="1" si="34"/>
        <v>#REF!</v>
      </c>
      <c r="AN35" s="29" t="e">
        <f t="shared" ca="1" si="35"/>
        <v>#REF!</v>
      </c>
      <c r="AO35" s="29" t="e">
        <f t="shared" ca="1" si="36"/>
        <v>#REF!</v>
      </c>
      <c r="AP35" s="29">
        <f t="shared" ca="1" si="37"/>
        <v>1.3324170906710799</v>
      </c>
      <c r="AQ35" s="29" t="e">
        <f t="shared" ca="1" si="38"/>
        <v>#REF!</v>
      </c>
      <c r="AR35" s="29" t="e">
        <f t="shared" ca="1" si="39"/>
        <v>#REF!</v>
      </c>
      <c r="AS35" s="29">
        <f t="shared" ca="1" si="40"/>
        <v>6.0307919691823804</v>
      </c>
      <c r="AT35" s="29">
        <f t="shared" ca="1" si="41"/>
        <v>3.9757987283663501</v>
      </c>
      <c r="AU35" s="29" t="e">
        <f t="shared" ca="1" si="42"/>
        <v>#REF!</v>
      </c>
      <c r="AV35" s="29" t="e">
        <f t="shared" ca="1" si="43"/>
        <v>#REF!</v>
      </c>
      <c r="AW35" s="29" t="e">
        <f t="shared" ca="1" si="44"/>
        <v>#REF!</v>
      </c>
      <c r="AX35" s="29" t="e">
        <f t="shared" ca="1" si="45"/>
        <v>#REF!</v>
      </c>
      <c r="AY35" s="29" t="e">
        <f t="shared" ca="1" si="46"/>
        <v>#REF!</v>
      </c>
      <c r="AZ35" s="29">
        <f t="shared" ca="1" si="47"/>
        <v>6.7851851851851803</v>
      </c>
      <c r="BA35" s="29" t="e">
        <f t="shared" ca="1" si="48"/>
        <v>#REF!</v>
      </c>
      <c r="BB35" s="29">
        <f t="shared" ca="1" si="49"/>
        <v>-0.29578282840325698</v>
      </c>
      <c r="BC35" s="29" t="e">
        <f t="shared" ca="1" si="50"/>
        <v>#REF!</v>
      </c>
      <c r="BD35" s="29">
        <f t="shared" ca="1" si="51"/>
        <v>4.3262889980642196</v>
      </c>
      <c r="BE35" s="29" t="e">
        <f t="shared" ca="1" si="52"/>
        <v>#REF!</v>
      </c>
      <c r="BF35" s="29" t="e">
        <f t="shared" ca="1" si="53"/>
        <v>#REF!</v>
      </c>
      <c r="BG35" s="29" t="e">
        <f t="shared" ca="1" si="54"/>
        <v>#REF!</v>
      </c>
      <c r="BH35" s="29" t="e">
        <f t="shared" ca="1" si="55"/>
        <v>#REF!</v>
      </c>
      <c r="BI35" s="29">
        <f t="shared" ca="1" si="56"/>
        <v>3.5046805297731698</v>
      </c>
      <c r="BJ35" s="29" t="e">
        <f t="shared" ca="1" si="57"/>
        <v>#REF!</v>
      </c>
      <c r="BK35" s="29" t="e">
        <f t="shared" ca="1" si="58"/>
        <v>#REF!</v>
      </c>
      <c r="BL35" s="29" t="e">
        <f t="shared" ca="1" si="59"/>
        <v>#REF!</v>
      </c>
      <c r="BM35" s="29" t="e">
        <f t="shared" ca="1" si="60"/>
        <v>#REF!</v>
      </c>
      <c r="BN35" s="29">
        <f t="shared" ca="1" si="61"/>
        <v>4.9581727842492196</v>
      </c>
      <c r="BO35" s="29">
        <f t="shared" ca="1" si="62"/>
        <v>-5.0015531016988097</v>
      </c>
      <c r="BP35" s="29" t="e">
        <f t="shared" ca="1" si="73"/>
        <v>#REF!</v>
      </c>
      <c r="BQ35" s="29" t="e">
        <f t="shared" ca="1" si="73"/>
        <v>#REF!</v>
      </c>
      <c r="BR35" s="29" t="e">
        <f t="shared" ca="1" si="73"/>
        <v>#REF!</v>
      </c>
      <c r="BS35" s="29" t="e">
        <f t="shared" ca="1" si="73"/>
        <v>#REF!</v>
      </c>
      <c r="BT35" s="29" t="e">
        <f t="shared" ca="1" si="73"/>
        <v>#REF!</v>
      </c>
      <c r="BU35" s="29" t="e">
        <f t="shared" ca="1" si="73"/>
        <v>#REF!</v>
      </c>
      <c r="BV35" s="29" t="e">
        <f t="shared" ca="1" si="73"/>
        <v>#REF!</v>
      </c>
      <c r="BW35" s="29" t="e">
        <f t="shared" ca="1" si="73"/>
        <v>#REF!</v>
      </c>
      <c r="BX35" s="29" t="e">
        <f t="shared" ca="1" si="73"/>
        <v>#REF!</v>
      </c>
      <c r="BY35" s="29" t="e">
        <f t="shared" ca="1" si="73"/>
        <v>#REF!</v>
      </c>
    </row>
    <row r="36" spans="4:77" x14ac:dyDescent="0.3">
      <c r="D36" s="28">
        <f t="shared" ca="1" si="63"/>
        <v>38838</v>
      </c>
      <c r="E36" s="28">
        <f t="shared" ca="1" si="5"/>
        <v>38838</v>
      </c>
      <c r="F36" s="29" t="e">
        <f t="shared" si="64"/>
        <v>#VALUE!</v>
      </c>
      <c r="G36" s="29" t="str">
        <f t="shared" si="65"/>
        <v/>
      </c>
      <c r="H36" s="29" t="str">
        <f t="shared" si="66"/>
        <v/>
      </c>
      <c r="I36" s="29" t="str">
        <f t="shared" si="67"/>
        <v/>
      </c>
      <c r="J36" s="29" t="str">
        <f t="shared" si="68"/>
        <v/>
      </c>
      <c r="K36" s="29" t="str">
        <f t="shared" si="69"/>
        <v/>
      </c>
      <c r="L36" s="29" t="str">
        <f t="shared" si="70"/>
        <v/>
      </c>
      <c r="M36" s="29" t="str">
        <f t="shared" si="71"/>
        <v/>
      </c>
      <c r="N36" s="29" t="str">
        <f t="shared" si="72"/>
        <v/>
      </c>
      <c r="O36" s="29">
        <f t="shared" ca="1" si="10"/>
        <v>3.3727312727432102</v>
      </c>
      <c r="P36" s="29" t="e">
        <f t="shared" ca="1" si="11"/>
        <v>#REF!</v>
      </c>
      <c r="Q36" s="29" t="e">
        <f t="shared" ca="1" si="12"/>
        <v>#REF!</v>
      </c>
      <c r="R36" s="29" t="e">
        <f t="shared" ca="1" si="13"/>
        <v>#REF!</v>
      </c>
      <c r="S36" s="29">
        <f t="shared" ca="1" si="14"/>
        <v>6.9255773640857896</v>
      </c>
      <c r="T36" s="29" t="e">
        <f t="shared" ca="1" si="15"/>
        <v>#REF!</v>
      </c>
      <c r="U36" s="29">
        <f t="shared" ca="1" si="16"/>
        <v>3.1241874954031301</v>
      </c>
      <c r="V36" s="29">
        <f t="shared" ca="1" si="17"/>
        <v>0.67436178917908196</v>
      </c>
      <c r="W36" s="29" t="e">
        <f t="shared" ca="1" si="18"/>
        <v>#REF!</v>
      </c>
      <c r="X36" s="29">
        <f t="shared" ca="1" si="19"/>
        <v>-2.81679818041632</v>
      </c>
      <c r="Y36" s="29" t="e">
        <f t="shared" ca="1" si="20"/>
        <v>#REF!</v>
      </c>
      <c r="Z36" s="29" t="e">
        <f t="shared" ca="1" si="21"/>
        <v>#REF!</v>
      </c>
      <c r="AA36" s="29" t="e">
        <f t="shared" ca="1" si="22"/>
        <v>#REF!</v>
      </c>
      <c r="AB36" s="29">
        <f t="shared" ca="1" si="23"/>
        <v>-1.05668385607389</v>
      </c>
      <c r="AC36" s="29">
        <f t="shared" ca="1" si="24"/>
        <v>0.97515505032604599</v>
      </c>
      <c r="AD36" s="29" t="e">
        <f t="shared" ca="1" si="25"/>
        <v>#REF!</v>
      </c>
      <c r="AE36" s="29">
        <f t="shared" ca="1" si="26"/>
        <v>8.6744639376218302</v>
      </c>
      <c r="AF36" s="29" t="e">
        <f t="shared" ca="1" si="27"/>
        <v>#REF!</v>
      </c>
      <c r="AG36" s="29">
        <f t="shared" ca="1" si="28"/>
        <v>-4.3005845543215102</v>
      </c>
      <c r="AH36" s="29" t="e">
        <f t="shared" ca="1" si="29"/>
        <v>#REF!</v>
      </c>
      <c r="AI36" s="29" t="e">
        <f t="shared" ca="1" si="30"/>
        <v>#REF!</v>
      </c>
      <c r="AJ36" s="29" t="e">
        <f t="shared" ca="1" si="31"/>
        <v>#REF!</v>
      </c>
      <c r="AK36" s="29" t="e">
        <f t="shared" ca="1" si="32"/>
        <v>#REF!</v>
      </c>
      <c r="AL36" s="29" t="e">
        <f t="shared" ca="1" si="33"/>
        <v>#REF!</v>
      </c>
      <c r="AM36" s="29" t="e">
        <f t="shared" ca="1" si="34"/>
        <v>#REF!</v>
      </c>
      <c r="AN36" s="29" t="e">
        <f t="shared" ca="1" si="35"/>
        <v>#REF!</v>
      </c>
      <c r="AO36" s="29" t="e">
        <f t="shared" ca="1" si="36"/>
        <v>#REF!</v>
      </c>
      <c r="AP36" s="29">
        <f t="shared" ca="1" si="37"/>
        <v>1.3324170906710799</v>
      </c>
      <c r="AQ36" s="29" t="e">
        <f t="shared" ca="1" si="38"/>
        <v>#REF!</v>
      </c>
      <c r="AR36" s="29" t="e">
        <f t="shared" ca="1" si="39"/>
        <v>#REF!</v>
      </c>
      <c r="AS36" s="29">
        <f t="shared" ca="1" si="40"/>
        <v>6.0307919691823804</v>
      </c>
      <c r="AT36" s="29">
        <f t="shared" ca="1" si="41"/>
        <v>3.9757987283663501</v>
      </c>
      <c r="AU36" s="29" t="e">
        <f t="shared" ca="1" si="42"/>
        <v>#REF!</v>
      </c>
      <c r="AV36" s="29" t="e">
        <f t="shared" ca="1" si="43"/>
        <v>#REF!</v>
      </c>
      <c r="AW36" s="29" t="e">
        <f t="shared" ca="1" si="44"/>
        <v>#REF!</v>
      </c>
      <c r="AX36" s="29" t="e">
        <f t="shared" ca="1" si="45"/>
        <v>#REF!</v>
      </c>
      <c r="AY36" s="29" t="e">
        <f t="shared" ca="1" si="46"/>
        <v>#REF!</v>
      </c>
      <c r="AZ36" s="29">
        <f t="shared" ca="1" si="47"/>
        <v>6.7851851851851803</v>
      </c>
      <c r="BA36" s="29" t="e">
        <f t="shared" ca="1" si="48"/>
        <v>#REF!</v>
      </c>
      <c r="BB36" s="29">
        <f t="shared" ca="1" si="49"/>
        <v>-0.29578282840325698</v>
      </c>
      <c r="BC36" s="29" t="e">
        <f t="shared" ca="1" si="50"/>
        <v>#REF!</v>
      </c>
      <c r="BD36" s="29">
        <f t="shared" ca="1" si="51"/>
        <v>4.3262889980642196</v>
      </c>
      <c r="BE36" s="29" t="e">
        <f t="shared" ca="1" si="52"/>
        <v>#REF!</v>
      </c>
      <c r="BF36" s="29" t="e">
        <f t="shared" ca="1" si="53"/>
        <v>#REF!</v>
      </c>
      <c r="BG36" s="29" t="e">
        <f t="shared" ca="1" si="54"/>
        <v>#REF!</v>
      </c>
      <c r="BH36" s="29" t="e">
        <f t="shared" ca="1" si="55"/>
        <v>#REF!</v>
      </c>
      <c r="BI36" s="29">
        <f t="shared" ca="1" si="56"/>
        <v>3.5046805297731698</v>
      </c>
      <c r="BJ36" s="29" t="e">
        <f t="shared" ca="1" si="57"/>
        <v>#REF!</v>
      </c>
      <c r="BK36" s="29" t="e">
        <f t="shared" ca="1" si="58"/>
        <v>#REF!</v>
      </c>
      <c r="BL36" s="29" t="e">
        <f t="shared" ca="1" si="59"/>
        <v>#REF!</v>
      </c>
      <c r="BM36" s="29" t="e">
        <f t="shared" ca="1" si="60"/>
        <v>#REF!</v>
      </c>
      <c r="BN36" s="29">
        <f t="shared" ca="1" si="61"/>
        <v>4.9581727842492196</v>
      </c>
      <c r="BO36" s="29">
        <f t="shared" ca="1" si="62"/>
        <v>-5.0015531016988097</v>
      </c>
      <c r="BP36" s="29" t="e">
        <f t="shared" ca="1" si="73"/>
        <v>#REF!</v>
      </c>
      <c r="BQ36" s="29" t="e">
        <f t="shared" ca="1" si="73"/>
        <v>#REF!</v>
      </c>
      <c r="BR36" s="29" t="e">
        <f t="shared" ca="1" si="73"/>
        <v>#REF!</v>
      </c>
      <c r="BS36" s="29" t="e">
        <f t="shared" ca="1" si="73"/>
        <v>#REF!</v>
      </c>
      <c r="BT36" s="29" t="e">
        <f t="shared" ca="1" si="73"/>
        <v>#REF!</v>
      </c>
      <c r="BU36" s="29" t="e">
        <f t="shared" ca="1" si="73"/>
        <v>#REF!</v>
      </c>
      <c r="BV36" s="29" t="e">
        <f t="shared" ca="1" si="73"/>
        <v>#REF!</v>
      </c>
      <c r="BW36" s="29" t="e">
        <f t="shared" ca="1" si="73"/>
        <v>#REF!</v>
      </c>
      <c r="BX36" s="29" t="e">
        <f t="shared" ca="1" si="73"/>
        <v>#REF!</v>
      </c>
      <c r="BY36" s="29" t="e">
        <f t="shared" ca="1" si="73"/>
        <v>#REF!</v>
      </c>
    </row>
    <row r="37" spans="4:77" x14ac:dyDescent="0.3">
      <c r="D37" s="28">
        <f t="shared" ca="1" si="63"/>
        <v>38869</v>
      </c>
      <c r="E37" s="28">
        <f t="shared" ca="1" si="5"/>
        <v>38869</v>
      </c>
      <c r="F37" s="29" t="e">
        <f t="shared" si="64"/>
        <v>#VALUE!</v>
      </c>
      <c r="G37" s="29" t="str">
        <f t="shared" si="65"/>
        <v/>
      </c>
      <c r="H37" s="29" t="str">
        <f t="shared" si="66"/>
        <v/>
      </c>
      <c r="I37" s="29" t="str">
        <f t="shared" si="67"/>
        <v/>
      </c>
      <c r="J37" s="29" t="str">
        <f t="shared" si="68"/>
        <v/>
      </c>
      <c r="K37" s="29" t="str">
        <f t="shared" si="69"/>
        <v/>
      </c>
      <c r="L37" s="29" t="str">
        <f t="shared" si="70"/>
        <v/>
      </c>
      <c r="M37" s="29" t="str">
        <f t="shared" si="71"/>
        <v/>
      </c>
      <c r="N37" s="29" t="str">
        <f t="shared" si="72"/>
        <v/>
      </c>
      <c r="O37" s="29">
        <f t="shared" ca="1" si="10"/>
        <v>3.3727312727432102</v>
      </c>
      <c r="P37" s="29" t="e">
        <f t="shared" ca="1" si="11"/>
        <v>#REF!</v>
      </c>
      <c r="Q37" s="29" t="e">
        <f t="shared" ca="1" si="12"/>
        <v>#REF!</v>
      </c>
      <c r="R37" s="29" t="e">
        <f t="shared" ca="1" si="13"/>
        <v>#REF!</v>
      </c>
      <c r="S37" s="29">
        <f t="shared" ca="1" si="14"/>
        <v>6.9255773640857896</v>
      </c>
      <c r="T37" s="29" t="e">
        <f t="shared" ca="1" si="15"/>
        <v>#REF!</v>
      </c>
      <c r="U37" s="29">
        <f t="shared" ca="1" si="16"/>
        <v>3.1241874954031301</v>
      </c>
      <c r="V37" s="29">
        <f t="shared" ca="1" si="17"/>
        <v>0.67436178917908196</v>
      </c>
      <c r="W37" s="29" t="e">
        <f t="shared" ca="1" si="18"/>
        <v>#REF!</v>
      </c>
      <c r="X37" s="29">
        <f t="shared" ca="1" si="19"/>
        <v>-2.81679818041632</v>
      </c>
      <c r="Y37" s="29" t="e">
        <f t="shared" ca="1" si="20"/>
        <v>#REF!</v>
      </c>
      <c r="Z37" s="29" t="e">
        <f t="shared" ca="1" si="21"/>
        <v>#REF!</v>
      </c>
      <c r="AA37" s="29" t="e">
        <f t="shared" ca="1" si="22"/>
        <v>#REF!</v>
      </c>
      <c r="AB37" s="29">
        <f t="shared" ca="1" si="23"/>
        <v>-1.05668385607389</v>
      </c>
      <c r="AC37" s="29">
        <f t="shared" ca="1" si="24"/>
        <v>0.97515505032604599</v>
      </c>
      <c r="AD37" s="29" t="e">
        <f t="shared" ca="1" si="25"/>
        <v>#REF!</v>
      </c>
      <c r="AE37" s="29">
        <f t="shared" ca="1" si="26"/>
        <v>8.6744639376218302</v>
      </c>
      <c r="AF37" s="29" t="e">
        <f t="shared" ca="1" si="27"/>
        <v>#REF!</v>
      </c>
      <c r="AG37" s="29">
        <f t="shared" ca="1" si="28"/>
        <v>-4.3005845543215102</v>
      </c>
      <c r="AH37" s="29" t="e">
        <f t="shared" ca="1" si="29"/>
        <v>#REF!</v>
      </c>
      <c r="AI37" s="29" t="e">
        <f t="shared" ca="1" si="30"/>
        <v>#REF!</v>
      </c>
      <c r="AJ37" s="29" t="e">
        <f t="shared" ca="1" si="31"/>
        <v>#REF!</v>
      </c>
      <c r="AK37" s="29" t="e">
        <f t="shared" ca="1" si="32"/>
        <v>#REF!</v>
      </c>
      <c r="AL37" s="29" t="e">
        <f t="shared" ca="1" si="33"/>
        <v>#REF!</v>
      </c>
      <c r="AM37" s="29" t="e">
        <f t="shared" ca="1" si="34"/>
        <v>#REF!</v>
      </c>
      <c r="AN37" s="29" t="e">
        <f t="shared" ca="1" si="35"/>
        <v>#REF!</v>
      </c>
      <c r="AO37" s="29" t="e">
        <f t="shared" ca="1" si="36"/>
        <v>#REF!</v>
      </c>
      <c r="AP37" s="29">
        <f t="shared" ca="1" si="37"/>
        <v>1.3324170906710799</v>
      </c>
      <c r="AQ37" s="29" t="e">
        <f t="shared" ca="1" si="38"/>
        <v>#REF!</v>
      </c>
      <c r="AR37" s="29" t="e">
        <f t="shared" ca="1" si="39"/>
        <v>#REF!</v>
      </c>
      <c r="AS37" s="29">
        <f t="shared" ca="1" si="40"/>
        <v>6.0307919691823804</v>
      </c>
      <c r="AT37" s="29">
        <f t="shared" ca="1" si="41"/>
        <v>3.9757987283663501</v>
      </c>
      <c r="AU37" s="29" t="e">
        <f t="shared" ca="1" si="42"/>
        <v>#REF!</v>
      </c>
      <c r="AV37" s="29" t="e">
        <f t="shared" ca="1" si="43"/>
        <v>#REF!</v>
      </c>
      <c r="AW37" s="29" t="e">
        <f t="shared" ca="1" si="44"/>
        <v>#REF!</v>
      </c>
      <c r="AX37" s="29" t="e">
        <f t="shared" ca="1" si="45"/>
        <v>#REF!</v>
      </c>
      <c r="AY37" s="29" t="e">
        <f t="shared" ca="1" si="46"/>
        <v>#REF!</v>
      </c>
      <c r="AZ37" s="29">
        <f t="shared" ca="1" si="47"/>
        <v>6.7851851851851803</v>
      </c>
      <c r="BA37" s="29" t="e">
        <f t="shared" ca="1" si="48"/>
        <v>#REF!</v>
      </c>
      <c r="BB37" s="29">
        <f t="shared" ca="1" si="49"/>
        <v>-0.29578282840325698</v>
      </c>
      <c r="BC37" s="29" t="e">
        <f t="shared" ca="1" si="50"/>
        <v>#REF!</v>
      </c>
      <c r="BD37" s="29">
        <f t="shared" ca="1" si="51"/>
        <v>4.3262889980642196</v>
      </c>
      <c r="BE37" s="29" t="e">
        <f t="shared" ca="1" si="52"/>
        <v>#REF!</v>
      </c>
      <c r="BF37" s="29" t="e">
        <f t="shared" ca="1" si="53"/>
        <v>#REF!</v>
      </c>
      <c r="BG37" s="29" t="e">
        <f t="shared" ca="1" si="54"/>
        <v>#REF!</v>
      </c>
      <c r="BH37" s="29" t="e">
        <f t="shared" ca="1" si="55"/>
        <v>#REF!</v>
      </c>
      <c r="BI37" s="29">
        <f t="shared" ca="1" si="56"/>
        <v>3.5046805297731698</v>
      </c>
      <c r="BJ37" s="29" t="e">
        <f t="shared" ca="1" si="57"/>
        <v>#REF!</v>
      </c>
      <c r="BK37" s="29" t="e">
        <f t="shared" ca="1" si="58"/>
        <v>#REF!</v>
      </c>
      <c r="BL37" s="29" t="e">
        <f t="shared" ca="1" si="59"/>
        <v>#REF!</v>
      </c>
      <c r="BM37" s="29" t="e">
        <f t="shared" ca="1" si="60"/>
        <v>#REF!</v>
      </c>
      <c r="BN37" s="29">
        <f t="shared" ca="1" si="61"/>
        <v>4.9581727842492196</v>
      </c>
      <c r="BO37" s="29">
        <f t="shared" ca="1" si="62"/>
        <v>-5.0015531016988097</v>
      </c>
      <c r="BP37" s="29" t="e">
        <f t="shared" ca="1" si="73"/>
        <v>#REF!</v>
      </c>
      <c r="BQ37" s="29" t="e">
        <f t="shared" ca="1" si="73"/>
        <v>#REF!</v>
      </c>
      <c r="BR37" s="29" t="e">
        <f t="shared" ca="1" si="73"/>
        <v>#REF!</v>
      </c>
      <c r="BS37" s="29" t="e">
        <f t="shared" ca="1" si="73"/>
        <v>#REF!</v>
      </c>
      <c r="BT37" s="29" t="e">
        <f t="shared" ca="1" si="73"/>
        <v>#REF!</v>
      </c>
      <c r="BU37" s="29" t="e">
        <f t="shared" ca="1" si="73"/>
        <v>#REF!</v>
      </c>
      <c r="BV37" s="29" t="e">
        <f t="shared" ca="1" si="73"/>
        <v>#REF!</v>
      </c>
      <c r="BW37" s="29" t="e">
        <f t="shared" ca="1" si="73"/>
        <v>#REF!</v>
      </c>
      <c r="BX37" s="29" t="e">
        <f t="shared" ca="1" si="73"/>
        <v>#REF!</v>
      </c>
      <c r="BY37" s="29" t="e">
        <f t="shared" ca="1" si="73"/>
        <v>#REF!</v>
      </c>
    </row>
    <row r="38" spans="4:77" x14ac:dyDescent="0.3">
      <c r="D38" s="28">
        <f t="shared" ca="1" si="63"/>
        <v>38899</v>
      </c>
      <c r="E38" s="28">
        <f t="shared" ca="1" si="5"/>
        <v>38899</v>
      </c>
      <c r="F38" s="29" t="e">
        <f t="shared" si="64"/>
        <v>#VALUE!</v>
      </c>
      <c r="G38" s="29" t="str">
        <f t="shared" si="65"/>
        <v/>
      </c>
      <c r="H38" s="29" t="str">
        <f t="shared" si="66"/>
        <v/>
      </c>
      <c r="I38" s="29" t="str">
        <f t="shared" si="67"/>
        <v/>
      </c>
      <c r="J38" s="29" t="str">
        <f t="shared" si="68"/>
        <v/>
      </c>
      <c r="K38" s="29" t="str">
        <f t="shared" si="69"/>
        <v/>
      </c>
      <c r="L38" s="29" t="str">
        <f t="shared" si="70"/>
        <v/>
      </c>
      <c r="M38" s="29" t="str">
        <f t="shared" si="71"/>
        <v/>
      </c>
      <c r="N38" s="29" t="str">
        <f t="shared" si="72"/>
        <v/>
      </c>
      <c r="O38" s="29">
        <f t="shared" ca="1" si="10"/>
        <v>3.3727312727432102</v>
      </c>
      <c r="P38" s="29" t="e">
        <f t="shared" ca="1" si="11"/>
        <v>#REF!</v>
      </c>
      <c r="Q38" s="29" t="e">
        <f t="shared" ca="1" si="12"/>
        <v>#REF!</v>
      </c>
      <c r="R38" s="29" t="e">
        <f t="shared" ca="1" si="13"/>
        <v>#REF!</v>
      </c>
      <c r="S38" s="29">
        <f t="shared" ca="1" si="14"/>
        <v>6.9255773640857896</v>
      </c>
      <c r="T38" s="29" t="e">
        <f t="shared" ca="1" si="15"/>
        <v>#REF!</v>
      </c>
      <c r="U38" s="29">
        <f t="shared" ca="1" si="16"/>
        <v>3.1241874954031301</v>
      </c>
      <c r="V38" s="29">
        <f t="shared" ca="1" si="17"/>
        <v>0.67436178917908196</v>
      </c>
      <c r="W38" s="29" t="e">
        <f t="shared" ca="1" si="18"/>
        <v>#REF!</v>
      </c>
      <c r="X38" s="29">
        <f t="shared" ca="1" si="19"/>
        <v>-2.81679818041632</v>
      </c>
      <c r="Y38" s="29" t="e">
        <f t="shared" ca="1" si="20"/>
        <v>#REF!</v>
      </c>
      <c r="Z38" s="29" t="e">
        <f t="shared" ca="1" si="21"/>
        <v>#REF!</v>
      </c>
      <c r="AA38" s="29" t="e">
        <f t="shared" ca="1" si="22"/>
        <v>#REF!</v>
      </c>
      <c r="AB38" s="29">
        <f t="shared" ca="1" si="23"/>
        <v>-1.05668385607389</v>
      </c>
      <c r="AC38" s="29">
        <f t="shared" ca="1" si="24"/>
        <v>0.97515505032604599</v>
      </c>
      <c r="AD38" s="29" t="e">
        <f t="shared" ca="1" si="25"/>
        <v>#REF!</v>
      </c>
      <c r="AE38" s="29">
        <f t="shared" ca="1" si="26"/>
        <v>8.6744639376218302</v>
      </c>
      <c r="AF38" s="29" t="e">
        <f t="shared" ca="1" si="27"/>
        <v>#REF!</v>
      </c>
      <c r="AG38" s="29">
        <f t="shared" ca="1" si="28"/>
        <v>-4.3005845543215102</v>
      </c>
      <c r="AH38" s="29" t="e">
        <f t="shared" ca="1" si="29"/>
        <v>#REF!</v>
      </c>
      <c r="AI38" s="29" t="e">
        <f t="shared" ca="1" si="30"/>
        <v>#REF!</v>
      </c>
      <c r="AJ38" s="29" t="e">
        <f t="shared" ca="1" si="31"/>
        <v>#REF!</v>
      </c>
      <c r="AK38" s="29" t="e">
        <f t="shared" ca="1" si="32"/>
        <v>#REF!</v>
      </c>
      <c r="AL38" s="29" t="e">
        <f t="shared" ca="1" si="33"/>
        <v>#REF!</v>
      </c>
      <c r="AM38" s="29" t="e">
        <f t="shared" ca="1" si="34"/>
        <v>#REF!</v>
      </c>
      <c r="AN38" s="29" t="e">
        <f t="shared" ca="1" si="35"/>
        <v>#REF!</v>
      </c>
      <c r="AO38" s="29" t="e">
        <f t="shared" ca="1" si="36"/>
        <v>#REF!</v>
      </c>
      <c r="AP38" s="29">
        <f t="shared" ca="1" si="37"/>
        <v>1.3324170906710799</v>
      </c>
      <c r="AQ38" s="29" t="e">
        <f t="shared" ca="1" si="38"/>
        <v>#REF!</v>
      </c>
      <c r="AR38" s="29" t="e">
        <f t="shared" ca="1" si="39"/>
        <v>#REF!</v>
      </c>
      <c r="AS38" s="29">
        <f t="shared" ca="1" si="40"/>
        <v>6.0307919691823804</v>
      </c>
      <c r="AT38" s="29">
        <f t="shared" ca="1" si="41"/>
        <v>3.9757987283663501</v>
      </c>
      <c r="AU38" s="29" t="e">
        <f t="shared" ca="1" si="42"/>
        <v>#REF!</v>
      </c>
      <c r="AV38" s="29" t="e">
        <f t="shared" ca="1" si="43"/>
        <v>#REF!</v>
      </c>
      <c r="AW38" s="29" t="e">
        <f t="shared" ca="1" si="44"/>
        <v>#REF!</v>
      </c>
      <c r="AX38" s="29" t="e">
        <f t="shared" ca="1" si="45"/>
        <v>#REF!</v>
      </c>
      <c r="AY38" s="29" t="e">
        <f t="shared" ca="1" si="46"/>
        <v>#REF!</v>
      </c>
      <c r="AZ38" s="29">
        <f t="shared" ca="1" si="47"/>
        <v>6.7851851851851803</v>
      </c>
      <c r="BA38" s="29" t="e">
        <f t="shared" ca="1" si="48"/>
        <v>#REF!</v>
      </c>
      <c r="BB38" s="29">
        <f t="shared" ca="1" si="49"/>
        <v>-0.29578282840325698</v>
      </c>
      <c r="BC38" s="29" t="e">
        <f t="shared" ca="1" si="50"/>
        <v>#REF!</v>
      </c>
      <c r="BD38" s="29">
        <f t="shared" ca="1" si="51"/>
        <v>4.3262889980642196</v>
      </c>
      <c r="BE38" s="29" t="e">
        <f t="shared" ca="1" si="52"/>
        <v>#REF!</v>
      </c>
      <c r="BF38" s="29" t="e">
        <f t="shared" ca="1" si="53"/>
        <v>#REF!</v>
      </c>
      <c r="BG38" s="29" t="e">
        <f t="shared" ca="1" si="54"/>
        <v>#REF!</v>
      </c>
      <c r="BH38" s="29" t="e">
        <f t="shared" ca="1" si="55"/>
        <v>#REF!</v>
      </c>
      <c r="BI38" s="29">
        <f t="shared" ca="1" si="56"/>
        <v>3.5046805297731698</v>
      </c>
      <c r="BJ38" s="29" t="e">
        <f t="shared" ca="1" si="57"/>
        <v>#REF!</v>
      </c>
      <c r="BK38" s="29" t="e">
        <f t="shared" ca="1" si="58"/>
        <v>#REF!</v>
      </c>
      <c r="BL38" s="29" t="e">
        <f t="shared" ca="1" si="59"/>
        <v>#REF!</v>
      </c>
      <c r="BM38" s="29" t="e">
        <f t="shared" ca="1" si="60"/>
        <v>#REF!</v>
      </c>
      <c r="BN38" s="29">
        <f t="shared" ca="1" si="61"/>
        <v>4.9581727842492196</v>
      </c>
      <c r="BO38" s="29">
        <f t="shared" ca="1" si="62"/>
        <v>-5.0015531016988097</v>
      </c>
      <c r="BP38" s="29" t="e">
        <f t="shared" ca="1" si="73"/>
        <v>#REF!</v>
      </c>
      <c r="BQ38" s="29" t="e">
        <f t="shared" ca="1" si="73"/>
        <v>#REF!</v>
      </c>
      <c r="BR38" s="29" t="e">
        <f t="shared" ca="1" si="73"/>
        <v>#REF!</v>
      </c>
      <c r="BS38" s="29" t="e">
        <f t="shared" ca="1" si="73"/>
        <v>#REF!</v>
      </c>
      <c r="BT38" s="29" t="e">
        <f t="shared" ca="1" si="73"/>
        <v>#REF!</v>
      </c>
      <c r="BU38" s="29" t="e">
        <f t="shared" ca="1" si="73"/>
        <v>#REF!</v>
      </c>
      <c r="BV38" s="29" t="e">
        <f t="shared" ca="1" si="73"/>
        <v>#REF!</v>
      </c>
      <c r="BW38" s="29" t="e">
        <f t="shared" ca="1" si="73"/>
        <v>#REF!</v>
      </c>
      <c r="BX38" s="29" t="e">
        <f t="shared" ca="1" si="73"/>
        <v>#REF!</v>
      </c>
      <c r="BY38" s="29" t="e">
        <f t="shared" ca="1" si="73"/>
        <v>#REF!</v>
      </c>
    </row>
    <row r="39" spans="4:77" x14ac:dyDescent="0.3">
      <c r="D39" s="28">
        <f t="shared" ca="1" si="63"/>
        <v>38930</v>
      </c>
      <c r="E39" s="28">
        <f t="shared" ca="1" si="5"/>
        <v>38930</v>
      </c>
      <c r="F39" s="29" t="e">
        <f t="shared" si="64"/>
        <v>#VALUE!</v>
      </c>
      <c r="G39" s="29" t="str">
        <f t="shared" si="65"/>
        <v/>
      </c>
      <c r="H39" s="29" t="str">
        <f t="shared" si="66"/>
        <v/>
      </c>
      <c r="I39" s="29" t="str">
        <f t="shared" si="67"/>
        <v/>
      </c>
      <c r="J39" s="29" t="str">
        <f t="shared" si="68"/>
        <v/>
      </c>
      <c r="K39" s="29" t="str">
        <f t="shared" si="69"/>
        <v/>
      </c>
      <c r="L39" s="29" t="str">
        <f t="shared" si="70"/>
        <v/>
      </c>
      <c r="M39" s="29" t="str">
        <f t="shared" si="71"/>
        <v/>
      </c>
      <c r="N39" s="29" t="str">
        <f t="shared" si="72"/>
        <v/>
      </c>
      <c r="O39" s="29">
        <f t="shared" ca="1" si="10"/>
        <v>3.3727312727432102</v>
      </c>
      <c r="P39" s="29" t="e">
        <f t="shared" ca="1" si="11"/>
        <v>#REF!</v>
      </c>
      <c r="Q39" s="29" t="e">
        <f t="shared" ca="1" si="12"/>
        <v>#REF!</v>
      </c>
      <c r="R39" s="29" t="e">
        <f t="shared" ca="1" si="13"/>
        <v>#REF!</v>
      </c>
      <c r="S39" s="29">
        <f t="shared" ca="1" si="14"/>
        <v>6.9255773640857896</v>
      </c>
      <c r="T39" s="29" t="e">
        <f t="shared" ca="1" si="15"/>
        <v>#REF!</v>
      </c>
      <c r="U39" s="29">
        <f t="shared" ca="1" si="16"/>
        <v>3.1241874954031301</v>
      </c>
      <c r="V39" s="29">
        <f t="shared" ca="1" si="17"/>
        <v>0.67436178917908196</v>
      </c>
      <c r="W39" s="29" t="e">
        <f t="shared" ca="1" si="18"/>
        <v>#REF!</v>
      </c>
      <c r="X39" s="29">
        <f t="shared" ca="1" si="19"/>
        <v>-2.81679818041632</v>
      </c>
      <c r="Y39" s="29" t="e">
        <f t="shared" ca="1" si="20"/>
        <v>#REF!</v>
      </c>
      <c r="Z39" s="29" t="e">
        <f t="shared" ca="1" si="21"/>
        <v>#REF!</v>
      </c>
      <c r="AA39" s="29" t="e">
        <f t="shared" ca="1" si="22"/>
        <v>#REF!</v>
      </c>
      <c r="AB39" s="29">
        <f t="shared" ca="1" si="23"/>
        <v>-1.05668385607389</v>
      </c>
      <c r="AC39" s="29">
        <f t="shared" ca="1" si="24"/>
        <v>0.97515505032604599</v>
      </c>
      <c r="AD39" s="29" t="e">
        <f t="shared" ca="1" si="25"/>
        <v>#REF!</v>
      </c>
      <c r="AE39" s="29">
        <f t="shared" ca="1" si="26"/>
        <v>8.6744639376218302</v>
      </c>
      <c r="AF39" s="29" t="e">
        <f t="shared" ca="1" si="27"/>
        <v>#REF!</v>
      </c>
      <c r="AG39" s="29">
        <f t="shared" ca="1" si="28"/>
        <v>-4.3005845543215102</v>
      </c>
      <c r="AH39" s="29" t="e">
        <f t="shared" ca="1" si="29"/>
        <v>#REF!</v>
      </c>
      <c r="AI39" s="29" t="e">
        <f t="shared" ca="1" si="30"/>
        <v>#REF!</v>
      </c>
      <c r="AJ39" s="29" t="e">
        <f t="shared" ca="1" si="31"/>
        <v>#REF!</v>
      </c>
      <c r="AK39" s="29" t="e">
        <f t="shared" ca="1" si="32"/>
        <v>#REF!</v>
      </c>
      <c r="AL39" s="29" t="e">
        <f t="shared" ca="1" si="33"/>
        <v>#REF!</v>
      </c>
      <c r="AM39" s="29" t="e">
        <f t="shared" ca="1" si="34"/>
        <v>#REF!</v>
      </c>
      <c r="AN39" s="29" t="e">
        <f t="shared" ca="1" si="35"/>
        <v>#REF!</v>
      </c>
      <c r="AO39" s="29" t="e">
        <f t="shared" ca="1" si="36"/>
        <v>#REF!</v>
      </c>
      <c r="AP39" s="29">
        <f t="shared" ca="1" si="37"/>
        <v>1.3324170906710799</v>
      </c>
      <c r="AQ39" s="29" t="e">
        <f t="shared" ca="1" si="38"/>
        <v>#REF!</v>
      </c>
      <c r="AR39" s="29" t="e">
        <f t="shared" ca="1" si="39"/>
        <v>#REF!</v>
      </c>
      <c r="AS39" s="29">
        <f t="shared" ca="1" si="40"/>
        <v>6.0307919691823804</v>
      </c>
      <c r="AT39" s="29">
        <f t="shared" ca="1" si="41"/>
        <v>3.9757987283663501</v>
      </c>
      <c r="AU39" s="29" t="e">
        <f t="shared" ca="1" si="42"/>
        <v>#REF!</v>
      </c>
      <c r="AV39" s="29" t="e">
        <f t="shared" ca="1" si="43"/>
        <v>#REF!</v>
      </c>
      <c r="AW39" s="29" t="e">
        <f t="shared" ca="1" si="44"/>
        <v>#REF!</v>
      </c>
      <c r="AX39" s="29" t="e">
        <f t="shared" ca="1" si="45"/>
        <v>#REF!</v>
      </c>
      <c r="AY39" s="29" t="e">
        <f t="shared" ca="1" si="46"/>
        <v>#REF!</v>
      </c>
      <c r="AZ39" s="29">
        <f t="shared" ca="1" si="47"/>
        <v>6.7851851851851803</v>
      </c>
      <c r="BA39" s="29" t="e">
        <f t="shared" ca="1" si="48"/>
        <v>#REF!</v>
      </c>
      <c r="BB39" s="29">
        <f t="shared" ca="1" si="49"/>
        <v>-0.29578282840325698</v>
      </c>
      <c r="BC39" s="29" t="e">
        <f t="shared" ca="1" si="50"/>
        <v>#REF!</v>
      </c>
      <c r="BD39" s="29">
        <f t="shared" ca="1" si="51"/>
        <v>4.3262889980642196</v>
      </c>
      <c r="BE39" s="29" t="e">
        <f t="shared" ca="1" si="52"/>
        <v>#REF!</v>
      </c>
      <c r="BF39" s="29" t="e">
        <f t="shared" ca="1" si="53"/>
        <v>#REF!</v>
      </c>
      <c r="BG39" s="29" t="e">
        <f t="shared" ca="1" si="54"/>
        <v>#REF!</v>
      </c>
      <c r="BH39" s="29" t="e">
        <f t="shared" ca="1" si="55"/>
        <v>#REF!</v>
      </c>
      <c r="BI39" s="29">
        <f t="shared" ca="1" si="56"/>
        <v>3.5046805297731698</v>
      </c>
      <c r="BJ39" s="29" t="e">
        <f t="shared" ca="1" si="57"/>
        <v>#REF!</v>
      </c>
      <c r="BK39" s="29" t="e">
        <f t="shared" ca="1" si="58"/>
        <v>#REF!</v>
      </c>
      <c r="BL39" s="29" t="e">
        <f t="shared" ca="1" si="59"/>
        <v>#REF!</v>
      </c>
      <c r="BM39" s="29" t="e">
        <f t="shared" ca="1" si="60"/>
        <v>#REF!</v>
      </c>
      <c r="BN39" s="29">
        <f t="shared" ca="1" si="61"/>
        <v>4.9581727842492196</v>
      </c>
      <c r="BO39" s="29">
        <f t="shared" ca="1" si="62"/>
        <v>-5.0015531016988097</v>
      </c>
      <c r="BP39" s="29" t="e">
        <f t="shared" ca="1" si="73"/>
        <v>#REF!</v>
      </c>
      <c r="BQ39" s="29" t="e">
        <f t="shared" ca="1" si="73"/>
        <v>#REF!</v>
      </c>
      <c r="BR39" s="29" t="e">
        <f t="shared" ca="1" si="73"/>
        <v>#REF!</v>
      </c>
      <c r="BS39" s="29" t="e">
        <f t="shared" ca="1" si="73"/>
        <v>#REF!</v>
      </c>
      <c r="BT39" s="29" t="e">
        <f t="shared" ca="1" si="73"/>
        <v>#REF!</v>
      </c>
      <c r="BU39" s="29" t="e">
        <f t="shared" ca="1" si="73"/>
        <v>#REF!</v>
      </c>
      <c r="BV39" s="29" t="e">
        <f t="shared" ca="1" si="73"/>
        <v>#REF!</v>
      </c>
      <c r="BW39" s="29" t="e">
        <f t="shared" ca="1" si="73"/>
        <v>#REF!</v>
      </c>
      <c r="BX39" s="29" t="e">
        <f t="shared" ca="1" si="73"/>
        <v>#REF!</v>
      </c>
      <c r="BY39" s="29" t="e">
        <f t="shared" ca="1" si="73"/>
        <v>#REF!</v>
      </c>
    </row>
    <row r="40" spans="4:77" x14ac:dyDescent="0.3">
      <c r="D40" s="28">
        <f t="shared" ca="1" si="63"/>
        <v>38961</v>
      </c>
      <c r="E40" s="28">
        <f t="shared" ref="E40:E67" ca="1" si="74">IF(YEAR(D40)&lt;=$J$3,D40,NA())</f>
        <v>38961</v>
      </c>
      <c r="F40" s="29" t="e">
        <f t="shared" si="64"/>
        <v>#VALUE!</v>
      </c>
      <c r="G40" s="29" t="str">
        <f t="shared" si="65"/>
        <v/>
      </c>
      <c r="H40" s="29" t="str">
        <f t="shared" si="66"/>
        <v/>
      </c>
      <c r="I40" s="29" t="str">
        <f t="shared" si="67"/>
        <v/>
      </c>
      <c r="J40" s="29" t="str">
        <f t="shared" si="68"/>
        <v/>
      </c>
      <c r="K40" s="29" t="str">
        <f t="shared" si="69"/>
        <v/>
      </c>
      <c r="L40" s="29" t="str">
        <f t="shared" si="70"/>
        <v/>
      </c>
      <c r="M40" s="29" t="str">
        <f t="shared" si="71"/>
        <v/>
      </c>
      <c r="N40" s="29" t="str">
        <f t="shared" si="72"/>
        <v/>
      </c>
      <c r="O40" s="29">
        <f t="shared" ca="1" si="10"/>
        <v>3.3727312727432102</v>
      </c>
      <c r="P40" s="29" t="e">
        <f t="shared" ca="1" si="11"/>
        <v>#REF!</v>
      </c>
      <c r="Q40" s="29" t="e">
        <f t="shared" ca="1" si="12"/>
        <v>#REF!</v>
      </c>
      <c r="R40" s="29" t="e">
        <f t="shared" ca="1" si="13"/>
        <v>#REF!</v>
      </c>
      <c r="S40" s="29">
        <f t="shared" ca="1" si="14"/>
        <v>6.9255773640857896</v>
      </c>
      <c r="T40" s="29" t="e">
        <f t="shared" ca="1" si="15"/>
        <v>#REF!</v>
      </c>
      <c r="U40" s="29">
        <f t="shared" ca="1" si="16"/>
        <v>3.1241874954031301</v>
      </c>
      <c r="V40" s="29">
        <f t="shared" ca="1" si="17"/>
        <v>0.67436178917908196</v>
      </c>
      <c r="W40" s="29" t="e">
        <f t="shared" ca="1" si="18"/>
        <v>#REF!</v>
      </c>
      <c r="X40" s="29">
        <f t="shared" ca="1" si="19"/>
        <v>-2.81679818041632</v>
      </c>
      <c r="Y40" s="29" t="e">
        <f t="shared" ca="1" si="20"/>
        <v>#REF!</v>
      </c>
      <c r="Z40" s="29" t="e">
        <f t="shared" ca="1" si="21"/>
        <v>#REF!</v>
      </c>
      <c r="AA40" s="29" t="e">
        <f t="shared" ca="1" si="22"/>
        <v>#REF!</v>
      </c>
      <c r="AB40" s="29">
        <f t="shared" ca="1" si="23"/>
        <v>-1.05668385607389</v>
      </c>
      <c r="AC40" s="29">
        <f t="shared" ca="1" si="24"/>
        <v>0.97515505032604599</v>
      </c>
      <c r="AD40" s="29" t="e">
        <f t="shared" ca="1" si="25"/>
        <v>#REF!</v>
      </c>
      <c r="AE40" s="29">
        <f t="shared" ca="1" si="26"/>
        <v>8.6744639376218302</v>
      </c>
      <c r="AF40" s="29" t="e">
        <f t="shared" ca="1" si="27"/>
        <v>#REF!</v>
      </c>
      <c r="AG40" s="29">
        <f t="shared" ca="1" si="28"/>
        <v>-4.3005845543215102</v>
      </c>
      <c r="AH40" s="29" t="e">
        <f t="shared" ca="1" si="29"/>
        <v>#REF!</v>
      </c>
      <c r="AI40" s="29" t="e">
        <f t="shared" ca="1" si="30"/>
        <v>#REF!</v>
      </c>
      <c r="AJ40" s="29" t="e">
        <f t="shared" ca="1" si="31"/>
        <v>#REF!</v>
      </c>
      <c r="AK40" s="29" t="e">
        <f t="shared" ca="1" si="32"/>
        <v>#REF!</v>
      </c>
      <c r="AL40" s="29" t="e">
        <f t="shared" ca="1" si="33"/>
        <v>#REF!</v>
      </c>
      <c r="AM40" s="29" t="e">
        <f t="shared" ca="1" si="34"/>
        <v>#REF!</v>
      </c>
      <c r="AN40" s="29" t="e">
        <f t="shared" ca="1" si="35"/>
        <v>#REF!</v>
      </c>
      <c r="AO40" s="29" t="e">
        <f t="shared" ca="1" si="36"/>
        <v>#REF!</v>
      </c>
      <c r="AP40" s="29">
        <f t="shared" ca="1" si="37"/>
        <v>1.3324170906710799</v>
      </c>
      <c r="AQ40" s="29" t="e">
        <f t="shared" ca="1" si="38"/>
        <v>#REF!</v>
      </c>
      <c r="AR40" s="29" t="e">
        <f t="shared" ca="1" si="39"/>
        <v>#REF!</v>
      </c>
      <c r="AS40" s="29">
        <f t="shared" ca="1" si="40"/>
        <v>6.0307919691823804</v>
      </c>
      <c r="AT40" s="29">
        <f t="shared" ca="1" si="41"/>
        <v>3.9757987283663501</v>
      </c>
      <c r="AU40" s="29" t="e">
        <f t="shared" ca="1" si="42"/>
        <v>#REF!</v>
      </c>
      <c r="AV40" s="29" t="e">
        <f t="shared" ca="1" si="43"/>
        <v>#REF!</v>
      </c>
      <c r="AW40" s="29" t="e">
        <f t="shared" ca="1" si="44"/>
        <v>#REF!</v>
      </c>
      <c r="AX40" s="29" t="e">
        <f t="shared" ca="1" si="45"/>
        <v>#REF!</v>
      </c>
      <c r="AY40" s="29" t="e">
        <f t="shared" ca="1" si="46"/>
        <v>#REF!</v>
      </c>
      <c r="AZ40" s="29">
        <f t="shared" ca="1" si="47"/>
        <v>6.7851851851851803</v>
      </c>
      <c r="BA40" s="29" t="e">
        <f t="shared" ca="1" si="48"/>
        <v>#REF!</v>
      </c>
      <c r="BB40" s="29">
        <f t="shared" ca="1" si="49"/>
        <v>-0.29578282840325698</v>
      </c>
      <c r="BC40" s="29" t="e">
        <f t="shared" ca="1" si="50"/>
        <v>#REF!</v>
      </c>
      <c r="BD40" s="29">
        <f t="shared" ca="1" si="51"/>
        <v>4.3262889980642196</v>
      </c>
      <c r="BE40" s="29" t="e">
        <f t="shared" ca="1" si="52"/>
        <v>#REF!</v>
      </c>
      <c r="BF40" s="29" t="e">
        <f t="shared" ca="1" si="53"/>
        <v>#REF!</v>
      </c>
      <c r="BG40" s="29" t="e">
        <f t="shared" ca="1" si="54"/>
        <v>#REF!</v>
      </c>
      <c r="BH40" s="29" t="e">
        <f t="shared" ca="1" si="55"/>
        <v>#REF!</v>
      </c>
      <c r="BI40" s="29">
        <f t="shared" ca="1" si="56"/>
        <v>3.5046805297731698</v>
      </c>
      <c r="BJ40" s="29" t="e">
        <f t="shared" ca="1" si="57"/>
        <v>#REF!</v>
      </c>
      <c r="BK40" s="29" t="e">
        <f t="shared" ca="1" si="58"/>
        <v>#REF!</v>
      </c>
      <c r="BL40" s="29" t="e">
        <f t="shared" ca="1" si="59"/>
        <v>#REF!</v>
      </c>
      <c r="BM40" s="29" t="e">
        <f t="shared" ca="1" si="60"/>
        <v>#REF!</v>
      </c>
      <c r="BN40" s="29">
        <f t="shared" ca="1" si="61"/>
        <v>4.9581727842492196</v>
      </c>
      <c r="BO40" s="29">
        <f t="shared" ca="1" si="62"/>
        <v>-5.0015531016988097</v>
      </c>
      <c r="BP40" s="29" t="e">
        <f t="shared" ca="1" si="73"/>
        <v>#REF!</v>
      </c>
      <c r="BQ40" s="29" t="e">
        <f t="shared" ca="1" si="73"/>
        <v>#REF!</v>
      </c>
      <c r="BR40" s="29" t="e">
        <f t="shared" ca="1" si="73"/>
        <v>#REF!</v>
      </c>
      <c r="BS40" s="29" t="e">
        <f t="shared" ca="1" si="73"/>
        <v>#REF!</v>
      </c>
      <c r="BT40" s="29" t="e">
        <f t="shared" ca="1" si="73"/>
        <v>#REF!</v>
      </c>
      <c r="BU40" s="29" t="e">
        <f t="shared" ca="1" si="73"/>
        <v>#REF!</v>
      </c>
      <c r="BV40" s="29" t="e">
        <f t="shared" ca="1" si="73"/>
        <v>#REF!</v>
      </c>
      <c r="BW40" s="29" t="e">
        <f t="shared" ca="1" si="73"/>
        <v>#REF!</v>
      </c>
      <c r="BX40" s="29" t="e">
        <f t="shared" ca="1" si="73"/>
        <v>#REF!</v>
      </c>
      <c r="BY40" s="29" t="e">
        <f t="shared" ca="1" si="73"/>
        <v>#REF!</v>
      </c>
    </row>
    <row r="41" spans="4:77" x14ac:dyDescent="0.3">
      <c r="D41" s="28">
        <f t="shared" ca="1" si="63"/>
        <v>38991</v>
      </c>
      <c r="E41" s="28">
        <f t="shared" ca="1" si="74"/>
        <v>38991</v>
      </c>
      <c r="F41" s="29" t="e">
        <f t="shared" si="64"/>
        <v>#VALUE!</v>
      </c>
      <c r="G41" s="29" t="str">
        <f t="shared" si="65"/>
        <v/>
      </c>
      <c r="H41" s="29" t="str">
        <f t="shared" si="66"/>
        <v/>
      </c>
      <c r="I41" s="29" t="str">
        <f t="shared" si="67"/>
        <v/>
      </c>
      <c r="J41" s="29" t="str">
        <f t="shared" si="68"/>
        <v/>
      </c>
      <c r="K41" s="29" t="str">
        <f t="shared" si="69"/>
        <v/>
      </c>
      <c r="L41" s="29" t="str">
        <f t="shared" si="70"/>
        <v/>
      </c>
      <c r="M41" s="29" t="str">
        <f t="shared" si="71"/>
        <v/>
      </c>
      <c r="N41" s="29" t="str">
        <f t="shared" si="72"/>
        <v/>
      </c>
      <c r="O41" s="29">
        <f t="shared" ca="1" si="10"/>
        <v>3.3727312727432102</v>
      </c>
      <c r="P41" s="29" t="e">
        <f t="shared" ca="1" si="11"/>
        <v>#REF!</v>
      </c>
      <c r="Q41" s="29" t="e">
        <f t="shared" ca="1" si="12"/>
        <v>#REF!</v>
      </c>
      <c r="R41" s="29" t="e">
        <f t="shared" ca="1" si="13"/>
        <v>#REF!</v>
      </c>
      <c r="S41" s="29">
        <f t="shared" ca="1" si="14"/>
        <v>6.9255773640857896</v>
      </c>
      <c r="T41" s="29" t="e">
        <f t="shared" ca="1" si="15"/>
        <v>#REF!</v>
      </c>
      <c r="U41" s="29">
        <f t="shared" ca="1" si="16"/>
        <v>3.1241874954031301</v>
      </c>
      <c r="V41" s="29">
        <f t="shared" ca="1" si="17"/>
        <v>0.67436178917908196</v>
      </c>
      <c r="W41" s="29" t="e">
        <f t="shared" ca="1" si="18"/>
        <v>#REF!</v>
      </c>
      <c r="X41" s="29">
        <f t="shared" ca="1" si="19"/>
        <v>-2.81679818041632</v>
      </c>
      <c r="Y41" s="29" t="e">
        <f t="shared" ca="1" si="20"/>
        <v>#REF!</v>
      </c>
      <c r="Z41" s="29" t="e">
        <f t="shared" ca="1" si="21"/>
        <v>#REF!</v>
      </c>
      <c r="AA41" s="29" t="e">
        <f t="shared" ca="1" si="22"/>
        <v>#REF!</v>
      </c>
      <c r="AB41" s="29">
        <f t="shared" ca="1" si="23"/>
        <v>-1.05668385607389</v>
      </c>
      <c r="AC41" s="29">
        <f t="shared" ca="1" si="24"/>
        <v>0.97515505032604599</v>
      </c>
      <c r="AD41" s="29" t="e">
        <f t="shared" ca="1" si="25"/>
        <v>#REF!</v>
      </c>
      <c r="AE41" s="29">
        <f t="shared" ca="1" si="26"/>
        <v>8.6744639376218302</v>
      </c>
      <c r="AF41" s="29" t="e">
        <f t="shared" ca="1" si="27"/>
        <v>#REF!</v>
      </c>
      <c r="AG41" s="29">
        <f t="shared" ca="1" si="28"/>
        <v>-4.3005845543215102</v>
      </c>
      <c r="AH41" s="29" t="e">
        <f t="shared" ca="1" si="29"/>
        <v>#REF!</v>
      </c>
      <c r="AI41" s="29" t="e">
        <f t="shared" ca="1" si="30"/>
        <v>#REF!</v>
      </c>
      <c r="AJ41" s="29" t="e">
        <f t="shared" ca="1" si="31"/>
        <v>#REF!</v>
      </c>
      <c r="AK41" s="29" t="e">
        <f t="shared" ca="1" si="32"/>
        <v>#REF!</v>
      </c>
      <c r="AL41" s="29" t="e">
        <f t="shared" ca="1" si="33"/>
        <v>#REF!</v>
      </c>
      <c r="AM41" s="29" t="e">
        <f t="shared" ca="1" si="34"/>
        <v>#REF!</v>
      </c>
      <c r="AN41" s="29" t="e">
        <f t="shared" ca="1" si="35"/>
        <v>#REF!</v>
      </c>
      <c r="AO41" s="29" t="e">
        <f t="shared" ca="1" si="36"/>
        <v>#REF!</v>
      </c>
      <c r="AP41" s="29">
        <f t="shared" ca="1" si="37"/>
        <v>1.3324170906710799</v>
      </c>
      <c r="AQ41" s="29" t="e">
        <f t="shared" ca="1" si="38"/>
        <v>#REF!</v>
      </c>
      <c r="AR41" s="29" t="e">
        <f t="shared" ca="1" si="39"/>
        <v>#REF!</v>
      </c>
      <c r="AS41" s="29">
        <f t="shared" ca="1" si="40"/>
        <v>6.0307919691823804</v>
      </c>
      <c r="AT41" s="29">
        <f t="shared" ca="1" si="41"/>
        <v>3.9757987283663501</v>
      </c>
      <c r="AU41" s="29" t="e">
        <f t="shared" ca="1" si="42"/>
        <v>#REF!</v>
      </c>
      <c r="AV41" s="29" t="e">
        <f t="shared" ca="1" si="43"/>
        <v>#REF!</v>
      </c>
      <c r="AW41" s="29" t="e">
        <f t="shared" ca="1" si="44"/>
        <v>#REF!</v>
      </c>
      <c r="AX41" s="29" t="e">
        <f t="shared" ca="1" si="45"/>
        <v>#REF!</v>
      </c>
      <c r="AY41" s="29" t="e">
        <f t="shared" ca="1" si="46"/>
        <v>#REF!</v>
      </c>
      <c r="AZ41" s="29">
        <f t="shared" ca="1" si="47"/>
        <v>6.7851851851851803</v>
      </c>
      <c r="BA41" s="29" t="e">
        <f t="shared" ca="1" si="48"/>
        <v>#REF!</v>
      </c>
      <c r="BB41" s="29">
        <f t="shared" ca="1" si="49"/>
        <v>-0.29578282840325698</v>
      </c>
      <c r="BC41" s="29" t="e">
        <f t="shared" ca="1" si="50"/>
        <v>#REF!</v>
      </c>
      <c r="BD41" s="29">
        <f t="shared" ca="1" si="51"/>
        <v>4.3262889980642196</v>
      </c>
      <c r="BE41" s="29" t="e">
        <f t="shared" ca="1" si="52"/>
        <v>#REF!</v>
      </c>
      <c r="BF41" s="29" t="e">
        <f t="shared" ca="1" si="53"/>
        <v>#REF!</v>
      </c>
      <c r="BG41" s="29" t="e">
        <f t="shared" ca="1" si="54"/>
        <v>#REF!</v>
      </c>
      <c r="BH41" s="29" t="e">
        <f t="shared" ca="1" si="55"/>
        <v>#REF!</v>
      </c>
      <c r="BI41" s="29">
        <f t="shared" ca="1" si="56"/>
        <v>3.5046805297731698</v>
      </c>
      <c r="BJ41" s="29" t="e">
        <f t="shared" ca="1" si="57"/>
        <v>#REF!</v>
      </c>
      <c r="BK41" s="29" t="e">
        <f t="shared" ca="1" si="58"/>
        <v>#REF!</v>
      </c>
      <c r="BL41" s="29" t="e">
        <f t="shared" ca="1" si="59"/>
        <v>#REF!</v>
      </c>
      <c r="BM41" s="29" t="e">
        <f t="shared" ca="1" si="60"/>
        <v>#REF!</v>
      </c>
      <c r="BN41" s="29">
        <f t="shared" ca="1" si="61"/>
        <v>4.9581727842492196</v>
      </c>
      <c r="BO41" s="29">
        <f t="shared" ca="1" si="62"/>
        <v>-5.0015531016988097</v>
      </c>
      <c r="BP41" s="29" t="e">
        <f t="shared" ca="1" si="73"/>
        <v>#REF!</v>
      </c>
      <c r="BQ41" s="29" t="e">
        <f t="shared" ca="1" si="73"/>
        <v>#REF!</v>
      </c>
      <c r="BR41" s="29" t="e">
        <f t="shared" ca="1" si="73"/>
        <v>#REF!</v>
      </c>
      <c r="BS41" s="29" t="e">
        <f t="shared" ca="1" si="73"/>
        <v>#REF!</v>
      </c>
      <c r="BT41" s="29" t="e">
        <f t="shared" ca="1" si="73"/>
        <v>#REF!</v>
      </c>
      <c r="BU41" s="29" t="e">
        <f t="shared" ca="1" si="73"/>
        <v>#REF!</v>
      </c>
      <c r="BV41" s="29" t="e">
        <f t="shared" ca="1" si="73"/>
        <v>#REF!</v>
      </c>
      <c r="BW41" s="29" t="e">
        <f t="shared" ca="1" si="73"/>
        <v>#REF!</v>
      </c>
      <c r="BX41" s="29" t="e">
        <f t="shared" ca="1" si="73"/>
        <v>#REF!</v>
      </c>
      <c r="BY41" s="29" t="e">
        <f t="shared" ca="1" si="73"/>
        <v>#REF!</v>
      </c>
    </row>
    <row r="42" spans="4:77" x14ac:dyDescent="0.3">
      <c r="D42" s="28">
        <f t="shared" ca="1" si="63"/>
        <v>39022</v>
      </c>
      <c r="E42" s="28">
        <f t="shared" ca="1" si="74"/>
        <v>39022</v>
      </c>
      <c r="F42" s="29" t="e">
        <f t="shared" si="64"/>
        <v>#VALUE!</v>
      </c>
      <c r="G42" s="29" t="str">
        <f t="shared" si="65"/>
        <v/>
      </c>
      <c r="H42" s="29" t="str">
        <f t="shared" si="66"/>
        <v/>
      </c>
      <c r="I42" s="29" t="str">
        <f t="shared" si="67"/>
        <v/>
      </c>
      <c r="J42" s="29" t="str">
        <f t="shared" si="68"/>
        <v/>
      </c>
      <c r="K42" s="29" t="str">
        <f t="shared" si="69"/>
        <v/>
      </c>
      <c r="L42" s="29" t="str">
        <f t="shared" si="70"/>
        <v/>
      </c>
      <c r="M42" s="29" t="str">
        <f t="shared" si="71"/>
        <v/>
      </c>
      <c r="N42" s="29" t="str">
        <f t="shared" si="72"/>
        <v/>
      </c>
      <c r="O42" s="29">
        <f t="shared" ca="1" si="10"/>
        <v>3.3727312727432102</v>
      </c>
      <c r="P42" s="29" t="e">
        <f t="shared" ca="1" si="11"/>
        <v>#REF!</v>
      </c>
      <c r="Q42" s="29" t="e">
        <f t="shared" ca="1" si="12"/>
        <v>#REF!</v>
      </c>
      <c r="R42" s="29" t="e">
        <f t="shared" ca="1" si="13"/>
        <v>#REF!</v>
      </c>
      <c r="S42" s="29">
        <f t="shared" ca="1" si="14"/>
        <v>6.9255773640857896</v>
      </c>
      <c r="T42" s="29" t="e">
        <f t="shared" ca="1" si="15"/>
        <v>#REF!</v>
      </c>
      <c r="U42" s="29">
        <f t="shared" ca="1" si="16"/>
        <v>3.1241874954031301</v>
      </c>
      <c r="V42" s="29">
        <f t="shared" ca="1" si="17"/>
        <v>0.67436178917908196</v>
      </c>
      <c r="W42" s="29" t="e">
        <f t="shared" ca="1" si="18"/>
        <v>#REF!</v>
      </c>
      <c r="X42" s="29">
        <f t="shared" ca="1" si="19"/>
        <v>-2.81679818041632</v>
      </c>
      <c r="Y42" s="29" t="e">
        <f t="shared" ca="1" si="20"/>
        <v>#REF!</v>
      </c>
      <c r="Z42" s="29" t="e">
        <f t="shared" ca="1" si="21"/>
        <v>#REF!</v>
      </c>
      <c r="AA42" s="29" t="e">
        <f t="shared" ca="1" si="22"/>
        <v>#REF!</v>
      </c>
      <c r="AB42" s="29">
        <f t="shared" ca="1" si="23"/>
        <v>-1.05668385607389</v>
      </c>
      <c r="AC42" s="29">
        <f t="shared" ca="1" si="24"/>
        <v>0.97515505032604599</v>
      </c>
      <c r="AD42" s="29" t="e">
        <f t="shared" ca="1" si="25"/>
        <v>#REF!</v>
      </c>
      <c r="AE42" s="29">
        <f t="shared" ca="1" si="26"/>
        <v>8.6744639376218302</v>
      </c>
      <c r="AF42" s="29" t="e">
        <f t="shared" ca="1" si="27"/>
        <v>#REF!</v>
      </c>
      <c r="AG42" s="29">
        <f t="shared" ca="1" si="28"/>
        <v>-4.3005845543215102</v>
      </c>
      <c r="AH42" s="29" t="e">
        <f t="shared" ca="1" si="29"/>
        <v>#REF!</v>
      </c>
      <c r="AI42" s="29" t="e">
        <f t="shared" ca="1" si="30"/>
        <v>#REF!</v>
      </c>
      <c r="AJ42" s="29" t="e">
        <f t="shared" ca="1" si="31"/>
        <v>#REF!</v>
      </c>
      <c r="AK42" s="29" t="e">
        <f t="shared" ca="1" si="32"/>
        <v>#REF!</v>
      </c>
      <c r="AL42" s="29" t="e">
        <f t="shared" ca="1" si="33"/>
        <v>#REF!</v>
      </c>
      <c r="AM42" s="29" t="e">
        <f t="shared" ca="1" si="34"/>
        <v>#REF!</v>
      </c>
      <c r="AN42" s="29" t="e">
        <f t="shared" ca="1" si="35"/>
        <v>#REF!</v>
      </c>
      <c r="AO42" s="29" t="e">
        <f t="shared" ca="1" si="36"/>
        <v>#REF!</v>
      </c>
      <c r="AP42" s="29">
        <f t="shared" ca="1" si="37"/>
        <v>1.3324170906710799</v>
      </c>
      <c r="AQ42" s="29" t="e">
        <f t="shared" ca="1" si="38"/>
        <v>#REF!</v>
      </c>
      <c r="AR42" s="29" t="e">
        <f t="shared" ca="1" si="39"/>
        <v>#REF!</v>
      </c>
      <c r="AS42" s="29">
        <f t="shared" ca="1" si="40"/>
        <v>6.0307919691823804</v>
      </c>
      <c r="AT42" s="29">
        <f t="shared" ca="1" si="41"/>
        <v>3.9757987283663501</v>
      </c>
      <c r="AU42" s="29" t="e">
        <f t="shared" ca="1" si="42"/>
        <v>#REF!</v>
      </c>
      <c r="AV42" s="29" t="e">
        <f t="shared" ca="1" si="43"/>
        <v>#REF!</v>
      </c>
      <c r="AW42" s="29" t="e">
        <f t="shared" ca="1" si="44"/>
        <v>#REF!</v>
      </c>
      <c r="AX42" s="29" t="e">
        <f t="shared" ca="1" si="45"/>
        <v>#REF!</v>
      </c>
      <c r="AY42" s="29" t="e">
        <f t="shared" ca="1" si="46"/>
        <v>#REF!</v>
      </c>
      <c r="AZ42" s="29">
        <f t="shared" ca="1" si="47"/>
        <v>6.7851851851851803</v>
      </c>
      <c r="BA42" s="29" t="e">
        <f t="shared" ca="1" si="48"/>
        <v>#REF!</v>
      </c>
      <c r="BB42" s="29">
        <f t="shared" ca="1" si="49"/>
        <v>-0.29578282840325698</v>
      </c>
      <c r="BC42" s="29" t="e">
        <f t="shared" ca="1" si="50"/>
        <v>#REF!</v>
      </c>
      <c r="BD42" s="29">
        <f t="shared" ca="1" si="51"/>
        <v>4.3262889980642196</v>
      </c>
      <c r="BE42" s="29" t="e">
        <f t="shared" ca="1" si="52"/>
        <v>#REF!</v>
      </c>
      <c r="BF42" s="29" t="e">
        <f t="shared" ca="1" si="53"/>
        <v>#REF!</v>
      </c>
      <c r="BG42" s="29" t="e">
        <f t="shared" ca="1" si="54"/>
        <v>#REF!</v>
      </c>
      <c r="BH42" s="29" t="e">
        <f t="shared" ca="1" si="55"/>
        <v>#REF!</v>
      </c>
      <c r="BI42" s="29">
        <f t="shared" ca="1" si="56"/>
        <v>3.5046805297731698</v>
      </c>
      <c r="BJ42" s="29" t="e">
        <f t="shared" ca="1" si="57"/>
        <v>#REF!</v>
      </c>
      <c r="BK42" s="29" t="e">
        <f t="shared" ca="1" si="58"/>
        <v>#REF!</v>
      </c>
      <c r="BL42" s="29" t="e">
        <f t="shared" ca="1" si="59"/>
        <v>#REF!</v>
      </c>
      <c r="BM42" s="29" t="e">
        <f t="shared" ca="1" si="60"/>
        <v>#REF!</v>
      </c>
      <c r="BN42" s="29">
        <f t="shared" ca="1" si="61"/>
        <v>4.9581727842492196</v>
      </c>
      <c r="BO42" s="29">
        <f t="shared" ca="1" si="62"/>
        <v>-5.0015531016988097</v>
      </c>
      <c r="BP42" s="29" t="e">
        <f t="shared" ca="1" si="73"/>
        <v>#REF!</v>
      </c>
      <c r="BQ42" s="29" t="e">
        <f t="shared" ca="1" si="73"/>
        <v>#REF!</v>
      </c>
      <c r="BR42" s="29" t="e">
        <f t="shared" ca="1" si="73"/>
        <v>#REF!</v>
      </c>
      <c r="BS42" s="29" t="e">
        <f t="shared" ca="1" si="73"/>
        <v>#REF!</v>
      </c>
      <c r="BT42" s="29" t="e">
        <f t="shared" ca="1" si="73"/>
        <v>#REF!</v>
      </c>
      <c r="BU42" s="29" t="e">
        <f t="shared" ca="1" si="73"/>
        <v>#REF!</v>
      </c>
      <c r="BV42" s="29" t="e">
        <f t="shared" ca="1" si="73"/>
        <v>#REF!</v>
      </c>
      <c r="BW42" s="29" t="e">
        <f t="shared" ca="1" si="73"/>
        <v>#REF!</v>
      </c>
      <c r="BX42" s="29" t="e">
        <f t="shared" ca="1" si="73"/>
        <v>#REF!</v>
      </c>
      <c r="BY42" s="29" t="e">
        <f t="shared" ca="1" si="73"/>
        <v>#REF!</v>
      </c>
    </row>
    <row r="43" spans="4:77" x14ac:dyDescent="0.3">
      <c r="D43" s="28">
        <f t="shared" ca="1" si="63"/>
        <v>39052</v>
      </c>
      <c r="E43" s="28">
        <f t="shared" ca="1" si="74"/>
        <v>39052</v>
      </c>
      <c r="F43" s="29" t="e">
        <f t="shared" si="64"/>
        <v>#VALUE!</v>
      </c>
      <c r="G43" s="29" t="str">
        <f t="shared" si="65"/>
        <v/>
      </c>
      <c r="H43" s="29" t="str">
        <f t="shared" si="66"/>
        <v/>
      </c>
      <c r="I43" s="29" t="str">
        <f t="shared" si="67"/>
        <v/>
      </c>
      <c r="J43" s="29" t="str">
        <f t="shared" si="68"/>
        <v/>
      </c>
      <c r="K43" s="29" t="str">
        <f t="shared" si="69"/>
        <v/>
      </c>
      <c r="L43" s="29" t="str">
        <f t="shared" si="70"/>
        <v/>
      </c>
      <c r="M43" s="29" t="str">
        <f t="shared" si="71"/>
        <v/>
      </c>
      <c r="N43" s="29" t="str">
        <f t="shared" si="72"/>
        <v/>
      </c>
      <c r="O43" s="29">
        <f t="shared" ca="1" si="10"/>
        <v>3.3727312727432102</v>
      </c>
      <c r="P43" s="29" t="e">
        <f t="shared" ca="1" si="11"/>
        <v>#REF!</v>
      </c>
      <c r="Q43" s="29" t="e">
        <f t="shared" ca="1" si="12"/>
        <v>#REF!</v>
      </c>
      <c r="R43" s="29" t="e">
        <f t="shared" ca="1" si="13"/>
        <v>#REF!</v>
      </c>
      <c r="S43" s="29">
        <f t="shared" ca="1" si="14"/>
        <v>6.9255773640857896</v>
      </c>
      <c r="T43" s="29" t="e">
        <f t="shared" ca="1" si="15"/>
        <v>#REF!</v>
      </c>
      <c r="U43" s="29">
        <f t="shared" ca="1" si="16"/>
        <v>3.1241874954031301</v>
      </c>
      <c r="V43" s="29">
        <f t="shared" ca="1" si="17"/>
        <v>0.67436178917908196</v>
      </c>
      <c r="W43" s="29" t="e">
        <f t="shared" ca="1" si="18"/>
        <v>#REF!</v>
      </c>
      <c r="X43" s="29">
        <f t="shared" ca="1" si="19"/>
        <v>-2.81679818041632</v>
      </c>
      <c r="Y43" s="29" t="e">
        <f t="shared" ca="1" si="20"/>
        <v>#REF!</v>
      </c>
      <c r="Z43" s="29" t="e">
        <f t="shared" ca="1" si="21"/>
        <v>#REF!</v>
      </c>
      <c r="AA43" s="29" t="e">
        <f t="shared" ca="1" si="22"/>
        <v>#REF!</v>
      </c>
      <c r="AB43" s="29">
        <f t="shared" ca="1" si="23"/>
        <v>-1.05668385607389</v>
      </c>
      <c r="AC43" s="29">
        <f t="shared" ca="1" si="24"/>
        <v>0.97515505032604599</v>
      </c>
      <c r="AD43" s="29" t="e">
        <f t="shared" ca="1" si="25"/>
        <v>#REF!</v>
      </c>
      <c r="AE43" s="29">
        <f t="shared" ca="1" si="26"/>
        <v>8.6744639376218302</v>
      </c>
      <c r="AF43" s="29" t="e">
        <f t="shared" ca="1" si="27"/>
        <v>#REF!</v>
      </c>
      <c r="AG43" s="29">
        <f t="shared" ca="1" si="28"/>
        <v>-4.3005845543215102</v>
      </c>
      <c r="AH43" s="29" t="e">
        <f t="shared" ca="1" si="29"/>
        <v>#REF!</v>
      </c>
      <c r="AI43" s="29" t="e">
        <f t="shared" ca="1" si="30"/>
        <v>#REF!</v>
      </c>
      <c r="AJ43" s="29" t="e">
        <f t="shared" ca="1" si="31"/>
        <v>#REF!</v>
      </c>
      <c r="AK43" s="29" t="e">
        <f t="shared" ca="1" si="32"/>
        <v>#REF!</v>
      </c>
      <c r="AL43" s="29" t="e">
        <f t="shared" ca="1" si="33"/>
        <v>#REF!</v>
      </c>
      <c r="AM43" s="29" t="e">
        <f t="shared" ca="1" si="34"/>
        <v>#REF!</v>
      </c>
      <c r="AN43" s="29" t="e">
        <f t="shared" ca="1" si="35"/>
        <v>#REF!</v>
      </c>
      <c r="AO43" s="29" t="e">
        <f t="shared" ca="1" si="36"/>
        <v>#REF!</v>
      </c>
      <c r="AP43" s="29">
        <f t="shared" ca="1" si="37"/>
        <v>1.3324170906710799</v>
      </c>
      <c r="AQ43" s="29" t="e">
        <f t="shared" ca="1" si="38"/>
        <v>#REF!</v>
      </c>
      <c r="AR43" s="29" t="e">
        <f t="shared" ca="1" si="39"/>
        <v>#REF!</v>
      </c>
      <c r="AS43" s="29">
        <f t="shared" ca="1" si="40"/>
        <v>6.0307919691823804</v>
      </c>
      <c r="AT43" s="29">
        <f t="shared" ca="1" si="41"/>
        <v>3.9757987283663501</v>
      </c>
      <c r="AU43" s="29" t="e">
        <f t="shared" ca="1" si="42"/>
        <v>#REF!</v>
      </c>
      <c r="AV43" s="29" t="e">
        <f t="shared" ca="1" si="43"/>
        <v>#REF!</v>
      </c>
      <c r="AW43" s="29" t="e">
        <f t="shared" ca="1" si="44"/>
        <v>#REF!</v>
      </c>
      <c r="AX43" s="29" t="e">
        <f t="shared" ca="1" si="45"/>
        <v>#REF!</v>
      </c>
      <c r="AY43" s="29" t="e">
        <f t="shared" ca="1" si="46"/>
        <v>#REF!</v>
      </c>
      <c r="AZ43" s="29">
        <f t="shared" ca="1" si="47"/>
        <v>6.7851851851851803</v>
      </c>
      <c r="BA43" s="29" t="e">
        <f t="shared" ca="1" si="48"/>
        <v>#REF!</v>
      </c>
      <c r="BB43" s="29">
        <f t="shared" ca="1" si="49"/>
        <v>-0.29578282840325698</v>
      </c>
      <c r="BC43" s="29" t="e">
        <f t="shared" ca="1" si="50"/>
        <v>#REF!</v>
      </c>
      <c r="BD43" s="29">
        <f t="shared" ca="1" si="51"/>
        <v>4.3262889980642196</v>
      </c>
      <c r="BE43" s="29" t="e">
        <f t="shared" ca="1" si="52"/>
        <v>#REF!</v>
      </c>
      <c r="BF43" s="29" t="e">
        <f t="shared" ca="1" si="53"/>
        <v>#REF!</v>
      </c>
      <c r="BG43" s="29" t="e">
        <f t="shared" ca="1" si="54"/>
        <v>#REF!</v>
      </c>
      <c r="BH43" s="29" t="e">
        <f t="shared" ca="1" si="55"/>
        <v>#REF!</v>
      </c>
      <c r="BI43" s="29">
        <f t="shared" ca="1" si="56"/>
        <v>3.5046805297731698</v>
      </c>
      <c r="BJ43" s="29" t="e">
        <f t="shared" ca="1" si="57"/>
        <v>#REF!</v>
      </c>
      <c r="BK43" s="29" t="e">
        <f t="shared" ca="1" si="58"/>
        <v>#REF!</v>
      </c>
      <c r="BL43" s="29" t="e">
        <f t="shared" ca="1" si="59"/>
        <v>#REF!</v>
      </c>
      <c r="BM43" s="29" t="e">
        <f t="shared" ca="1" si="60"/>
        <v>#REF!</v>
      </c>
      <c r="BN43" s="29">
        <f t="shared" ca="1" si="61"/>
        <v>4.9581727842492196</v>
      </c>
      <c r="BO43" s="29">
        <f t="shared" ca="1" si="62"/>
        <v>-5.0015531016988097</v>
      </c>
      <c r="BP43" s="29" t="e">
        <f t="shared" ca="1" si="73"/>
        <v>#REF!</v>
      </c>
      <c r="BQ43" s="29" t="e">
        <f t="shared" ca="1" si="73"/>
        <v>#REF!</v>
      </c>
      <c r="BR43" s="29" t="e">
        <f t="shared" ca="1" si="73"/>
        <v>#REF!</v>
      </c>
      <c r="BS43" s="29" t="e">
        <f t="shared" ca="1" si="73"/>
        <v>#REF!</v>
      </c>
      <c r="BT43" s="29" t="e">
        <f t="shared" ca="1" si="73"/>
        <v>#REF!</v>
      </c>
      <c r="BU43" s="29" t="e">
        <f t="shared" ca="1" si="73"/>
        <v>#REF!</v>
      </c>
      <c r="BV43" s="29" t="e">
        <f t="shared" ca="1" si="73"/>
        <v>#REF!</v>
      </c>
      <c r="BW43" s="29" t="e">
        <f t="shared" ca="1" si="73"/>
        <v>#REF!</v>
      </c>
      <c r="BX43" s="29" t="e">
        <f t="shared" ca="1" si="73"/>
        <v>#REF!</v>
      </c>
      <c r="BY43" s="29" t="e">
        <f t="shared" ca="1" si="73"/>
        <v>#REF!</v>
      </c>
    </row>
    <row r="44" spans="4:77" x14ac:dyDescent="0.3">
      <c r="D44" s="28">
        <f t="shared" ca="1" si="63"/>
        <v>39083</v>
      </c>
      <c r="E44" s="28">
        <f t="shared" ca="1" si="74"/>
        <v>39083</v>
      </c>
      <c r="F44" s="29" t="e">
        <f t="shared" si="64"/>
        <v>#VALUE!</v>
      </c>
      <c r="G44" s="29" t="str">
        <f t="shared" si="65"/>
        <v/>
      </c>
      <c r="H44" s="29" t="str">
        <f t="shared" si="66"/>
        <v/>
      </c>
      <c r="I44" s="29" t="str">
        <f t="shared" si="67"/>
        <v/>
      </c>
      <c r="J44" s="29" t="str">
        <f t="shared" si="68"/>
        <v/>
      </c>
      <c r="K44" s="29" t="str">
        <f t="shared" si="69"/>
        <v/>
      </c>
      <c r="L44" s="29" t="str">
        <f t="shared" si="70"/>
        <v/>
      </c>
      <c r="M44" s="29" t="str">
        <f t="shared" si="71"/>
        <v/>
      </c>
      <c r="N44" s="29" t="str">
        <f t="shared" si="72"/>
        <v/>
      </c>
      <c r="O44" s="29">
        <f t="shared" ca="1" si="10"/>
        <v>1.7444145857450799</v>
      </c>
      <c r="P44" s="29" t="e">
        <f t="shared" ca="1" si="11"/>
        <v>#REF!</v>
      </c>
      <c r="Q44" s="29" t="e">
        <f t="shared" ca="1" si="12"/>
        <v>#REF!</v>
      </c>
      <c r="R44" s="29" t="e">
        <f t="shared" ca="1" si="13"/>
        <v>#REF!</v>
      </c>
      <c r="S44" s="29">
        <f t="shared" ca="1" si="14"/>
        <v>6.7840346718664399</v>
      </c>
      <c r="T44" s="29" t="e">
        <f t="shared" ca="1" si="15"/>
        <v>#REF!</v>
      </c>
      <c r="U44" s="29">
        <f t="shared" ca="1" si="16"/>
        <v>1.0224854439765001</v>
      </c>
      <c r="V44" s="29">
        <f t="shared" ca="1" si="17"/>
        <v>2.0648668768558198</v>
      </c>
      <c r="W44" s="29" t="e">
        <f t="shared" ca="1" si="18"/>
        <v>#REF!</v>
      </c>
      <c r="X44" s="29">
        <f t="shared" ca="1" si="19"/>
        <v>-0.174624268223006</v>
      </c>
      <c r="Y44" s="29" t="e">
        <f t="shared" ca="1" si="20"/>
        <v>#REF!</v>
      </c>
      <c r="Z44" s="29" t="e">
        <f t="shared" ca="1" si="21"/>
        <v>#REF!</v>
      </c>
      <c r="AA44" s="29" t="e">
        <f t="shared" ca="1" si="22"/>
        <v>#REF!</v>
      </c>
      <c r="AB44" s="29">
        <f t="shared" ca="1" si="23"/>
        <v>-0.81380430431284001</v>
      </c>
      <c r="AC44" s="29">
        <f t="shared" ca="1" si="24"/>
        <v>3.0041491725000702</v>
      </c>
      <c r="AD44" s="29" t="e">
        <f t="shared" ca="1" si="25"/>
        <v>#REF!</v>
      </c>
      <c r="AE44" s="29">
        <f t="shared" ca="1" si="26"/>
        <v>8.9668615984406994</v>
      </c>
      <c r="AF44" s="29" t="e">
        <f t="shared" ca="1" si="27"/>
        <v>#REF!</v>
      </c>
      <c r="AG44" s="29">
        <f t="shared" ca="1" si="28"/>
        <v>3.2357227096705401</v>
      </c>
      <c r="AH44" s="29" t="e">
        <f t="shared" ca="1" si="29"/>
        <v>#REF!</v>
      </c>
      <c r="AI44" s="29" t="e">
        <f t="shared" ca="1" si="30"/>
        <v>#REF!</v>
      </c>
      <c r="AJ44" s="29" t="e">
        <f t="shared" ca="1" si="31"/>
        <v>#REF!</v>
      </c>
      <c r="AK44" s="29" t="e">
        <f t="shared" ca="1" si="32"/>
        <v>#REF!</v>
      </c>
      <c r="AL44" s="29" t="e">
        <f t="shared" ca="1" si="33"/>
        <v>#REF!</v>
      </c>
      <c r="AM44" s="29" t="e">
        <f t="shared" ca="1" si="34"/>
        <v>#REF!</v>
      </c>
      <c r="AN44" s="29" t="e">
        <f t="shared" ca="1" si="35"/>
        <v>#REF!</v>
      </c>
      <c r="AO44" s="29" t="e">
        <f t="shared" ca="1" si="36"/>
        <v>#REF!</v>
      </c>
      <c r="AP44" s="29">
        <f t="shared" ca="1" si="37"/>
        <v>0.139854928496639</v>
      </c>
      <c r="AQ44" s="29" t="e">
        <f t="shared" ca="1" si="38"/>
        <v>#REF!</v>
      </c>
      <c r="AR44" s="29" t="e">
        <f t="shared" ca="1" si="39"/>
        <v>#REF!</v>
      </c>
      <c r="AS44" s="29">
        <f t="shared" ca="1" si="40"/>
        <v>4.7357814499563498</v>
      </c>
      <c r="AT44" s="29">
        <f t="shared" ca="1" si="41"/>
        <v>4.5298935052767604</v>
      </c>
      <c r="AU44" s="29" t="e">
        <f t="shared" ca="1" si="42"/>
        <v>#REF!</v>
      </c>
      <c r="AV44" s="29" t="e">
        <f t="shared" ca="1" si="43"/>
        <v>#REF!</v>
      </c>
      <c r="AW44" s="29" t="e">
        <f t="shared" ca="1" si="44"/>
        <v>#REF!</v>
      </c>
      <c r="AX44" s="29" t="e">
        <f t="shared" ca="1" si="45"/>
        <v>#REF!</v>
      </c>
      <c r="AY44" s="29" t="e">
        <f t="shared" ca="1" si="46"/>
        <v>#REF!</v>
      </c>
      <c r="AZ44" s="29">
        <f t="shared" ca="1" si="47"/>
        <v>5.3177628721710199</v>
      </c>
      <c r="BA44" s="29" t="e">
        <f t="shared" ca="1" si="48"/>
        <v>#REF!</v>
      </c>
      <c r="BB44" s="29">
        <f t="shared" ca="1" si="49"/>
        <v>0.14527396224438999</v>
      </c>
      <c r="BC44" s="29" t="e">
        <f t="shared" ca="1" si="50"/>
        <v>#REF!</v>
      </c>
      <c r="BD44" s="29">
        <f t="shared" ca="1" si="51"/>
        <v>3.9803844884565498</v>
      </c>
      <c r="BE44" s="29" t="e">
        <f t="shared" ca="1" si="52"/>
        <v>#REF!</v>
      </c>
      <c r="BF44" s="29" t="e">
        <f t="shared" ca="1" si="53"/>
        <v>#REF!</v>
      </c>
      <c r="BG44" s="29" t="e">
        <f t="shared" ca="1" si="54"/>
        <v>#REF!</v>
      </c>
      <c r="BH44" s="29" t="e">
        <f t="shared" ca="1" si="55"/>
        <v>#REF!</v>
      </c>
      <c r="BI44" s="29">
        <f t="shared" ca="1" si="56"/>
        <v>4.4329131909265396</v>
      </c>
      <c r="BJ44" s="29" t="e">
        <f t="shared" ca="1" si="57"/>
        <v>#REF!</v>
      </c>
      <c r="BK44" s="29" t="e">
        <f t="shared" ca="1" si="58"/>
        <v>#REF!</v>
      </c>
      <c r="BL44" s="29" t="e">
        <f t="shared" ca="1" si="59"/>
        <v>#REF!</v>
      </c>
      <c r="BM44" s="29" t="e">
        <f t="shared" ca="1" si="60"/>
        <v>#REF!</v>
      </c>
      <c r="BN44" s="29">
        <f t="shared" ca="1" si="61"/>
        <v>5.3159483454925196</v>
      </c>
      <c r="BO44" s="29">
        <f t="shared" ca="1" si="62"/>
        <v>-3.6414154654322499</v>
      </c>
      <c r="BP44" s="29" t="e">
        <f t="shared" ref="BP44:BY59" ca="1" si="75">IF(LOOKUP($E44,INDIRECT("'"&amp;BP$6&amp;"'!A1:A150"),INDIRECT("'"&amp;BP$6&amp;"'!B1:B150"))=".",BP43,LOOKUP($E44,INDIRECT("'"&amp;BP$6&amp;"'!A1:A150"),INDIRECT("'"&amp;BP$6&amp;"'!B1:B150")))</f>
        <v>#REF!</v>
      </c>
      <c r="BQ44" s="29" t="e">
        <f t="shared" ca="1" si="75"/>
        <v>#REF!</v>
      </c>
      <c r="BR44" s="29" t="e">
        <f t="shared" ca="1" si="75"/>
        <v>#REF!</v>
      </c>
      <c r="BS44" s="29" t="e">
        <f t="shared" ca="1" si="75"/>
        <v>#REF!</v>
      </c>
      <c r="BT44" s="29" t="e">
        <f t="shared" ca="1" si="75"/>
        <v>#REF!</v>
      </c>
      <c r="BU44" s="29" t="e">
        <f t="shared" ca="1" si="75"/>
        <v>#REF!</v>
      </c>
      <c r="BV44" s="29" t="e">
        <f t="shared" ca="1" si="75"/>
        <v>#REF!</v>
      </c>
      <c r="BW44" s="29" t="e">
        <f t="shared" ca="1" si="75"/>
        <v>#REF!</v>
      </c>
      <c r="BX44" s="29" t="e">
        <f t="shared" ca="1" si="75"/>
        <v>#REF!</v>
      </c>
      <c r="BY44" s="29" t="e">
        <f t="shared" ca="1" si="75"/>
        <v>#REF!</v>
      </c>
    </row>
    <row r="45" spans="4:77" x14ac:dyDescent="0.3">
      <c r="D45" s="28">
        <f t="shared" ca="1" si="63"/>
        <v>39114</v>
      </c>
      <c r="E45" s="28">
        <f t="shared" ca="1" si="74"/>
        <v>39114</v>
      </c>
      <c r="F45" s="29" t="e">
        <f t="shared" si="64"/>
        <v>#VALUE!</v>
      </c>
      <c r="G45" s="29" t="str">
        <f t="shared" si="65"/>
        <v/>
      </c>
      <c r="H45" s="29" t="str">
        <f t="shared" si="66"/>
        <v/>
      </c>
      <c r="I45" s="29" t="str">
        <f t="shared" si="67"/>
        <v/>
      </c>
      <c r="J45" s="29" t="str">
        <f t="shared" si="68"/>
        <v/>
      </c>
      <c r="K45" s="29" t="str">
        <f t="shared" si="69"/>
        <v/>
      </c>
      <c r="L45" s="29" t="str">
        <f t="shared" si="70"/>
        <v/>
      </c>
      <c r="M45" s="29" t="str">
        <f t="shared" si="71"/>
        <v/>
      </c>
      <c r="N45" s="29" t="str">
        <f t="shared" si="72"/>
        <v/>
      </c>
      <c r="O45" s="29">
        <f t="shared" ca="1" si="10"/>
        <v>1.7444145857450799</v>
      </c>
      <c r="P45" s="29" t="e">
        <f t="shared" ca="1" si="11"/>
        <v>#REF!</v>
      </c>
      <c r="Q45" s="29" t="e">
        <f t="shared" ca="1" si="12"/>
        <v>#REF!</v>
      </c>
      <c r="R45" s="29" t="e">
        <f t="shared" ca="1" si="13"/>
        <v>#REF!</v>
      </c>
      <c r="S45" s="29">
        <f t="shared" ca="1" si="14"/>
        <v>6.7840346718664399</v>
      </c>
      <c r="T45" s="29" t="e">
        <f t="shared" ca="1" si="15"/>
        <v>#REF!</v>
      </c>
      <c r="U45" s="29">
        <f t="shared" ca="1" si="16"/>
        <v>1.0224854439765001</v>
      </c>
      <c r="V45" s="29">
        <f t="shared" ca="1" si="17"/>
        <v>2.0648668768558198</v>
      </c>
      <c r="W45" s="29" t="e">
        <f t="shared" ca="1" si="18"/>
        <v>#REF!</v>
      </c>
      <c r="X45" s="29">
        <f t="shared" ca="1" si="19"/>
        <v>-0.174624268223006</v>
      </c>
      <c r="Y45" s="29" t="e">
        <f t="shared" ca="1" si="20"/>
        <v>#REF!</v>
      </c>
      <c r="Z45" s="29" t="e">
        <f t="shared" ca="1" si="21"/>
        <v>#REF!</v>
      </c>
      <c r="AA45" s="29" t="e">
        <f t="shared" ca="1" si="22"/>
        <v>#REF!</v>
      </c>
      <c r="AB45" s="29">
        <f t="shared" ca="1" si="23"/>
        <v>-0.81380430431284001</v>
      </c>
      <c r="AC45" s="29">
        <f t="shared" ca="1" si="24"/>
        <v>3.0041491725000702</v>
      </c>
      <c r="AD45" s="29" t="e">
        <f t="shared" ca="1" si="25"/>
        <v>#REF!</v>
      </c>
      <c r="AE45" s="29">
        <f t="shared" ca="1" si="26"/>
        <v>8.9668615984406994</v>
      </c>
      <c r="AF45" s="29" t="e">
        <f t="shared" ca="1" si="27"/>
        <v>#REF!</v>
      </c>
      <c r="AG45" s="29">
        <f t="shared" ca="1" si="28"/>
        <v>3.2357227096705401</v>
      </c>
      <c r="AH45" s="29" t="e">
        <f t="shared" ca="1" si="29"/>
        <v>#REF!</v>
      </c>
      <c r="AI45" s="29" t="e">
        <f t="shared" ca="1" si="30"/>
        <v>#REF!</v>
      </c>
      <c r="AJ45" s="29" t="e">
        <f t="shared" ca="1" si="31"/>
        <v>#REF!</v>
      </c>
      <c r="AK45" s="29" t="e">
        <f t="shared" ca="1" si="32"/>
        <v>#REF!</v>
      </c>
      <c r="AL45" s="29" t="e">
        <f t="shared" ca="1" si="33"/>
        <v>#REF!</v>
      </c>
      <c r="AM45" s="29" t="e">
        <f t="shared" ca="1" si="34"/>
        <v>#REF!</v>
      </c>
      <c r="AN45" s="29" t="e">
        <f t="shared" ca="1" si="35"/>
        <v>#REF!</v>
      </c>
      <c r="AO45" s="29" t="e">
        <f t="shared" ca="1" si="36"/>
        <v>#REF!</v>
      </c>
      <c r="AP45" s="29">
        <f t="shared" ca="1" si="37"/>
        <v>0.139854928496639</v>
      </c>
      <c r="AQ45" s="29" t="e">
        <f t="shared" ca="1" si="38"/>
        <v>#REF!</v>
      </c>
      <c r="AR45" s="29" t="e">
        <f t="shared" ca="1" si="39"/>
        <v>#REF!</v>
      </c>
      <c r="AS45" s="29">
        <f t="shared" ca="1" si="40"/>
        <v>4.7357814499563498</v>
      </c>
      <c r="AT45" s="29">
        <f t="shared" ca="1" si="41"/>
        <v>4.5298935052767604</v>
      </c>
      <c r="AU45" s="29" t="e">
        <f t="shared" ca="1" si="42"/>
        <v>#REF!</v>
      </c>
      <c r="AV45" s="29" t="e">
        <f t="shared" ca="1" si="43"/>
        <v>#REF!</v>
      </c>
      <c r="AW45" s="29" t="e">
        <f t="shared" ca="1" si="44"/>
        <v>#REF!</v>
      </c>
      <c r="AX45" s="29" t="e">
        <f t="shared" ca="1" si="45"/>
        <v>#REF!</v>
      </c>
      <c r="AY45" s="29" t="e">
        <f t="shared" ca="1" si="46"/>
        <v>#REF!</v>
      </c>
      <c r="AZ45" s="29">
        <f t="shared" ca="1" si="47"/>
        <v>5.3177628721710199</v>
      </c>
      <c r="BA45" s="29" t="e">
        <f t="shared" ca="1" si="48"/>
        <v>#REF!</v>
      </c>
      <c r="BB45" s="29">
        <f t="shared" ca="1" si="49"/>
        <v>0.14527396224438999</v>
      </c>
      <c r="BC45" s="29" t="e">
        <f t="shared" ca="1" si="50"/>
        <v>#REF!</v>
      </c>
      <c r="BD45" s="29">
        <f t="shared" ca="1" si="51"/>
        <v>3.9803844884565498</v>
      </c>
      <c r="BE45" s="29" t="e">
        <f t="shared" ca="1" si="52"/>
        <v>#REF!</v>
      </c>
      <c r="BF45" s="29" t="e">
        <f t="shared" ca="1" si="53"/>
        <v>#REF!</v>
      </c>
      <c r="BG45" s="29" t="e">
        <f t="shared" ca="1" si="54"/>
        <v>#REF!</v>
      </c>
      <c r="BH45" s="29" t="e">
        <f t="shared" ca="1" si="55"/>
        <v>#REF!</v>
      </c>
      <c r="BI45" s="29">
        <f t="shared" ca="1" si="56"/>
        <v>4.4329131909265396</v>
      </c>
      <c r="BJ45" s="29" t="e">
        <f t="shared" ca="1" si="57"/>
        <v>#REF!</v>
      </c>
      <c r="BK45" s="29" t="e">
        <f t="shared" ca="1" si="58"/>
        <v>#REF!</v>
      </c>
      <c r="BL45" s="29" t="e">
        <f t="shared" ca="1" si="59"/>
        <v>#REF!</v>
      </c>
      <c r="BM45" s="29" t="e">
        <f t="shared" ca="1" si="60"/>
        <v>#REF!</v>
      </c>
      <c r="BN45" s="29">
        <f t="shared" ca="1" si="61"/>
        <v>5.3159483454925196</v>
      </c>
      <c r="BO45" s="29">
        <f t="shared" ca="1" si="62"/>
        <v>-3.6414154654322499</v>
      </c>
      <c r="BP45" s="29" t="e">
        <f t="shared" ca="1" si="75"/>
        <v>#REF!</v>
      </c>
      <c r="BQ45" s="29" t="e">
        <f t="shared" ca="1" si="75"/>
        <v>#REF!</v>
      </c>
      <c r="BR45" s="29" t="e">
        <f t="shared" ca="1" si="75"/>
        <v>#REF!</v>
      </c>
      <c r="BS45" s="29" t="e">
        <f t="shared" ca="1" si="75"/>
        <v>#REF!</v>
      </c>
      <c r="BT45" s="29" t="e">
        <f t="shared" ca="1" si="75"/>
        <v>#REF!</v>
      </c>
      <c r="BU45" s="29" t="e">
        <f t="shared" ca="1" si="75"/>
        <v>#REF!</v>
      </c>
      <c r="BV45" s="29" t="e">
        <f t="shared" ca="1" si="75"/>
        <v>#REF!</v>
      </c>
      <c r="BW45" s="29" t="e">
        <f t="shared" ca="1" si="75"/>
        <v>#REF!</v>
      </c>
      <c r="BX45" s="29" t="e">
        <f t="shared" ca="1" si="75"/>
        <v>#REF!</v>
      </c>
      <c r="BY45" s="29" t="e">
        <f t="shared" ca="1" si="75"/>
        <v>#REF!</v>
      </c>
    </row>
    <row r="46" spans="4:77" x14ac:dyDescent="0.3">
      <c r="D46" s="28">
        <f t="shared" ca="1" si="63"/>
        <v>39142</v>
      </c>
      <c r="E46" s="28">
        <f t="shared" ca="1" si="74"/>
        <v>39142</v>
      </c>
      <c r="F46" s="29" t="e">
        <f t="shared" si="64"/>
        <v>#VALUE!</v>
      </c>
      <c r="G46" s="29" t="str">
        <f t="shared" si="65"/>
        <v/>
      </c>
      <c r="H46" s="29" t="str">
        <f t="shared" si="66"/>
        <v/>
      </c>
      <c r="I46" s="29" t="str">
        <f t="shared" si="67"/>
        <v/>
      </c>
      <c r="J46" s="29" t="str">
        <f t="shared" si="68"/>
        <v/>
      </c>
      <c r="K46" s="29" t="str">
        <f t="shared" si="69"/>
        <v/>
      </c>
      <c r="L46" s="29" t="str">
        <f t="shared" si="70"/>
        <v/>
      </c>
      <c r="M46" s="29" t="str">
        <f t="shared" si="71"/>
        <v/>
      </c>
      <c r="N46" s="29" t="str">
        <f t="shared" si="72"/>
        <v/>
      </c>
      <c r="O46" s="29">
        <f t="shared" ca="1" si="10"/>
        <v>1.7444145857450799</v>
      </c>
      <c r="P46" s="29" t="e">
        <f t="shared" ca="1" si="11"/>
        <v>#REF!</v>
      </c>
      <c r="Q46" s="29" t="e">
        <f t="shared" ca="1" si="12"/>
        <v>#REF!</v>
      </c>
      <c r="R46" s="29" t="e">
        <f t="shared" ca="1" si="13"/>
        <v>#REF!</v>
      </c>
      <c r="S46" s="29">
        <f t="shared" ca="1" si="14"/>
        <v>6.7840346718664399</v>
      </c>
      <c r="T46" s="29" t="e">
        <f t="shared" ca="1" si="15"/>
        <v>#REF!</v>
      </c>
      <c r="U46" s="29">
        <f t="shared" ca="1" si="16"/>
        <v>1.0224854439765001</v>
      </c>
      <c r="V46" s="29">
        <f t="shared" ca="1" si="17"/>
        <v>2.0648668768558198</v>
      </c>
      <c r="W46" s="29" t="e">
        <f t="shared" ca="1" si="18"/>
        <v>#REF!</v>
      </c>
      <c r="X46" s="29">
        <f t="shared" ca="1" si="19"/>
        <v>-0.174624268223006</v>
      </c>
      <c r="Y46" s="29" t="e">
        <f t="shared" ca="1" si="20"/>
        <v>#REF!</v>
      </c>
      <c r="Z46" s="29" t="e">
        <f t="shared" ca="1" si="21"/>
        <v>#REF!</v>
      </c>
      <c r="AA46" s="29" t="e">
        <f t="shared" ca="1" si="22"/>
        <v>#REF!</v>
      </c>
      <c r="AB46" s="29">
        <f t="shared" ca="1" si="23"/>
        <v>-0.81380430431284001</v>
      </c>
      <c r="AC46" s="29">
        <f t="shared" ca="1" si="24"/>
        <v>3.0041491725000702</v>
      </c>
      <c r="AD46" s="29" t="e">
        <f t="shared" ca="1" si="25"/>
        <v>#REF!</v>
      </c>
      <c r="AE46" s="29">
        <f t="shared" ca="1" si="26"/>
        <v>8.9668615984406994</v>
      </c>
      <c r="AF46" s="29" t="e">
        <f t="shared" ca="1" si="27"/>
        <v>#REF!</v>
      </c>
      <c r="AG46" s="29">
        <f t="shared" ca="1" si="28"/>
        <v>3.2357227096705401</v>
      </c>
      <c r="AH46" s="29" t="e">
        <f t="shared" ca="1" si="29"/>
        <v>#REF!</v>
      </c>
      <c r="AI46" s="29" t="e">
        <f t="shared" ca="1" si="30"/>
        <v>#REF!</v>
      </c>
      <c r="AJ46" s="29" t="e">
        <f t="shared" ca="1" si="31"/>
        <v>#REF!</v>
      </c>
      <c r="AK46" s="29" t="e">
        <f t="shared" ca="1" si="32"/>
        <v>#REF!</v>
      </c>
      <c r="AL46" s="29" t="e">
        <f t="shared" ca="1" si="33"/>
        <v>#REF!</v>
      </c>
      <c r="AM46" s="29" t="e">
        <f t="shared" ca="1" si="34"/>
        <v>#REF!</v>
      </c>
      <c r="AN46" s="29" t="e">
        <f t="shared" ca="1" si="35"/>
        <v>#REF!</v>
      </c>
      <c r="AO46" s="29" t="e">
        <f t="shared" ca="1" si="36"/>
        <v>#REF!</v>
      </c>
      <c r="AP46" s="29">
        <f t="shared" ca="1" si="37"/>
        <v>0.139854928496639</v>
      </c>
      <c r="AQ46" s="29" t="e">
        <f t="shared" ca="1" si="38"/>
        <v>#REF!</v>
      </c>
      <c r="AR46" s="29" t="e">
        <f t="shared" ca="1" si="39"/>
        <v>#REF!</v>
      </c>
      <c r="AS46" s="29">
        <f t="shared" ca="1" si="40"/>
        <v>4.7357814499563498</v>
      </c>
      <c r="AT46" s="29">
        <f t="shared" ca="1" si="41"/>
        <v>4.5298935052767604</v>
      </c>
      <c r="AU46" s="29" t="e">
        <f t="shared" ca="1" si="42"/>
        <v>#REF!</v>
      </c>
      <c r="AV46" s="29" t="e">
        <f t="shared" ca="1" si="43"/>
        <v>#REF!</v>
      </c>
      <c r="AW46" s="29" t="e">
        <f t="shared" ca="1" si="44"/>
        <v>#REF!</v>
      </c>
      <c r="AX46" s="29" t="e">
        <f t="shared" ca="1" si="45"/>
        <v>#REF!</v>
      </c>
      <c r="AY46" s="29" t="e">
        <f t="shared" ca="1" si="46"/>
        <v>#REF!</v>
      </c>
      <c r="AZ46" s="29">
        <f t="shared" ca="1" si="47"/>
        <v>5.3177628721710199</v>
      </c>
      <c r="BA46" s="29" t="e">
        <f t="shared" ca="1" si="48"/>
        <v>#REF!</v>
      </c>
      <c r="BB46" s="29">
        <f t="shared" ca="1" si="49"/>
        <v>0.14527396224438999</v>
      </c>
      <c r="BC46" s="29" t="e">
        <f t="shared" ca="1" si="50"/>
        <v>#REF!</v>
      </c>
      <c r="BD46" s="29">
        <f t="shared" ca="1" si="51"/>
        <v>3.9803844884565498</v>
      </c>
      <c r="BE46" s="29" t="e">
        <f t="shared" ca="1" si="52"/>
        <v>#REF!</v>
      </c>
      <c r="BF46" s="29" t="e">
        <f t="shared" ca="1" si="53"/>
        <v>#REF!</v>
      </c>
      <c r="BG46" s="29" t="e">
        <f t="shared" ca="1" si="54"/>
        <v>#REF!</v>
      </c>
      <c r="BH46" s="29" t="e">
        <f t="shared" ca="1" si="55"/>
        <v>#REF!</v>
      </c>
      <c r="BI46" s="29">
        <f t="shared" ca="1" si="56"/>
        <v>4.4329131909265396</v>
      </c>
      <c r="BJ46" s="29" t="e">
        <f t="shared" ca="1" si="57"/>
        <v>#REF!</v>
      </c>
      <c r="BK46" s="29" t="e">
        <f t="shared" ca="1" si="58"/>
        <v>#REF!</v>
      </c>
      <c r="BL46" s="29" t="e">
        <f t="shared" ca="1" si="59"/>
        <v>#REF!</v>
      </c>
      <c r="BM46" s="29" t="e">
        <f t="shared" ca="1" si="60"/>
        <v>#REF!</v>
      </c>
      <c r="BN46" s="29">
        <f t="shared" ca="1" si="61"/>
        <v>5.3159483454925196</v>
      </c>
      <c r="BO46" s="29">
        <f t="shared" ca="1" si="62"/>
        <v>-3.6414154654322499</v>
      </c>
      <c r="BP46" s="29" t="e">
        <f t="shared" ca="1" si="75"/>
        <v>#REF!</v>
      </c>
      <c r="BQ46" s="29" t="e">
        <f t="shared" ca="1" si="75"/>
        <v>#REF!</v>
      </c>
      <c r="BR46" s="29" t="e">
        <f t="shared" ca="1" si="75"/>
        <v>#REF!</v>
      </c>
      <c r="BS46" s="29" t="e">
        <f t="shared" ca="1" si="75"/>
        <v>#REF!</v>
      </c>
      <c r="BT46" s="29" t="e">
        <f t="shared" ca="1" si="75"/>
        <v>#REF!</v>
      </c>
      <c r="BU46" s="29" t="e">
        <f t="shared" ca="1" si="75"/>
        <v>#REF!</v>
      </c>
      <c r="BV46" s="29" t="e">
        <f t="shared" ca="1" si="75"/>
        <v>#REF!</v>
      </c>
      <c r="BW46" s="29" t="e">
        <f t="shared" ca="1" si="75"/>
        <v>#REF!</v>
      </c>
      <c r="BX46" s="29" t="e">
        <f t="shared" ca="1" si="75"/>
        <v>#REF!</v>
      </c>
      <c r="BY46" s="29" t="e">
        <f t="shared" ca="1" si="75"/>
        <v>#REF!</v>
      </c>
    </row>
    <row r="47" spans="4:77" x14ac:dyDescent="0.3">
      <c r="D47" s="28">
        <f t="shared" ca="1" si="63"/>
        <v>39173</v>
      </c>
      <c r="E47" s="28">
        <f t="shared" ca="1" si="74"/>
        <v>39173</v>
      </c>
      <c r="F47" s="29" t="e">
        <f t="shared" si="64"/>
        <v>#VALUE!</v>
      </c>
      <c r="G47" s="29" t="str">
        <f t="shared" si="65"/>
        <v/>
      </c>
      <c r="H47" s="29" t="str">
        <f t="shared" si="66"/>
        <v/>
      </c>
      <c r="I47" s="29" t="str">
        <f t="shared" si="67"/>
        <v/>
      </c>
      <c r="J47" s="29" t="str">
        <f t="shared" si="68"/>
        <v/>
      </c>
      <c r="K47" s="29" t="str">
        <f t="shared" si="69"/>
        <v/>
      </c>
      <c r="L47" s="29" t="str">
        <f t="shared" si="70"/>
        <v/>
      </c>
      <c r="M47" s="29" t="str">
        <f t="shared" si="71"/>
        <v/>
      </c>
      <c r="N47" s="29" t="str">
        <f t="shared" si="72"/>
        <v/>
      </c>
      <c r="O47" s="29">
        <f t="shared" ca="1" si="10"/>
        <v>1.7444145857450799</v>
      </c>
      <c r="P47" s="29" t="e">
        <f t="shared" ca="1" si="11"/>
        <v>#REF!</v>
      </c>
      <c r="Q47" s="29" t="e">
        <f t="shared" ca="1" si="12"/>
        <v>#REF!</v>
      </c>
      <c r="R47" s="29" t="e">
        <f t="shared" ca="1" si="13"/>
        <v>#REF!</v>
      </c>
      <c r="S47" s="29">
        <f t="shared" ca="1" si="14"/>
        <v>6.7840346718664399</v>
      </c>
      <c r="T47" s="29" t="e">
        <f t="shared" ca="1" si="15"/>
        <v>#REF!</v>
      </c>
      <c r="U47" s="29">
        <f t="shared" ca="1" si="16"/>
        <v>1.0224854439765001</v>
      </c>
      <c r="V47" s="29">
        <f t="shared" ca="1" si="17"/>
        <v>2.0648668768558198</v>
      </c>
      <c r="W47" s="29" t="e">
        <f t="shared" ca="1" si="18"/>
        <v>#REF!</v>
      </c>
      <c r="X47" s="29">
        <f t="shared" ca="1" si="19"/>
        <v>-0.174624268223006</v>
      </c>
      <c r="Y47" s="29" t="e">
        <f t="shared" ca="1" si="20"/>
        <v>#REF!</v>
      </c>
      <c r="Z47" s="29" t="e">
        <f t="shared" ca="1" si="21"/>
        <v>#REF!</v>
      </c>
      <c r="AA47" s="29" t="e">
        <f t="shared" ca="1" si="22"/>
        <v>#REF!</v>
      </c>
      <c r="AB47" s="29">
        <f t="shared" ca="1" si="23"/>
        <v>-0.81380430431284001</v>
      </c>
      <c r="AC47" s="29">
        <f t="shared" ca="1" si="24"/>
        <v>3.0041491725000702</v>
      </c>
      <c r="AD47" s="29" t="e">
        <f t="shared" ca="1" si="25"/>
        <v>#REF!</v>
      </c>
      <c r="AE47" s="29">
        <f t="shared" ca="1" si="26"/>
        <v>8.9668615984406994</v>
      </c>
      <c r="AF47" s="29" t="e">
        <f t="shared" ca="1" si="27"/>
        <v>#REF!</v>
      </c>
      <c r="AG47" s="29">
        <f t="shared" ca="1" si="28"/>
        <v>3.2357227096705401</v>
      </c>
      <c r="AH47" s="29" t="e">
        <f t="shared" ca="1" si="29"/>
        <v>#REF!</v>
      </c>
      <c r="AI47" s="29" t="e">
        <f t="shared" ca="1" si="30"/>
        <v>#REF!</v>
      </c>
      <c r="AJ47" s="29" t="e">
        <f t="shared" ca="1" si="31"/>
        <v>#REF!</v>
      </c>
      <c r="AK47" s="29" t="e">
        <f t="shared" ca="1" si="32"/>
        <v>#REF!</v>
      </c>
      <c r="AL47" s="29" t="e">
        <f t="shared" ca="1" si="33"/>
        <v>#REF!</v>
      </c>
      <c r="AM47" s="29" t="e">
        <f t="shared" ca="1" si="34"/>
        <v>#REF!</v>
      </c>
      <c r="AN47" s="29" t="e">
        <f t="shared" ca="1" si="35"/>
        <v>#REF!</v>
      </c>
      <c r="AO47" s="29" t="e">
        <f t="shared" ca="1" si="36"/>
        <v>#REF!</v>
      </c>
      <c r="AP47" s="29">
        <f t="shared" ca="1" si="37"/>
        <v>0.139854928496639</v>
      </c>
      <c r="AQ47" s="29" t="e">
        <f t="shared" ca="1" si="38"/>
        <v>#REF!</v>
      </c>
      <c r="AR47" s="29" t="e">
        <f t="shared" ca="1" si="39"/>
        <v>#REF!</v>
      </c>
      <c r="AS47" s="29">
        <f t="shared" ca="1" si="40"/>
        <v>4.7357814499563498</v>
      </c>
      <c r="AT47" s="29">
        <f t="shared" ca="1" si="41"/>
        <v>4.5298935052767604</v>
      </c>
      <c r="AU47" s="29" t="e">
        <f t="shared" ca="1" si="42"/>
        <v>#REF!</v>
      </c>
      <c r="AV47" s="29" t="e">
        <f t="shared" ca="1" si="43"/>
        <v>#REF!</v>
      </c>
      <c r="AW47" s="29" t="e">
        <f t="shared" ca="1" si="44"/>
        <v>#REF!</v>
      </c>
      <c r="AX47" s="29" t="e">
        <f t="shared" ca="1" si="45"/>
        <v>#REF!</v>
      </c>
      <c r="AY47" s="29" t="e">
        <f t="shared" ca="1" si="46"/>
        <v>#REF!</v>
      </c>
      <c r="AZ47" s="29">
        <f t="shared" ca="1" si="47"/>
        <v>5.3177628721710199</v>
      </c>
      <c r="BA47" s="29" t="e">
        <f t="shared" ca="1" si="48"/>
        <v>#REF!</v>
      </c>
      <c r="BB47" s="29">
        <f t="shared" ca="1" si="49"/>
        <v>0.14527396224438999</v>
      </c>
      <c r="BC47" s="29" t="e">
        <f t="shared" ca="1" si="50"/>
        <v>#REF!</v>
      </c>
      <c r="BD47" s="29">
        <f t="shared" ca="1" si="51"/>
        <v>3.9803844884565498</v>
      </c>
      <c r="BE47" s="29" t="e">
        <f t="shared" ca="1" si="52"/>
        <v>#REF!</v>
      </c>
      <c r="BF47" s="29" t="e">
        <f t="shared" ca="1" si="53"/>
        <v>#REF!</v>
      </c>
      <c r="BG47" s="29" t="e">
        <f t="shared" ca="1" si="54"/>
        <v>#REF!</v>
      </c>
      <c r="BH47" s="29" t="e">
        <f t="shared" ca="1" si="55"/>
        <v>#REF!</v>
      </c>
      <c r="BI47" s="29">
        <f t="shared" ca="1" si="56"/>
        <v>4.4329131909265396</v>
      </c>
      <c r="BJ47" s="29" t="e">
        <f t="shared" ca="1" si="57"/>
        <v>#REF!</v>
      </c>
      <c r="BK47" s="29" t="e">
        <f t="shared" ca="1" si="58"/>
        <v>#REF!</v>
      </c>
      <c r="BL47" s="29" t="e">
        <f t="shared" ca="1" si="59"/>
        <v>#REF!</v>
      </c>
      <c r="BM47" s="29" t="e">
        <f t="shared" ca="1" si="60"/>
        <v>#REF!</v>
      </c>
      <c r="BN47" s="29">
        <f t="shared" ca="1" si="61"/>
        <v>5.3159483454925196</v>
      </c>
      <c r="BO47" s="29">
        <f t="shared" ca="1" si="62"/>
        <v>-3.6414154654322499</v>
      </c>
      <c r="BP47" s="29" t="e">
        <f t="shared" ca="1" si="75"/>
        <v>#REF!</v>
      </c>
      <c r="BQ47" s="29" t="e">
        <f t="shared" ca="1" si="75"/>
        <v>#REF!</v>
      </c>
      <c r="BR47" s="29" t="e">
        <f t="shared" ca="1" si="75"/>
        <v>#REF!</v>
      </c>
      <c r="BS47" s="29" t="e">
        <f t="shared" ca="1" si="75"/>
        <v>#REF!</v>
      </c>
      <c r="BT47" s="29" t="e">
        <f t="shared" ca="1" si="75"/>
        <v>#REF!</v>
      </c>
      <c r="BU47" s="29" t="e">
        <f t="shared" ca="1" si="75"/>
        <v>#REF!</v>
      </c>
      <c r="BV47" s="29" t="e">
        <f t="shared" ca="1" si="75"/>
        <v>#REF!</v>
      </c>
      <c r="BW47" s="29" t="e">
        <f t="shared" ca="1" si="75"/>
        <v>#REF!</v>
      </c>
      <c r="BX47" s="29" t="e">
        <f t="shared" ca="1" si="75"/>
        <v>#REF!</v>
      </c>
      <c r="BY47" s="29" t="e">
        <f t="shared" ca="1" si="75"/>
        <v>#REF!</v>
      </c>
    </row>
    <row r="48" spans="4:77" x14ac:dyDescent="0.3">
      <c r="D48" s="28">
        <f t="shared" ca="1" si="63"/>
        <v>39203</v>
      </c>
      <c r="E48" s="28">
        <f t="shared" ca="1" si="74"/>
        <v>39203</v>
      </c>
      <c r="F48" s="29" t="e">
        <f t="shared" si="64"/>
        <v>#VALUE!</v>
      </c>
      <c r="G48" s="29" t="str">
        <f t="shared" si="65"/>
        <v/>
      </c>
      <c r="H48" s="29" t="str">
        <f t="shared" si="66"/>
        <v/>
      </c>
      <c r="I48" s="29" t="str">
        <f t="shared" si="67"/>
        <v/>
      </c>
      <c r="J48" s="29" t="str">
        <f t="shared" si="68"/>
        <v/>
      </c>
      <c r="K48" s="29" t="str">
        <f t="shared" si="69"/>
        <v/>
      </c>
      <c r="L48" s="29" t="str">
        <f t="shared" si="70"/>
        <v/>
      </c>
      <c r="M48" s="29" t="str">
        <f t="shared" si="71"/>
        <v/>
      </c>
      <c r="N48" s="29" t="str">
        <f t="shared" si="72"/>
        <v/>
      </c>
      <c r="O48" s="29">
        <f t="shared" ca="1" si="10"/>
        <v>1.7444145857450799</v>
      </c>
      <c r="P48" s="29" t="e">
        <f t="shared" ca="1" si="11"/>
        <v>#REF!</v>
      </c>
      <c r="Q48" s="29" t="e">
        <f t="shared" ca="1" si="12"/>
        <v>#REF!</v>
      </c>
      <c r="R48" s="29" t="e">
        <f t="shared" ca="1" si="13"/>
        <v>#REF!</v>
      </c>
      <c r="S48" s="29">
        <f t="shared" ca="1" si="14"/>
        <v>6.7840346718664399</v>
      </c>
      <c r="T48" s="29" t="e">
        <f t="shared" ca="1" si="15"/>
        <v>#REF!</v>
      </c>
      <c r="U48" s="29">
        <f t="shared" ca="1" si="16"/>
        <v>1.0224854439765001</v>
      </c>
      <c r="V48" s="29">
        <f t="shared" ca="1" si="17"/>
        <v>2.0648668768558198</v>
      </c>
      <c r="W48" s="29" t="e">
        <f t="shared" ca="1" si="18"/>
        <v>#REF!</v>
      </c>
      <c r="X48" s="29">
        <f t="shared" ca="1" si="19"/>
        <v>-0.174624268223006</v>
      </c>
      <c r="Y48" s="29" t="e">
        <f t="shared" ca="1" si="20"/>
        <v>#REF!</v>
      </c>
      <c r="Z48" s="29" t="e">
        <f t="shared" ca="1" si="21"/>
        <v>#REF!</v>
      </c>
      <c r="AA48" s="29" t="e">
        <f t="shared" ca="1" si="22"/>
        <v>#REF!</v>
      </c>
      <c r="AB48" s="29">
        <f t="shared" ca="1" si="23"/>
        <v>-0.81380430431284001</v>
      </c>
      <c r="AC48" s="29">
        <f t="shared" ca="1" si="24"/>
        <v>3.0041491725000702</v>
      </c>
      <c r="AD48" s="29" t="e">
        <f t="shared" ca="1" si="25"/>
        <v>#REF!</v>
      </c>
      <c r="AE48" s="29">
        <f t="shared" ca="1" si="26"/>
        <v>8.9668615984406994</v>
      </c>
      <c r="AF48" s="29" t="e">
        <f t="shared" ca="1" si="27"/>
        <v>#REF!</v>
      </c>
      <c r="AG48" s="29">
        <f t="shared" ca="1" si="28"/>
        <v>3.2357227096705401</v>
      </c>
      <c r="AH48" s="29" t="e">
        <f t="shared" ca="1" si="29"/>
        <v>#REF!</v>
      </c>
      <c r="AI48" s="29" t="e">
        <f t="shared" ca="1" si="30"/>
        <v>#REF!</v>
      </c>
      <c r="AJ48" s="29" t="e">
        <f t="shared" ca="1" si="31"/>
        <v>#REF!</v>
      </c>
      <c r="AK48" s="29" t="e">
        <f t="shared" ca="1" si="32"/>
        <v>#REF!</v>
      </c>
      <c r="AL48" s="29" t="e">
        <f t="shared" ca="1" si="33"/>
        <v>#REF!</v>
      </c>
      <c r="AM48" s="29" t="e">
        <f t="shared" ca="1" si="34"/>
        <v>#REF!</v>
      </c>
      <c r="AN48" s="29" t="e">
        <f t="shared" ca="1" si="35"/>
        <v>#REF!</v>
      </c>
      <c r="AO48" s="29" t="e">
        <f t="shared" ca="1" si="36"/>
        <v>#REF!</v>
      </c>
      <c r="AP48" s="29">
        <f t="shared" ca="1" si="37"/>
        <v>0.139854928496639</v>
      </c>
      <c r="AQ48" s="29" t="e">
        <f t="shared" ca="1" si="38"/>
        <v>#REF!</v>
      </c>
      <c r="AR48" s="29" t="e">
        <f t="shared" ca="1" si="39"/>
        <v>#REF!</v>
      </c>
      <c r="AS48" s="29">
        <f t="shared" ca="1" si="40"/>
        <v>4.7357814499563498</v>
      </c>
      <c r="AT48" s="29">
        <f t="shared" ca="1" si="41"/>
        <v>4.5298935052767604</v>
      </c>
      <c r="AU48" s="29" t="e">
        <f t="shared" ca="1" si="42"/>
        <v>#REF!</v>
      </c>
      <c r="AV48" s="29" t="e">
        <f t="shared" ca="1" si="43"/>
        <v>#REF!</v>
      </c>
      <c r="AW48" s="29" t="e">
        <f t="shared" ca="1" si="44"/>
        <v>#REF!</v>
      </c>
      <c r="AX48" s="29" t="e">
        <f t="shared" ca="1" si="45"/>
        <v>#REF!</v>
      </c>
      <c r="AY48" s="29" t="e">
        <f t="shared" ca="1" si="46"/>
        <v>#REF!</v>
      </c>
      <c r="AZ48" s="29">
        <f t="shared" ca="1" si="47"/>
        <v>5.3177628721710199</v>
      </c>
      <c r="BA48" s="29" t="e">
        <f t="shared" ca="1" si="48"/>
        <v>#REF!</v>
      </c>
      <c r="BB48" s="29">
        <f t="shared" ca="1" si="49"/>
        <v>0.14527396224438999</v>
      </c>
      <c r="BC48" s="29" t="e">
        <f t="shared" ca="1" si="50"/>
        <v>#REF!</v>
      </c>
      <c r="BD48" s="29">
        <f t="shared" ca="1" si="51"/>
        <v>3.9803844884565498</v>
      </c>
      <c r="BE48" s="29" t="e">
        <f t="shared" ca="1" si="52"/>
        <v>#REF!</v>
      </c>
      <c r="BF48" s="29" t="e">
        <f t="shared" ca="1" si="53"/>
        <v>#REF!</v>
      </c>
      <c r="BG48" s="29" t="e">
        <f t="shared" ca="1" si="54"/>
        <v>#REF!</v>
      </c>
      <c r="BH48" s="29" t="e">
        <f t="shared" ca="1" si="55"/>
        <v>#REF!</v>
      </c>
      <c r="BI48" s="29">
        <f t="shared" ca="1" si="56"/>
        <v>4.4329131909265396</v>
      </c>
      <c r="BJ48" s="29" t="e">
        <f t="shared" ca="1" si="57"/>
        <v>#REF!</v>
      </c>
      <c r="BK48" s="29" t="e">
        <f t="shared" ca="1" si="58"/>
        <v>#REF!</v>
      </c>
      <c r="BL48" s="29" t="e">
        <f t="shared" ca="1" si="59"/>
        <v>#REF!</v>
      </c>
      <c r="BM48" s="29" t="e">
        <f t="shared" ca="1" si="60"/>
        <v>#REF!</v>
      </c>
      <c r="BN48" s="29">
        <f t="shared" ca="1" si="61"/>
        <v>5.3159483454925196</v>
      </c>
      <c r="BO48" s="29">
        <f t="shared" ca="1" si="62"/>
        <v>-3.6414154654322499</v>
      </c>
      <c r="BP48" s="29" t="e">
        <f t="shared" ca="1" si="75"/>
        <v>#REF!</v>
      </c>
      <c r="BQ48" s="29" t="e">
        <f t="shared" ca="1" si="75"/>
        <v>#REF!</v>
      </c>
      <c r="BR48" s="29" t="e">
        <f t="shared" ca="1" si="75"/>
        <v>#REF!</v>
      </c>
      <c r="BS48" s="29" t="e">
        <f t="shared" ca="1" si="75"/>
        <v>#REF!</v>
      </c>
      <c r="BT48" s="29" t="e">
        <f t="shared" ca="1" si="75"/>
        <v>#REF!</v>
      </c>
      <c r="BU48" s="29" t="e">
        <f t="shared" ca="1" si="75"/>
        <v>#REF!</v>
      </c>
      <c r="BV48" s="29" t="e">
        <f t="shared" ca="1" si="75"/>
        <v>#REF!</v>
      </c>
      <c r="BW48" s="29" t="e">
        <f t="shared" ca="1" si="75"/>
        <v>#REF!</v>
      </c>
      <c r="BX48" s="29" t="e">
        <f t="shared" ca="1" si="75"/>
        <v>#REF!</v>
      </c>
      <c r="BY48" s="29" t="e">
        <f t="shared" ca="1" si="75"/>
        <v>#REF!</v>
      </c>
    </row>
    <row r="49" spans="4:77" x14ac:dyDescent="0.3">
      <c r="D49" s="28">
        <f t="shared" ca="1" si="63"/>
        <v>39234</v>
      </c>
      <c r="E49" s="28">
        <f t="shared" ca="1" si="74"/>
        <v>39234</v>
      </c>
      <c r="F49" s="29" t="e">
        <f t="shared" si="64"/>
        <v>#VALUE!</v>
      </c>
      <c r="G49" s="29" t="str">
        <f t="shared" si="65"/>
        <v/>
      </c>
      <c r="H49" s="29" t="str">
        <f t="shared" si="66"/>
        <v/>
      </c>
      <c r="I49" s="29" t="str">
        <f t="shared" si="67"/>
        <v/>
      </c>
      <c r="J49" s="29" t="str">
        <f t="shared" si="68"/>
        <v/>
      </c>
      <c r="K49" s="29" t="str">
        <f t="shared" si="69"/>
        <v/>
      </c>
      <c r="L49" s="29" t="str">
        <f t="shared" si="70"/>
        <v/>
      </c>
      <c r="M49" s="29" t="str">
        <f t="shared" si="71"/>
        <v/>
      </c>
      <c r="N49" s="29" t="str">
        <f t="shared" si="72"/>
        <v/>
      </c>
      <c r="O49" s="29">
        <f t="shared" ca="1" si="10"/>
        <v>1.7444145857450799</v>
      </c>
      <c r="P49" s="29" t="e">
        <f t="shared" ca="1" si="11"/>
        <v>#REF!</v>
      </c>
      <c r="Q49" s="29" t="e">
        <f t="shared" ca="1" si="12"/>
        <v>#REF!</v>
      </c>
      <c r="R49" s="29" t="e">
        <f t="shared" ca="1" si="13"/>
        <v>#REF!</v>
      </c>
      <c r="S49" s="29">
        <f t="shared" ca="1" si="14"/>
        <v>6.7840346718664399</v>
      </c>
      <c r="T49" s="29" t="e">
        <f t="shared" ca="1" si="15"/>
        <v>#REF!</v>
      </c>
      <c r="U49" s="29">
        <f t="shared" ca="1" si="16"/>
        <v>1.0224854439765001</v>
      </c>
      <c r="V49" s="29">
        <f t="shared" ca="1" si="17"/>
        <v>2.0648668768558198</v>
      </c>
      <c r="W49" s="29" t="e">
        <f t="shared" ca="1" si="18"/>
        <v>#REF!</v>
      </c>
      <c r="X49" s="29">
        <f t="shared" ca="1" si="19"/>
        <v>-0.174624268223006</v>
      </c>
      <c r="Y49" s="29" t="e">
        <f t="shared" ca="1" si="20"/>
        <v>#REF!</v>
      </c>
      <c r="Z49" s="29" t="e">
        <f t="shared" ca="1" si="21"/>
        <v>#REF!</v>
      </c>
      <c r="AA49" s="29" t="e">
        <f t="shared" ca="1" si="22"/>
        <v>#REF!</v>
      </c>
      <c r="AB49" s="29">
        <f t="shared" ca="1" si="23"/>
        <v>-0.81380430431284001</v>
      </c>
      <c r="AC49" s="29">
        <f t="shared" ca="1" si="24"/>
        <v>3.0041491725000702</v>
      </c>
      <c r="AD49" s="29" t="e">
        <f t="shared" ca="1" si="25"/>
        <v>#REF!</v>
      </c>
      <c r="AE49" s="29">
        <f t="shared" ca="1" si="26"/>
        <v>8.9668615984406994</v>
      </c>
      <c r="AF49" s="29" t="e">
        <f t="shared" ca="1" si="27"/>
        <v>#REF!</v>
      </c>
      <c r="AG49" s="29">
        <f t="shared" ca="1" si="28"/>
        <v>3.2357227096705401</v>
      </c>
      <c r="AH49" s="29" t="e">
        <f t="shared" ca="1" si="29"/>
        <v>#REF!</v>
      </c>
      <c r="AI49" s="29" t="e">
        <f t="shared" ca="1" si="30"/>
        <v>#REF!</v>
      </c>
      <c r="AJ49" s="29" t="e">
        <f t="shared" ca="1" si="31"/>
        <v>#REF!</v>
      </c>
      <c r="AK49" s="29" t="e">
        <f t="shared" ca="1" si="32"/>
        <v>#REF!</v>
      </c>
      <c r="AL49" s="29" t="e">
        <f t="shared" ca="1" si="33"/>
        <v>#REF!</v>
      </c>
      <c r="AM49" s="29" t="e">
        <f t="shared" ca="1" si="34"/>
        <v>#REF!</v>
      </c>
      <c r="AN49" s="29" t="e">
        <f t="shared" ca="1" si="35"/>
        <v>#REF!</v>
      </c>
      <c r="AO49" s="29" t="e">
        <f t="shared" ca="1" si="36"/>
        <v>#REF!</v>
      </c>
      <c r="AP49" s="29">
        <f t="shared" ca="1" si="37"/>
        <v>0.139854928496639</v>
      </c>
      <c r="AQ49" s="29" t="e">
        <f t="shared" ca="1" si="38"/>
        <v>#REF!</v>
      </c>
      <c r="AR49" s="29" t="e">
        <f t="shared" ca="1" si="39"/>
        <v>#REF!</v>
      </c>
      <c r="AS49" s="29">
        <f t="shared" ca="1" si="40"/>
        <v>4.7357814499563498</v>
      </c>
      <c r="AT49" s="29">
        <f t="shared" ca="1" si="41"/>
        <v>4.5298935052767604</v>
      </c>
      <c r="AU49" s="29" t="e">
        <f t="shared" ca="1" si="42"/>
        <v>#REF!</v>
      </c>
      <c r="AV49" s="29" t="e">
        <f t="shared" ca="1" si="43"/>
        <v>#REF!</v>
      </c>
      <c r="AW49" s="29" t="e">
        <f t="shared" ca="1" si="44"/>
        <v>#REF!</v>
      </c>
      <c r="AX49" s="29" t="e">
        <f t="shared" ca="1" si="45"/>
        <v>#REF!</v>
      </c>
      <c r="AY49" s="29" t="e">
        <f t="shared" ca="1" si="46"/>
        <v>#REF!</v>
      </c>
      <c r="AZ49" s="29">
        <f t="shared" ca="1" si="47"/>
        <v>5.3177628721710199</v>
      </c>
      <c r="BA49" s="29" t="e">
        <f t="shared" ca="1" si="48"/>
        <v>#REF!</v>
      </c>
      <c r="BB49" s="29">
        <f t="shared" ca="1" si="49"/>
        <v>0.14527396224438999</v>
      </c>
      <c r="BC49" s="29" t="e">
        <f t="shared" ca="1" si="50"/>
        <v>#REF!</v>
      </c>
      <c r="BD49" s="29">
        <f t="shared" ca="1" si="51"/>
        <v>3.9803844884565498</v>
      </c>
      <c r="BE49" s="29" t="e">
        <f t="shared" ca="1" si="52"/>
        <v>#REF!</v>
      </c>
      <c r="BF49" s="29" t="e">
        <f t="shared" ca="1" si="53"/>
        <v>#REF!</v>
      </c>
      <c r="BG49" s="29" t="e">
        <f t="shared" ca="1" si="54"/>
        <v>#REF!</v>
      </c>
      <c r="BH49" s="29" t="e">
        <f t="shared" ca="1" si="55"/>
        <v>#REF!</v>
      </c>
      <c r="BI49" s="29">
        <f t="shared" ca="1" si="56"/>
        <v>4.4329131909265396</v>
      </c>
      <c r="BJ49" s="29" t="e">
        <f t="shared" ca="1" si="57"/>
        <v>#REF!</v>
      </c>
      <c r="BK49" s="29" t="e">
        <f t="shared" ca="1" si="58"/>
        <v>#REF!</v>
      </c>
      <c r="BL49" s="29" t="e">
        <f t="shared" ca="1" si="59"/>
        <v>#REF!</v>
      </c>
      <c r="BM49" s="29" t="e">
        <f t="shared" ca="1" si="60"/>
        <v>#REF!</v>
      </c>
      <c r="BN49" s="29">
        <f t="shared" ca="1" si="61"/>
        <v>5.3159483454925196</v>
      </c>
      <c r="BO49" s="29">
        <f t="shared" ca="1" si="62"/>
        <v>-3.6414154654322499</v>
      </c>
      <c r="BP49" s="29" t="e">
        <f t="shared" ca="1" si="75"/>
        <v>#REF!</v>
      </c>
      <c r="BQ49" s="29" t="e">
        <f t="shared" ca="1" si="75"/>
        <v>#REF!</v>
      </c>
      <c r="BR49" s="29" t="e">
        <f t="shared" ca="1" si="75"/>
        <v>#REF!</v>
      </c>
      <c r="BS49" s="29" t="e">
        <f t="shared" ca="1" si="75"/>
        <v>#REF!</v>
      </c>
      <c r="BT49" s="29" t="e">
        <f t="shared" ca="1" si="75"/>
        <v>#REF!</v>
      </c>
      <c r="BU49" s="29" t="e">
        <f t="shared" ca="1" si="75"/>
        <v>#REF!</v>
      </c>
      <c r="BV49" s="29" t="e">
        <f t="shared" ca="1" si="75"/>
        <v>#REF!</v>
      </c>
      <c r="BW49" s="29" t="e">
        <f t="shared" ca="1" si="75"/>
        <v>#REF!</v>
      </c>
      <c r="BX49" s="29" t="e">
        <f t="shared" ca="1" si="75"/>
        <v>#REF!</v>
      </c>
      <c r="BY49" s="29" t="e">
        <f t="shared" ca="1" si="75"/>
        <v>#REF!</v>
      </c>
    </row>
    <row r="50" spans="4:77" x14ac:dyDescent="0.3">
      <c r="D50" s="28">
        <f t="shared" ca="1" si="63"/>
        <v>39264</v>
      </c>
      <c r="E50" s="28">
        <f t="shared" ca="1" si="74"/>
        <v>39264</v>
      </c>
      <c r="F50" s="29" t="e">
        <f t="shared" si="64"/>
        <v>#VALUE!</v>
      </c>
      <c r="G50" s="29" t="str">
        <f t="shared" si="65"/>
        <v/>
      </c>
      <c r="H50" s="29" t="str">
        <f t="shared" si="66"/>
        <v/>
      </c>
      <c r="I50" s="29" t="str">
        <f t="shared" si="67"/>
        <v/>
      </c>
      <c r="J50" s="29" t="str">
        <f t="shared" si="68"/>
        <v/>
      </c>
      <c r="K50" s="29" t="str">
        <f t="shared" si="69"/>
        <v/>
      </c>
      <c r="L50" s="29" t="str">
        <f t="shared" si="70"/>
        <v/>
      </c>
      <c r="M50" s="29" t="str">
        <f t="shared" si="71"/>
        <v/>
      </c>
      <c r="N50" s="29" t="str">
        <f t="shared" si="72"/>
        <v/>
      </c>
      <c r="O50" s="29">
        <f t="shared" ca="1" si="10"/>
        <v>1.7444145857450799</v>
      </c>
      <c r="P50" s="29" t="e">
        <f t="shared" ca="1" si="11"/>
        <v>#REF!</v>
      </c>
      <c r="Q50" s="29" t="e">
        <f t="shared" ca="1" si="12"/>
        <v>#REF!</v>
      </c>
      <c r="R50" s="29" t="e">
        <f t="shared" ca="1" si="13"/>
        <v>#REF!</v>
      </c>
      <c r="S50" s="29">
        <f t="shared" ca="1" si="14"/>
        <v>6.7840346718664399</v>
      </c>
      <c r="T50" s="29" t="e">
        <f t="shared" ca="1" si="15"/>
        <v>#REF!</v>
      </c>
      <c r="U50" s="29">
        <f t="shared" ca="1" si="16"/>
        <v>1.0224854439765001</v>
      </c>
      <c r="V50" s="29">
        <f t="shared" ca="1" si="17"/>
        <v>2.0648668768558198</v>
      </c>
      <c r="W50" s="29" t="e">
        <f t="shared" ca="1" si="18"/>
        <v>#REF!</v>
      </c>
      <c r="X50" s="29">
        <f t="shared" ca="1" si="19"/>
        <v>-0.174624268223006</v>
      </c>
      <c r="Y50" s="29" t="e">
        <f t="shared" ca="1" si="20"/>
        <v>#REF!</v>
      </c>
      <c r="Z50" s="29" t="e">
        <f t="shared" ca="1" si="21"/>
        <v>#REF!</v>
      </c>
      <c r="AA50" s="29" t="e">
        <f t="shared" ca="1" si="22"/>
        <v>#REF!</v>
      </c>
      <c r="AB50" s="29">
        <f t="shared" ca="1" si="23"/>
        <v>-0.81380430431284001</v>
      </c>
      <c r="AC50" s="29">
        <f t="shared" ca="1" si="24"/>
        <v>3.0041491725000702</v>
      </c>
      <c r="AD50" s="29" t="e">
        <f t="shared" ca="1" si="25"/>
        <v>#REF!</v>
      </c>
      <c r="AE50" s="29">
        <f t="shared" ca="1" si="26"/>
        <v>8.9668615984406994</v>
      </c>
      <c r="AF50" s="29" t="e">
        <f t="shared" ca="1" si="27"/>
        <v>#REF!</v>
      </c>
      <c r="AG50" s="29">
        <f t="shared" ca="1" si="28"/>
        <v>3.2357227096705401</v>
      </c>
      <c r="AH50" s="29" t="e">
        <f t="shared" ca="1" si="29"/>
        <v>#REF!</v>
      </c>
      <c r="AI50" s="29" t="e">
        <f t="shared" ca="1" si="30"/>
        <v>#REF!</v>
      </c>
      <c r="AJ50" s="29" t="e">
        <f t="shared" ca="1" si="31"/>
        <v>#REF!</v>
      </c>
      <c r="AK50" s="29" t="e">
        <f t="shared" ca="1" si="32"/>
        <v>#REF!</v>
      </c>
      <c r="AL50" s="29" t="e">
        <f t="shared" ca="1" si="33"/>
        <v>#REF!</v>
      </c>
      <c r="AM50" s="29" t="e">
        <f t="shared" ca="1" si="34"/>
        <v>#REF!</v>
      </c>
      <c r="AN50" s="29" t="e">
        <f t="shared" ca="1" si="35"/>
        <v>#REF!</v>
      </c>
      <c r="AO50" s="29" t="e">
        <f t="shared" ca="1" si="36"/>
        <v>#REF!</v>
      </c>
      <c r="AP50" s="29">
        <f t="shared" ca="1" si="37"/>
        <v>0.139854928496639</v>
      </c>
      <c r="AQ50" s="29" t="e">
        <f t="shared" ca="1" si="38"/>
        <v>#REF!</v>
      </c>
      <c r="AR50" s="29" t="e">
        <f t="shared" ca="1" si="39"/>
        <v>#REF!</v>
      </c>
      <c r="AS50" s="29">
        <f t="shared" ca="1" si="40"/>
        <v>4.7357814499563498</v>
      </c>
      <c r="AT50" s="29">
        <f t="shared" ca="1" si="41"/>
        <v>4.5298935052767604</v>
      </c>
      <c r="AU50" s="29" t="e">
        <f t="shared" ca="1" si="42"/>
        <v>#REF!</v>
      </c>
      <c r="AV50" s="29" t="e">
        <f t="shared" ca="1" si="43"/>
        <v>#REF!</v>
      </c>
      <c r="AW50" s="29" t="e">
        <f t="shared" ca="1" si="44"/>
        <v>#REF!</v>
      </c>
      <c r="AX50" s="29" t="e">
        <f t="shared" ca="1" si="45"/>
        <v>#REF!</v>
      </c>
      <c r="AY50" s="29" t="e">
        <f t="shared" ca="1" si="46"/>
        <v>#REF!</v>
      </c>
      <c r="AZ50" s="29">
        <f t="shared" ca="1" si="47"/>
        <v>5.3177628721710199</v>
      </c>
      <c r="BA50" s="29" t="e">
        <f t="shared" ca="1" si="48"/>
        <v>#REF!</v>
      </c>
      <c r="BB50" s="29">
        <f t="shared" ca="1" si="49"/>
        <v>0.14527396224438999</v>
      </c>
      <c r="BC50" s="29" t="e">
        <f t="shared" ca="1" si="50"/>
        <v>#REF!</v>
      </c>
      <c r="BD50" s="29">
        <f t="shared" ca="1" si="51"/>
        <v>3.9803844884565498</v>
      </c>
      <c r="BE50" s="29" t="e">
        <f t="shared" ca="1" si="52"/>
        <v>#REF!</v>
      </c>
      <c r="BF50" s="29" t="e">
        <f t="shared" ca="1" si="53"/>
        <v>#REF!</v>
      </c>
      <c r="BG50" s="29" t="e">
        <f t="shared" ca="1" si="54"/>
        <v>#REF!</v>
      </c>
      <c r="BH50" s="29" t="e">
        <f t="shared" ca="1" si="55"/>
        <v>#REF!</v>
      </c>
      <c r="BI50" s="29">
        <f t="shared" ca="1" si="56"/>
        <v>4.4329131909265396</v>
      </c>
      <c r="BJ50" s="29" t="e">
        <f t="shared" ca="1" si="57"/>
        <v>#REF!</v>
      </c>
      <c r="BK50" s="29" t="e">
        <f t="shared" ca="1" si="58"/>
        <v>#REF!</v>
      </c>
      <c r="BL50" s="29" t="e">
        <f t="shared" ca="1" si="59"/>
        <v>#REF!</v>
      </c>
      <c r="BM50" s="29" t="e">
        <f t="shared" ca="1" si="60"/>
        <v>#REF!</v>
      </c>
      <c r="BN50" s="29">
        <f t="shared" ca="1" si="61"/>
        <v>5.3159483454925196</v>
      </c>
      <c r="BO50" s="29">
        <f t="shared" ca="1" si="62"/>
        <v>-3.6414154654322499</v>
      </c>
      <c r="BP50" s="29" t="e">
        <f t="shared" ca="1" si="75"/>
        <v>#REF!</v>
      </c>
      <c r="BQ50" s="29" t="e">
        <f t="shared" ca="1" si="75"/>
        <v>#REF!</v>
      </c>
      <c r="BR50" s="29" t="e">
        <f t="shared" ca="1" si="75"/>
        <v>#REF!</v>
      </c>
      <c r="BS50" s="29" t="e">
        <f t="shared" ca="1" si="75"/>
        <v>#REF!</v>
      </c>
      <c r="BT50" s="29" t="e">
        <f t="shared" ca="1" si="75"/>
        <v>#REF!</v>
      </c>
      <c r="BU50" s="29" t="e">
        <f t="shared" ca="1" si="75"/>
        <v>#REF!</v>
      </c>
      <c r="BV50" s="29" t="e">
        <f t="shared" ca="1" si="75"/>
        <v>#REF!</v>
      </c>
      <c r="BW50" s="29" t="e">
        <f t="shared" ca="1" si="75"/>
        <v>#REF!</v>
      </c>
      <c r="BX50" s="29" t="e">
        <f t="shared" ca="1" si="75"/>
        <v>#REF!</v>
      </c>
      <c r="BY50" s="29" t="e">
        <f t="shared" ca="1" si="75"/>
        <v>#REF!</v>
      </c>
    </row>
    <row r="51" spans="4:77" x14ac:dyDescent="0.3">
      <c r="D51" s="28">
        <f t="shared" ca="1" si="63"/>
        <v>39295</v>
      </c>
      <c r="E51" s="28">
        <f t="shared" ca="1" si="74"/>
        <v>39295</v>
      </c>
      <c r="F51" s="29" t="e">
        <f t="shared" si="64"/>
        <v>#VALUE!</v>
      </c>
      <c r="G51" s="29" t="str">
        <f t="shared" si="65"/>
        <v/>
      </c>
      <c r="H51" s="29" t="str">
        <f t="shared" si="66"/>
        <v/>
      </c>
      <c r="I51" s="29" t="str">
        <f t="shared" si="67"/>
        <v/>
      </c>
      <c r="J51" s="29" t="str">
        <f t="shared" si="68"/>
        <v/>
      </c>
      <c r="K51" s="29" t="str">
        <f t="shared" si="69"/>
        <v/>
      </c>
      <c r="L51" s="29" t="str">
        <f t="shared" si="70"/>
        <v/>
      </c>
      <c r="M51" s="29" t="str">
        <f t="shared" si="71"/>
        <v/>
      </c>
      <c r="N51" s="29" t="str">
        <f t="shared" si="72"/>
        <v/>
      </c>
      <c r="O51" s="29">
        <f t="shared" ca="1" si="10"/>
        <v>1.7444145857450799</v>
      </c>
      <c r="P51" s="29" t="e">
        <f t="shared" ca="1" si="11"/>
        <v>#REF!</v>
      </c>
      <c r="Q51" s="29" t="e">
        <f t="shared" ca="1" si="12"/>
        <v>#REF!</v>
      </c>
      <c r="R51" s="29" t="e">
        <f t="shared" ca="1" si="13"/>
        <v>#REF!</v>
      </c>
      <c r="S51" s="29">
        <f t="shared" ca="1" si="14"/>
        <v>6.7840346718664399</v>
      </c>
      <c r="T51" s="29" t="e">
        <f t="shared" ca="1" si="15"/>
        <v>#REF!</v>
      </c>
      <c r="U51" s="29">
        <f t="shared" ca="1" si="16"/>
        <v>1.0224854439765001</v>
      </c>
      <c r="V51" s="29">
        <f t="shared" ca="1" si="17"/>
        <v>2.0648668768558198</v>
      </c>
      <c r="W51" s="29" t="e">
        <f t="shared" ca="1" si="18"/>
        <v>#REF!</v>
      </c>
      <c r="X51" s="29">
        <f t="shared" ca="1" si="19"/>
        <v>-0.174624268223006</v>
      </c>
      <c r="Y51" s="29" t="e">
        <f t="shared" ca="1" si="20"/>
        <v>#REF!</v>
      </c>
      <c r="Z51" s="29" t="e">
        <f t="shared" ca="1" si="21"/>
        <v>#REF!</v>
      </c>
      <c r="AA51" s="29" t="e">
        <f t="shared" ca="1" si="22"/>
        <v>#REF!</v>
      </c>
      <c r="AB51" s="29">
        <f t="shared" ca="1" si="23"/>
        <v>-0.81380430431284001</v>
      </c>
      <c r="AC51" s="29">
        <f t="shared" ca="1" si="24"/>
        <v>3.0041491725000702</v>
      </c>
      <c r="AD51" s="29" t="e">
        <f t="shared" ca="1" si="25"/>
        <v>#REF!</v>
      </c>
      <c r="AE51" s="29">
        <f t="shared" ca="1" si="26"/>
        <v>8.9668615984406994</v>
      </c>
      <c r="AF51" s="29" t="e">
        <f t="shared" ca="1" si="27"/>
        <v>#REF!</v>
      </c>
      <c r="AG51" s="29">
        <f t="shared" ca="1" si="28"/>
        <v>3.2357227096705401</v>
      </c>
      <c r="AH51" s="29" t="e">
        <f t="shared" ca="1" si="29"/>
        <v>#REF!</v>
      </c>
      <c r="AI51" s="29" t="e">
        <f t="shared" ca="1" si="30"/>
        <v>#REF!</v>
      </c>
      <c r="AJ51" s="29" t="e">
        <f t="shared" ca="1" si="31"/>
        <v>#REF!</v>
      </c>
      <c r="AK51" s="29" t="e">
        <f t="shared" ca="1" si="32"/>
        <v>#REF!</v>
      </c>
      <c r="AL51" s="29" t="e">
        <f t="shared" ca="1" si="33"/>
        <v>#REF!</v>
      </c>
      <c r="AM51" s="29" t="e">
        <f t="shared" ca="1" si="34"/>
        <v>#REF!</v>
      </c>
      <c r="AN51" s="29" t="e">
        <f t="shared" ca="1" si="35"/>
        <v>#REF!</v>
      </c>
      <c r="AO51" s="29" t="e">
        <f t="shared" ca="1" si="36"/>
        <v>#REF!</v>
      </c>
      <c r="AP51" s="29">
        <f t="shared" ca="1" si="37"/>
        <v>0.139854928496639</v>
      </c>
      <c r="AQ51" s="29" t="e">
        <f t="shared" ca="1" si="38"/>
        <v>#REF!</v>
      </c>
      <c r="AR51" s="29" t="e">
        <f t="shared" ca="1" si="39"/>
        <v>#REF!</v>
      </c>
      <c r="AS51" s="29">
        <f t="shared" ca="1" si="40"/>
        <v>4.7357814499563498</v>
      </c>
      <c r="AT51" s="29">
        <f t="shared" ca="1" si="41"/>
        <v>4.5298935052767604</v>
      </c>
      <c r="AU51" s="29" t="e">
        <f t="shared" ca="1" si="42"/>
        <v>#REF!</v>
      </c>
      <c r="AV51" s="29" t="e">
        <f t="shared" ca="1" si="43"/>
        <v>#REF!</v>
      </c>
      <c r="AW51" s="29" t="e">
        <f t="shared" ca="1" si="44"/>
        <v>#REF!</v>
      </c>
      <c r="AX51" s="29" t="e">
        <f t="shared" ca="1" si="45"/>
        <v>#REF!</v>
      </c>
      <c r="AY51" s="29" t="e">
        <f t="shared" ca="1" si="46"/>
        <v>#REF!</v>
      </c>
      <c r="AZ51" s="29">
        <f t="shared" ca="1" si="47"/>
        <v>5.3177628721710199</v>
      </c>
      <c r="BA51" s="29" t="e">
        <f t="shared" ca="1" si="48"/>
        <v>#REF!</v>
      </c>
      <c r="BB51" s="29">
        <f t="shared" ca="1" si="49"/>
        <v>0.14527396224438999</v>
      </c>
      <c r="BC51" s="29" t="e">
        <f t="shared" ca="1" si="50"/>
        <v>#REF!</v>
      </c>
      <c r="BD51" s="29">
        <f t="shared" ca="1" si="51"/>
        <v>3.9803844884565498</v>
      </c>
      <c r="BE51" s="29" t="e">
        <f t="shared" ca="1" si="52"/>
        <v>#REF!</v>
      </c>
      <c r="BF51" s="29" t="e">
        <f t="shared" ca="1" si="53"/>
        <v>#REF!</v>
      </c>
      <c r="BG51" s="29" t="e">
        <f t="shared" ca="1" si="54"/>
        <v>#REF!</v>
      </c>
      <c r="BH51" s="29" t="e">
        <f t="shared" ca="1" si="55"/>
        <v>#REF!</v>
      </c>
      <c r="BI51" s="29">
        <f t="shared" ca="1" si="56"/>
        <v>4.4329131909265396</v>
      </c>
      <c r="BJ51" s="29" t="e">
        <f t="shared" ca="1" si="57"/>
        <v>#REF!</v>
      </c>
      <c r="BK51" s="29" t="e">
        <f t="shared" ca="1" si="58"/>
        <v>#REF!</v>
      </c>
      <c r="BL51" s="29" t="e">
        <f t="shared" ca="1" si="59"/>
        <v>#REF!</v>
      </c>
      <c r="BM51" s="29" t="e">
        <f t="shared" ca="1" si="60"/>
        <v>#REF!</v>
      </c>
      <c r="BN51" s="29">
        <f t="shared" ca="1" si="61"/>
        <v>5.3159483454925196</v>
      </c>
      <c r="BO51" s="29">
        <f t="shared" ca="1" si="62"/>
        <v>-3.6414154654322499</v>
      </c>
      <c r="BP51" s="29" t="e">
        <f t="shared" ca="1" si="75"/>
        <v>#REF!</v>
      </c>
      <c r="BQ51" s="29" t="e">
        <f t="shared" ca="1" si="75"/>
        <v>#REF!</v>
      </c>
      <c r="BR51" s="29" t="e">
        <f t="shared" ca="1" si="75"/>
        <v>#REF!</v>
      </c>
      <c r="BS51" s="29" t="e">
        <f t="shared" ca="1" si="75"/>
        <v>#REF!</v>
      </c>
      <c r="BT51" s="29" t="e">
        <f t="shared" ca="1" si="75"/>
        <v>#REF!</v>
      </c>
      <c r="BU51" s="29" t="e">
        <f t="shared" ca="1" si="75"/>
        <v>#REF!</v>
      </c>
      <c r="BV51" s="29" t="e">
        <f t="shared" ca="1" si="75"/>
        <v>#REF!</v>
      </c>
      <c r="BW51" s="29" t="e">
        <f t="shared" ca="1" si="75"/>
        <v>#REF!</v>
      </c>
      <c r="BX51" s="29" t="e">
        <f t="shared" ca="1" si="75"/>
        <v>#REF!</v>
      </c>
      <c r="BY51" s="29" t="e">
        <f t="shared" ca="1" si="75"/>
        <v>#REF!</v>
      </c>
    </row>
    <row r="52" spans="4:77" x14ac:dyDescent="0.3">
      <c r="D52" s="28">
        <f t="shared" ca="1" si="63"/>
        <v>39326</v>
      </c>
      <c r="E52" s="28">
        <f t="shared" ca="1" si="74"/>
        <v>39326</v>
      </c>
      <c r="F52" s="29" t="e">
        <f t="shared" si="64"/>
        <v>#VALUE!</v>
      </c>
      <c r="G52" s="29" t="str">
        <f t="shared" si="65"/>
        <v/>
      </c>
      <c r="H52" s="29" t="str">
        <f t="shared" si="66"/>
        <v/>
      </c>
      <c r="I52" s="29" t="str">
        <f t="shared" si="67"/>
        <v/>
      </c>
      <c r="J52" s="29" t="str">
        <f t="shared" si="68"/>
        <v/>
      </c>
      <c r="K52" s="29" t="str">
        <f t="shared" si="69"/>
        <v/>
      </c>
      <c r="L52" s="29" t="str">
        <f t="shared" si="70"/>
        <v/>
      </c>
      <c r="M52" s="29" t="str">
        <f t="shared" si="71"/>
        <v/>
      </c>
      <c r="N52" s="29" t="str">
        <f t="shared" si="72"/>
        <v/>
      </c>
      <c r="O52" s="29">
        <f t="shared" ca="1" si="10"/>
        <v>1.7444145857450799</v>
      </c>
      <c r="P52" s="29" t="e">
        <f t="shared" ca="1" si="11"/>
        <v>#REF!</v>
      </c>
      <c r="Q52" s="29" t="e">
        <f t="shared" ca="1" si="12"/>
        <v>#REF!</v>
      </c>
      <c r="R52" s="29" t="e">
        <f t="shared" ca="1" si="13"/>
        <v>#REF!</v>
      </c>
      <c r="S52" s="29">
        <f t="shared" ca="1" si="14"/>
        <v>6.7840346718664399</v>
      </c>
      <c r="T52" s="29" t="e">
        <f t="shared" ca="1" si="15"/>
        <v>#REF!</v>
      </c>
      <c r="U52" s="29">
        <f t="shared" ca="1" si="16"/>
        <v>1.0224854439765001</v>
      </c>
      <c r="V52" s="29">
        <f t="shared" ca="1" si="17"/>
        <v>2.0648668768558198</v>
      </c>
      <c r="W52" s="29" t="e">
        <f t="shared" ca="1" si="18"/>
        <v>#REF!</v>
      </c>
      <c r="X52" s="29">
        <f t="shared" ca="1" si="19"/>
        <v>-0.174624268223006</v>
      </c>
      <c r="Y52" s="29" t="e">
        <f t="shared" ca="1" si="20"/>
        <v>#REF!</v>
      </c>
      <c r="Z52" s="29" t="e">
        <f t="shared" ca="1" si="21"/>
        <v>#REF!</v>
      </c>
      <c r="AA52" s="29" t="e">
        <f t="shared" ca="1" si="22"/>
        <v>#REF!</v>
      </c>
      <c r="AB52" s="29">
        <f t="shared" ca="1" si="23"/>
        <v>-0.81380430431284001</v>
      </c>
      <c r="AC52" s="29">
        <f t="shared" ca="1" si="24"/>
        <v>3.0041491725000702</v>
      </c>
      <c r="AD52" s="29" t="e">
        <f t="shared" ca="1" si="25"/>
        <v>#REF!</v>
      </c>
      <c r="AE52" s="29">
        <f t="shared" ca="1" si="26"/>
        <v>8.9668615984406994</v>
      </c>
      <c r="AF52" s="29" t="e">
        <f t="shared" ca="1" si="27"/>
        <v>#REF!</v>
      </c>
      <c r="AG52" s="29">
        <f t="shared" ca="1" si="28"/>
        <v>3.2357227096705401</v>
      </c>
      <c r="AH52" s="29" t="e">
        <f t="shared" ca="1" si="29"/>
        <v>#REF!</v>
      </c>
      <c r="AI52" s="29" t="e">
        <f t="shared" ca="1" si="30"/>
        <v>#REF!</v>
      </c>
      <c r="AJ52" s="29" t="e">
        <f t="shared" ca="1" si="31"/>
        <v>#REF!</v>
      </c>
      <c r="AK52" s="29" t="e">
        <f t="shared" ca="1" si="32"/>
        <v>#REF!</v>
      </c>
      <c r="AL52" s="29" t="e">
        <f t="shared" ca="1" si="33"/>
        <v>#REF!</v>
      </c>
      <c r="AM52" s="29" t="e">
        <f t="shared" ca="1" si="34"/>
        <v>#REF!</v>
      </c>
      <c r="AN52" s="29" t="e">
        <f t="shared" ca="1" si="35"/>
        <v>#REF!</v>
      </c>
      <c r="AO52" s="29" t="e">
        <f t="shared" ca="1" si="36"/>
        <v>#REF!</v>
      </c>
      <c r="AP52" s="29">
        <f t="shared" ca="1" si="37"/>
        <v>0.139854928496639</v>
      </c>
      <c r="AQ52" s="29" t="e">
        <f t="shared" ca="1" si="38"/>
        <v>#REF!</v>
      </c>
      <c r="AR52" s="29" t="e">
        <f t="shared" ca="1" si="39"/>
        <v>#REF!</v>
      </c>
      <c r="AS52" s="29">
        <f t="shared" ca="1" si="40"/>
        <v>4.7357814499563498</v>
      </c>
      <c r="AT52" s="29">
        <f t="shared" ca="1" si="41"/>
        <v>4.5298935052767604</v>
      </c>
      <c r="AU52" s="29" t="e">
        <f t="shared" ca="1" si="42"/>
        <v>#REF!</v>
      </c>
      <c r="AV52" s="29" t="e">
        <f t="shared" ca="1" si="43"/>
        <v>#REF!</v>
      </c>
      <c r="AW52" s="29" t="e">
        <f t="shared" ca="1" si="44"/>
        <v>#REF!</v>
      </c>
      <c r="AX52" s="29" t="e">
        <f t="shared" ca="1" si="45"/>
        <v>#REF!</v>
      </c>
      <c r="AY52" s="29" t="e">
        <f t="shared" ca="1" si="46"/>
        <v>#REF!</v>
      </c>
      <c r="AZ52" s="29">
        <f t="shared" ca="1" si="47"/>
        <v>5.3177628721710199</v>
      </c>
      <c r="BA52" s="29" t="e">
        <f t="shared" ca="1" si="48"/>
        <v>#REF!</v>
      </c>
      <c r="BB52" s="29">
        <f t="shared" ca="1" si="49"/>
        <v>0.14527396224438999</v>
      </c>
      <c r="BC52" s="29" t="e">
        <f t="shared" ca="1" si="50"/>
        <v>#REF!</v>
      </c>
      <c r="BD52" s="29">
        <f t="shared" ca="1" si="51"/>
        <v>3.9803844884565498</v>
      </c>
      <c r="BE52" s="29" t="e">
        <f t="shared" ca="1" si="52"/>
        <v>#REF!</v>
      </c>
      <c r="BF52" s="29" t="e">
        <f t="shared" ca="1" si="53"/>
        <v>#REF!</v>
      </c>
      <c r="BG52" s="29" t="e">
        <f t="shared" ca="1" si="54"/>
        <v>#REF!</v>
      </c>
      <c r="BH52" s="29" t="e">
        <f t="shared" ca="1" si="55"/>
        <v>#REF!</v>
      </c>
      <c r="BI52" s="29">
        <f t="shared" ca="1" si="56"/>
        <v>4.4329131909265396</v>
      </c>
      <c r="BJ52" s="29" t="e">
        <f t="shared" ca="1" si="57"/>
        <v>#REF!</v>
      </c>
      <c r="BK52" s="29" t="e">
        <f t="shared" ca="1" si="58"/>
        <v>#REF!</v>
      </c>
      <c r="BL52" s="29" t="e">
        <f t="shared" ca="1" si="59"/>
        <v>#REF!</v>
      </c>
      <c r="BM52" s="29" t="e">
        <f t="shared" ca="1" si="60"/>
        <v>#REF!</v>
      </c>
      <c r="BN52" s="29">
        <f t="shared" ca="1" si="61"/>
        <v>5.3159483454925196</v>
      </c>
      <c r="BO52" s="29">
        <f t="shared" ca="1" si="62"/>
        <v>-3.6414154654322499</v>
      </c>
      <c r="BP52" s="29" t="e">
        <f t="shared" ca="1" si="75"/>
        <v>#REF!</v>
      </c>
      <c r="BQ52" s="29" t="e">
        <f t="shared" ca="1" si="75"/>
        <v>#REF!</v>
      </c>
      <c r="BR52" s="29" t="e">
        <f t="shared" ca="1" si="75"/>
        <v>#REF!</v>
      </c>
      <c r="BS52" s="29" t="e">
        <f t="shared" ca="1" si="75"/>
        <v>#REF!</v>
      </c>
      <c r="BT52" s="29" t="e">
        <f t="shared" ca="1" si="75"/>
        <v>#REF!</v>
      </c>
      <c r="BU52" s="29" t="e">
        <f t="shared" ca="1" si="75"/>
        <v>#REF!</v>
      </c>
      <c r="BV52" s="29" t="e">
        <f t="shared" ca="1" si="75"/>
        <v>#REF!</v>
      </c>
      <c r="BW52" s="29" t="e">
        <f t="shared" ca="1" si="75"/>
        <v>#REF!</v>
      </c>
      <c r="BX52" s="29" t="e">
        <f t="shared" ca="1" si="75"/>
        <v>#REF!</v>
      </c>
      <c r="BY52" s="29" t="e">
        <f t="shared" ca="1" si="75"/>
        <v>#REF!</v>
      </c>
    </row>
    <row r="53" spans="4:77" x14ac:dyDescent="0.3">
      <c r="D53" s="28">
        <f t="shared" ca="1" si="63"/>
        <v>39356</v>
      </c>
      <c r="E53" s="28">
        <f t="shared" ca="1" si="74"/>
        <v>39356</v>
      </c>
      <c r="F53" s="29" t="e">
        <f t="shared" si="64"/>
        <v>#VALUE!</v>
      </c>
      <c r="G53" s="29" t="str">
        <f t="shared" si="65"/>
        <v/>
      </c>
      <c r="H53" s="29" t="str">
        <f t="shared" si="66"/>
        <v/>
      </c>
      <c r="I53" s="29" t="str">
        <f t="shared" si="67"/>
        <v/>
      </c>
      <c r="J53" s="29" t="str">
        <f t="shared" si="68"/>
        <v/>
      </c>
      <c r="K53" s="29" t="str">
        <f t="shared" si="69"/>
        <v/>
      </c>
      <c r="L53" s="29" t="str">
        <f t="shared" si="70"/>
        <v/>
      </c>
      <c r="M53" s="29" t="str">
        <f t="shared" si="71"/>
        <v/>
      </c>
      <c r="N53" s="29" t="str">
        <f t="shared" si="72"/>
        <v/>
      </c>
      <c r="O53" s="29">
        <f t="shared" ca="1" si="10"/>
        <v>1.7444145857450799</v>
      </c>
      <c r="P53" s="29" t="e">
        <f t="shared" ca="1" si="11"/>
        <v>#REF!</v>
      </c>
      <c r="Q53" s="29" t="e">
        <f t="shared" ca="1" si="12"/>
        <v>#REF!</v>
      </c>
      <c r="R53" s="29" t="e">
        <f t="shared" ca="1" si="13"/>
        <v>#REF!</v>
      </c>
      <c r="S53" s="29">
        <f t="shared" ca="1" si="14"/>
        <v>6.7840346718664399</v>
      </c>
      <c r="T53" s="29" t="e">
        <f t="shared" ca="1" si="15"/>
        <v>#REF!</v>
      </c>
      <c r="U53" s="29">
        <f t="shared" ca="1" si="16"/>
        <v>1.0224854439765001</v>
      </c>
      <c r="V53" s="29">
        <f t="shared" ca="1" si="17"/>
        <v>2.0648668768558198</v>
      </c>
      <c r="W53" s="29" t="e">
        <f t="shared" ca="1" si="18"/>
        <v>#REF!</v>
      </c>
      <c r="X53" s="29">
        <f t="shared" ca="1" si="19"/>
        <v>-0.174624268223006</v>
      </c>
      <c r="Y53" s="29" t="e">
        <f t="shared" ca="1" si="20"/>
        <v>#REF!</v>
      </c>
      <c r="Z53" s="29" t="e">
        <f t="shared" ca="1" si="21"/>
        <v>#REF!</v>
      </c>
      <c r="AA53" s="29" t="e">
        <f t="shared" ca="1" si="22"/>
        <v>#REF!</v>
      </c>
      <c r="AB53" s="29">
        <f t="shared" ca="1" si="23"/>
        <v>-0.81380430431284001</v>
      </c>
      <c r="AC53" s="29">
        <f t="shared" ca="1" si="24"/>
        <v>3.0041491725000702</v>
      </c>
      <c r="AD53" s="29" t="e">
        <f t="shared" ca="1" si="25"/>
        <v>#REF!</v>
      </c>
      <c r="AE53" s="29">
        <f t="shared" ca="1" si="26"/>
        <v>8.9668615984406994</v>
      </c>
      <c r="AF53" s="29" t="e">
        <f t="shared" ca="1" si="27"/>
        <v>#REF!</v>
      </c>
      <c r="AG53" s="29">
        <f t="shared" ca="1" si="28"/>
        <v>3.2357227096705401</v>
      </c>
      <c r="AH53" s="29" t="e">
        <f t="shared" ca="1" si="29"/>
        <v>#REF!</v>
      </c>
      <c r="AI53" s="29" t="e">
        <f t="shared" ca="1" si="30"/>
        <v>#REF!</v>
      </c>
      <c r="AJ53" s="29" t="e">
        <f t="shared" ca="1" si="31"/>
        <v>#REF!</v>
      </c>
      <c r="AK53" s="29" t="e">
        <f t="shared" ca="1" si="32"/>
        <v>#REF!</v>
      </c>
      <c r="AL53" s="29" t="e">
        <f t="shared" ca="1" si="33"/>
        <v>#REF!</v>
      </c>
      <c r="AM53" s="29" t="e">
        <f t="shared" ca="1" si="34"/>
        <v>#REF!</v>
      </c>
      <c r="AN53" s="29" t="e">
        <f t="shared" ca="1" si="35"/>
        <v>#REF!</v>
      </c>
      <c r="AO53" s="29" t="e">
        <f t="shared" ca="1" si="36"/>
        <v>#REF!</v>
      </c>
      <c r="AP53" s="29">
        <f t="shared" ca="1" si="37"/>
        <v>0.139854928496639</v>
      </c>
      <c r="AQ53" s="29" t="e">
        <f t="shared" ca="1" si="38"/>
        <v>#REF!</v>
      </c>
      <c r="AR53" s="29" t="e">
        <f t="shared" ca="1" si="39"/>
        <v>#REF!</v>
      </c>
      <c r="AS53" s="29">
        <f t="shared" ca="1" si="40"/>
        <v>4.7357814499563498</v>
      </c>
      <c r="AT53" s="29">
        <f t="shared" ca="1" si="41"/>
        <v>4.5298935052767604</v>
      </c>
      <c r="AU53" s="29" t="e">
        <f t="shared" ca="1" si="42"/>
        <v>#REF!</v>
      </c>
      <c r="AV53" s="29" t="e">
        <f t="shared" ca="1" si="43"/>
        <v>#REF!</v>
      </c>
      <c r="AW53" s="29" t="e">
        <f t="shared" ca="1" si="44"/>
        <v>#REF!</v>
      </c>
      <c r="AX53" s="29" t="e">
        <f t="shared" ca="1" si="45"/>
        <v>#REF!</v>
      </c>
      <c r="AY53" s="29" t="e">
        <f t="shared" ca="1" si="46"/>
        <v>#REF!</v>
      </c>
      <c r="AZ53" s="29">
        <f t="shared" ca="1" si="47"/>
        <v>5.3177628721710199</v>
      </c>
      <c r="BA53" s="29" t="e">
        <f t="shared" ca="1" si="48"/>
        <v>#REF!</v>
      </c>
      <c r="BB53" s="29">
        <f t="shared" ca="1" si="49"/>
        <v>0.14527396224438999</v>
      </c>
      <c r="BC53" s="29" t="e">
        <f t="shared" ca="1" si="50"/>
        <v>#REF!</v>
      </c>
      <c r="BD53" s="29">
        <f t="shared" ca="1" si="51"/>
        <v>3.9803844884565498</v>
      </c>
      <c r="BE53" s="29" t="e">
        <f t="shared" ca="1" si="52"/>
        <v>#REF!</v>
      </c>
      <c r="BF53" s="29" t="e">
        <f t="shared" ca="1" si="53"/>
        <v>#REF!</v>
      </c>
      <c r="BG53" s="29" t="e">
        <f t="shared" ca="1" si="54"/>
        <v>#REF!</v>
      </c>
      <c r="BH53" s="29" t="e">
        <f t="shared" ca="1" si="55"/>
        <v>#REF!</v>
      </c>
      <c r="BI53" s="29">
        <f t="shared" ca="1" si="56"/>
        <v>4.4329131909265396</v>
      </c>
      <c r="BJ53" s="29" t="e">
        <f t="shared" ca="1" si="57"/>
        <v>#REF!</v>
      </c>
      <c r="BK53" s="29" t="e">
        <f t="shared" ca="1" si="58"/>
        <v>#REF!</v>
      </c>
      <c r="BL53" s="29" t="e">
        <f t="shared" ca="1" si="59"/>
        <v>#REF!</v>
      </c>
      <c r="BM53" s="29" t="e">
        <f t="shared" ca="1" si="60"/>
        <v>#REF!</v>
      </c>
      <c r="BN53" s="29">
        <f t="shared" ca="1" si="61"/>
        <v>5.3159483454925196</v>
      </c>
      <c r="BO53" s="29">
        <f t="shared" ca="1" si="62"/>
        <v>-3.6414154654322499</v>
      </c>
      <c r="BP53" s="29" t="e">
        <f t="shared" ca="1" si="75"/>
        <v>#REF!</v>
      </c>
      <c r="BQ53" s="29" t="e">
        <f t="shared" ca="1" si="75"/>
        <v>#REF!</v>
      </c>
      <c r="BR53" s="29" t="e">
        <f t="shared" ca="1" si="75"/>
        <v>#REF!</v>
      </c>
      <c r="BS53" s="29" t="e">
        <f t="shared" ca="1" si="75"/>
        <v>#REF!</v>
      </c>
      <c r="BT53" s="29" t="e">
        <f t="shared" ca="1" si="75"/>
        <v>#REF!</v>
      </c>
      <c r="BU53" s="29" t="e">
        <f t="shared" ca="1" si="75"/>
        <v>#REF!</v>
      </c>
      <c r="BV53" s="29" t="e">
        <f t="shared" ca="1" si="75"/>
        <v>#REF!</v>
      </c>
      <c r="BW53" s="29" t="e">
        <f t="shared" ca="1" si="75"/>
        <v>#REF!</v>
      </c>
      <c r="BX53" s="29" t="e">
        <f t="shared" ca="1" si="75"/>
        <v>#REF!</v>
      </c>
      <c r="BY53" s="29" t="e">
        <f t="shared" ca="1" si="75"/>
        <v>#REF!</v>
      </c>
    </row>
    <row r="54" spans="4:77" x14ac:dyDescent="0.3">
      <c r="D54" s="28">
        <f t="shared" ca="1" si="63"/>
        <v>39387</v>
      </c>
      <c r="E54" s="28">
        <f t="shared" ca="1" si="74"/>
        <v>39387</v>
      </c>
      <c r="F54" s="29" t="e">
        <f t="shared" si="64"/>
        <v>#VALUE!</v>
      </c>
      <c r="G54" s="29" t="str">
        <f t="shared" si="65"/>
        <v/>
      </c>
      <c r="H54" s="29" t="str">
        <f t="shared" si="66"/>
        <v/>
      </c>
      <c r="I54" s="29" t="str">
        <f t="shared" si="67"/>
        <v/>
      </c>
      <c r="J54" s="29" t="str">
        <f t="shared" si="68"/>
        <v/>
      </c>
      <c r="K54" s="29" t="str">
        <f t="shared" si="69"/>
        <v/>
      </c>
      <c r="L54" s="29" t="str">
        <f t="shared" si="70"/>
        <v/>
      </c>
      <c r="M54" s="29" t="str">
        <f t="shared" si="71"/>
        <v/>
      </c>
      <c r="N54" s="29" t="str">
        <f t="shared" si="72"/>
        <v/>
      </c>
      <c r="O54" s="29">
        <f t="shared" ca="1" si="10"/>
        <v>1.7444145857450799</v>
      </c>
      <c r="P54" s="29" t="e">
        <f t="shared" ca="1" si="11"/>
        <v>#REF!</v>
      </c>
      <c r="Q54" s="29" t="e">
        <f t="shared" ca="1" si="12"/>
        <v>#REF!</v>
      </c>
      <c r="R54" s="29" t="e">
        <f t="shared" ca="1" si="13"/>
        <v>#REF!</v>
      </c>
      <c r="S54" s="29">
        <f t="shared" ca="1" si="14"/>
        <v>6.7840346718664399</v>
      </c>
      <c r="T54" s="29" t="e">
        <f t="shared" ca="1" si="15"/>
        <v>#REF!</v>
      </c>
      <c r="U54" s="29">
        <f t="shared" ca="1" si="16"/>
        <v>1.0224854439765001</v>
      </c>
      <c r="V54" s="29">
        <f t="shared" ca="1" si="17"/>
        <v>2.0648668768558198</v>
      </c>
      <c r="W54" s="29" t="e">
        <f t="shared" ca="1" si="18"/>
        <v>#REF!</v>
      </c>
      <c r="X54" s="29">
        <f t="shared" ca="1" si="19"/>
        <v>-0.174624268223006</v>
      </c>
      <c r="Y54" s="29" t="e">
        <f t="shared" ca="1" si="20"/>
        <v>#REF!</v>
      </c>
      <c r="Z54" s="29" t="e">
        <f t="shared" ca="1" si="21"/>
        <v>#REF!</v>
      </c>
      <c r="AA54" s="29" t="e">
        <f t="shared" ca="1" si="22"/>
        <v>#REF!</v>
      </c>
      <c r="AB54" s="29">
        <f t="shared" ca="1" si="23"/>
        <v>-0.81380430431284001</v>
      </c>
      <c r="AC54" s="29">
        <f t="shared" ca="1" si="24"/>
        <v>3.0041491725000702</v>
      </c>
      <c r="AD54" s="29" t="e">
        <f t="shared" ca="1" si="25"/>
        <v>#REF!</v>
      </c>
      <c r="AE54" s="29">
        <f t="shared" ca="1" si="26"/>
        <v>8.9668615984406994</v>
      </c>
      <c r="AF54" s="29" t="e">
        <f t="shared" ca="1" si="27"/>
        <v>#REF!</v>
      </c>
      <c r="AG54" s="29">
        <f t="shared" ca="1" si="28"/>
        <v>3.2357227096705401</v>
      </c>
      <c r="AH54" s="29" t="e">
        <f t="shared" ca="1" si="29"/>
        <v>#REF!</v>
      </c>
      <c r="AI54" s="29" t="e">
        <f t="shared" ca="1" si="30"/>
        <v>#REF!</v>
      </c>
      <c r="AJ54" s="29" t="e">
        <f t="shared" ca="1" si="31"/>
        <v>#REF!</v>
      </c>
      <c r="AK54" s="29" t="e">
        <f t="shared" ca="1" si="32"/>
        <v>#REF!</v>
      </c>
      <c r="AL54" s="29" t="e">
        <f t="shared" ca="1" si="33"/>
        <v>#REF!</v>
      </c>
      <c r="AM54" s="29" t="e">
        <f t="shared" ca="1" si="34"/>
        <v>#REF!</v>
      </c>
      <c r="AN54" s="29" t="e">
        <f t="shared" ca="1" si="35"/>
        <v>#REF!</v>
      </c>
      <c r="AO54" s="29" t="e">
        <f t="shared" ca="1" si="36"/>
        <v>#REF!</v>
      </c>
      <c r="AP54" s="29">
        <f t="shared" ca="1" si="37"/>
        <v>0.139854928496639</v>
      </c>
      <c r="AQ54" s="29" t="e">
        <f t="shared" ca="1" si="38"/>
        <v>#REF!</v>
      </c>
      <c r="AR54" s="29" t="e">
        <f t="shared" ca="1" si="39"/>
        <v>#REF!</v>
      </c>
      <c r="AS54" s="29">
        <f t="shared" ca="1" si="40"/>
        <v>4.7357814499563498</v>
      </c>
      <c r="AT54" s="29">
        <f t="shared" ca="1" si="41"/>
        <v>4.5298935052767604</v>
      </c>
      <c r="AU54" s="29" t="e">
        <f t="shared" ca="1" si="42"/>
        <v>#REF!</v>
      </c>
      <c r="AV54" s="29" t="e">
        <f t="shared" ca="1" si="43"/>
        <v>#REF!</v>
      </c>
      <c r="AW54" s="29" t="e">
        <f t="shared" ca="1" si="44"/>
        <v>#REF!</v>
      </c>
      <c r="AX54" s="29" t="e">
        <f t="shared" ca="1" si="45"/>
        <v>#REF!</v>
      </c>
      <c r="AY54" s="29" t="e">
        <f t="shared" ca="1" si="46"/>
        <v>#REF!</v>
      </c>
      <c r="AZ54" s="29">
        <f t="shared" ca="1" si="47"/>
        <v>5.3177628721710199</v>
      </c>
      <c r="BA54" s="29" t="e">
        <f t="shared" ca="1" si="48"/>
        <v>#REF!</v>
      </c>
      <c r="BB54" s="29">
        <f t="shared" ca="1" si="49"/>
        <v>0.14527396224438999</v>
      </c>
      <c r="BC54" s="29" t="e">
        <f t="shared" ca="1" si="50"/>
        <v>#REF!</v>
      </c>
      <c r="BD54" s="29">
        <f t="shared" ca="1" si="51"/>
        <v>3.9803844884565498</v>
      </c>
      <c r="BE54" s="29" t="e">
        <f t="shared" ca="1" si="52"/>
        <v>#REF!</v>
      </c>
      <c r="BF54" s="29" t="e">
        <f t="shared" ca="1" si="53"/>
        <v>#REF!</v>
      </c>
      <c r="BG54" s="29" t="e">
        <f t="shared" ca="1" si="54"/>
        <v>#REF!</v>
      </c>
      <c r="BH54" s="29" t="e">
        <f t="shared" ca="1" si="55"/>
        <v>#REF!</v>
      </c>
      <c r="BI54" s="29">
        <f t="shared" ca="1" si="56"/>
        <v>4.4329131909265396</v>
      </c>
      <c r="BJ54" s="29" t="e">
        <f t="shared" ca="1" si="57"/>
        <v>#REF!</v>
      </c>
      <c r="BK54" s="29" t="e">
        <f t="shared" ca="1" si="58"/>
        <v>#REF!</v>
      </c>
      <c r="BL54" s="29" t="e">
        <f t="shared" ca="1" si="59"/>
        <v>#REF!</v>
      </c>
      <c r="BM54" s="29" t="e">
        <f t="shared" ca="1" si="60"/>
        <v>#REF!</v>
      </c>
      <c r="BN54" s="29">
        <f t="shared" ca="1" si="61"/>
        <v>5.3159483454925196</v>
      </c>
      <c r="BO54" s="29">
        <f t="shared" ca="1" si="62"/>
        <v>-3.6414154654322499</v>
      </c>
      <c r="BP54" s="29" t="e">
        <f t="shared" ca="1" si="75"/>
        <v>#REF!</v>
      </c>
      <c r="BQ54" s="29" t="e">
        <f t="shared" ca="1" si="75"/>
        <v>#REF!</v>
      </c>
      <c r="BR54" s="29" t="e">
        <f t="shared" ca="1" si="75"/>
        <v>#REF!</v>
      </c>
      <c r="BS54" s="29" t="e">
        <f t="shared" ca="1" si="75"/>
        <v>#REF!</v>
      </c>
      <c r="BT54" s="29" t="e">
        <f t="shared" ca="1" si="75"/>
        <v>#REF!</v>
      </c>
      <c r="BU54" s="29" t="e">
        <f t="shared" ca="1" si="75"/>
        <v>#REF!</v>
      </c>
      <c r="BV54" s="29" t="e">
        <f t="shared" ca="1" si="75"/>
        <v>#REF!</v>
      </c>
      <c r="BW54" s="29" t="e">
        <f t="shared" ca="1" si="75"/>
        <v>#REF!</v>
      </c>
      <c r="BX54" s="29" t="e">
        <f t="shared" ca="1" si="75"/>
        <v>#REF!</v>
      </c>
      <c r="BY54" s="29" t="e">
        <f t="shared" ca="1" si="75"/>
        <v>#REF!</v>
      </c>
    </row>
    <row r="55" spans="4:77" x14ac:dyDescent="0.3">
      <c r="D55" s="28">
        <f t="shared" ca="1" si="63"/>
        <v>39417</v>
      </c>
      <c r="E55" s="28">
        <f t="shared" ca="1" si="74"/>
        <v>39417</v>
      </c>
      <c r="F55" s="29" t="e">
        <f t="shared" si="64"/>
        <v>#VALUE!</v>
      </c>
      <c r="G55" s="29" t="str">
        <f t="shared" si="65"/>
        <v/>
      </c>
      <c r="H55" s="29" t="str">
        <f t="shared" si="66"/>
        <v/>
      </c>
      <c r="I55" s="29" t="str">
        <f t="shared" si="67"/>
        <v/>
      </c>
      <c r="J55" s="29" t="str">
        <f t="shared" si="68"/>
        <v/>
      </c>
      <c r="K55" s="29" t="str">
        <f t="shared" si="69"/>
        <v/>
      </c>
      <c r="L55" s="29" t="str">
        <f t="shared" si="70"/>
        <v/>
      </c>
      <c r="M55" s="29" t="str">
        <f t="shared" si="71"/>
        <v/>
      </c>
      <c r="N55" s="29" t="str">
        <f t="shared" si="72"/>
        <v/>
      </c>
      <c r="O55" s="29">
        <f t="shared" ca="1" si="10"/>
        <v>1.7444145857450799</v>
      </c>
      <c r="P55" s="29" t="e">
        <f t="shared" ca="1" si="11"/>
        <v>#REF!</v>
      </c>
      <c r="Q55" s="29" t="e">
        <f t="shared" ca="1" si="12"/>
        <v>#REF!</v>
      </c>
      <c r="R55" s="29" t="e">
        <f t="shared" ca="1" si="13"/>
        <v>#REF!</v>
      </c>
      <c r="S55" s="29">
        <f t="shared" ca="1" si="14"/>
        <v>6.7840346718664399</v>
      </c>
      <c r="T55" s="29" t="e">
        <f t="shared" ca="1" si="15"/>
        <v>#REF!</v>
      </c>
      <c r="U55" s="29">
        <f t="shared" ca="1" si="16"/>
        <v>1.0224854439765001</v>
      </c>
      <c r="V55" s="29">
        <f t="shared" ca="1" si="17"/>
        <v>2.0648668768558198</v>
      </c>
      <c r="W55" s="29" t="e">
        <f t="shared" ca="1" si="18"/>
        <v>#REF!</v>
      </c>
      <c r="X55" s="29">
        <f t="shared" ca="1" si="19"/>
        <v>-0.174624268223006</v>
      </c>
      <c r="Y55" s="29" t="e">
        <f t="shared" ca="1" si="20"/>
        <v>#REF!</v>
      </c>
      <c r="Z55" s="29" t="e">
        <f t="shared" ca="1" si="21"/>
        <v>#REF!</v>
      </c>
      <c r="AA55" s="29" t="e">
        <f t="shared" ca="1" si="22"/>
        <v>#REF!</v>
      </c>
      <c r="AB55" s="29">
        <f t="shared" ca="1" si="23"/>
        <v>-0.81380430431284001</v>
      </c>
      <c r="AC55" s="29">
        <f t="shared" ca="1" si="24"/>
        <v>3.0041491725000702</v>
      </c>
      <c r="AD55" s="29" t="e">
        <f t="shared" ca="1" si="25"/>
        <v>#REF!</v>
      </c>
      <c r="AE55" s="29">
        <f t="shared" ca="1" si="26"/>
        <v>8.9668615984406994</v>
      </c>
      <c r="AF55" s="29" t="e">
        <f t="shared" ca="1" si="27"/>
        <v>#REF!</v>
      </c>
      <c r="AG55" s="29">
        <f t="shared" ca="1" si="28"/>
        <v>3.2357227096705401</v>
      </c>
      <c r="AH55" s="29" t="e">
        <f t="shared" ca="1" si="29"/>
        <v>#REF!</v>
      </c>
      <c r="AI55" s="29" t="e">
        <f t="shared" ca="1" si="30"/>
        <v>#REF!</v>
      </c>
      <c r="AJ55" s="29" t="e">
        <f t="shared" ca="1" si="31"/>
        <v>#REF!</v>
      </c>
      <c r="AK55" s="29" t="e">
        <f t="shared" ca="1" si="32"/>
        <v>#REF!</v>
      </c>
      <c r="AL55" s="29" t="e">
        <f t="shared" ca="1" si="33"/>
        <v>#REF!</v>
      </c>
      <c r="AM55" s="29" t="e">
        <f t="shared" ca="1" si="34"/>
        <v>#REF!</v>
      </c>
      <c r="AN55" s="29" t="e">
        <f t="shared" ca="1" si="35"/>
        <v>#REF!</v>
      </c>
      <c r="AO55" s="29" t="e">
        <f t="shared" ca="1" si="36"/>
        <v>#REF!</v>
      </c>
      <c r="AP55" s="29">
        <f t="shared" ca="1" si="37"/>
        <v>0.139854928496639</v>
      </c>
      <c r="AQ55" s="29" t="e">
        <f t="shared" ca="1" si="38"/>
        <v>#REF!</v>
      </c>
      <c r="AR55" s="29" t="e">
        <f t="shared" ca="1" si="39"/>
        <v>#REF!</v>
      </c>
      <c r="AS55" s="29">
        <f t="shared" ca="1" si="40"/>
        <v>4.7357814499563498</v>
      </c>
      <c r="AT55" s="29">
        <f t="shared" ca="1" si="41"/>
        <v>4.5298935052767604</v>
      </c>
      <c r="AU55" s="29" t="e">
        <f t="shared" ca="1" si="42"/>
        <v>#REF!</v>
      </c>
      <c r="AV55" s="29" t="e">
        <f t="shared" ca="1" si="43"/>
        <v>#REF!</v>
      </c>
      <c r="AW55" s="29" t="e">
        <f t="shared" ca="1" si="44"/>
        <v>#REF!</v>
      </c>
      <c r="AX55" s="29" t="e">
        <f t="shared" ca="1" si="45"/>
        <v>#REF!</v>
      </c>
      <c r="AY55" s="29" t="e">
        <f t="shared" ca="1" si="46"/>
        <v>#REF!</v>
      </c>
      <c r="AZ55" s="29">
        <f t="shared" ca="1" si="47"/>
        <v>5.3177628721710199</v>
      </c>
      <c r="BA55" s="29" t="e">
        <f t="shared" ca="1" si="48"/>
        <v>#REF!</v>
      </c>
      <c r="BB55" s="29">
        <f t="shared" ca="1" si="49"/>
        <v>0.14527396224438999</v>
      </c>
      <c r="BC55" s="29" t="e">
        <f t="shared" ca="1" si="50"/>
        <v>#REF!</v>
      </c>
      <c r="BD55" s="29">
        <f t="shared" ca="1" si="51"/>
        <v>3.9803844884565498</v>
      </c>
      <c r="BE55" s="29" t="e">
        <f t="shared" ca="1" si="52"/>
        <v>#REF!</v>
      </c>
      <c r="BF55" s="29" t="e">
        <f t="shared" ca="1" si="53"/>
        <v>#REF!</v>
      </c>
      <c r="BG55" s="29" t="e">
        <f t="shared" ca="1" si="54"/>
        <v>#REF!</v>
      </c>
      <c r="BH55" s="29" t="e">
        <f t="shared" ca="1" si="55"/>
        <v>#REF!</v>
      </c>
      <c r="BI55" s="29">
        <f t="shared" ca="1" si="56"/>
        <v>4.4329131909265396</v>
      </c>
      <c r="BJ55" s="29" t="e">
        <f t="shared" ca="1" si="57"/>
        <v>#REF!</v>
      </c>
      <c r="BK55" s="29" t="e">
        <f t="shared" ca="1" si="58"/>
        <v>#REF!</v>
      </c>
      <c r="BL55" s="29" t="e">
        <f t="shared" ca="1" si="59"/>
        <v>#REF!</v>
      </c>
      <c r="BM55" s="29" t="e">
        <f t="shared" ca="1" si="60"/>
        <v>#REF!</v>
      </c>
      <c r="BN55" s="29">
        <f t="shared" ca="1" si="61"/>
        <v>5.3159483454925196</v>
      </c>
      <c r="BO55" s="29">
        <f t="shared" ca="1" si="62"/>
        <v>-3.6414154654322499</v>
      </c>
      <c r="BP55" s="29" t="e">
        <f t="shared" ca="1" si="75"/>
        <v>#REF!</v>
      </c>
      <c r="BQ55" s="29" t="e">
        <f t="shared" ca="1" si="75"/>
        <v>#REF!</v>
      </c>
      <c r="BR55" s="29" t="e">
        <f t="shared" ca="1" si="75"/>
        <v>#REF!</v>
      </c>
      <c r="BS55" s="29" t="e">
        <f t="shared" ca="1" si="75"/>
        <v>#REF!</v>
      </c>
      <c r="BT55" s="29" t="e">
        <f t="shared" ca="1" si="75"/>
        <v>#REF!</v>
      </c>
      <c r="BU55" s="29" t="e">
        <f t="shared" ca="1" si="75"/>
        <v>#REF!</v>
      </c>
      <c r="BV55" s="29" t="e">
        <f t="shared" ca="1" si="75"/>
        <v>#REF!</v>
      </c>
      <c r="BW55" s="29" t="e">
        <f t="shared" ca="1" si="75"/>
        <v>#REF!</v>
      </c>
      <c r="BX55" s="29" t="e">
        <f t="shared" ca="1" si="75"/>
        <v>#REF!</v>
      </c>
      <c r="BY55" s="29" t="e">
        <f t="shared" ca="1" si="75"/>
        <v>#REF!</v>
      </c>
    </row>
    <row r="56" spans="4:77" x14ac:dyDescent="0.3">
      <c r="D56" s="28">
        <f t="shared" ca="1" si="63"/>
        <v>39448</v>
      </c>
      <c r="E56" s="28">
        <f t="shared" ca="1" si="74"/>
        <v>39448</v>
      </c>
      <c r="F56" s="29" t="e">
        <f t="shared" si="64"/>
        <v>#VALUE!</v>
      </c>
      <c r="G56" s="29" t="str">
        <f t="shared" si="65"/>
        <v/>
      </c>
      <c r="H56" s="29" t="str">
        <f t="shared" si="66"/>
        <v/>
      </c>
      <c r="I56" s="29" t="str">
        <f t="shared" si="67"/>
        <v/>
      </c>
      <c r="J56" s="29" t="str">
        <f t="shared" si="68"/>
        <v/>
      </c>
      <c r="K56" s="29" t="str">
        <f t="shared" si="69"/>
        <v/>
      </c>
      <c r="L56" s="29" t="str">
        <f t="shared" si="70"/>
        <v/>
      </c>
      <c r="M56" s="29" t="str">
        <f t="shared" si="71"/>
        <v/>
      </c>
      <c r="N56" s="29" t="str">
        <f t="shared" si="72"/>
        <v/>
      </c>
      <c r="O56" s="29">
        <f t="shared" ca="1" si="10"/>
        <v>6.5254526074667298</v>
      </c>
      <c r="P56" s="29" t="e">
        <f t="shared" ca="1" si="11"/>
        <v>#REF!</v>
      </c>
      <c r="Q56" s="29" t="e">
        <f t="shared" ca="1" si="12"/>
        <v>#REF!</v>
      </c>
      <c r="R56" s="29" t="e">
        <f t="shared" ca="1" si="13"/>
        <v>#REF!</v>
      </c>
      <c r="S56" s="29">
        <f t="shared" ca="1" si="14"/>
        <v>4.7595232777054104</v>
      </c>
      <c r="T56" s="29" t="e">
        <f t="shared" ca="1" si="15"/>
        <v>#REF!</v>
      </c>
      <c r="U56" s="29">
        <f t="shared" ca="1" si="16"/>
        <v>2.6475106990417498</v>
      </c>
      <c r="V56" s="29">
        <f t="shared" ca="1" si="17"/>
        <v>0.680795225859118</v>
      </c>
      <c r="W56" s="29" t="e">
        <f t="shared" ca="1" si="18"/>
        <v>#REF!</v>
      </c>
      <c r="X56" s="29">
        <f t="shared" ca="1" si="19"/>
        <v>-0.30964589592167202</v>
      </c>
      <c r="Y56" s="29" t="e">
        <f t="shared" ca="1" si="20"/>
        <v>#REF!</v>
      </c>
      <c r="Z56" s="29" t="e">
        <f t="shared" ca="1" si="21"/>
        <v>#REF!</v>
      </c>
      <c r="AA56" s="29" t="e">
        <f t="shared" ca="1" si="22"/>
        <v>#REF!</v>
      </c>
      <c r="AB56" s="29">
        <f t="shared" ca="1" si="23"/>
        <v>-5.5710062151535601E-2</v>
      </c>
      <c r="AC56" s="29">
        <f t="shared" ca="1" si="24"/>
        <v>1.97619690872415</v>
      </c>
      <c r="AD56" s="29" t="e">
        <f t="shared" ca="1" si="25"/>
        <v>#REF!</v>
      </c>
      <c r="AE56" s="29">
        <f t="shared" ca="1" si="26"/>
        <v>9.4488188976378105</v>
      </c>
      <c r="AF56" s="29" t="e">
        <f t="shared" ca="1" si="27"/>
        <v>#REF!</v>
      </c>
      <c r="AG56" s="29">
        <f t="shared" ca="1" si="28"/>
        <v>-1.9918010370163199</v>
      </c>
      <c r="AH56" s="29" t="e">
        <f t="shared" ca="1" si="29"/>
        <v>#REF!</v>
      </c>
      <c r="AI56" s="29" t="e">
        <f t="shared" ca="1" si="30"/>
        <v>#REF!</v>
      </c>
      <c r="AJ56" s="29" t="e">
        <f t="shared" ca="1" si="31"/>
        <v>#REF!</v>
      </c>
      <c r="AK56" s="29" t="e">
        <f t="shared" ca="1" si="32"/>
        <v>#REF!</v>
      </c>
      <c r="AL56" s="29" t="e">
        <f t="shared" ca="1" si="33"/>
        <v>#REF!</v>
      </c>
      <c r="AM56" s="29" t="e">
        <f t="shared" ca="1" si="34"/>
        <v>#REF!</v>
      </c>
      <c r="AN56" s="29" t="e">
        <f t="shared" ca="1" si="35"/>
        <v>#REF!</v>
      </c>
      <c r="AO56" s="29" t="e">
        <f t="shared" ca="1" si="36"/>
        <v>#REF!</v>
      </c>
      <c r="AP56" s="29">
        <f t="shared" ca="1" si="37"/>
        <v>1.3343753072031299</v>
      </c>
      <c r="AQ56" s="29" t="e">
        <f t="shared" ca="1" si="38"/>
        <v>#REF!</v>
      </c>
      <c r="AR56" s="29" t="e">
        <f t="shared" ca="1" si="39"/>
        <v>#REF!</v>
      </c>
      <c r="AS56" s="29">
        <f t="shared" ca="1" si="40"/>
        <v>4.3252849789700303</v>
      </c>
      <c r="AT56" s="29">
        <f t="shared" ca="1" si="41"/>
        <v>4.3957122193252198</v>
      </c>
      <c r="AU56" s="29" t="e">
        <f t="shared" ca="1" si="42"/>
        <v>#REF!</v>
      </c>
      <c r="AV56" s="29" t="e">
        <f t="shared" ca="1" si="43"/>
        <v>#REF!</v>
      </c>
      <c r="AW56" s="29" t="e">
        <f t="shared" ca="1" si="44"/>
        <v>#REF!</v>
      </c>
      <c r="AX56" s="29" t="e">
        <f t="shared" ca="1" si="45"/>
        <v>#REF!</v>
      </c>
      <c r="AY56" s="29" t="e">
        <f t="shared" ca="1" si="46"/>
        <v>#REF!</v>
      </c>
      <c r="AZ56" s="29">
        <f t="shared" ca="1" si="47"/>
        <v>7.6494845360824799</v>
      </c>
      <c r="BA56" s="29" t="e">
        <f t="shared" ca="1" si="48"/>
        <v>#REF!</v>
      </c>
      <c r="BB56" s="29">
        <f t="shared" ca="1" si="49"/>
        <v>0.95938525289936805</v>
      </c>
      <c r="BC56" s="29" t="e">
        <f t="shared" ca="1" si="50"/>
        <v>#REF!</v>
      </c>
      <c r="BD56" s="29">
        <f t="shared" ca="1" si="51"/>
        <v>1.7279954654882901</v>
      </c>
      <c r="BE56" s="29" t="e">
        <f t="shared" ca="1" si="52"/>
        <v>#REF!</v>
      </c>
      <c r="BF56" s="29" t="e">
        <f t="shared" ca="1" si="53"/>
        <v>#REF!</v>
      </c>
      <c r="BG56" s="29" t="e">
        <f t="shared" ca="1" si="54"/>
        <v>#REF!</v>
      </c>
      <c r="BH56" s="29" t="e">
        <f t="shared" ca="1" si="55"/>
        <v>#REF!</v>
      </c>
      <c r="BI56" s="29">
        <f t="shared" ca="1" si="56"/>
        <v>6.6731024133048704</v>
      </c>
      <c r="BJ56" s="29" t="e">
        <f t="shared" ca="1" si="57"/>
        <v>#REF!</v>
      </c>
      <c r="BK56" s="29" t="e">
        <f t="shared" ca="1" si="58"/>
        <v>#REF!</v>
      </c>
      <c r="BL56" s="29" t="e">
        <f t="shared" ca="1" si="59"/>
        <v>#REF!</v>
      </c>
      <c r="BM56" s="29" t="e">
        <f t="shared" ca="1" si="60"/>
        <v>#REF!</v>
      </c>
      <c r="BN56" s="29">
        <f t="shared" ca="1" si="61"/>
        <v>4.6840761581758201</v>
      </c>
      <c r="BO56" s="29">
        <f t="shared" ca="1" si="62"/>
        <v>-16.875173913571601</v>
      </c>
      <c r="BP56" s="29" t="e">
        <f t="shared" ca="1" si="75"/>
        <v>#REF!</v>
      </c>
      <c r="BQ56" s="29" t="e">
        <f t="shared" ca="1" si="75"/>
        <v>#REF!</v>
      </c>
      <c r="BR56" s="29" t="e">
        <f t="shared" ca="1" si="75"/>
        <v>#REF!</v>
      </c>
      <c r="BS56" s="29" t="e">
        <f t="shared" ca="1" si="75"/>
        <v>#REF!</v>
      </c>
      <c r="BT56" s="29" t="e">
        <f t="shared" ca="1" si="75"/>
        <v>#REF!</v>
      </c>
      <c r="BU56" s="29" t="e">
        <f t="shared" ca="1" si="75"/>
        <v>#REF!</v>
      </c>
      <c r="BV56" s="29" t="e">
        <f t="shared" ca="1" si="75"/>
        <v>#REF!</v>
      </c>
      <c r="BW56" s="29" t="e">
        <f t="shared" ca="1" si="75"/>
        <v>#REF!</v>
      </c>
      <c r="BX56" s="29" t="e">
        <f t="shared" ca="1" si="75"/>
        <v>#REF!</v>
      </c>
      <c r="BY56" s="29" t="e">
        <f t="shared" ca="1" si="75"/>
        <v>#REF!</v>
      </c>
    </row>
    <row r="57" spans="4:77" x14ac:dyDescent="0.3">
      <c r="D57" s="28">
        <f t="shared" ca="1" si="63"/>
        <v>39479</v>
      </c>
      <c r="E57" s="28">
        <f t="shared" ca="1" si="74"/>
        <v>39479</v>
      </c>
      <c r="F57" s="29" t="e">
        <f t="shared" si="64"/>
        <v>#VALUE!</v>
      </c>
      <c r="G57" s="29" t="str">
        <f t="shared" si="65"/>
        <v/>
      </c>
      <c r="H57" s="29" t="str">
        <f t="shared" si="66"/>
        <v/>
      </c>
      <c r="I57" s="29" t="str">
        <f t="shared" si="67"/>
        <v/>
      </c>
      <c r="J57" s="29" t="str">
        <f t="shared" si="68"/>
        <v/>
      </c>
      <c r="K57" s="29" t="str">
        <f t="shared" si="69"/>
        <v/>
      </c>
      <c r="L57" s="29" t="str">
        <f t="shared" si="70"/>
        <v/>
      </c>
      <c r="M57" s="29" t="str">
        <f t="shared" si="71"/>
        <v/>
      </c>
      <c r="N57" s="29" t="str">
        <f t="shared" si="72"/>
        <v/>
      </c>
      <c r="O57" s="29">
        <f t="shared" ca="1" si="10"/>
        <v>6.5254526074667298</v>
      </c>
      <c r="P57" s="29" t="e">
        <f t="shared" ca="1" si="11"/>
        <v>#REF!</v>
      </c>
      <c r="Q57" s="29" t="e">
        <f t="shared" ca="1" si="12"/>
        <v>#REF!</v>
      </c>
      <c r="R57" s="29" t="e">
        <f t="shared" ca="1" si="13"/>
        <v>#REF!</v>
      </c>
      <c r="S57" s="29">
        <f t="shared" ca="1" si="14"/>
        <v>4.7595232777054104</v>
      </c>
      <c r="T57" s="29" t="e">
        <f t="shared" ca="1" si="15"/>
        <v>#REF!</v>
      </c>
      <c r="U57" s="29">
        <f t="shared" ca="1" si="16"/>
        <v>2.6475106990417498</v>
      </c>
      <c r="V57" s="29">
        <f t="shared" ca="1" si="17"/>
        <v>0.680795225859118</v>
      </c>
      <c r="W57" s="29" t="e">
        <f t="shared" ca="1" si="18"/>
        <v>#REF!</v>
      </c>
      <c r="X57" s="29">
        <f t="shared" ca="1" si="19"/>
        <v>-0.30964589592167202</v>
      </c>
      <c r="Y57" s="29" t="e">
        <f t="shared" ca="1" si="20"/>
        <v>#REF!</v>
      </c>
      <c r="Z57" s="29" t="e">
        <f t="shared" ca="1" si="21"/>
        <v>#REF!</v>
      </c>
      <c r="AA57" s="29" t="e">
        <f t="shared" ca="1" si="22"/>
        <v>#REF!</v>
      </c>
      <c r="AB57" s="29">
        <f t="shared" ca="1" si="23"/>
        <v>-5.5710062151535601E-2</v>
      </c>
      <c r="AC57" s="29">
        <f t="shared" ca="1" si="24"/>
        <v>1.97619690872415</v>
      </c>
      <c r="AD57" s="29" t="e">
        <f t="shared" ca="1" si="25"/>
        <v>#REF!</v>
      </c>
      <c r="AE57" s="29">
        <f t="shared" ca="1" si="26"/>
        <v>9.4488188976378105</v>
      </c>
      <c r="AF57" s="29" t="e">
        <f t="shared" ca="1" si="27"/>
        <v>#REF!</v>
      </c>
      <c r="AG57" s="29">
        <f t="shared" ca="1" si="28"/>
        <v>-1.9918010370163199</v>
      </c>
      <c r="AH57" s="29" t="e">
        <f t="shared" ca="1" si="29"/>
        <v>#REF!</v>
      </c>
      <c r="AI57" s="29" t="e">
        <f t="shared" ca="1" si="30"/>
        <v>#REF!</v>
      </c>
      <c r="AJ57" s="29" t="e">
        <f t="shared" ca="1" si="31"/>
        <v>#REF!</v>
      </c>
      <c r="AK57" s="29" t="e">
        <f t="shared" ca="1" si="32"/>
        <v>#REF!</v>
      </c>
      <c r="AL57" s="29" t="e">
        <f t="shared" ca="1" si="33"/>
        <v>#REF!</v>
      </c>
      <c r="AM57" s="29" t="e">
        <f t="shared" ca="1" si="34"/>
        <v>#REF!</v>
      </c>
      <c r="AN57" s="29" t="e">
        <f t="shared" ca="1" si="35"/>
        <v>#REF!</v>
      </c>
      <c r="AO57" s="29" t="e">
        <f t="shared" ca="1" si="36"/>
        <v>#REF!</v>
      </c>
      <c r="AP57" s="29">
        <f t="shared" ca="1" si="37"/>
        <v>1.3343753072031299</v>
      </c>
      <c r="AQ57" s="29" t="e">
        <f t="shared" ca="1" si="38"/>
        <v>#REF!</v>
      </c>
      <c r="AR57" s="29" t="e">
        <f t="shared" ca="1" si="39"/>
        <v>#REF!</v>
      </c>
      <c r="AS57" s="29">
        <f t="shared" ca="1" si="40"/>
        <v>4.3252849789700303</v>
      </c>
      <c r="AT57" s="29">
        <f t="shared" ca="1" si="41"/>
        <v>4.3957122193252198</v>
      </c>
      <c r="AU57" s="29" t="e">
        <f t="shared" ca="1" si="42"/>
        <v>#REF!</v>
      </c>
      <c r="AV57" s="29" t="e">
        <f t="shared" ca="1" si="43"/>
        <v>#REF!</v>
      </c>
      <c r="AW57" s="29" t="e">
        <f t="shared" ca="1" si="44"/>
        <v>#REF!</v>
      </c>
      <c r="AX57" s="29" t="e">
        <f t="shared" ca="1" si="45"/>
        <v>#REF!</v>
      </c>
      <c r="AY57" s="29" t="e">
        <f t="shared" ca="1" si="46"/>
        <v>#REF!</v>
      </c>
      <c r="AZ57" s="29">
        <f t="shared" ca="1" si="47"/>
        <v>7.6494845360824799</v>
      </c>
      <c r="BA57" s="29" t="e">
        <f t="shared" ca="1" si="48"/>
        <v>#REF!</v>
      </c>
      <c r="BB57" s="29">
        <f t="shared" ca="1" si="49"/>
        <v>0.95938525289936805</v>
      </c>
      <c r="BC57" s="29" t="e">
        <f t="shared" ca="1" si="50"/>
        <v>#REF!</v>
      </c>
      <c r="BD57" s="29">
        <f t="shared" ca="1" si="51"/>
        <v>1.7279954654882901</v>
      </c>
      <c r="BE57" s="29" t="e">
        <f t="shared" ca="1" si="52"/>
        <v>#REF!</v>
      </c>
      <c r="BF57" s="29" t="e">
        <f t="shared" ca="1" si="53"/>
        <v>#REF!</v>
      </c>
      <c r="BG57" s="29" t="e">
        <f t="shared" ca="1" si="54"/>
        <v>#REF!</v>
      </c>
      <c r="BH57" s="29" t="e">
        <f t="shared" ca="1" si="55"/>
        <v>#REF!</v>
      </c>
      <c r="BI57" s="29">
        <f t="shared" ca="1" si="56"/>
        <v>6.6731024133048704</v>
      </c>
      <c r="BJ57" s="29" t="e">
        <f t="shared" ca="1" si="57"/>
        <v>#REF!</v>
      </c>
      <c r="BK57" s="29" t="e">
        <f t="shared" ca="1" si="58"/>
        <v>#REF!</v>
      </c>
      <c r="BL57" s="29" t="e">
        <f t="shared" ca="1" si="59"/>
        <v>#REF!</v>
      </c>
      <c r="BM57" s="29" t="e">
        <f t="shared" ca="1" si="60"/>
        <v>#REF!</v>
      </c>
      <c r="BN57" s="29">
        <f t="shared" ca="1" si="61"/>
        <v>4.6840761581758201</v>
      </c>
      <c r="BO57" s="29">
        <f t="shared" ca="1" si="62"/>
        <v>-16.875173913571601</v>
      </c>
      <c r="BP57" s="29" t="e">
        <f t="shared" ca="1" si="75"/>
        <v>#REF!</v>
      </c>
      <c r="BQ57" s="29" t="e">
        <f t="shared" ca="1" si="75"/>
        <v>#REF!</v>
      </c>
      <c r="BR57" s="29" t="e">
        <f t="shared" ca="1" si="75"/>
        <v>#REF!</v>
      </c>
      <c r="BS57" s="29" t="e">
        <f t="shared" ca="1" si="75"/>
        <v>#REF!</v>
      </c>
      <c r="BT57" s="29" t="e">
        <f t="shared" ca="1" si="75"/>
        <v>#REF!</v>
      </c>
      <c r="BU57" s="29" t="e">
        <f t="shared" ca="1" si="75"/>
        <v>#REF!</v>
      </c>
      <c r="BV57" s="29" t="e">
        <f t="shared" ca="1" si="75"/>
        <v>#REF!</v>
      </c>
      <c r="BW57" s="29" t="e">
        <f t="shared" ca="1" si="75"/>
        <v>#REF!</v>
      </c>
      <c r="BX57" s="29" t="e">
        <f t="shared" ca="1" si="75"/>
        <v>#REF!</v>
      </c>
      <c r="BY57" s="29" t="e">
        <f t="shared" ca="1" si="75"/>
        <v>#REF!</v>
      </c>
    </row>
    <row r="58" spans="4:77" x14ac:dyDescent="0.3">
      <c r="D58" s="28">
        <f t="shared" ca="1" si="63"/>
        <v>39508</v>
      </c>
      <c r="E58" s="28">
        <f t="shared" ca="1" si="74"/>
        <v>39508</v>
      </c>
      <c r="F58" s="29" t="e">
        <f t="shared" si="64"/>
        <v>#VALUE!</v>
      </c>
      <c r="G58" s="29" t="str">
        <f t="shared" si="65"/>
        <v/>
      </c>
      <c r="H58" s="29" t="str">
        <f t="shared" si="66"/>
        <v/>
      </c>
      <c r="I58" s="29" t="str">
        <f t="shared" si="67"/>
        <v/>
      </c>
      <c r="J58" s="29" t="str">
        <f t="shared" si="68"/>
        <v/>
      </c>
      <c r="K58" s="29" t="str">
        <f t="shared" si="69"/>
        <v/>
      </c>
      <c r="L58" s="29" t="str">
        <f t="shared" si="70"/>
        <v/>
      </c>
      <c r="M58" s="29" t="str">
        <f t="shared" si="71"/>
        <v/>
      </c>
      <c r="N58" s="29" t="str">
        <f t="shared" si="72"/>
        <v/>
      </c>
      <c r="O58" s="29">
        <f t="shared" ca="1" si="10"/>
        <v>6.5254526074667298</v>
      </c>
      <c r="P58" s="29" t="e">
        <f t="shared" ca="1" si="11"/>
        <v>#REF!</v>
      </c>
      <c r="Q58" s="29" t="e">
        <f t="shared" ca="1" si="12"/>
        <v>#REF!</v>
      </c>
      <c r="R58" s="29" t="e">
        <f t="shared" ca="1" si="13"/>
        <v>#REF!</v>
      </c>
      <c r="S58" s="29">
        <f t="shared" ca="1" si="14"/>
        <v>4.7595232777054104</v>
      </c>
      <c r="T58" s="29" t="e">
        <f t="shared" ca="1" si="15"/>
        <v>#REF!</v>
      </c>
      <c r="U58" s="29">
        <f t="shared" ca="1" si="16"/>
        <v>2.6475106990417498</v>
      </c>
      <c r="V58" s="29">
        <f t="shared" ca="1" si="17"/>
        <v>0.680795225859118</v>
      </c>
      <c r="W58" s="29" t="e">
        <f t="shared" ca="1" si="18"/>
        <v>#REF!</v>
      </c>
      <c r="X58" s="29">
        <f t="shared" ca="1" si="19"/>
        <v>-0.30964589592167202</v>
      </c>
      <c r="Y58" s="29" t="e">
        <f t="shared" ca="1" si="20"/>
        <v>#REF!</v>
      </c>
      <c r="Z58" s="29" t="e">
        <f t="shared" ca="1" si="21"/>
        <v>#REF!</v>
      </c>
      <c r="AA58" s="29" t="e">
        <f t="shared" ca="1" si="22"/>
        <v>#REF!</v>
      </c>
      <c r="AB58" s="29">
        <f t="shared" ca="1" si="23"/>
        <v>-5.5710062151535601E-2</v>
      </c>
      <c r="AC58" s="29">
        <f t="shared" ca="1" si="24"/>
        <v>1.97619690872415</v>
      </c>
      <c r="AD58" s="29" t="e">
        <f t="shared" ca="1" si="25"/>
        <v>#REF!</v>
      </c>
      <c r="AE58" s="29">
        <f t="shared" ca="1" si="26"/>
        <v>9.4488188976378105</v>
      </c>
      <c r="AF58" s="29" t="e">
        <f t="shared" ca="1" si="27"/>
        <v>#REF!</v>
      </c>
      <c r="AG58" s="29">
        <f t="shared" ca="1" si="28"/>
        <v>-1.9918010370163199</v>
      </c>
      <c r="AH58" s="29" t="e">
        <f t="shared" ca="1" si="29"/>
        <v>#REF!</v>
      </c>
      <c r="AI58" s="29" t="e">
        <f t="shared" ca="1" si="30"/>
        <v>#REF!</v>
      </c>
      <c r="AJ58" s="29" t="e">
        <f t="shared" ca="1" si="31"/>
        <v>#REF!</v>
      </c>
      <c r="AK58" s="29" t="e">
        <f t="shared" ca="1" si="32"/>
        <v>#REF!</v>
      </c>
      <c r="AL58" s="29" t="e">
        <f t="shared" ca="1" si="33"/>
        <v>#REF!</v>
      </c>
      <c r="AM58" s="29" t="e">
        <f t="shared" ca="1" si="34"/>
        <v>#REF!</v>
      </c>
      <c r="AN58" s="29" t="e">
        <f t="shared" ca="1" si="35"/>
        <v>#REF!</v>
      </c>
      <c r="AO58" s="29" t="e">
        <f t="shared" ca="1" si="36"/>
        <v>#REF!</v>
      </c>
      <c r="AP58" s="29">
        <f t="shared" ca="1" si="37"/>
        <v>1.3343753072031299</v>
      </c>
      <c r="AQ58" s="29" t="e">
        <f t="shared" ca="1" si="38"/>
        <v>#REF!</v>
      </c>
      <c r="AR58" s="29" t="e">
        <f t="shared" ca="1" si="39"/>
        <v>#REF!</v>
      </c>
      <c r="AS58" s="29">
        <f t="shared" ca="1" si="40"/>
        <v>4.3252849789700303</v>
      </c>
      <c r="AT58" s="29">
        <f t="shared" ca="1" si="41"/>
        <v>4.3957122193252198</v>
      </c>
      <c r="AU58" s="29" t="e">
        <f t="shared" ca="1" si="42"/>
        <v>#REF!</v>
      </c>
      <c r="AV58" s="29" t="e">
        <f t="shared" ca="1" si="43"/>
        <v>#REF!</v>
      </c>
      <c r="AW58" s="29" t="e">
        <f t="shared" ca="1" si="44"/>
        <v>#REF!</v>
      </c>
      <c r="AX58" s="29" t="e">
        <f t="shared" ca="1" si="45"/>
        <v>#REF!</v>
      </c>
      <c r="AY58" s="29" t="e">
        <f t="shared" ca="1" si="46"/>
        <v>#REF!</v>
      </c>
      <c r="AZ58" s="29">
        <f t="shared" ca="1" si="47"/>
        <v>7.6494845360824799</v>
      </c>
      <c r="BA58" s="29" t="e">
        <f t="shared" ca="1" si="48"/>
        <v>#REF!</v>
      </c>
      <c r="BB58" s="29">
        <f t="shared" ca="1" si="49"/>
        <v>0.95938525289936805</v>
      </c>
      <c r="BC58" s="29" t="e">
        <f t="shared" ca="1" si="50"/>
        <v>#REF!</v>
      </c>
      <c r="BD58" s="29">
        <f t="shared" ca="1" si="51"/>
        <v>1.7279954654882901</v>
      </c>
      <c r="BE58" s="29" t="e">
        <f t="shared" ca="1" si="52"/>
        <v>#REF!</v>
      </c>
      <c r="BF58" s="29" t="e">
        <f t="shared" ca="1" si="53"/>
        <v>#REF!</v>
      </c>
      <c r="BG58" s="29" t="e">
        <f t="shared" ca="1" si="54"/>
        <v>#REF!</v>
      </c>
      <c r="BH58" s="29" t="e">
        <f t="shared" ca="1" si="55"/>
        <v>#REF!</v>
      </c>
      <c r="BI58" s="29">
        <f t="shared" ca="1" si="56"/>
        <v>6.6731024133048704</v>
      </c>
      <c r="BJ58" s="29" t="e">
        <f t="shared" ca="1" si="57"/>
        <v>#REF!</v>
      </c>
      <c r="BK58" s="29" t="e">
        <f t="shared" ca="1" si="58"/>
        <v>#REF!</v>
      </c>
      <c r="BL58" s="29" t="e">
        <f t="shared" ca="1" si="59"/>
        <v>#REF!</v>
      </c>
      <c r="BM58" s="29" t="e">
        <f t="shared" ca="1" si="60"/>
        <v>#REF!</v>
      </c>
      <c r="BN58" s="29">
        <f t="shared" ca="1" si="61"/>
        <v>4.6840761581758201</v>
      </c>
      <c r="BO58" s="29">
        <f t="shared" ca="1" si="62"/>
        <v>-16.875173913571601</v>
      </c>
      <c r="BP58" s="29" t="e">
        <f t="shared" ca="1" si="75"/>
        <v>#REF!</v>
      </c>
      <c r="BQ58" s="29" t="e">
        <f t="shared" ca="1" si="75"/>
        <v>#REF!</v>
      </c>
      <c r="BR58" s="29" t="e">
        <f t="shared" ca="1" si="75"/>
        <v>#REF!</v>
      </c>
      <c r="BS58" s="29" t="e">
        <f t="shared" ca="1" si="75"/>
        <v>#REF!</v>
      </c>
      <c r="BT58" s="29" t="e">
        <f t="shared" ca="1" si="75"/>
        <v>#REF!</v>
      </c>
      <c r="BU58" s="29" t="e">
        <f t="shared" ca="1" si="75"/>
        <v>#REF!</v>
      </c>
      <c r="BV58" s="29" t="e">
        <f t="shared" ca="1" si="75"/>
        <v>#REF!</v>
      </c>
      <c r="BW58" s="29" t="e">
        <f t="shared" ca="1" si="75"/>
        <v>#REF!</v>
      </c>
      <c r="BX58" s="29" t="e">
        <f t="shared" ca="1" si="75"/>
        <v>#REF!</v>
      </c>
      <c r="BY58" s="29" t="e">
        <f t="shared" ca="1" si="75"/>
        <v>#REF!</v>
      </c>
    </row>
    <row r="59" spans="4:77" x14ac:dyDescent="0.3">
      <c r="D59" s="28">
        <f t="shared" ca="1" si="63"/>
        <v>39539</v>
      </c>
      <c r="E59" s="28">
        <f t="shared" ca="1" si="74"/>
        <v>39539</v>
      </c>
      <c r="F59" s="29" t="e">
        <f t="shared" si="64"/>
        <v>#VALUE!</v>
      </c>
      <c r="G59" s="29" t="str">
        <f t="shared" si="65"/>
        <v/>
      </c>
      <c r="H59" s="29" t="str">
        <f t="shared" si="66"/>
        <v/>
      </c>
      <c r="I59" s="29" t="str">
        <f t="shared" si="67"/>
        <v/>
      </c>
      <c r="J59" s="29" t="str">
        <f t="shared" si="68"/>
        <v/>
      </c>
      <c r="K59" s="29" t="str">
        <f t="shared" si="69"/>
        <v/>
      </c>
      <c r="L59" s="29" t="str">
        <f t="shared" si="70"/>
        <v/>
      </c>
      <c r="M59" s="29" t="str">
        <f t="shared" si="71"/>
        <v/>
      </c>
      <c r="N59" s="29" t="str">
        <f t="shared" si="72"/>
        <v/>
      </c>
      <c r="O59" s="29">
        <f t="shared" ca="1" si="10"/>
        <v>6.5254526074667298</v>
      </c>
      <c r="P59" s="29" t="e">
        <f t="shared" ca="1" si="11"/>
        <v>#REF!</v>
      </c>
      <c r="Q59" s="29" t="e">
        <f t="shared" ca="1" si="12"/>
        <v>#REF!</v>
      </c>
      <c r="R59" s="29" t="e">
        <f t="shared" ca="1" si="13"/>
        <v>#REF!</v>
      </c>
      <c r="S59" s="29">
        <f t="shared" ca="1" si="14"/>
        <v>4.7595232777054104</v>
      </c>
      <c r="T59" s="29" t="e">
        <f t="shared" ca="1" si="15"/>
        <v>#REF!</v>
      </c>
      <c r="U59" s="29">
        <f t="shared" ca="1" si="16"/>
        <v>2.6475106990417498</v>
      </c>
      <c r="V59" s="29">
        <f t="shared" ca="1" si="17"/>
        <v>0.680795225859118</v>
      </c>
      <c r="W59" s="29" t="e">
        <f t="shared" ca="1" si="18"/>
        <v>#REF!</v>
      </c>
      <c r="X59" s="29">
        <f t="shared" ca="1" si="19"/>
        <v>-0.30964589592167202</v>
      </c>
      <c r="Y59" s="29" t="e">
        <f t="shared" ca="1" si="20"/>
        <v>#REF!</v>
      </c>
      <c r="Z59" s="29" t="e">
        <f t="shared" ca="1" si="21"/>
        <v>#REF!</v>
      </c>
      <c r="AA59" s="29" t="e">
        <f t="shared" ca="1" si="22"/>
        <v>#REF!</v>
      </c>
      <c r="AB59" s="29">
        <f t="shared" ca="1" si="23"/>
        <v>-5.5710062151535601E-2</v>
      </c>
      <c r="AC59" s="29">
        <f t="shared" ca="1" si="24"/>
        <v>1.97619690872415</v>
      </c>
      <c r="AD59" s="29" t="e">
        <f t="shared" ca="1" si="25"/>
        <v>#REF!</v>
      </c>
      <c r="AE59" s="29">
        <f t="shared" ca="1" si="26"/>
        <v>9.4488188976378105</v>
      </c>
      <c r="AF59" s="29" t="e">
        <f t="shared" ca="1" si="27"/>
        <v>#REF!</v>
      </c>
      <c r="AG59" s="29">
        <f t="shared" ca="1" si="28"/>
        <v>-1.9918010370163199</v>
      </c>
      <c r="AH59" s="29" t="e">
        <f t="shared" ca="1" si="29"/>
        <v>#REF!</v>
      </c>
      <c r="AI59" s="29" t="e">
        <f t="shared" ca="1" si="30"/>
        <v>#REF!</v>
      </c>
      <c r="AJ59" s="29" t="e">
        <f t="shared" ca="1" si="31"/>
        <v>#REF!</v>
      </c>
      <c r="AK59" s="29" t="e">
        <f t="shared" ca="1" si="32"/>
        <v>#REF!</v>
      </c>
      <c r="AL59" s="29" t="e">
        <f t="shared" ca="1" si="33"/>
        <v>#REF!</v>
      </c>
      <c r="AM59" s="29" t="e">
        <f t="shared" ca="1" si="34"/>
        <v>#REF!</v>
      </c>
      <c r="AN59" s="29" t="e">
        <f t="shared" ca="1" si="35"/>
        <v>#REF!</v>
      </c>
      <c r="AO59" s="29" t="e">
        <f t="shared" ca="1" si="36"/>
        <v>#REF!</v>
      </c>
      <c r="AP59" s="29">
        <f t="shared" ca="1" si="37"/>
        <v>1.3343753072031299</v>
      </c>
      <c r="AQ59" s="29" t="e">
        <f t="shared" ca="1" si="38"/>
        <v>#REF!</v>
      </c>
      <c r="AR59" s="29" t="e">
        <f t="shared" ca="1" si="39"/>
        <v>#REF!</v>
      </c>
      <c r="AS59" s="29">
        <f t="shared" ca="1" si="40"/>
        <v>4.3252849789700303</v>
      </c>
      <c r="AT59" s="29">
        <f t="shared" ca="1" si="41"/>
        <v>4.3957122193252198</v>
      </c>
      <c r="AU59" s="29" t="e">
        <f t="shared" ca="1" si="42"/>
        <v>#REF!</v>
      </c>
      <c r="AV59" s="29" t="e">
        <f t="shared" ca="1" si="43"/>
        <v>#REF!</v>
      </c>
      <c r="AW59" s="29" t="e">
        <f t="shared" ca="1" si="44"/>
        <v>#REF!</v>
      </c>
      <c r="AX59" s="29" t="e">
        <f t="shared" ca="1" si="45"/>
        <v>#REF!</v>
      </c>
      <c r="AY59" s="29" t="e">
        <f t="shared" ca="1" si="46"/>
        <v>#REF!</v>
      </c>
      <c r="AZ59" s="29">
        <f t="shared" ca="1" si="47"/>
        <v>7.6494845360824799</v>
      </c>
      <c r="BA59" s="29" t="e">
        <f t="shared" ca="1" si="48"/>
        <v>#REF!</v>
      </c>
      <c r="BB59" s="29">
        <f t="shared" ca="1" si="49"/>
        <v>0.95938525289936805</v>
      </c>
      <c r="BC59" s="29" t="e">
        <f t="shared" ca="1" si="50"/>
        <v>#REF!</v>
      </c>
      <c r="BD59" s="29">
        <f t="shared" ca="1" si="51"/>
        <v>1.7279954654882901</v>
      </c>
      <c r="BE59" s="29" t="e">
        <f t="shared" ca="1" si="52"/>
        <v>#REF!</v>
      </c>
      <c r="BF59" s="29" t="e">
        <f t="shared" ca="1" si="53"/>
        <v>#REF!</v>
      </c>
      <c r="BG59" s="29" t="e">
        <f t="shared" ca="1" si="54"/>
        <v>#REF!</v>
      </c>
      <c r="BH59" s="29" t="e">
        <f t="shared" ca="1" si="55"/>
        <v>#REF!</v>
      </c>
      <c r="BI59" s="29">
        <f t="shared" ca="1" si="56"/>
        <v>6.6731024133048704</v>
      </c>
      <c r="BJ59" s="29" t="e">
        <f t="shared" ca="1" si="57"/>
        <v>#REF!</v>
      </c>
      <c r="BK59" s="29" t="e">
        <f t="shared" ca="1" si="58"/>
        <v>#REF!</v>
      </c>
      <c r="BL59" s="29" t="e">
        <f t="shared" ca="1" si="59"/>
        <v>#REF!</v>
      </c>
      <c r="BM59" s="29" t="e">
        <f t="shared" ca="1" si="60"/>
        <v>#REF!</v>
      </c>
      <c r="BN59" s="29">
        <f t="shared" ca="1" si="61"/>
        <v>4.6840761581758201</v>
      </c>
      <c r="BO59" s="29">
        <f t="shared" ca="1" si="62"/>
        <v>-16.875173913571601</v>
      </c>
      <c r="BP59" s="29" t="e">
        <f t="shared" ca="1" si="75"/>
        <v>#REF!</v>
      </c>
      <c r="BQ59" s="29" t="e">
        <f t="shared" ca="1" si="75"/>
        <v>#REF!</v>
      </c>
      <c r="BR59" s="29" t="e">
        <f t="shared" ca="1" si="75"/>
        <v>#REF!</v>
      </c>
      <c r="BS59" s="29" t="e">
        <f t="shared" ca="1" si="75"/>
        <v>#REF!</v>
      </c>
      <c r="BT59" s="29" t="e">
        <f t="shared" ca="1" si="75"/>
        <v>#REF!</v>
      </c>
      <c r="BU59" s="29" t="e">
        <f t="shared" ca="1" si="75"/>
        <v>#REF!</v>
      </c>
      <c r="BV59" s="29" t="e">
        <f t="shared" ca="1" si="75"/>
        <v>#REF!</v>
      </c>
      <c r="BW59" s="29" t="e">
        <f t="shared" ca="1" si="75"/>
        <v>#REF!</v>
      </c>
      <c r="BX59" s="29" t="e">
        <f t="shared" ca="1" si="75"/>
        <v>#REF!</v>
      </c>
      <c r="BY59" s="29" t="e">
        <f t="shared" ca="1" si="75"/>
        <v>#REF!</v>
      </c>
    </row>
    <row r="60" spans="4:77" x14ac:dyDescent="0.3">
      <c r="D60" s="28">
        <f t="shared" ca="1" si="63"/>
        <v>39569</v>
      </c>
      <c r="E60" s="28">
        <f t="shared" ca="1" si="74"/>
        <v>39569</v>
      </c>
      <c r="F60" s="29" t="e">
        <f t="shared" si="64"/>
        <v>#VALUE!</v>
      </c>
      <c r="G60" s="29" t="str">
        <f t="shared" si="65"/>
        <v/>
      </c>
      <c r="H60" s="29" t="str">
        <f t="shared" si="66"/>
        <v/>
      </c>
      <c r="I60" s="29" t="str">
        <f t="shared" si="67"/>
        <v/>
      </c>
      <c r="J60" s="29" t="str">
        <f t="shared" si="68"/>
        <v/>
      </c>
      <c r="K60" s="29" t="str">
        <f t="shared" si="69"/>
        <v/>
      </c>
      <c r="L60" s="29" t="str">
        <f t="shared" si="70"/>
        <v/>
      </c>
      <c r="M60" s="29" t="str">
        <f t="shared" si="71"/>
        <v/>
      </c>
      <c r="N60" s="29" t="str">
        <f t="shared" si="72"/>
        <v/>
      </c>
      <c r="O60" s="29">
        <f t="shared" ca="1" si="10"/>
        <v>6.5254526074667298</v>
      </c>
      <c r="P60" s="29" t="e">
        <f t="shared" ca="1" si="11"/>
        <v>#REF!</v>
      </c>
      <c r="Q60" s="29" t="e">
        <f t="shared" ca="1" si="12"/>
        <v>#REF!</v>
      </c>
      <c r="R60" s="29" t="e">
        <f t="shared" ca="1" si="13"/>
        <v>#REF!</v>
      </c>
      <c r="S60" s="29">
        <f t="shared" ca="1" si="14"/>
        <v>4.7595232777054104</v>
      </c>
      <c r="T60" s="29" t="e">
        <f t="shared" ca="1" si="15"/>
        <v>#REF!</v>
      </c>
      <c r="U60" s="29">
        <f t="shared" ca="1" si="16"/>
        <v>2.6475106990417498</v>
      </c>
      <c r="V60" s="29">
        <f t="shared" ca="1" si="17"/>
        <v>0.680795225859118</v>
      </c>
      <c r="W60" s="29" t="e">
        <f t="shared" ca="1" si="18"/>
        <v>#REF!</v>
      </c>
      <c r="X60" s="29">
        <f t="shared" ca="1" si="19"/>
        <v>-0.30964589592167202</v>
      </c>
      <c r="Y60" s="29" t="e">
        <f t="shared" ca="1" si="20"/>
        <v>#REF!</v>
      </c>
      <c r="Z60" s="29" t="e">
        <f t="shared" ca="1" si="21"/>
        <v>#REF!</v>
      </c>
      <c r="AA60" s="29" t="e">
        <f t="shared" ca="1" si="22"/>
        <v>#REF!</v>
      </c>
      <c r="AB60" s="29">
        <f t="shared" ca="1" si="23"/>
        <v>-5.5710062151535601E-2</v>
      </c>
      <c r="AC60" s="29">
        <f t="shared" ca="1" si="24"/>
        <v>1.97619690872415</v>
      </c>
      <c r="AD60" s="29" t="e">
        <f t="shared" ca="1" si="25"/>
        <v>#REF!</v>
      </c>
      <c r="AE60" s="29">
        <f t="shared" ca="1" si="26"/>
        <v>9.4488188976378105</v>
      </c>
      <c r="AF60" s="29" t="e">
        <f t="shared" ca="1" si="27"/>
        <v>#REF!</v>
      </c>
      <c r="AG60" s="29">
        <f t="shared" ca="1" si="28"/>
        <v>-1.9918010370163199</v>
      </c>
      <c r="AH60" s="29" t="e">
        <f t="shared" ca="1" si="29"/>
        <v>#REF!</v>
      </c>
      <c r="AI60" s="29" t="e">
        <f t="shared" ca="1" si="30"/>
        <v>#REF!</v>
      </c>
      <c r="AJ60" s="29" t="e">
        <f t="shared" ca="1" si="31"/>
        <v>#REF!</v>
      </c>
      <c r="AK60" s="29" t="e">
        <f t="shared" ca="1" si="32"/>
        <v>#REF!</v>
      </c>
      <c r="AL60" s="29" t="e">
        <f t="shared" ca="1" si="33"/>
        <v>#REF!</v>
      </c>
      <c r="AM60" s="29" t="e">
        <f t="shared" ca="1" si="34"/>
        <v>#REF!</v>
      </c>
      <c r="AN60" s="29" t="e">
        <f t="shared" ca="1" si="35"/>
        <v>#REF!</v>
      </c>
      <c r="AO60" s="29" t="e">
        <f t="shared" ca="1" si="36"/>
        <v>#REF!</v>
      </c>
      <c r="AP60" s="29">
        <f t="shared" ca="1" si="37"/>
        <v>1.3343753072031299</v>
      </c>
      <c r="AQ60" s="29" t="e">
        <f t="shared" ca="1" si="38"/>
        <v>#REF!</v>
      </c>
      <c r="AR60" s="29" t="e">
        <f t="shared" ca="1" si="39"/>
        <v>#REF!</v>
      </c>
      <c r="AS60" s="29">
        <f t="shared" ca="1" si="40"/>
        <v>4.3252849789700303</v>
      </c>
      <c r="AT60" s="29">
        <f t="shared" ca="1" si="41"/>
        <v>4.3957122193252198</v>
      </c>
      <c r="AU60" s="29" t="e">
        <f t="shared" ca="1" si="42"/>
        <v>#REF!</v>
      </c>
      <c r="AV60" s="29" t="e">
        <f t="shared" ca="1" si="43"/>
        <v>#REF!</v>
      </c>
      <c r="AW60" s="29" t="e">
        <f t="shared" ca="1" si="44"/>
        <v>#REF!</v>
      </c>
      <c r="AX60" s="29" t="e">
        <f t="shared" ca="1" si="45"/>
        <v>#REF!</v>
      </c>
      <c r="AY60" s="29" t="e">
        <f t="shared" ca="1" si="46"/>
        <v>#REF!</v>
      </c>
      <c r="AZ60" s="29">
        <f t="shared" ca="1" si="47"/>
        <v>7.6494845360824799</v>
      </c>
      <c r="BA60" s="29" t="e">
        <f t="shared" ca="1" si="48"/>
        <v>#REF!</v>
      </c>
      <c r="BB60" s="29">
        <f t="shared" ca="1" si="49"/>
        <v>0.95938525289936805</v>
      </c>
      <c r="BC60" s="29" t="e">
        <f t="shared" ca="1" si="50"/>
        <v>#REF!</v>
      </c>
      <c r="BD60" s="29">
        <f t="shared" ca="1" si="51"/>
        <v>1.7279954654882901</v>
      </c>
      <c r="BE60" s="29" t="e">
        <f t="shared" ca="1" si="52"/>
        <v>#REF!</v>
      </c>
      <c r="BF60" s="29" t="e">
        <f t="shared" ca="1" si="53"/>
        <v>#REF!</v>
      </c>
      <c r="BG60" s="29" t="e">
        <f t="shared" ca="1" si="54"/>
        <v>#REF!</v>
      </c>
      <c r="BH60" s="29" t="e">
        <f t="shared" ca="1" si="55"/>
        <v>#REF!</v>
      </c>
      <c r="BI60" s="29">
        <f t="shared" ca="1" si="56"/>
        <v>6.6731024133048704</v>
      </c>
      <c r="BJ60" s="29" t="e">
        <f t="shared" ca="1" si="57"/>
        <v>#REF!</v>
      </c>
      <c r="BK60" s="29" t="e">
        <f t="shared" ca="1" si="58"/>
        <v>#REF!</v>
      </c>
      <c r="BL60" s="29" t="e">
        <f t="shared" ca="1" si="59"/>
        <v>#REF!</v>
      </c>
      <c r="BM60" s="29" t="e">
        <f t="shared" ca="1" si="60"/>
        <v>#REF!</v>
      </c>
      <c r="BN60" s="29">
        <f t="shared" ca="1" si="61"/>
        <v>4.6840761581758201</v>
      </c>
      <c r="BO60" s="29">
        <f t="shared" ca="1" si="62"/>
        <v>-16.875173913571601</v>
      </c>
      <c r="BP60" s="29" t="e">
        <f t="shared" ref="BP60:BY67" ca="1" si="76">IF(LOOKUP($E60,INDIRECT("'"&amp;BP$6&amp;"'!A1:A150"),INDIRECT("'"&amp;BP$6&amp;"'!B1:B150"))=".",BP59,LOOKUP($E60,INDIRECT("'"&amp;BP$6&amp;"'!A1:A150"),INDIRECT("'"&amp;BP$6&amp;"'!B1:B150")))</f>
        <v>#REF!</v>
      </c>
      <c r="BQ60" s="29" t="e">
        <f t="shared" ca="1" si="76"/>
        <v>#REF!</v>
      </c>
      <c r="BR60" s="29" t="e">
        <f t="shared" ca="1" si="76"/>
        <v>#REF!</v>
      </c>
      <c r="BS60" s="29" t="e">
        <f t="shared" ca="1" si="76"/>
        <v>#REF!</v>
      </c>
      <c r="BT60" s="29" t="e">
        <f t="shared" ca="1" si="76"/>
        <v>#REF!</v>
      </c>
      <c r="BU60" s="29" t="e">
        <f t="shared" ca="1" si="76"/>
        <v>#REF!</v>
      </c>
      <c r="BV60" s="29" t="e">
        <f t="shared" ca="1" si="76"/>
        <v>#REF!</v>
      </c>
      <c r="BW60" s="29" t="e">
        <f t="shared" ca="1" si="76"/>
        <v>#REF!</v>
      </c>
      <c r="BX60" s="29" t="e">
        <f t="shared" ca="1" si="76"/>
        <v>#REF!</v>
      </c>
      <c r="BY60" s="29" t="e">
        <f t="shared" ca="1" si="76"/>
        <v>#REF!</v>
      </c>
    </row>
    <row r="61" spans="4:77" x14ac:dyDescent="0.3">
      <c r="D61" s="28">
        <f t="shared" ca="1" si="63"/>
        <v>39600</v>
      </c>
      <c r="E61" s="28">
        <f t="shared" ca="1" si="74"/>
        <v>39600</v>
      </c>
      <c r="F61" s="29" t="e">
        <f t="shared" si="64"/>
        <v>#VALUE!</v>
      </c>
      <c r="G61" s="29" t="str">
        <f t="shared" si="65"/>
        <v/>
      </c>
      <c r="H61" s="29" t="str">
        <f t="shared" si="66"/>
        <v/>
      </c>
      <c r="I61" s="29" t="str">
        <f t="shared" si="67"/>
        <v/>
      </c>
      <c r="J61" s="29" t="str">
        <f t="shared" si="68"/>
        <v/>
      </c>
      <c r="K61" s="29" t="str">
        <f t="shared" si="69"/>
        <v/>
      </c>
      <c r="L61" s="29" t="str">
        <f t="shared" si="70"/>
        <v/>
      </c>
      <c r="M61" s="29" t="str">
        <f t="shared" si="71"/>
        <v/>
      </c>
      <c r="N61" s="29" t="str">
        <f t="shared" si="72"/>
        <v/>
      </c>
      <c r="O61" s="29">
        <f t="shared" ca="1" si="10"/>
        <v>6.5254526074667298</v>
      </c>
      <c r="P61" s="29" t="e">
        <f t="shared" ca="1" si="11"/>
        <v>#REF!</v>
      </c>
      <c r="Q61" s="29" t="e">
        <f t="shared" ca="1" si="12"/>
        <v>#REF!</v>
      </c>
      <c r="R61" s="29" t="e">
        <f t="shared" ca="1" si="13"/>
        <v>#REF!</v>
      </c>
      <c r="S61" s="29">
        <f t="shared" ca="1" si="14"/>
        <v>4.7595232777054104</v>
      </c>
      <c r="T61" s="29" t="e">
        <f t="shared" ca="1" si="15"/>
        <v>#REF!</v>
      </c>
      <c r="U61" s="29">
        <f t="shared" ca="1" si="16"/>
        <v>2.6475106990417498</v>
      </c>
      <c r="V61" s="29">
        <f t="shared" ca="1" si="17"/>
        <v>0.680795225859118</v>
      </c>
      <c r="W61" s="29" t="e">
        <f t="shared" ca="1" si="18"/>
        <v>#REF!</v>
      </c>
      <c r="X61" s="29">
        <f t="shared" ca="1" si="19"/>
        <v>-0.30964589592167202</v>
      </c>
      <c r="Y61" s="29" t="e">
        <f t="shared" ca="1" si="20"/>
        <v>#REF!</v>
      </c>
      <c r="Z61" s="29" t="e">
        <f t="shared" ca="1" si="21"/>
        <v>#REF!</v>
      </c>
      <c r="AA61" s="29" t="e">
        <f t="shared" ca="1" si="22"/>
        <v>#REF!</v>
      </c>
      <c r="AB61" s="29">
        <f t="shared" ca="1" si="23"/>
        <v>-5.5710062151535601E-2</v>
      </c>
      <c r="AC61" s="29">
        <f t="shared" ca="1" si="24"/>
        <v>1.97619690872415</v>
      </c>
      <c r="AD61" s="29" t="e">
        <f t="shared" ca="1" si="25"/>
        <v>#REF!</v>
      </c>
      <c r="AE61" s="29">
        <f t="shared" ca="1" si="26"/>
        <v>9.4488188976378105</v>
      </c>
      <c r="AF61" s="29" t="e">
        <f t="shared" ca="1" si="27"/>
        <v>#REF!</v>
      </c>
      <c r="AG61" s="29">
        <f t="shared" ca="1" si="28"/>
        <v>-1.9918010370163199</v>
      </c>
      <c r="AH61" s="29" t="e">
        <f t="shared" ca="1" si="29"/>
        <v>#REF!</v>
      </c>
      <c r="AI61" s="29" t="e">
        <f t="shared" ca="1" si="30"/>
        <v>#REF!</v>
      </c>
      <c r="AJ61" s="29" t="e">
        <f t="shared" ca="1" si="31"/>
        <v>#REF!</v>
      </c>
      <c r="AK61" s="29" t="e">
        <f t="shared" ca="1" si="32"/>
        <v>#REF!</v>
      </c>
      <c r="AL61" s="29" t="e">
        <f t="shared" ca="1" si="33"/>
        <v>#REF!</v>
      </c>
      <c r="AM61" s="29" t="e">
        <f t="shared" ca="1" si="34"/>
        <v>#REF!</v>
      </c>
      <c r="AN61" s="29" t="e">
        <f t="shared" ca="1" si="35"/>
        <v>#REF!</v>
      </c>
      <c r="AO61" s="29" t="e">
        <f t="shared" ca="1" si="36"/>
        <v>#REF!</v>
      </c>
      <c r="AP61" s="29">
        <f t="shared" ca="1" si="37"/>
        <v>1.3343753072031299</v>
      </c>
      <c r="AQ61" s="29" t="e">
        <f t="shared" ca="1" si="38"/>
        <v>#REF!</v>
      </c>
      <c r="AR61" s="29" t="e">
        <f t="shared" ca="1" si="39"/>
        <v>#REF!</v>
      </c>
      <c r="AS61" s="29">
        <f t="shared" ca="1" si="40"/>
        <v>4.3252849789700303</v>
      </c>
      <c r="AT61" s="29">
        <f t="shared" ca="1" si="41"/>
        <v>4.3957122193252198</v>
      </c>
      <c r="AU61" s="29" t="e">
        <f t="shared" ca="1" si="42"/>
        <v>#REF!</v>
      </c>
      <c r="AV61" s="29" t="e">
        <f t="shared" ca="1" si="43"/>
        <v>#REF!</v>
      </c>
      <c r="AW61" s="29" t="e">
        <f t="shared" ca="1" si="44"/>
        <v>#REF!</v>
      </c>
      <c r="AX61" s="29" t="e">
        <f t="shared" ca="1" si="45"/>
        <v>#REF!</v>
      </c>
      <c r="AY61" s="29" t="e">
        <f t="shared" ca="1" si="46"/>
        <v>#REF!</v>
      </c>
      <c r="AZ61" s="29">
        <f t="shared" ca="1" si="47"/>
        <v>7.6494845360824799</v>
      </c>
      <c r="BA61" s="29" t="e">
        <f t="shared" ca="1" si="48"/>
        <v>#REF!</v>
      </c>
      <c r="BB61" s="29">
        <f t="shared" ca="1" si="49"/>
        <v>0.95938525289936805</v>
      </c>
      <c r="BC61" s="29" t="e">
        <f t="shared" ca="1" si="50"/>
        <v>#REF!</v>
      </c>
      <c r="BD61" s="29">
        <f t="shared" ca="1" si="51"/>
        <v>1.7279954654882901</v>
      </c>
      <c r="BE61" s="29" t="e">
        <f t="shared" ca="1" si="52"/>
        <v>#REF!</v>
      </c>
      <c r="BF61" s="29" t="e">
        <f t="shared" ca="1" si="53"/>
        <v>#REF!</v>
      </c>
      <c r="BG61" s="29" t="e">
        <f t="shared" ca="1" si="54"/>
        <v>#REF!</v>
      </c>
      <c r="BH61" s="29" t="e">
        <f t="shared" ca="1" si="55"/>
        <v>#REF!</v>
      </c>
      <c r="BI61" s="29">
        <f t="shared" ca="1" si="56"/>
        <v>6.6731024133048704</v>
      </c>
      <c r="BJ61" s="29" t="e">
        <f t="shared" ca="1" si="57"/>
        <v>#REF!</v>
      </c>
      <c r="BK61" s="29" t="e">
        <f t="shared" ca="1" si="58"/>
        <v>#REF!</v>
      </c>
      <c r="BL61" s="29" t="e">
        <f t="shared" ca="1" si="59"/>
        <v>#REF!</v>
      </c>
      <c r="BM61" s="29" t="e">
        <f t="shared" ca="1" si="60"/>
        <v>#REF!</v>
      </c>
      <c r="BN61" s="29">
        <f t="shared" ca="1" si="61"/>
        <v>4.6840761581758201</v>
      </c>
      <c r="BO61" s="29">
        <f t="shared" ca="1" si="62"/>
        <v>-16.875173913571601</v>
      </c>
      <c r="BP61" s="29" t="e">
        <f t="shared" ca="1" si="76"/>
        <v>#REF!</v>
      </c>
      <c r="BQ61" s="29" t="e">
        <f t="shared" ca="1" si="76"/>
        <v>#REF!</v>
      </c>
      <c r="BR61" s="29" t="e">
        <f t="shared" ca="1" si="76"/>
        <v>#REF!</v>
      </c>
      <c r="BS61" s="29" t="e">
        <f t="shared" ca="1" si="76"/>
        <v>#REF!</v>
      </c>
      <c r="BT61" s="29" t="e">
        <f t="shared" ca="1" si="76"/>
        <v>#REF!</v>
      </c>
      <c r="BU61" s="29" t="e">
        <f t="shared" ca="1" si="76"/>
        <v>#REF!</v>
      </c>
      <c r="BV61" s="29" t="e">
        <f t="shared" ca="1" si="76"/>
        <v>#REF!</v>
      </c>
      <c r="BW61" s="29" t="e">
        <f t="shared" ca="1" si="76"/>
        <v>#REF!</v>
      </c>
      <c r="BX61" s="29" t="e">
        <f t="shared" ca="1" si="76"/>
        <v>#REF!</v>
      </c>
      <c r="BY61" s="29" t="e">
        <f t="shared" ca="1" si="76"/>
        <v>#REF!</v>
      </c>
    </row>
    <row r="62" spans="4:77" x14ac:dyDescent="0.3">
      <c r="D62" s="28">
        <f t="shared" ca="1" si="63"/>
        <v>39630</v>
      </c>
      <c r="E62" s="28">
        <f t="shared" ca="1" si="74"/>
        <v>39630</v>
      </c>
      <c r="F62" s="29" t="e">
        <f t="shared" si="64"/>
        <v>#VALUE!</v>
      </c>
      <c r="G62" s="29" t="str">
        <f t="shared" si="65"/>
        <v/>
      </c>
      <c r="H62" s="29" t="str">
        <f t="shared" si="66"/>
        <v/>
      </c>
      <c r="I62" s="29" t="str">
        <f t="shared" si="67"/>
        <v/>
      </c>
      <c r="J62" s="29" t="str">
        <f t="shared" si="68"/>
        <v/>
      </c>
      <c r="K62" s="29" t="str">
        <f t="shared" si="69"/>
        <v/>
      </c>
      <c r="L62" s="29" t="str">
        <f t="shared" si="70"/>
        <v/>
      </c>
      <c r="M62" s="29" t="str">
        <f t="shared" si="71"/>
        <v/>
      </c>
      <c r="N62" s="29" t="str">
        <f t="shared" si="72"/>
        <v/>
      </c>
      <c r="O62" s="29">
        <f t="shared" ca="1" si="10"/>
        <v>6.5254526074667298</v>
      </c>
      <c r="P62" s="29" t="e">
        <f t="shared" ca="1" si="11"/>
        <v>#REF!</v>
      </c>
      <c r="Q62" s="29" t="e">
        <f t="shared" ca="1" si="12"/>
        <v>#REF!</v>
      </c>
      <c r="R62" s="29" t="e">
        <f t="shared" ca="1" si="13"/>
        <v>#REF!</v>
      </c>
      <c r="S62" s="29">
        <f t="shared" ca="1" si="14"/>
        <v>4.7595232777054104</v>
      </c>
      <c r="T62" s="29" t="e">
        <f t="shared" ca="1" si="15"/>
        <v>#REF!</v>
      </c>
      <c r="U62" s="29">
        <f t="shared" ca="1" si="16"/>
        <v>2.6475106990417498</v>
      </c>
      <c r="V62" s="29">
        <f t="shared" ca="1" si="17"/>
        <v>0.680795225859118</v>
      </c>
      <c r="W62" s="29" t="e">
        <f t="shared" ca="1" si="18"/>
        <v>#REF!</v>
      </c>
      <c r="X62" s="29">
        <f t="shared" ca="1" si="19"/>
        <v>-0.30964589592167202</v>
      </c>
      <c r="Y62" s="29" t="e">
        <f t="shared" ca="1" si="20"/>
        <v>#REF!</v>
      </c>
      <c r="Z62" s="29" t="e">
        <f t="shared" ca="1" si="21"/>
        <v>#REF!</v>
      </c>
      <c r="AA62" s="29" t="e">
        <f t="shared" ca="1" si="22"/>
        <v>#REF!</v>
      </c>
      <c r="AB62" s="29">
        <f t="shared" ca="1" si="23"/>
        <v>-5.5710062151535601E-2</v>
      </c>
      <c r="AC62" s="29">
        <f t="shared" ca="1" si="24"/>
        <v>1.97619690872415</v>
      </c>
      <c r="AD62" s="29" t="e">
        <f t="shared" ca="1" si="25"/>
        <v>#REF!</v>
      </c>
      <c r="AE62" s="29">
        <f t="shared" ca="1" si="26"/>
        <v>9.4488188976378105</v>
      </c>
      <c r="AF62" s="29" t="e">
        <f t="shared" ca="1" si="27"/>
        <v>#REF!</v>
      </c>
      <c r="AG62" s="29">
        <f t="shared" ca="1" si="28"/>
        <v>-1.9918010370163199</v>
      </c>
      <c r="AH62" s="29" t="e">
        <f t="shared" ca="1" si="29"/>
        <v>#REF!</v>
      </c>
      <c r="AI62" s="29" t="e">
        <f t="shared" ca="1" si="30"/>
        <v>#REF!</v>
      </c>
      <c r="AJ62" s="29" t="e">
        <f t="shared" ca="1" si="31"/>
        <v>#REF!</v>
      </c>
      <c r="AK62" s="29" t="e">
        <f t="shared" ca="1" si="32"/>
        <v>#REF!</v>
      </c>
      <c r="AL62" s="29" t="e">
        <f t="shared" ca="1" si="33"/>
        <v>#REF!</v>
      </c>
      <c r="AM62" s="29" t="e">
        <f t="shared" ca="1" si="34"/>
        <v>#REF!</v>
      </c>
      <c r="AN62" s="29" t="e">
        <f t="shared" ca="1" si="35"/>
        <v>#REF!</v>
      </c>
      <c r="AO62" s="29" t="e">
        <f t="shared" ca="1" si="36"/>
        <v>#REF!</v>
      </c>
      <c r="AP62" s="29">
        <f t="shared" ca="1" si="37"/>
        <v>1.3343753072031299</v>
      </c>
      <c r="AQ62" s="29" t="e">
        <f t="shared" ca="1" si="38"/>
        <v>#REF!</v>
      </c>
      <c r="AR62" s="29" t="e">
        <f t="shared" ca="1" si="39"/>
        <v>#REF!</v>
      </c>
      <c r="AS62" s="29">
        <f t="shared" ca="1" si="40"/>
        <v>4.3252849789700303</v>
      </c>
      <c r="AT62" s="29">
        <f t="shared" ca="1" si="41"/>
        <v>4.3957122193252198</v>
      </c>
      <c r="AU62" s="29" t="e">
        <f t="shared" ca="1" si="42"/>
        <v>#REF!</v>
      </c>
      <c r="AV62" s="29" t="e">
        <f t="shared" ca="1" si="43"/>
        <v>#REF!</v>
      </c>
      <c r="AW62" s="29" t="e">
        <f t="shared" ca="1" si="44"/>
        <v>#REF!</v>
      </c>
      <c r="AX62" s="29" t="e">
        <f t="shared" ca="1" si="45"/>
        <v>#REF!</v>
      </c>
      <c r="AY62" s="29" t="e">
        <f t="shared" ca="1" si="46"/>
        <v>#REF!</v>
      </c>
      <c r="AZ62" s="29">
        <f t="shared" ca="1" si="47"/>
        <v>7.6494845360824799</v>
      </c>
      <c r="BA62" s="29" t="e">
        <f t="shared" ca="1" si="48"/>
        <v>#REF!</v>
      </c>
      <c r="BB62" s="29">
        <f t="shared" ca="1" si="49"/>
        <v>0.95938525289936805</v>
      </c>
      <c r="BC62" s="29" t="e">
        <f t="shared" ca="1" si="50"/>
        <v>#REF!</v>
      </c>
      <c r="BD62" s="29">
        <f t="shared" ca="1" si="51"/>
        <v>1.7279954654882901</v>
      </c>
      <c r="BE62" s="29" t="e">
        <f t="shared" ca="1" si="52"/>
        <v>#REF!</v>
      </c>
      <c r="BF62" s="29" t="e">
        <f t="shared" ca="1" si="53"/>
        <v>#REF!</v>
      </c>
      <c r="BG62" s="29" t="e">
        <f t="shared" ca="1" si="54"/>
        <v>#REF!</v>
      </c>
      <c r="BH62" s="29" t="e">
        <f t="shared" ca="1" si="55"/>
        <v>#REF!</v>
      </c>
      <c r="BI62" s="29">
        <f t="shared" ca="1" si="56"/>
        <v>6.6731024133048704</v>
      </c>
      <c r="BJ62" s="29" t="e">
        <f t="shared" ca="1" si="57"/>
        <v>#REF!</v>
      </c>
      <c r="BK62" s="29" t="e">
        <f t="shared" ca="1" si="58"/>
        <v>#REF!</v>
      </c>
      <c r="BL62" s="29" t="e">
        <f t="shared" ca="1" si="59"/>
        <v>#REF!</v>
      </c>
      <c r="BM62" s="29" t="e">
        <f t="shared" ca="1" si="60"/>
        <v>#REF!</v>
      </c>
      <c r="BN62" s="29">
        <f t="shared" ca="1" si="61"/>
        <v>4.6840761581758201</v>
      </c>
      <c r="BO62" s="29">
        <f t="shared" ca="1" si="62"/>
        <v>-16.875173913571601</v>
      </c>
      <c r="BP62" s="29" t="e">
        <f t="shared" ca="1" si="76"/>
        <v>#REF!</v>
      </c>
      <c r="BQ62" s="29" t="e">
        <f t="shared" ca="1" si="76"/>
        <v>#REF!</v>
      </c>
      <c r="BR62" s="29" t="e">
        <f t="shared" ca="1" si="76"/>
        <v>#REF!</v>
      </c>
      <c r="BS62" s="29" t="e">
        <f t="shared" ca="1" si="76"/>
        <v>#REF!</v>
      </c>
      <c r="BT62" s="29" t="e">
        <f t="shared" ca="1" si="76"/>
        <v>#REF!</v>
      </c>
      <c r="BU62" s="29" t="e">
        <f t="shared" ca="1" si="76"/>
        <v>#REF!</v>
      </c>
      <c r="BV62" s="29" t="e">
        <f t="shared" ca="1" si="76"/>
        <v>#REF!</v>
      </c>
      <c r="BW62" s="29" t="e">
        <f t="shared" ca="1" si="76"/>
        <v>#REF!</v>
      </c>
      <c r="BX62" s="29" t="e">
        <f t="shared" ca="1" si="76"/>
        <v>#REF!</v>
      </c>
      <c r="BY62" s="29" t="e">
        <f t="shared" ca="1" si="76"/>
        <v>#REF!</v>
      </c>
    </row>
    <row r="63" spans="4:77" x14ac:dyDescent="0.3">
      <c r="D63" s="28">
        <f t="shared" ca="1" si="63"/>
        <v>39661</v>
      </c>
      <c r="E63" s="28">
        <f t="shared" ca="1" si="74"/>
        <v>39661</v>
      </c>
      <c r="F63" s="29" t="e">
        <f t="shared" si="64"/>
        <v>#VALUE!</v>
      </c>
      <c r="G63" s="29" t="str">
        <f t="shared" si="65"/>
        <v/>
      </c>
      <c r="H63" s="29" t="str">
        <f t="shared" si="66"/>
        <v/>
      </c>
      <c r="I63" s="29" t="str">
        <f t="shared" si="67"/>
        <v/>
      </c>
      <c r="J63" s="29" t="str">
        <f t="shared" si="68"/>
        <v/>
      </c>
      <c r="K63" s="29" t="str">
        <f t="shared" si="69"/>
        <v/>
      </c>
      <c r="L63" s="29" t="str">
        <f t="shared" si="70"/>
        <v/>
      </c>
      <c r="M63" s="29" t="str">
        <f t="shared" si="71"/>
        <v/>
      </c>
      <c r="N63" s="29" t="str">
        <f t="shared" si="72"/>
        <v/>
      </c>
      <c r="O63" s="29">
        <f t="shared" ca="1" si="10"/>
        <v>6.5254526074667298</v>
      </c>
      <c r="P63" s="29" t="e">
        <f t="shared" ca="1" si="11"/>
        <v>#REF!</v>
      </c>
      <c r="Q63" s="29" t="e">
        <f t="shared" ca="1" si="12"/>
        <v>#REF!</v>
      </c>
      <c r="R63" s="29" t="e">
        <f t="shared" ca="1" si="13"/>
        <v>#REF!</v>
      </c>
      <c r="S63" s="29">
        <f t="shared" ca="1" si="14"/>
        <v>4.7595232777054104</v>
      </c>
      <c r="T63" s="29" t="e">
        <f t="shared" ca="1" si="15"/>
        <v>#REF!</v>
      </c>
      <c r="U63" s="29">
        <f t="shared" ca="1" si="16"/>
        <v>2.6475106990417498</v>
      </c>
      <c r="V63" s="29">
        <f t="shared" ca="1" si="17"/>
        <v>0.680795225859118</v>
      </c>
      <c r="W63" s="29" t="e">
        <f t="shared" ca="1" si="18"/>
        <v>#REF!</v>
      </c>
      <c r="X63" s="29">
        <f t="shared" ca="1" si="19"/>
        <v>-0.30964589592167202</v>
      </c>
      <c r="Y63" s="29" t="e">
        <f t="shared" ca="1" si="20"/>
        <v>#REF!</v>
      </c>
      <c r="Z63" s="29" t="e">
        <f t="shared" ca="1" si="21"/>
        <v>#REF!</v>
      </c>
      <c r="AA63" s="29" t="e">
        <f t="shared" ca="1" si="22"/>
        <v>#REF!</v>
      </c>
      <c r="AB63" s="29">
        <f t="shared" ca="1" si="23"/>
        <v>-5.5710062151535601E-2</v>
      </c>
      <c r="AC63" s="29">
        <f t="shared" ca="1" si="24"/>
        <v>1.97619690872415</v>
      </c>
      <c r="AD63" s="29" t="e">
        <f t="shared" ca="1" si="25"/>
        <v>#REF!</v>
      </c>
      <c r="AE63" s="29">
        <f t="shared" ca="1" si="26"/>
        <v>9.4488188976378105</v>
      </c>
      <c r="AF63" s="29" t="e">
        <f t="shared" ca="1" si="27"/>
        <v>#REF!</v>
      </c>
      <c r="AG63" s="29">
        <f t="shared" ca="1" si="28"/>
        <v>-1.9918010370163199</v>
      </c>
      <c r="AH63" s="29" t="e">
        <f t="shared" ca="1" si="29"/>
        <v>#REF!</v>
      </c>
      <c r="AI63" s="29" t="e">
        <f t="shared" ca="1" si="30"/>
        <v>#REF!</v>
      </c>
      <c r="AJ63" s="29" t="e">
        <f t="shared" ca="1" si="31"/>
        <v>#REF!</v>
      </c>
      <c r="AK63" s="29" t="e">
        <f t="shared" ca="1" si="32"/>
        <v>#REF!</v>
      </c>
      <c r="AL63" s="29" t="e">
        <f t="shared" ca="1" si="33"/>
        <v>#REF!</v>
      </c>
      <c r="AM63" s="29" t="e">
        <f t="shared" ca="1" si="34"/>
        <v>#REF!</v>
      </c>
      <c r="AN63" s="29" t="e">
        <f t="shared" ca="1" si="35"/>
        <v>#REF!</v>
      </c>
      <c r="AO63" s="29" t="e">
        <f t="shared" ca="1" si="36"/>
        <v>#REF!</v>
      </c>
      <c r="AP63" s="29">
        <f t="shared" ca="1" si="37"/>
        <v>1.3343753072031299</v>
      </c>
      <c r="AQ63" s="29" t="e">
        <f t="shared" ca="1" si="38"/>
        <v>#REF!</v>
      </c>
      <c r="AR63" s="29" t="e">
        <f t="shared" ca="1" si="39"/>
        <v>#REF!</v>
      </c>
      <c r="AS63" s="29">
        <f t="shared" ca="1" si="40"/>
        <v>4.3252849789700303</v>
      </c>
      <c r="AT63" s="29">
        <f t="shared" ca="1" si="41"/>
        <v>4.3957122193252198</v>
      </c>
      <c r="AU63" s="29" t="e">
        <f t="shared" ca="1" si="42"/>
        <v>#REF!</v>
      </c>
      <c r="AV63" s="29" t="e">
        <f t="shared" ca="1" si="43"/>
        <v>#REF!</v>
      </c>
      <c r="AW63" s="29" t="e">
        <f t="shared" ca="1" si="44"/>
        <v>#REF!</v>
      </c>
      <c r="AX63" s="29" t="e">
        <f t="shared" ca="1" si="45"/>
        <v>#REF!</v>
      </c>
      <c r="AY63" s="29" t="e">
        <f t="shared" ca="1" si="46"/>
        <v>#REF!</v>
      </c>
      <c r="AZ63" s="29">
        <f t="shared" ca="1" si="47"/>
        <v>7.6494845360824799</v>
      </c>
      <c r="BA63" s="29" t="e">
        <f t="shared" ca="1" si="48"/>
        <v>#REF!</v>
      </c>
      <c r="BB63" s="29">
        <f t="shared" ca="1" si="49"/>
        <v>0.95938525289936805</v>
      </c>
      <c r="BC63" s="29" t="e">
        <f t="shared" ca="1" si="50"/>
        <v>#REF!</v>
      </c>
      <c r="BD63" s="29">
        <f t="shared" ca="1" si="51"/>
        <v>1.7279954654882901</v>
      </c>
      <c r="BE63" s="29" t="e">
        <f t="shared" ca="1" si="52"/>
        <v>#REF!</v>
      </c>
      <c r="BF63" s="29" t="e">
        <f t="shared" ca="1" si="53"/>
        <v>#REF!</v>
      </c>
      <c r="BG63" s="29" t="e">
        <f t="shared" ca="1" si="54"/>
        <v>#REF!</v>
      </c>
      <c r="BH63" s="29" t="e">
        <f t="shared" ca="1" si="55"/>
        <v>#REF!</v>
      </c>
      <c r="BI63" s="29">
        <f t="shared" ca="1" si="56"/>
        <v>6.6731024133048704</v>
      </c>
      <c r="BJ63" s="29" t="e">
        <f t="shared" ca="1" si="57"/>
        <v>#REF!</v>
      </c>
      <c r="BK63" s="29" t="e">
        <f t="shared" ca="1" si="58"/>
        <v>#REF!</v>
      </c>
      <c r="BL63" s="29" t="e">
        <f t="shared" ca="1" si="59"/>
        <v>#REF!</v>
      </c>
      <c r="BM63" s="29" t="e">
        <f t="shared" ca="1" si="60"/>
        <v>#REF!</v>
      </c>
      <c r="BN63" s="29">
        <f t="shared" ca="1" si="61"/>
        <v>4.6840761581758201</v>
      </c>
      <c r="BO63" s="29">
        <f t="shared" ca="1" si="62"/>
        <v>-16.875173913571601</v>
      </c>
      <c r="BP63" s="29" t="e">
        <f t="shared" ca="1" si="76"/>
        <v>#REF!</v>
      </c>
      <c r="BQ63" s="29" t="e">
        <f t="shared" ca="1" si="76"/>
        <v>#REF!</v>
      </c>
      <c r="BR63" s="29" t="e">
        <f t="shared" ca="1" si="76"/>
        <v>#REF!</v>
      </c>
      <c r="BS63" s="29" t="e">
        <f t="shared" ca="1" si="76"/>
        <v>#REF!</v>
      </c>
      <c r="BT63" s="29" t="e">
        <f t="shared" ca="1" si="76"/>
        <v>#REF!</v>
      </c>
      <c r="BU63" s="29" t="e">
        <f t="shared" ca="1" si="76"/>
        <v>#REF!</v>
      </c>
      <c r="BV63" s="29" t="e">
        <f t="shared" ca="1" si="76"/>
        <v>#REF!</v>
      </c>
      <c r="BW63" s="29" t="e">
        <f t="shared" ca="1" si="76"/>
        <v>#REF!</v>
      </c>
      <c r="BX63" s="29" t="e">
        <f t="shared" ca="1" si="76"/>
        <v>#REF!</v>
      </c>
      <c r="BY63" s="29" t="e">
        <f t="shared" ca="1" si="76"/>
        <v>#REF!</v>
      </c>
    </row>
    <row r="64" spans="4:77" x14ac:dyDescent="0.3">
      <c r="D64" s="28">
        <f t="shared" ca="1" si="63"/>
        <v>39692</v>
      </c>
      <c r="E64" s="28">
        <f t="shared" ca="1" si="74"/>
        <v>39692</v>
      </c>
      <c r="F64" s="29" t="e">
        <f t="shared" si="64"/>
        <v>#VALUE!</v>
      </c>
      <c r="G64" s="29" t="str">
        <f t="shared" si="65"/>
        <v/>
      </c>
      <c r="H64" s="29" t="str">
        <f t="shared" si="66"/>
        <v/>
      </c>
      <c r="I64" s="29" t="str">
        <f t="shared" si="67"/>
        <v/>
      </c>
      <c r="J64" s="29" t="str">
        <f t="shared" si="68"/>
        <v/>
      </c>
      <c r="K64" s="29" t="str">
        <f t="shared" si="69"/>
        <v/>
      </c>
      <c r="L64" s="29" t="str">
        <f t="shared" si="70"/>
        <v/>
      </c>
      <c r="M64" s="29" t="str">
        <f t="shared" si="71"/>
        <v/>
      </c>
      <c r="N64" s="29" t="str">
        <f t="shared" si="72"/>
        <v/>
      </c>
      <c r="O64" s="29">
        <f t="shared" ca="1" si="10"/>
        <v>6.5254526074667298</v>
      </c>
      <c r="P64" s="29" t="e">
        <f t="shared" ca="1" si="11"/>
        <v>#REF!</v>
      </c>
      <c r="Q64" s="29" t="e">
        <f t="shared" ca="1" si="12"/>
        <v>#REF!</v>
      </c>
      <c r="R64" s="29" t="e">
        <f t="shared" ca="1" si="13"/>
        <v>#REF!</v>
      </c>
      <c r="S64" s="29">
        <f t="shared" ca="1" si="14"/>
        <v>4.7595232777054104</v>
      </c>
      <c r="T64" s="29" t="e">
        <f t="shared" ca="1" si="15"/>
        <v>#REF!</v>
      </c>
      <c r="U64" s="29">
        <f t="shared" ca="1" si="16"/>
        <v>2.6475106990417498</v>
      </c>
      <c r="V64" s="29">
        <f t="shared" ca="1" si="17"/>
        <v>0.680795225859118</v>
      </c>
      <c r="W64" s="29" t="e">
        <f t="shared" ca="1" si="18"/>
        <v>#REF!</v>
      </c>
      <c r="X64" s="29">
        <f t="shared" ca="1" si="19"/>
        <v>-0.30964589592167202</v>
      </c>
      <c r="Y64" s="29" t="e">
        <f t="shared" ca="1" si="20"/>
        <v>#REF!</v>
      </c>
      <c r="Z64" s="29" t="e">
        <f t="shared" ca="1" si="21"/>
        <v>#REF!</v>
      </c>
      <c r="AA64" s="29" t="e">
        <f t="shared" ca="1" si="22"/>
        <v>#REF!</v>
      </c>
      <c r="AB64" s="29">
        <f t="shared" ca="1" si="23"/>
        <v>-5.5710062151535601E-2</v>
      </c>
      <c r="AC64" s="29">
        <f t="shared" ca="1" si="24"/>
        <v>1.97619690872415</v>
      </c>
      <c r="AD64" s="29" t="e">
        <f t="shared" ca="1" si="25"/>
        <v>#REF!</v>
      </c>
      <c r="AE64" s="29">
        <f t="shared" ca="1" si="26"/>
        <v>9.4488188976378105</v>
      </c>
      <c r="AF64" s="29" t="e">
        <f t="shared" ca="1" si="27"/>
        <v>#REF!</v>
      </c>
      <c r="AG64" s="29">
        <f t="shared" ca="1" si="28"/>
        <v>-1.9918010370163199</v>
      </c>
      <c r="AH64" s="29" t="e">
        <f t="shared" ca="1" si="29"/>
        <v>#REF!</v>
      </c>
      <c r="AI64" s="29" t="e">
        <f t="shared" ca="1" si="30"/>
        <v>#REF!</v>
      </c>
      <c r="AJ64" s="29" t="e">
        <f t="shared" ca="1" si="31"/>
        <v>#REF!</v>
      </c>
      <c r="AK64" s="29" t="e">
        <f t="shared" ca="1" si="32"/>
        <v>#REF!</v>
      </c>
      <c r="AL64" s="29" t="e">
        <f t="shared" ca="1" si="33"/>
        <v>#REF!</v>
      </c>
      <c r="AM64" s="29" t="e">
        <f t="shared" ca="1" si="34"/>
        <v>#REF!</v>
      </c>
      <c r="AN64" s="29" t="e">
        <f t="shared" ca="1" si="35"/>
        <v>#REF!</v>
      </c>
      <c r="AO64" s="29" t="e">
        <f t="shared" ca="1" si="36"/>
        <v>#REF!</v>
      </c>
      <c r="AP64" s="29">
        <f t="shared" ca="1" si="37"/>
        <v>1.3343753072031299</v>
      </c>
      <c r="AQ64" s="29" t="e">
        <f t="shared" ca="1" si="38"/>
        <v>#REF!</v>
      </c>
      <c r="AR64" s="29" t="e">
        <f t="shared" ca="1" si="39"/>
        <v>#REF!</v>
      </c>
      <c r="AS64" s="29">
        <f t="shared" ca="1" si="40"/>
        <v>4.3252849789700303</v>
      </c>
      <c r="AT64" s="29">
        <f t="shared" ca="1" si="41"/>
        <v>4.3957122193252198</v>
      </c>
      <c r="AU64" s="29" t="e">
        <f t="shared" ca="1" si="42"/>
        <v>#REF!</v>
      </c>
      <c r="AV64" s="29" t="e">
        <f t="shared" ca="1" si="43"/>
        <v>#REF!</v>
      </c>
      <c r="AW64" s="29" t="e">
        <f t="shared" ca="1" si="44"/>
        <v>#REF!</v>
      </c>
      <c r="AX64" s="29" t="e">
        <f t="shared" ca="1" si="45"/>
        <v>#REF!</v>
      </c>
      <c r="AY64" s="29" t="e">
        <f t="shared" ca="1" si="46"/>
        <v>#REF!</v>
      </c>
      <c r="AZ64" s="29">
        <f t="shared" ca="1" si="47"/>
        <v>7.6494845360824799</v>
      </c>
      <c r="BA64" s="29" t="e">
        <f t="shared" ca="1" si="48"/>
        <v>#REF!</v>
      </c>
      <c r="BB64" s="29">
        <f t="shared" ca="1" si="49"/>
        <v>0.95938525289936805</v>
      </c>
      <c r="BC64" s="29" t="e">
        <f t="shared" ca="1" si="50"/>
        <v>#REF!</v>
      </c>
      <c r="BD64" s="29">
        <f t="shared" ca="1" si="51"/>
        <v>1.7279954654882901</v>
      </c>
      <c r="BE64" s="29" t="e">
        <f t="shared" ca="1" si="52"/>
        <v>#REF!</v>
      </c>
      <c r="BF64" s="29" t="e">
        <f t="shared" ca="1" si="53"/>
        <v>#REF!</v>
      </c>
      <c r="BG64" s="29" t="e">
        <f t="shared" ca="1" si="54"/>
        <v>#REF!</v>
      </c>
      <c r="BH64" s="29" t="e">
        <f t="shared" ca="1" si="55"/>
        <v>#REF!</v>
      </c>
      <c r="BI64" s="29">
        <f t="shared" ca="1" si="56"/>
        <v>6.6731024133048704</v>
      </c>
      <c r="BJ64" s="29" t="e">
        <f t="shared" ca="1" si="57"/>
        <v>#REF!</v>
      </c>
      <c r="BK64" s="29" t="e">
        <f t="shared" ca="1" si="58"/>
        <v>#REF!</v>
      </c>
      <c r="BL64" s="29" t="e">
        <f t="shared" ca="1" si="59"/>
        <v>#REF!</v>
      </c>
      <c r="BM64" s="29" t="e">
        <f t="shared" ca="1" si="60"/>
        <v>#REF!</v>
      </c>
      <c r="BN64" s="29">
        <f t="shared" ca="1" si="61"/>
        <v>4.6840761581758201</v>
      </c>
      <c r="BO64" s="29">
        <f t="shared" ca="1" si="62"/>
        <v>-16.875173913571601</v>
      </c>
      <c r="BP64" s="29" t="e">
        <f t="shared" ca="1" si="76"/>
        <v>#REF!</v>
      </c>
      <c r="BQ64" s="29" t="e">
        <f t="shared" ca="1" si="76"/>
        <v>#REF!</v>
      </c>
      <c r="BR64" s="29" t="e">
        <f t="shared" ca="1" si="76"/>
        <v>#REF!</v>
      </c>
      <c r="BS64" s="29" t="e">
        <f t="shared" ca="1" si="76"/>
        <v>#REF!</v>
      </c>
      <c r="BT64" s="29" t="e">
        <f t="shared" ca="1" si="76"/>
        <v>#REF!</v>
      </c>
      <c r="BU64" s="29" t="e">
        <f t="shared" ca="1" si="76"/>
        <v>#REF!</v>
      </c>
      <c r="BV64" s="29" t="e">
        <f t="shared" ca="1" si="76"/>
        <v>#REF!</v>
      </c>
      <c r="BW64" s="29" t="e">
        <f t="shared" ca="1" si="76"/>
        <v>#REF!</v>
      </c>
      <c r="BX64" s="29" t="e">
        <f t="shared" ca="1" si="76"/>
        <v>#REF!</v>
      </c>
      <c r="BY64" s="29" t="e">
        <f t="shared" ca="1" si="76"/>
        <v>#REF!</v>
      </c>
    </row>
    <row r="65" spans="1:77" x14ac:dyDescent="0.3">
      <c r="D65" s="28">
        <f t="shared" ca="1" si="63"/>
        <v>39722</v>
      </c>
      <c r="E65" s="28">
        <f t="shared" ca="1" si="74"/>
        <v>39722</v>
      </c>
      <c r="F65" s="29" t="e">
        <f t="shared" si="64"/>
        <v>#VALUE!</v>
      </c>
      <c r="G65" s="29" t="str">
        <f t="shared" si="65"/>
        <v/>
      </c>
      <c r="H65" s="29" t="str">
        <f t="shared" si="66"/>
        <v/>
      </c>
      <c r="I65" s="29" t="str">
        <f t="shared" si="67"/>
        <v/>
      </c>
      <c r="J65" s="29" t="str">
        <f t="shared" si="68"/>
        <v/>
      </c>
      <c r="K65" s="29" t="str">
        <f t="shared" si="69"/>
        <v/>
      </c>
      <c r="L65" s="29" t="str">
        <f t="shared" si="70"/>
        <v/>
      </c>
      <c r="M65" s="29" t="str">
        <f t="shared" si="71"/>
        <v/>
      </c>
      <c r="N65" s="29" t="str">
        <f t="shared" si="72"/>
        <v/>
      </c>
      <c r="O65" s="29">
        <f t="shared" ca="1" si="10"/>
        <v>6.5254526074667298</v>
      </c>
      <c r="P65" s="29" t="e">
        <f t="shared" ca="1" si="11"/>
        <v>#REF!</v>
      </c>
      <c r="Q65" s="29" t="e">
        <f t="shared" ca="1" si="12"/>
        <v>#REF!</v>
      </c>
      <c r="R65" s="29" t="e">
        <f t="shared" ca="1" si="13"/>
        <v>#REF!</v>
      </c>
      <c r="S65" s="29">
        <f t="shared" ca="1" si="14"/>
        <v>4.7595232777054104</v>
      </c>
      <c r="T65" s="29" t="e">
        <f t="shared" ca="1" si="15"/>
        <v>#REF!</v>
      </c>
      <c r="U65" s="29">
        <f t="shared" ca="1" si="16"/>
        <v>2.6475106990417498</v>
      </c>
      <c r="V65" s="29">
        <f t="shared" ca="1" si="17"/>
        <v>0.680795225859118</v>
      </c>
      <c r="W65" s="29" t="e">
        <f t="shared" ca="1" si="18"/>
        <v>#REF!</v>
      </c>
      <c r="X65" s="29">
        <f t="shared" ca="1" si="19"/>
        <v>-0.30964589592167202</v>
      </c>
      <c r="Y65" s="29" t="e">
        <f t="shared" ca="1" si="20"/>
        <v>#REF!</v>
      </c>
      <c r="Z65" s="29" t="e">
        <f t="shared" ca="1" si="21"/>
        <v>#REF!</v>
      </c>
      <c r="AA65" s="29" t="e">
        <f t="shared" ca="1" si="22"/>
        <v>#REF!</v>
      </c>
      <c r="AB65" s="29">
        <f t="shared" ca="1" si="23"/>
        <v>-5.5710062151535601E-2</v>
      </c>
      <c r="AC65" s="29">
        <f t="shared" ca="1" si="24"/>
        <v>1.97619690872415</v>
      </c>
      <c r="AD65" s="29" t="e">
        <f t="shared" ca="1" si="25"/>
        <v>#REF!</v>
      </c>
      <c r="AE65" s="29">
        <f t="shared" ca="1" si="26"/>
        <v>9.4488188976378105</v>
      </c>
      <c r="AF65" s="29" t="e">
        <f t="shared" ca="1" si="27"/>
        <v>#REF!</v>
      </c>
      <c r="AG65" s="29">
        <f t="shared" ca="1" si="28"/>
        <v>-1.9918010370163199</v>
      </c>
      <c r="AH65" s="29" t="e">
        <f t="shared" ca="1" si="29"/>
        <v>#REF!</v>
      </c>
      <c r="AI65" s="29" t="e">
        <f t="shared" ca="1" si="30"/>
        <v>#REF!</v>
      </c>
      <c r="AJ65" s="29" t="e">
        <f t="shared" ca="1" si="31"/>
        <v>#REF!</v>
      </c>
      <c r="AK65" s="29" t="e">
        <f t="shared" ca="1" si="32"/>
        <v>#REF!</v>
      </c>
      <c r="AL65" s="29" t="e">
        <f t="shared" ca="1" si="33"/>
        <v>#REF!</v>
      </c>
      <c r="AM65" s="29" t="e">
        <f t="shared" ca="1" si="34"/>
        <v>#REF!</v>
      </c>
      <c r="AN65" s="29" t="e">
        <f t="shared" ca="1" si="35"/>
        <v>#REF!</v>
      </c>
      <c r="AO65" s="29" t="e">
        <f t="shared" ca="1" si="36"/>
        <v>#REF!</v>
      </c>
      <c r="AP65" s="29">
        <f t="shared" ca="1" si="37"/>
        <v>1.3343753072031299</v>
      </c>
      <c r="AQ65" s="29" t="e">
        <f t="shared" ca="1" si="38"/>
        <v>#REF!</v>
      </c>
      <c r="AR65" s="29" t="e">
        <f t="shared" ca="1" si="39"/>
        <v>#REF!</v>
      </c>
      <c r="AS65" s="29">
        <f t="shared" ca="1" si="40"/>
        <v>4.3252849789700303</v>
      </c>
      <c r="AT65" s="29">
        <f t="shared" ca="1" si="41"/>
        <v>4.3957122193252198</v>
      </c>
      <c r="AU65" s="29" t="e">
        <f t="shared" ca="1" si="42"/>
        <v>#REF!</v>
      </c>
      <c r="AV65" s="29" t="e">
        <f t="shared" ca="1" si="43"/>
        <v>#REF!</v>
      </c>
      <c r="AW65" s="29" t="e">
        <f t="shared" ca="1" si="44"/>
        <v>#REF!</v>
      </c>
      <c r="AX65" s="29" t="e">
        <f t="shared" ca="1" si="45"/>
        <v>#REF!</v>
      </c>
      <c r="AY65" s="29" t="e">
        <f t="shared" ca="1" si="46"/>
        <v>#REF!</v>
      </c>
      <c r="AZ65" s="29">
        <f t="shared" ca="1" si="47"/>
        <v>7.6494845360824799</v>
      </c>
      <c r="BA65" s="29" t="e">
        <f t="shared" ca="1" si="48"/>
        <v>#REF!</v>
      </c>
      <c r="BB65" s="29">
        <f t="shared" ca="1" si="49"/>
        <v>0.95938525289936805</v>
      </c>
      <c r="BC65" s="29" t="e">
        <f t="shared" ca="1" si="50"/>
        <v>#REF!</v>
      </c>
      <c r="BD65" s="29">
        <f t="shared" ca="1" si="51"/>
        <v>1.7279954654882901</v>
      </c>
      <c r="BE65" s="29" t="e">
        <f t="shared" ca="1" si="52"/>
        <v>#REF!</v>
      </c>
      <c r="BF65" s="29" t="e">
        <f t="shared" ca="1" si="53"/>
        <v>#REF!</v>
      </c>
      <c r="BG65" s="29" t="e">
        <f t="shared" ca="1" si="54"/>
        <v>#REF!</v>
      </c>
      <c r="BH65" s="29" t="e">
        <f t="shared" ca="1" si="55"/>
        <v>#REF!</v>
      </c>
      <c r="BI65" s="29">
        <f t="shared" ca="1" si="56"/>
        <v>6.6731024133048704</v>
      </c>
      <c r="BJ65" s="29" t="e">
        <f t="shared" ca="1" si="57"/>
        <v>#REF!</v>
      </c>
      <c r="BK65" s="29" t="e">
        <f t="shared" ca="1" si="58"/>
        <v>#REF!</v>
      </c>
      <c r="BL65" s="29" t="e">
        <f t="shared" ca="1" si="59"/>
        <v>#REF!</v>
      </c>
      <c r="BM65" s="29" t="e">
        <f t="shared" ca="1" si="60"/>
        <v>#REF!</v>
      </c>
      <c r="BN65" s="29">
        <f t="shared" ca="1" si="61"/>
        <v>4.6840761581758201</v>
      </c>
      <c r="BO65" s="29">
        <f t="shared" ca="1" si="62"/>
        <v>-16.875173913571601</v>
      </c>
      <c r="BP65" s="29" t="e">
        <f t="shared" ca="1" si="76"/>
        <v>#REF!</v>
      </c>
      <c r="BQ65" s="29" t="e">
        <f t="shared" ca="1" si="76"/>
        <v>#REF!</v>
      </c>
      <c r="BR65" s="29" t="e">
        <f t="shared" ca="1" si="76"/>
        <v>#REF!</v>
      </c>
      <c r="BS65" s="29" t="e">
        <f t="shared" ca="1" si="76"/>
        <v>#REF!</v>
      </c>
      <c r="BT65" s="29" t="e">
        <f t="shared" ca="1" si="76"/>
        <v>#REF!</v>
      </c>
      <c r="BU65" s="29" t="e">
        <f t="shared" ca="1" si="76"/>
        <v>#REF!</v>
      </c>
      <c r="BV65" s="29" t="e">
        <f t="shared" ca="1" si="76"/>
        <v>#REF!</v>
      </c>
      <c r="BW65" s="29" t="e">
        <f t="shared" ca="1" si="76"/>
        <v>#REF!</v>
      </c>
      <c r="BX65" s="29" t="e">
        <f t="shared" ca="1" si="76"/>
        <v>#REF!</v>
      </c>
      <c r="BY65" s="29" t="e">
        <f t="shared" ca="1" si="76"/>
        <v>#REF!</v>
      </c>
    </row>
    <row r="66" spans="1:77" x14ac:dyDescent="0.3">
      <c r="D66" s="28">
        <f t="shared" ca="1" si="63"/>
        <v>39753</v>
      </c>
      <c r="E66" s="28">
        <f t="shared" ca="1" si="74"/>
        <v>39753</v>
      </c>
      <c r="F66" s="29" t="e">
        <f t="shared" si="64"/>
        <v>#VALUE!</v>
      </c>
      <c r="G66" s="29" t="str">
        <f t="shared" si="65"/>
        <v/>
      </c>
      <c r="H66" s="29" t="str">
        <f t="shared" si="66"/>
        <v/>
      </c>
      <c r="I66" s="29" t="str">
        <f t="shared" si="67"/>
        <v/>
      </c>
      <c r="J66" s="29" t="str">
        <f t="shared" si="68"/>
        <v/>
      </c>
      <c r="K66" s="29" t="str">
        <f t="shared" si="69"/>
        <v/>
      </c>
      <c r="L66" s="29" t="str">
        <f t="shared" si="70"/>
        <v/>
      </c>
      <c r="M66" s="29" t="str">
        <f t="shared" si="71"/>
        <v/>
      </c>
      <c r="N66" s="29" t="str">
        <f t="shared" si="72"/>
        <v/>
      </c>
      <c r="O66" s="29">
        <f t="shared" ca="1" si="10"/>
        <v>6.5254526074667298</v>
      </c>
      <c r="P66" s="29" t="e">
        <f t="shared" ca="1" si="11"/>
        <v>#REF!</v>
      </c>
      <c r="Q66" s="29" t="e">
        <f t="shared" ca="1" si="12"/>
        <v>#REF!</v>
      </c>
      <c r="R66" s="29" t="e">
        <f t="shared" ca="1" si="13"/>
        <v>#REF!</v>
      </c>
      <c r="S66" s="29">
        <f t="shared" ca="1" si="14"/>
        <v>4.7595232777054104</v>
      </c>
      <c r="T66" s="29" t="e">
        <f t="shared" ca="1" si="15"/>
        <v>#REF!</v>
      </c>
      <c r="U66" s="29">
        <f t="shared" ca="1" si="16"/>
        <v>2.6475106990417498</v>
      </c>
      <c r="V66" s="29">
        <f t="shared" ca="1" si="17"/>
        <v>0.680795225859118</v>
      </c>
      <c r="W66" s="29" t="e">
        <f t="shared" ca="1" si="18"/>
        <v>#REF!</v>
      </c>
      <c r="X66" s="29">
        <f t="shared" ca="1" si="19"/>
        <v>-0.30964589592167202</v>
      </c>
      <c r="Y66" s="29" t="e">
        <f t="shared" ca="1" si="20"/>
        <v>#REF!</v>
      </c>
      <c r="Z66" s="29" t="e">
        <f t="shared" ca="1" si="21"/>
        <v>#REF!</v>
      </c>
      <c r="AA66" s="29" t="e">
        <f t="shared" ca="1" si="22"/>
        <v>#REF!</v>
      </c>
      <c r="AB66" s="29">
        <f t="shared" ca="1" si="23"/>
        <v>-5.5710062151535601E-2</v>
      </c>
      <c r="AC66" s="29">
        <f t="shared" ca="1" si="24"/>
        <v>1.97619690872415</v>
      </c>
      <c r="AD66" s="29" t="e">
        <f t="shared" ca="1" si="25"/>
        <v>#REF!</v>
      </c>
      <c r="AE66" s="29">
        <f t="shared" ca="1" si="26"/>
        <v>9.4488188976378105</v>
      </c>
      <c r="AF66" s="29" t="e">
        <f t="shared" ca="1" si="27"/>
        <v>#REF!</v>
      </c>
      <c r="AG66" s="29">
        <f t="shared" ca="1" si="28"/>
        <v>-1.9918010370163199</v>
      </c>
      <c r="AH66" s="29" t="e">
        <f t="shared" ca="1" si="29"/>
        <v>#REF!</v>
      </c>
      <c r="AI66" s="29" t="e">
        <f t="shared" ca="1" si="30"/>
        <v>#REF!</v>
      </c>
      <c r="AJ66" s="29" t="e">
        <f t="shared" ca="1" si="31"/>
        <v>#REF!</v>
      </c>
      <c r="AK66" s="29" t="e">
        <f t="shared" ca="1" si="32"/>
        <v>#REF!</v>
      </c>
      <c r="AL66" s="29" t="e">
        <f t="shared" ca="1" si="33"/>
        <v>#REF!</v>
      </c>
      <c r="AM66" s="29" t="e">
        <f t="shared" ca="1" si="34"/>
        <v>#REF!</v>
      </c>
      <c r="AN66" s="29" t="e">
        <f t="shared" ca="1" si="35"/>
        <v>#REF!</v>
      </c>
      <c r="AO66" s="29" t="e">
        <f t="shared" ca="1" si="36"/>
        <v>#REF!</v>
      </c>
      <c r="AP66" s="29">
        <f t="shared" ca="1" si="37"/>
        <v>1.3343753072031299</v>
      </c>
      <c r="AQ66" s="29" t="e">
        <f t="shared" ca="1" si="38"/>
        <v>#REF!</v>
      </c>
      <c r="AR66" s="29" t="e">
        <f t="shared" ca="1" si="39"/>
        <v>#REF!</v>
      </c>
      <c r="AS66" s="29">
        <f t="shared" ca="1" si="40"/>
        <v>4.3252849789700303</v>
      </c>
      <c r="AT66" s="29">
        <f t="shared" ca="1" si="41"/>
        <v>4.3957122193252198</v>
      </c>
      <c r="AU66" s="29" t="e">
        <f t="shared" ca="1" si="42"/>
        <v>#REF!</v>
      </c>
      <c r="AV66" s="29" t="e">
        <f t="shared" ca="1" si="43"/>
        <v>#REF!</v>
      </c>
      <c r="AW66" s="29" t="e">
        <f t="shared" ca="1" si="44"/>
        <v>#REF!</v>
      </c>
      <c r="AX66" s="29" t="e">
        <f t="shared" ca="1" si="45"/>
        <v>#REF!</v>
      </c>
      <c r="AY66" s="29" t="e">
        <f t="shared" ca="1" si="46"/>
        <v>#REF!</v>
      </c>
      <c r="AZ66" s="29">
        <f t="shared" ca="1" si="47"/>
        <v>7.6494845360824799</v>
      </c>
      <c r="BA66" s="29" t="e">
        <f t="shared" ca="1" si="48"/>
        <v>#REF!</v>
      </c>
      <c r="BB66" s="29">
        <f t="shared" ca="1" si="49"/>
        <v>0.95938525289936805</v>
      </c>
      <c r="BC66" s="29" t="e">
        <f t="shared" ca="1" si="50"/>
        <v>#REF!</v>
      </c>
      <c r="BD66" s="29">
        <f t="shared" ca="1" si="51"/>
        <v>1.7279954654882901</v>
      </c>
      <c r="BE66" s="29" t="e">
        <f t="shared" ca="1" si="52"/>
        <v>#REF!</v>
      </c>
      <c r="BF66" s="29" t="e">
        <f t="shared" ca="1" si="53"/>
        <v>#REF!</v>
      </c>
      <c r="BG66" s="29" t="e">
        <f t="shared" ca="1" si="54"/>
        <v>#REF!</v>
      </c>
      <c r="BH66" s="29" t="e">
        <f t="shared" ca="1" si="55"/>
        <v>#REF!</v>
      </c>
      <c r="BI66" s="29">
        <f t="shared" ca="1" si="56"/>
        <v>6.6731024133048704</v>
      </c>
      <c r="BJ66" s="29" t="e">
        <f t="shared" ca="1" si="57"/>
        <v>#REF!</v>
      </c>
      <c r="BK66" s="29" t="e">
        <f t="shared" ca="1" si="58"/>
        <v>#REF!</v>
      </c>
      <c r="BL66" s="29" t="e">
        <f t="shared" ca="1" si="59"/>
        <v>#REF!</v>
      </c>
      <c r="BM66" s="29" t="e">
        <f t="shared" ca="1" si="60"/>
        <v>#REF!</v>
      </c>
      <c r="BN66" s="29">
        <f t="shared" ca="1" si="61"/>
        <v>4.6840761581758201</v>
      </c>
      <c r="BO66" s="29">
        <f t="shared" ca="1" si="62"/>
        <v>-16.875173913571601</v>
      </c>
      <c r="BP66" s="29" t="e">
        <f t="shared" ca="1" si="76"/>
        <v>#REF!</v>
      </c>
      <c r="BQ66" s="29" t="e">
        <f t="shared" ca="1" si="76"/>
        <v>#REF!</v>
      </c>
      <c r="BR66" s="29" t="e">
        <f t="shared" ca="1" si="76"/>
        <v>#REF!</v>
      </c>
      <c r="BS66" s="29" t="e">
        <f t="shared" ca="1" si="76"/>
        <v>#REF!</v>
      </c>
      <c r="BT66" s="29" t="e">
        <f t="shared" ca="1" si="76"/>
        <v>#REF!</v>
      </c>
      <c r="BU66" s="29" t="e">
        <f t="shared" ca="1" si="76"/>
        <v>#REF!</v>
      </c>
      <c r="BV66" s="29" t="e">
        <f t="shared" ca="1" si="76"/>
        <v>#REF!</v>
      </c>
      <c r="BW66" s="29" t="e">
        <f t="shared" ca="1" si="76"/>
        <v>#REF!</v>
      </c>
      <c r="BX66" s="29" t="e">
        <f t="shared" ca="1" si="76"/>
        <v>#REF!</v>
      </c>
      <c r="BY66" s="29" t="e">
        <f t="shared" ca="1" si="76"/>
        <v>#REF!</v>
      </c>
    </row>
    <row r="67" spans="1:77" x14ac:dyDescent="0.3">
      <c r="D67" s="28">
        <f t="shared" ca="1" si="63"/>
        <v>39783</v>
      </c>
      <c r="E67" s="28">
        <f t="shared" ca="1" si="74"/>
        <v>39783</v>
      </c>
      <c r="F67" s="29" t="e">
        <f t="shared" si="64"/>
        <v>#VALUE!</v>
      </c>
      <c r="G67" s="29" t="str">
        <f t="shared" si="65"/>
        <v/>
      </c>
      <c r="H67" s="29" t="str">
        <f t="shared" si="66"/>
        <v/>
      </c>
      <c r="I67" s="29" t="str">
        <f t="shared" si="67"/>
        <v/>
      </c>
      <c r="J67" s="29" t="str">
        <f t="shared" si="68"/>
        <v/>
      </c>
      <c r="K67" s="29" t="str">
        <f t="shared" si="69"/>
        <v/>
      </c>
      <c r="L67" s="29" t="str">
        <f t="shared" si="70"/>
        <v/>
      </c>
      <c r="M67" s="29" t="str">
        <f t="shared" si="71"/>
        <v/>
      </c>
      <c r="N67" s="29" t="str">
        <f t="shared" si="72"/>
        <v/>
      </c>
      <c r="O67" s="29">
        <f t="shared" ca="1" si="10"/>
        <v>6.5254526074667298</v>
      </c>
      <c r="P67" s="29" t="e">
        <f t="shared" ca="1" si="11"/>
        <v>#REF!</v>
      </c>
      <c r="Q67" s="29" t="e">
        <f t="shared" ca="1" si="12"/>
        <v>#REF!</v>
      </c>
      <c r="R67" s="29" t="e">
        <f t="shared" ca="1" si="13"/>
        <v>#REF!</v>
      </c>
      <c r="S67" s="29">
        <f t="shared" ca="1" si="14"/>
        <v>4.7595232777054104</v>
      </c>
      <c r="T67" s="29" t="e">
        <f t="shared" ca="1" si="15"/>
        <v>#REF!</v>
      </c>
      <c r="U67" s="29">
        <f t="shared" ca="1" si="16"/>
        <v>2.6475106990417498</v>
      </c>
      <c r="V67" s="29">
        <f t="shared" ca="1" si="17"/>
        <v>0.680795225859118</v>
      </c>
      <c r="W67" s="29" t="e">
        <f t="shared" ca="1" si="18"/>
        <v>#REF!</v>
      </c>
      <c r="X67" s="29">
        <f t="shared" ca="1" si="19"/>
        <v>-0.30964589592167202</v>
      </c>
      <c r="Y67" s="29" t="e">
        <f t="shared" ca="1" si="20"/>
        <v>#REF!</v>
      </c>
      <c r="Z67" s="29" t="e">
        <f t="shared" ca="1" si="21"/>
        <v>#REF!</v>
      </c>
      <c r="AA67" s="29" t="e">
        <f t="shared" ca="1" si="22"/>
        <v>#REF!</v>
      </c>
      <c r="AB67" s="29">
        <f t="shared" ca="1" si="23"/>
        <v>-5.5710062151535601E-2</v>
      </c>
      <c r="AC67" s="29">
        <f t="shared" ca="1" si="24"/>
        <v>1.97619690872415</v>
      </c>
      <c r="AD67" s="29" t="e">
        <f t="shared" ca="1" si="25"/>
        <v>#REF!</v>
      </c>
      <c r="AE67" s="29">
        <f t="shared" ca="1" si="26"/>
        <v>9.4488188976378105</v>
      </c>
      <c r="AF67" s="29" t="e">
        <f t="shared" ca="1" si="27"/>
        <v>#REF!</v>
      </c>
      <c r="AG67" s="29">
        <f t="shared" ca="1" si="28"/>
        <v>-1.9918010370163199</v>
      </c>
      <c r="AH67" s="29" t="e">
        <f t="shared" ca="1" si="29"/>
        <v>#REF!</v>
      </c>
      <c r="AI67" s="29" t="e">
        <f t="shared" ca="1" si="30"/>
        <v>#REF!</v>
      </c>
      <c r="AJ67" s="29" t="e">
        <f t="shared" ca="1" si="31"/>
        <v>#REF!</v>
      </c>
      <c r="AK67" s="29" t="e">
        <f t="shared" ca="1" si="32"/>
        <v>#REF!</v>
      </c>
      <c r="AL67" s="29" t="e">
        <f t="shared" ca="1" si="33"/>
        <v>#REF!</v>
      </c>
      <c r="AM67" s="29" t="e">
        <f t="shared" ca="1" si="34"/>
        <v>#REF!</v>
      </c>
      <c r="AN67" s="29" t="e">
        <f t="shared" ca="1" si="35"/>
        <v>#REF!</v>
      </c>
      <c r="AO67" s="29" t="e">
        <f t="shared" ca="1" si="36"/>
        <v>#REF!</v>
      </c>
      <c r="AP67" s="29">
        <f t="shared" ca="1" si="37"/>
        <v>1.3343753072031299</v>
      </c>
      <c r="AQ67" s="29" t="e">
        <f t="shared" ca="1" si="38"/>
        <v>#REF!</v>
      </c>
      <c r="AR67" s="29" t="e">
        <f t="shared" ca="1" si="39"/>
        <v>#REF!</v>
      </c>
      <c r="AS67" s="29">
        <f t="shared" ca="1" si="40"/>
        <v>4.3252849789700303</v>
      </c>
      <c r="AT67" s="29">
        <f t="shared" ca="1" si="41"/>
        <v>4.3957122193252198</v>
      </c>
      <c r="AU67" s="29" t="e">
        <f t="shared" ca="1" si="42"/>
        <v>#REF!</v>
      </c>
      <c r="AV67" s="29" t="e">
        <f t="shared" ca="1" si="43"/>
        <v>#REF!</v>
      </c>
      <c r="AW67" s="29" t="e">
        <f t="shared" ca="1" si="44"/>
        <v>#REF!</v>
      </c>
      <c r="AX67" s="29" t="e">
        <f t="shared" ca="1" si="45"/>
        <v>#REF!</v>
      </c>
      <c r="AY67" s="29" t="e">
        <f t="shared" ca="1" si="46"/>
        <v>#REF!</v>
      </c>
      <c r="AZ67" s="29">
        <f t="shared" ca="1" si="47"/>
        <v>7.6494845360824799</v>
      </c>
      <c r="BA67" s="29" t="e">
        <f t="shared" ca="1" si="48"/>
        <v>#REF!</v>
      </c>
      <c r="BB67" s="29">
        <f t="shared" ca="1" si="49"/>
        <v>0.95938525289936805</v>
      </c>
      <c r="BC67" s="29" t="e">
        <f t="shared" ca="1" si="50"/>
        <v>#REF!</v>
      </c>
      <c r="BD67" s="29">
        <f t="shared" ca="1" si="51"/>
        <v>1.7279954654882901</v>
      </c>
      <c r="BE67" s="29" t="e">
        <f t="shared" ca="1" si="52"/>
        <v>#REF!</v>
      </c>
      <c r="BF67" s="29" t="e">
        <f t="shared" ca="1" si="53"/>
        <v>#REF!</v>
      </c>
      <c r="BG67" s="29" t="e">
        <f t="shared" ca="1" si="54"/>
        <v>#REF!</v>
      </c>
      <c r="BH67" s="29" t="e">
        <f t="shared" ca="1" si="55"/>
        <v>#REF!</v>
      </c>
      <c r="BI67" s="29">
        <f t="shared" ca="1" si="56"/>
        <v>6.6731024133048704</v>
      </c>
      <c r="BJ67" s="29" t="e">
        <f t="shared" ca="1" si="57"/>
        <v>#REF!</v>
      </c>
      <c r="BK67" s="29" t="e">
        <f t="shared" ca="1" si="58"/>
        <v>#REF!</v>
      </c>
      <c r="BL67" s="29" t="e">
        <f t="shared" ca="1" si="59"/>
        <v>#REF!</v>
      </c>
      <c r="BM67" s="29" t="e">
        <f t="shared" ca="1" si="60"/>
        <v>#REF!</v>
      </c>
      <c r="BN67" s="29">
        <f t="shared" ca="1" si="61"/>
        <v>4.6840761581758201</v>
      </c>
      <c r="BO67" s="29">
        <f t="shared" ca="1" si="62"/>
        <v>-16.875173913571601</v>
      </c>
      <c r="BP67" s="29" t="e">
        <f t="shared" ca="1" si="76"/>
        <v>#REF!</v>
      </c>
      <c r="BQ67" s="29" t="e">
        <f t="shared" ca="1" si="76"/>
        <v>#REF!</v>
      </c>
      <c r="BR67" s="29" t="e">
        <f t="shared" ca="1" si="76"/>
        <v>#REF!</v>
      </c>
      <c r="BS67" s="29" t="e">
        <f t="shared" ca="1" si="76"/>
        <v>#REF!</v>
      </c>
      <c r="BT67" s="29" t="e">
        <f t="shared" ca="1" si="76"/>
        <v>#REF!</v>
      </c>
      <c r="BU67" s="29" t="e">
        <f t="shared" ca="1" si="76"/>
        <v>#REF!</v>
      </c>
      <c r="BV67" s="29" t="e">
        <f t="shared" ca="1" si="76"/>
        <v>#REF!</v>
      </c>
      <c r="BW67" s="29" t="e">
        <f t="shared" ca="1" si="76"/>
        <v>#REF!</v>
      </c>
      <c r="BX67" s="29" t="e">
        <f t="shared" ca="1" si="76"/>
        <v>#REF!</v>
      </c>
      <c r="BY67" s="29" t="e">
        <f t="shared" ca="1" si="76"/>
        <v>#REF!</v>
      </c>
    </row>
    <row r="68" spans="1:77" x14ac:dyDescent="0.3">
      <c r="D68" s="28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</row>
    <row r="69" spans="1:77" x14ac:dyDescent="0.3">
      <c r="D69" s="28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</row>
    <row r="70" spans="1:77" x14ac:dyDescent="0.3">
      <c r="D70" s="28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</row>
    <row r="71" spans="1:77" x14ac:dyDescent="0.3">
      <c r="D71" s="28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</row>
    <row r="72" spans="1:77" x14ac:dyDescent="0.3">
      <c r="D72" s="28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</row>
    <row r="73" spans="1:77" x14ac:dyDescent="0.3">
      <c r="D73" s="28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</row>
    <row r="74" spans="1:77" x14ac:dyDescent="0.3">
      <c r="D74" s="28"/>
      <c r="E74" s="31" t="s">
        <v>1294</v>
      </c>
      <c r="F74" s="6" t="s">
        <v>1295</v>
      </c>
      <c r="G74" s="6" t="s">
        <v>1296</v>
      </c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</row>
    <row r="75" spans="1:77" x14ac:dyDescent="0.3">
      <c r="B75" s="6" t="s">
        <v>804</v>
      </c>
      <c r="E75" s="6">
        <f>INDEX('List of Countries and Series'!I3:I69,A76)</f>
        <v>1950</v>
      </c>
      <c r="F75" s="6">
        <f ca="1">YEAR(MIN(INDIRECT("'"&amp;O6&amp;"'!"&amp;"A:A")))</f>
        <v>2004</v>
      </c>
      <c r="G75" s="6">
        <f ca="1">MAX(F75,E75)</f>
        <v>2004</v>
      </c>
    </row>
    <row r="76" spans="1:77" x14ac:dyDescent="0.3">
      <c r="A76" s="13">
        <v>1</v>
      </c>
      <c r="D76" s="13">
        <v>3</v>
      </c>
      <c r="E76" s="6">
        <f>INDEX(E78:E80,D76)</f>
        <v>1</v>
      </c>
      <c r="Q76" s="13">
        <v>3</v>
      </c>
      <c r="R76" s="6">
        <f>INDEX(R78:R80,Q76)</f>
        <v>3</v>
      </c>
    </row>
    <row r="78" spans="1:77" x14ac:dyDescent="0.3">
      <c r="B78" t="str">
        <f>'Chart of Series by Country '!N7</f>
        <v>Ghana </v>
      </c>
      <c r="D78" s="6" t="s">
        <v>798</v>
      </c>
      <c r="E78" s="13">
        <v>12</v>
      </c>
      <c r="Q78" s="6" t="s">
        <v>802</v>
      </c>
      <c r="R78" s="13">
        <v>1</v>
      </c>
    </row>
    <row r="79" spans="1:77" x14ac:dyDescent="0.3">
      <c r="B79" t="e">
        <f>'Chart of Series by Country '!N8</f>
        <v>#N/A</v>
      </c>
      <c r="D79" s="6" t="s">
        <v>800</v>
      </c>
      <c r="E79" s="13">
        <v>3</v>
      </c>
      <c r="Q79" s="6" t="s">
        <v>803</v>
      </c>
      <c r="R79" s="13">
        <v>2</v>
      </c>
    </row>
    <row r="80" spans="1:77" x14ac:dyDescent="0.3">
      <c r="B80" t="e">
        <f>'Chart of Series by Country '!N9</f>
        <v>#N/A</v>
      </c>
      <c r="D80" s="6" t="s">
        <v>801</v>
      </c>
      <c r="E80" s="13">
        <v>1</v>
      </c>
      <c r="Q80" s="6" t="s">
        <v>797</v>
      </c>
      <c r="R80" s="13">
        <v>3</v>
      </c>
    </row>
    <row r="81" spans="2:2" x14ac:dyDescent="0.3">
      <c r="B81" t="e">
        <f>'Chart of Series by Country '!N10</f>
        <v>#N/A</v>
      </c>
    </row>
    <row r="82" spans="2:2" x14ac:dyDescent="0.3">
      <c r="B82" t="e">
        <f>'Chart of Series by Country '!N11</f>
        <v>#N/A</v>
      </c>
    </row>
    <row r="83" spans="2:2" x14ac:dyDescent="0.3">
      <c r="B83" t="e">
        <f>'Chart of Series by Country '!N12</f>
        <v>#N/A</v>
      </c>
    </row>
    <row r="84" spans="2:2" x14ac:dyDescent="0.3">
      <c r="B84" t="e">
        <f>'Chart of Series by Country '!N13</f>
        <v>#N/A</v>
      </c>
    </row>
    <row r="85" spans="2:2" x14ac:dyDescent="0.3">
      <c r="B85" t="e">
        <f>'Chart of Series by Country '!N14</f>
        <v>#N/A</v>
      </c>
    </row>
    <row r="86" spans="2:2" x14ac:dyDescent="0.3">
      <c r="B86" t="e">
        <f>'Chart of Series by Country '!N15</f>
        <v>#N/A</v>
      </c>
    </row>
    <row r="87" spans="2:2" x14ac:dyDescent="0.3">
      <c r="B87" t="e">
        <f>'Chart of Series by Country '!N16</f>
        <v>#N/A</v>
      </c>
    </row>
    <row r="88" spans="2:2" x14ac:dyDescent="0.3">
      <c r="B88" t="e">
        <f>'Chart of Series by Country '!N17</f>
        <v>#N/A</v>
      </c>
    </row>
    <row r="89" spans="2:2" x14ac:dyDescent="0.3">
      <c r="B89" t="e">
        <f>'Chart of Series by Country '!N18</f>
        <v>#N/A</v>
      </c>
    </row>
    <row r="90" spans="2:2" x14ac:dyDescent="0.3">
      <c r="B90" t="e">
        <f>'Chart of Series by Country '!N19</f>
        <v>#N/A</v>
      </c>
    </row>
    <row r="91" spans="2:2" x14ac:dyDescent="0.3">
      <c r="B91" t="e">
        <f>'Chart of Series by Country '!N20</f>
        <v>#N/A</v>
      </c>
    </row>
    <row r="92" spans="2:2" x14ac:dyDescent="0.3">
      <c r="B92" t="e">
        <f>'Chart of Series by Country '!N21</f>
        <v>#N/A</v>
      </c>
    </row>
    <row r="93" spans="2:2" x14ac:dyDescent="0.3">
      <c r="B93" t="e">
        <f>'Chart of Series by Country '!N22</f>
        <v>#N/A</v>
      </c>
    </row>
    <row r="94" spans="2:2" x14ac:dyDescent="0.3">
      <c r="B94" t="e">
        <f>'Chart of Series by Country '!N23</f>
        <v>#N/A</v>
      </c>
    </row>
    <row r="95" spans="2:2" x14ac:dyDescent="0.3">
      <c r="B95" t="e">
        <f>'Chart of Series by Country '!N24</f>
        <v>#N/A</v>
      </c>
    </row>
    <row r="96" spans="2:2" x14ac:dyDescent="0.3">
      <c r="B96" t="e">
        <f>'Chart of Series by Country '!N25</f>
        <v>#N/A</v>
      </c>
    </row>
    <row r="97" spans="2:2" x14ac:dyDescent="0.3">
      <c r="B97" t="e">
        <f>'Chart of Series by Country '!N26</f>
        <v>#N/A</v>
      </c>
    </row>
    <row r="98" spans="2:2" x14ac:dyDescent="0.3">
      <c r="B98" t="e">
        <f>'Chart of Series by Country '!N27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Drop Down 1">
              <controlPr defaultSize="0" autoLine="0" autoPict="0">
                <anchor moveWithCells="1">
                  <from>
                    <xdr:col>3</xdr:col>
                    <xdr:colOff>19050</xdr:colOff>
                    <xdr:row>1</xdr:row>
                    <xdr:rowOff>6350</xdr:rowOff>
                  </from>
                  <to>
                    <xdr:col>4</xdr:col>
                    <xdr:colOff>590550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Drop Down 2">
              <controlPr defaultSize="0" autoLine="0" autoPict="0">
                <anchor moveWithCells="1">
                  <from>
                    <xdr:col>3</xdr:col>
                    <xdr:colOff>38100</xdr:colOff>
                    <xdr:row>2</xdr:row>
                    <xdr:rowOff>12700</xdr:rowOff>
                  </from>
                  <to>
                    <xdr:col>4</xdr:col>
                    <xdr:colOff>603250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1" r:id="rId5" name="Drop Down 3">
              <controlPr defaultSize="0" autoLine="0" autoPict="0">
                <anchor moveWithCells="1">
                  <from>
                    <xdr:col>3</xdr:col>
                    <xdr:colOff>25400</xdr:colOff>
                    <xdr:row>3</xdr:row>
                    <xdr:rowOff>38100</xdr:rowOff>
                  </from>
                  <to>
                    <xdr:col>4</xdr:col>
                    <xdr:colOff>596900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2" r:id="rId6" name="Drop Down 4">
              <controlPr defaultSize="0" autoLine="0" autoPict="0">
                <anchor moveWithCells="1">
                  <from>
                    <xdr:col>3</xdr:col>
                    <xdr:colOff>38100</xdr:colOff>
                    <xdr:row>4</xdr:row>
                    <xdr:rowOff>50800</xdr:rowOff>
                  </from>
                  <to>
                    <xdr:col>4</xdr:col>
                    <xdr:colOff>603250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3" r:id="rId7" name="Spinner 5">
              <controlPr defaultSize="0" autoPict="0">
                <anchor moveWithCells="1" sizeWithCells="1">
                  <from>
                    <xdr:col>5</xdr:col>
                    <xdr:colOff>184150</xdr:colOff>
                    <xdr:row>0</xdr:row>
                    <xdr:rowOff>152400</xdr:rowOff>
                  </from>
                  <to>
                    <xdr:col>5</xdr:col>
                    <xdr:colOff>374650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8" name="Drop Down 8">
              <controlPr defaultSize="0" autoLine="0" autoPict="0">
                <anchor moveWithCells="1">
                  <from>
                    <xdr:col>1</xdr:col>
                    <xdr:colOff>50800</xdr:colOff>
                    <xdr:row>71</xdr:row>
                    <xdr:rowOff>57150</xdr:rowOff>
                  </from>
                  <to>
                    <xdr:col>4</xdr:col>
                    <xdr:colOff>120650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9" name="Spinner 9">
              <controlPr defaultSize="0" autoPict="0">
                <anchor moveWithCells="1" sizeWithCells="1">
                  <from>
                    <xdr:col>2</xdr:col>
                    <xdr:colOff>228600</xdr:colOff>
                    <xdr:row>73</xdr:row>
                    <xdr:rowOff>171450</xdr:rowOff>
                  </from>
                  <to>
                    <xdr:col>2</xdr:col>
                    <xdr:colOff>419100</xdr:colOff>
                    <xdr:row>75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6"/>
  <dimension ref="C3:I56"/>
  <sheetViews>
    <sheetView workbookViewId="0">
      <selection activeCell="D1" sqref="D1"/>
    </sheetView>
  </sheetViews>
  <sheetFormatPr defaultRowHeight="14" x14ac:dyDescent="0.3"/>
  <sheetData>
    <row r="3" spans="3:9" x14ac:dyDescent="0.3">
      <c r="C3">
        <v>1</v>
      </c>
      <c r="D3" t="str">
        <f>'Country Codes'!N10</f>
        <v>Ghana </v>
      </c>
      <c r="I3">
        <v>1</v>
      </c>
    </row>
    <row r="4" spans="3:9" x14ac:dyDescent="0.3">
      <c r="C4">
        <v>2</v>
      </c>
      <c r="D4" t="str">
        <f>'Country Codes'!N11</f>
        <v xml:space="preserve">Argentina </v>
      </c>
    </row>
    <row r="5" spans="3:9" x14ac:dyDescent="0.3">
      <c r="C5">
        <v>3</v>
      </c>
      <c r="D5" t="str">
        <f>'Country Codes'!N12</f>
        <v xml:space="preserve">Australia </v>
      </c>
    </row>
    <row r="6" spans="3:9" x14ac:dyDescent="0.3">
      <c r="C6">
        <v>4</v>
      </c>
      <c r="D6" t="str">
        <f>'Country Codes'!N13</f>
        <v>Bangladesh</v>
      </c>
    </row>
    <row r="7" spans="3:9" x14ac:dyDescent="0.3">
      <c r="C7">
        <v>5</v>
      </c>
      <c r="D7" t="str">
        <f>'Country Codes'!N14</f>
        <v xml:space="preserve">Botswana </v>
      </c>
    </row>
    <row r="8" spans="3:9" x14ac:dyDescent="0.3">
      <c r="C8">
        <v>6</v>
      </c>
      <c r="D8" t="str">
        <f>'Country Codes'!N15</f>
        <v xml:space="preserve">Brazil </v>
      </c>
    </row>
    <row r="9" spans="3:9" x14ac:dyDescent="0.3">
      <c r="C9">
        <v>7</v>
      </c>
      <c r="D9" t="str">
        <f>'Country Codes'!N16</f>
        <v>Burkina Fa</v>
      </c>
    </row>
    <row r="10" spans="3:9" x14ac:dyDescent="0.3">
      <c r="C10">
        <v>8</v>
      </c>
      <c r="D10" t="str">
        <f>'Country Codes'!N17</f>
        <v xml:space="preserve">Cameroon </v>
      </c>
    </row>
    <row r="11" spans="3:9" x14ac:dyDescent="0.3">
      <c r="C11">
        <v>9</v>
      </c>
      <c r="D11" t="str">
        <f>'Country Codes'!N18</f>
        <v xml:space="preserve">Canada </v>
      </c>
    </row>
    <row r="12" spans="3:9" x14ac:dyDescent="0.3">
      <c r="C12">
        <v>10</v>
      </c>
      <c r="D12" t="str">
        <f>'Country Codes'!N19</f>
        <v xml:space="preserve">Chad </v>
      </c>
    </row>
    <row r="13" spans="3:9" x14ac:dyDescent="0.3">
      <c r="C13">
        <v>11</v>
      </c>
      <c r="D13" t="str">
        <f>'Country Codes'!N20</f>
        <v xml:space="preserve">Chile </v>
      </c>
    </row>
    <row r="14" spans="3:9" x14ac:dyDescent="0.3">
      <c r="C14">
        <v>12</v>
      </c>
      <c r="D14" t="str">
        <f>'Country Codes'!N21</f>
        <v xml:space="preserve">China </v>
      </c>
    </row>
    <row r="15" spans="3:9" x14ac:dyDescent="0.3">
      <c r="C15">
        <v>13</v>
      </c>
      <c r="D15" t="str">
        <f>'Country Codes'!N22</f>
        <v>DRC</v>
      </c>
    </row>
    <row r="16" spans="3:9" x14ac:dyDescent="0.3">
      <c r="C16">
        <v>14</v>
      </c>
      <c r="D16" t="str">
        <f>'Country Codes'!N23</f>
        <v>Ivory Coast</v>
      </c>
    </row>
    <row r="17" spans="3:4" x14ac:dyDescent="0.3">
      <c r="C17">
        <v>15</v>
      </c>
      <c r="D17" t="str">
        <f>'Country Codes'!N24</f>
        <v xml:space="preserve">Benin </v>
      </c>
    </row>
    <row r="18" spans="3:4" x14ac:dyDescent="0.3">
      <c r="C18">
        <v>16</v>
      </c>
      <c r="D18" t="str">
        <f>'Country Codes'!N25</f>
        <v xml:space="preserve">Egypt </v>
      </c>
    </row>
    <row r="19" spans="3:4" x14ac:dyDescent="0.3">
      <c r="C19">
        <v>17</v>
      </c>
      <c r="D19" t="str">
        <f>'Country Codes'!N26</f>
        <v xml:space="preserve">Ethiopia </v>
      </c>
    </row>
    <row r="20" spans="3:4" x14ac:dyDescent="0.3">
      <c r="C20">
        <v>18</v>
      </c>
      <c r="D20" t="str">
        <f>'Country Codes'!N27</f>
        <v xml:space="preserve">France </v>
      </c>
    </row>
    <row r="21" spans="3:4" x14ac:dyDescent="0.3">
      <c r="C21">
        <v>19</v>
      </c>
      <c r="D21" t="str">
        <f>'Country Codes'!N28</f>
        <v xml:space="preserve">Gabon </v>
      </c>
    </row>
    <row r="22" spans="3:4" x14ac:dyDescent="0.3">
      <c r="C22">
        <v>20</v>
      </c>
      <c r="D22" t="str">
        <f>'Country Codes'!N29</f>
        <v xml:space="preserve">Haiti </v>
      </c>
    </row>
    <row r="23" spans="3:4" x14ac:dyDescent="0.3">
      <c r="C23">
        <v>21</v>
      </c>
      <c r="D23" t="str">
        <f>'Country Codes'!N30</f>
        <v xml:space="preserve">India </v>
      </c>
    </row>
    <row r="24" spans="3:4" x14ac:dyDescent="0.3">
      <c r="C24">
        <v>22</v>
      </c>
      <c r="D24" t="str">
        <f>'Country Codes'!N31</f>
        <v xml:space="preserve">Indonesia </v>
      </c>
    </row>
    <row r="25" spans="3:4" x14ac:dyDescent="0.3">
      <c r="C25">
        <v>23</v>
      </c>
      <c r="D25" t="str">
        <f>'Country Codes'!N32</f>
        <v xml:space="preserve">Italy </v>
      </c>
    </row>
    <row r="26" spans="3:4" x14ac:dyDescent="0.3">
      <c r="C26">
        <v>24</v>
      </c>
      <c r="D26" t="str">
        <f>'Country Codes'!N33</f>
        <v xml:space="preserve">Japan </v>
      </c>
    </row>
    <row r="27" spans="3:4" x14ac:dyDescent="0.3">
      <c r="C27">
        <v>25</v>
      </c>
      <c r="D27" t="str">
        <f>'Country Codes'!N34</f>
        <v>Korea</v>
      </c>
    </row>
    <row r="28" spans="3:4" x14ac:dyDescent="0.3">
      <c r="C28">
        <v>26</v>
      </c>
      <c r="D28" t="str">
        <f>'Country Codes'!N35</f>
        <v>Luxembourg</v>
      </c>
    </row>
    <row r="29" spans="3:4" x14ac:dyDescent="0.3">
      <c r="C29">
        <v>27</v>
      </c>
      <c r="D29" t="str">
        <f>'Country Codes'!N36</f>
        <v xml:space="preserve">Malaysia </v>
      </c>
    </row>
    <row r="30" spans="3:4" x14ac:dyDescent="0.3">
      <c r="C30">
        <v>28</v>
      </c>
      <c r="D30" t="str">
        <f>'Country Codes'!N37</f>
        <v xml:space="preserve">Mali </v>
      </c>
    </row>
    <row r="31" spans="3:4" x14ac:dyDescent="0.3">
      <c r="C31">
        <v>29</v>
      </c>
      <c r="D31" t="str">
        <f>'Country Codes'!N38</f>
        <v xml:space="preserve">Mexico </v>
      </c>
    </row>
    <row r="32" spans="3:4" x14ac:dyDescent="0.3">
      <c r="C32">
        <v>30</v>
      </c>
      <c r="D32" t="str">
        <f>'Country Codes'!N39</f>
        <v xml:space="preserve">Mongolia </v>
      </c>
    </row>
    <row r="33" spans="3:4" x14ac:dyDescent="0.3">
      <c r="C33">
        <v>31</v>
      </c>
      <c r="D33" t="str">
        <f>'Country Codes'!N40</f>
        <v>Mozambique</v>
      </c>
    </row>
    <row r="34" spans="3:4" x14ac:dyDescent="0.3">
      <c r="C34">
        <v>32</v>
      </c>
      <c r="D34" t="str">
        <f>'Country Codes'!N41</f>
        <v xml:space="preserve">Nigeria </v>
      </c>
    </row>
    <row r="35" spans="3:4" x14ac:dyDescent="0.3">
      <c r="C35">
        <v>33</v>
      </c>
      <c r="D35" t="str">
        <f>'Country Codes'!N42</f>
        <v xml:space="preserve">Pakistan </v>
      </c>
    </row>
    <row r="36" spans="3:4" x14ac:dyDescent="0.3">
      <c r="C36">
        <v>34</v>
      </c>
      <c r="D36" t="str">
        <f>'Country Codes'!N43</f>
        <v>Phillipines</v>
      </c>
    </row>
    <row r="37" spans="3:4" x14ac:dyDescent="0.3">
      <c r="C37">
        <v>35</v>
      </c>
      <c r="D37" t="str">
        <f>'Country Codes'!N44</f>
        <v xml:space="preserve">Peru </v>
      </c>
    </row>
    <row r="38" spans="3:4" x14ac:dyDescent="0.3">
      <c r="C38">
        <v>36</v>
      </c>
      <c r="D38" t="str">
        <f>'Country Codes'!N45</f>
        <v xml:space="preserve">Qatar </v>
      </c>
    </row>
    <row r="39" spans="3:4" x14ac:dyDescent="0.3">
      <c r="C39">
        <v>37</v>
      </c>
      <c r="D39" t="str">
        <f>'Country Codes'!N46</f>
        <v>Russia</v>
      </c>
    </row>
    <row r="40" spans="3:4" x14ac:dyDescent="0.3">
      <c r="C40">
        <v>38</v>
      </c>
      <c r="D40" t="str">
        <f>'Country Codes'!N47</f>
        <v xml:space="preserve">Rwanda </v>
      </c>
    </row>
    <row r="41" spans="3:4" x14ac:dyDescent="0.3">
      <c r="C41">
        <v>39</v>
      </c>
      <c r="D41" t="str">
        <f>'Country Codes'!N48</f>
        <v>Saudi Arab</v>
      </c>
    </row>
    <row r="42" spans="3:4" x14ac:dyDescent="0.3">
      <c r="C42">
        <v>40</v>
      </c>
      <c r="D42" t="str">
        <f>'Country Codes'!N49</f>
        <v xml:space="preserve">Senegal </v>
      </c>
    </row>
    <row r="43" spans="3:4" x14ac:dyDescent="0.3">
      <c r="C43">
        <v>41</v>
      </c>
      <c r="D43" t="str">
        <f>'Country Codes'!N50</f>
        <v xml:space="preserve">Singapore </v>
      </c>
    </row>
    <row r="44" spans="3:4" x14ac:dyDescent="0.3">
      <c r="C44">
        <v>42</v>
      </c>
      <c r="D44" t="str">
        <f>'Country Codes'!N51</f>
        <v>S Africa</v>
      </c>
    </row>
    <row r="45" spans="3:4" x14ac:dyDescent="0.3">
      <c r="C45">
        <v>43</v>
      </c>
      <c r="D45" t="str">
        <f>'Country Codes'!N52</f>
        <v xml:space="preserve">Spain </v>
      </c>
    </row>
    <row r="46" spans="3:4" x14ac:dyDescent="0.3">
      <c r="C46">
        <v>44</v>
      </c>
      <c r="D46" t="str">
        <f>'Country Codes'!N53</f>
        <v>Sudan</v>
      </c>
    </row>
    <row r="47" spans="3:4" x14ac:dyDescent="0.3">
      <c r="C47">
        <v>45</v>
      </c>
      <c r="D47" t="str">
        <f>'Country Codes'!N54</f>
        <v>Switzerlan</v>
      </c>
    </row>
    <row r="48" spans="3:4" x14ac:dyDescent="0.3">
      <c r="C48">
        <v>46</v>
      </c>
      <c r="D48" t="str">
        <f>'Country Codes'!N55</f>
        <v xml:space="preserve">Turkey </v>
      </c>
    </row>
    <row r="49" spans="3:4" x14ac:dyDescent="0.3">
      <c r="C49">
        <v>47</v>
      </c>
      <c r="D49" t="str">
        <f>'Country Codes'!N56</f>
        <v xml:space="preserve">Uganda </v>
      </c>
    </row>
    <row r="50" spans="3:4" x14ac:dyDescent="0.3">
      <c r="C50">
        <v>48</v>
      </c>
      <c r="D50" t="str">
        <f>'Country Codes'!N57</f>
        <v>US</v>
      </c>
    </row>
    <row r="51" spans="3:4" x14ac:dyDescent="0.3">
      <c r="C51">
        <v>49</v>
      </c>
      <c r="D51" t="str">
        <f>'Country Codes'!N58</f>
        <v>UK</v>
      </c>
    </row>
    <row r="52" spans="3:4" x14ac:dyDescent="0.3">
      <c r="C52">
        <v>50</v>
      </c>
      <c r="D52" t="str">
        <f>'Country Codes'!N59</f>
        <v>Venezula</v>
      </c>
    </row>
    <row r="53" spans="3:4" x14ac:dyDescent="0.3">
      <c r="C53">
        <v>51</v>
      </c>
      <c r="D53" t="str">
        <f>'Country Codes'!N60</f>
        <v>Vietnam</v>
      </c>
    </row>
    <row r="54" spans="3:4" x14ac:dyDescent="0.3">
      <c r="C54">
        <v>52</v>
      </c>
      <c r="D54" t="str">
        <f>'Country Codes'!N61</f>
        <v>Zambia</v>
      </c>
    </row>
    <row r="55" spans="3:4" x14ac:dyDescent="0.3">
      <c r="C55">
        <v>53</v>
      </c>
      <c r="D55" t="str">
        <f>'Country Codes'!N62</f>
        <v>Zimbabwe</v>
      </c>
    </row>
    <row r="56" spans="3:4" x14ac:dyDescent="0.3">
      <c r="C56">
        <v>54</v>
      </c>
      <c r="D56" t="e">
        <f>'Country Codes'!#REF!</f>
        <v>#REF!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Drop Down 1">
              <controlPr defaultSize="0" autoLine="0" autoPict="0">
                <anchor moveWithCells="1">
                  <from>
                    <xdr:col>9</xdr:col>
                    <xdr:colOff>400050</xdr:colOff>
                    <xdr:row>1</xdr:row>
                    <xdr:rowOff>107950</xdr:rowOff>
                  </from>
                  <to>
                    <xdr:col>12</xdr:col>
                    <xdr:colOff>209550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47"/>
  <dimension ref="B2:J511"/>
  <sheetViews>
    <sheetView zoomScale="90" zoomScaleNormal="90" workbookViewId="0">
      <selection activeCell="J1" sqref="J1"/>
    </sheetView>
  </sheetViews>
  <sheetFormatPr defaultRowHeight="14" x14ac:dyDescent="0.3"/>
  <cols>
    <col min="1" max="16384" width="8.6640625" style="4"/>
  </cols>
  <sheetData>
    <row r="2" spans="2:10" x14ac:dyDescent="0.3">
      <c r="B2" s="4" t="s">
        <v>1015</v>
      </c>
    </row>
    <row r="4" spans="2:10" x14ac:dyDescent="0.3">
      <c r="B4" s="4" t="s">
        <v>799</v>
      </c>
      <c r="D4" s="4" t="s">
        <v>999</v>
      </c>
      <c r="I4" s="4" t="s">
        <v>1013</v>
      </c>
    </row>
    <row r="5" spans="2:10" x14ac:dyDescent="0.3">
      <c r="B5" s="4" t="s">
        <v>0</v>
      </c>
      <c r="D5" s="4" t="s">
        <v>1000</v>
      </c>
      <c r="I5" s="4" t="s">
        <v>1014</v>
      </c>
    </row>
    <row r="7" spans="2:10" x14ac:dyDescent="0.3">
      <c r="D7" s="4" t="s">
        <v>1005</v>
      </c>
    </row>
    <row r="8" spans="2:10" x14ac:dyDescent="0.3">
      <c r="D8" s="4" t="s">
        <v>1006</v>
      </c>
    </row>
    <row r="10" spans="2:10" x14ac:dyDescent="0.3">
      <c r="D10" s="4" t="s">
        <v>1007</v>
      </c>
    </row>
    <row r="14" spans="2:10" x14ac:dyDescent="0.3">
      <c r="B14" t="s">
        <v>715</v>
      </c>
      <c r="C14"/>
      <c r="D14"/>
      <c r="E14"/>
      <c r="F14" t="str">
        <f t="shared" ref="F14:F45" si="0">"'"&amp;B14&amp;"'!A1"</f>
        <v>'Ghana  Bank Cap to Asset'!A1</v>
      </c>
      <c r="G14" s="3"/>
      <c r="H14"/>
      <c r="I14"/>
      <c r="J14" s="3" t="s">
        <v>944</v>
      </c>
    </row>
    <row r="15" spans="2:10" x14ac:dyDescent="0.3">
      <c r="B15" t="s">
        <v>710</v>
      </c>
      <c r="C15"/>
      <c r="D15"/>
      <c r="E15"/>
      <c r="F15" t="str">
        <f t="shared" si="0"/>
        <v>'Ghana  Bank Concentration'!A1</v>
      </c>
      <c r="G15" s="3"/>
      <c r="H15"/>
      <c r="I15"/>
      <c r="J15" s="3" t="s">
        <v>943</v>
      </c>
    </row>
    <row r="16" spans="2:10" x14ac:dyDescent="0.3">
      <c r="B16" t="s">
        <v>733</v>
      </c>
      <c r="C16"/>
      <c r="D16"/>
      <c r="E16"/>
      <c r="F16" t="str">
        <f t="shared" si="0"/>
        <v>'Ghana  Bank Cost to Income'!A1</v>
      </c>
      <c r="G16" s="3"/>
      <c r="H16"/>
      <c r="I16"/>
      <c r="J16" s="3" t="s">
        <v>945</v>
      </c>
    </row>
    <row r="17" spans="2:10" x14ac:dyDescent="0.3">
      <c r="B17" t="s">
        <v>719</v>
      </c>
      <c r="C17"/>
      <c r="D17"/>
      <c r="E17"/>
      <c r="F17" t="str">
        <f t="shared" si="0"/>
        <v>'Ghana  Bank Credit to Dep'!A1</v>
      </c>
      <c r="G17" s="3"/>
      <c r="H17"/>
      <c r="I17"/>
      <c r="J17" s="3" t="s">
        <v>946</v>
      </c>
    </row>
    <row r="18" spans="2:10" x14ac:dyDescent="0.3">
      <c r="B18" t="s">
        <v>552</v>
      </c>
      <c r="C18"/>
      <c r="D18"/>
      <c r="E18"/>
      <c r="F18" t="str">
        <f t="shared" si="0"/>
        <v>'Ghana  Bank Firms'!A1</v>
      </c>
      <c r="G18" s="3"/>
      <c r="H18"/>
      <c r="I18"/>
      <c r="J18" s="3" t="s">
        <v>947</v>
      </c>
    </row>
    <row r="19" spans="2:10" x14ac:dyDescent="0.3">
      <c r="B19" t="s">
        <v>748</v>
      </c>
      <c r="C19"/>
      <c r="D19"/>
      <c r="E19"/>
      <c r="F19" t="str">
        <f t="shared" si="0"/>
        <v>'Ghana  Bank ROA'!A1</v>
      </c>
      <c r="G19" s="3"/>
      <c r="H19"/>
      <c r="I19"/>
      <c r="J19" s="3" t="s">
        <v>944</v>
      </c>
    </row>
    <row r="20" spans="2:10" x14ac:dyDescent="0.3">
      <c r="B20" t="s">
        <v>753</v>
      </c>
      <c r="C20"/>
      <c r="D20"/>
      <c r="E20"/>
      <c r="F20" t="str">
        <f t="shared" si="0"/>
        <v>'Ghana  Bank ROE'!A1</v>
      </c>
      <c r="G20" s="3"/>
      <c r="H20"/>
      <c r="I20"/>
      <c r="J20" s="3" t="s">
        <v>948</v>
      </c>
    </row>
    <row r="21" spans="2:10" x14ac:dyDescent="0.3">
      <c r="B21" t="s">
        <v>758</v>
      </c>
      <c r="C21"/>
      <c r="D21"/>
      <c r="E21"/>
      <c r="F21" t="str">
        <f t="shared" si="0"/>
        <v>'Ghana  Broad Money'!A1</v>
      </c>
      <c r="G21" s="3"/>
      <c r="H21"/>
      <c r="I21"/>
      <c r="J21" s="3" t="s">
        <v>949</v>
      </c>
    </row>
    <row r="22" spans="2:10" x14ac:dyDescent="0.3">
      <c r="B22" t="s">
        <v>535</v>
      </c>
      <c r="C22"/>
      <c r="D22"/>
      <c r="E22"/>
      <c r="F22" t="str">
        <f t="shared" si="0"/>
        <v>'Ghana  Business Ease'!A1</v>
      </c>
      <c r="G22" s="3"/>
      <c r="H22"/>
      <c r="I22"/>
      <c r="J22" s="3" t="s">
        <v>950</v>
      </c>
    </row>
    <row r="23" spans="2:10" x14ac:dyDescent="0.3">
      <c r="B23" t="s">
        <v>766</v>
      </c>
      <c r="C23"/>
      <c r="D23"/>
      <c r="E23"/>
      <c r="F23" t="str">
        <f t="shared" si="0"/>
        <v>'Ghana  Central Bank to GDP'!A1</v>
      </c>
      <c r="G23" s="3"/>
      <c r="H23"/>
      <c r="I23"/>
      <c r="J23" s="3" t="s">
        <v>951</v>
      </c>
    </row>
    <row r="24" spans="2:10" x14ac:dyDescent="0.3">
      <c r="B24" t="s">
        <v>400</v>
      </c>
      <c r="C24"/>
      <c r="D24"/>
      <c r="E24"/>
      <c r="F24" t="str">
        <f t="shared" si="0"/>
        <v>'Ghana  CPI'!A1</v>
      </c>
      <c r="G24" s="3"/>
      <c r="H24"/>
      <c r="I24"/>
      <c r="J24" s="3" t="s">
        <v>952</v>
      </c>
    </row>
    <row r="25" spans="2:10" x14ac:dyDescent="0.3">
      <c r="B25" t="s">
        <v>442</v>
      </c>
      <c r="C25"/>
      <c r="D25"/>
      <c r="E25"/>
      <c r="F25" t="str">
        <f t="shared" si="0"/>
        <v>'Ghana  CPI All'!A1</v>
      </c>
      <c r="G25" s="3"/>
      <c r="H25"/>
      <c r="I25"/>
      <c r="J25" s="3" t="s">
        <v>953</v>
      </c>
    </row>
    <row r="26" spans="2:10" x14ac:dyDescent="0.3">
      <c r="B26" t="s">
        <v>485</v>
      </c>
      <c r="C26"/>
      <c r="D26"/>
      <c r="E26"/>
      <c r="F26" t="str">
        <f t="shared" si="0"/>
        <v>'Ghana  CPI Exchange Rate'!A1</v>
      </c>
      <c r="G26" s="3"/>
      <c r="H26"/>
      <c r="I26"/>
      <c r="J26" s="3" t="s">
        <v>954</v>
      </c>
    </row>
    <row r="27" spans="2:10" x14ac:dyDescent="0.3">
      <c r="B27" t="s">
        <v>637</v>
      </c>
      <c r="C27"/>
      <c r="D27"/>
      <c r="E27"/>
      <c r="F27" t="str">
        <f t="shared" si="0"/>
        <v>'Ghana  External Debt'!A1</v>
      </c>
      <c r="G27" s="3"/>
      <c r="H27"/>
      <c r="I27"/>
      <c r="J27" s="3" t="s">
        <v>955</v>
      </c>
    </row>
    <row r="28" spans="2:10" x14ac:dyDescent="0.3">
      <c r="B28" t="s">
        <v>555</v>
      </c>
      <c r="C28"/>
      <c r="D28"/>
      <c r="E28"/>
      <c r="F28" t="str">
        <f t="shared" si="0"/>
        <v>'Ghana  Fertility'!A1</v>
      </c>
      <c r="G28" s="3"/>
      <c r="H28"/>
      <c r="I28"/>
      <c r="J28" s="3" t="s">
        <v>956</v>
      </c>
    </row>
    <row r="29" spans="2:10" x14ac:dyDescent="0.3">
      <c r="B29" t="s">
        <v>695</v>
      </c>
      <c r="C29"/>
      <c r="D29"/>
      <c r="E29"/>
      <c r="F29" t="str">
        <f t="shared" si="0"/>
        <v>'Ghana  Financail Serv Dep'!A1</v>
      </c>
      <c r="G29" s="3"/>
      <c r="H29"/>
      <c r="I29"/>
      <c r="J29" s="3" t="s">
        <v>957</v>
      </c>
    </row>
    <row r="30" spans="2:10" x14ac:dyDescent="0.3">
      <c r="B30" t="s">
        <v>683</v>
      </c>
      <c r="C30"/>
      <c r="D30"/>
      <c r="E30"/>
      <c r="F30" t="str">
        <f t="shared" si="0"/>
        <v>'Ghana  Financial Services'!A1</v>
      </c>
      <c r="G30" s="3"/>
      <c r="H30"/>
      <c r="I30"/>
      <c r="J30" s="3" t="s">
        <v>958</v>
      </c>
    </row>
    <row r="31" spans="2:10" x14ac:dyDescent="0.3">
      <c r="B31" t="s">
        <v>461</v>
      </c>
      <c r="C31"/>
      <c r="D31"/>
      <c r="E31"/>
      <c r="F31" t="str">
        <f t="shared" si="0"/>
        <v>'Ghana  GDP'!A1</v>
      </c>
      <c r="G31" s="3"/>
      <c r="H31"/>
      <c r="I31"/>
      <c r="J31" s="3" t="s">
        <v>959</v>
      </c>
    </row>
    <row r="32" spans="2:10" x14ac:dyDescent="0.3">
      <c r="B32" t="s">
        <v>465</v>
      </c>
      <c r="C32"/>
      <c r="D32"/>
      <c r="E32"/>
      <c r="F32" t="str">
        <f t="shared" si="0"/>
        <v>'Ghana  GDP per Capita'!A1</v>
      </c>
      <c r="G32" s="3"/>
      <c r="H32"/>
      <c r="I32"/>
      <c r="J32" s="3" t="s">
        <v>960</v>
      </c>
    </row>
    <row r="33" spans="2:10" x14ac:dyDescent="0.3">
      <c r="B33" t="s">
        <v>906</v>
      </c>
      <c r="C33"/>
      <c r="D33"/>
      <c r="E33"/>
      <c r="F33" t="str">
        <f t="shared" si="0"/>
        <v>'Ghana  GINI Index'!A1</v>
      </c>
      <c r="G33" s="3"/>
      <c r="H33"/>
      <c r="I33"/>
      <c r="J33" s="3" t="s">
        <v>961</v>
      </c>
    </row>
    <row r="34" spans="2:10" x14ac:dyDescent="0.3">
      <c r="B34" t="s">
        <v>567</v>
      </c>
      <c r="C34"/>
      <c r="D34"/>
      <c r="E34"/>
      <c r="F34" t="str">
        <f t="shared" si="0"/>
        <v>'Ghana  Government Revenues'!A1</v>
      </c>
      <c r="G34" s="3"/>
      <c r="H34"/>
      <c r="I34"/>
      <c r="J34" s="3" t="s">
        <v>962</v>
      </c>
    </row>
    <row r="35" spans="2:10" x14ac:dyDescent="0.3">
      <c r="B35" t="s">
        <v>453</v>
      </c>
      <c r="C35"/>
      <c r="D35"/>
      <c r="E35"/>
      <c r="F35" t="str">
        <f t="shared" si="0"/>
        <v>'Ghana  Govt Debt'!A1</v>
      </c>
      <c r="G35" s="3"/>
      <c r="H35"/>
      <c r="I35"/>
      <c r="J35" s="3" t="s">
        <v>963</v>
      </c>
    </row>
    <row r="36" spans="2:10" x14ac:dyDescent="0.3">
      <c r="B36" t="s">
        <v>522</v>
      </c>
      <c r="C36"/>
      <c r="D36"/>
      <c r="E36"/>
      <c r="F36" t="str">
        <f t="shared" si="0"/>
        <v>'Ghana  Govt Expenditure'!A1</v>
      </c>
      <c r="G36" s="3"/>
      <c r="H36"/>
      <c r="I36"/>
      <c r="J36" s="3" t="s">
        <v>964</v>
      </c>
    </row>
    <row r="37" spans="2:10" x14ac:dyDescent="0.3">
      <c r="B37" t="s">
        <v>619</v>
      </c>
      <c r="C37"/>
      <c r="D37"/>
      <c r="E37"/>
      <c r="F37" t="str">
        <f t="shared" si="0"/>
        <v>'Ghana  Gross Capital'!A1</v>
      </c>
      <c r="G37" s="3"/>
      <c r="H37"/>
      <c r="I37"/>
      <c r="J37" s="3" t="s">
        <v>965</v>
      </c>
    </row>
    <row r="38" spans="2:10" x14ac:dyDescent="0.3">
      <c r="B38" t="s">
        <v>470</v>
      </c>
      <c r="C38"/>
      <c r="D38"/>
      <c r="E38"/>
      <c r="F38" t="str">
        <f t="shared" si="0"/>
        <v>'Ghana  Gross National Income'!A1</v>
      </c>
      <c r="G38" s="3"/>
      <c r="H38"/>
      <c r="I38"/>
      <c r="J38" s="3" t="s">
        <v>966</v>
      </c>
    </row>
    <row r="39" spans="2:10" x14ac:dyDescent="0.3">
      <c r="B39" t="s">
        <v>929</v>
      </c>
      <c r="C39"/>
      <c r="D39"/>
      <c r="E39"/>
      <c r="F39" t="str">
        <f t="shared" si="0"/>
        <v>'Ghana  Gross Savings'!A1</v>
      </c>
      <c r="G39" s="3"/>
      <c r="H39"/>
      <c r="I39"/>
      <c r="J39" s="3" t="s">
        <v>967</v>
      </c>
    </row>
    <row r="40" spans="2:10" x14ac:dyDescent="0.3">
      <c r="B40" t="s">
        <v>574</v>
      </c>
      <c r="C40"/>
      <c r="D40"/>
      <c r="E40"/>
      <c r="F40" t="str">
        <f t="shared" si="0"/>
        <v>'Ghana  Infant Mortality'!A1</v>
      </c>
      <c r="G40" s="3"/>
      <c r="H40"/>
      <c r="I40"/>
      <c r="J40" s="3" t="s">
        <v>968</v>
      </c>
    </row>
    <row r="41" spans="2:10" x14ac:dyDescent="0.3">
      <c r="B41" t="s">
        <v>474</v>
      </c>
      <c r="C41"/>
      <c r="D41"/>
      <c r="E41"/>
      <c r="F41" t="str">
        <f t="shared" si="0"/>
        <v>'Ghana  Inflation '!A1</v>
      </c>
      <c r="G41" s="3"/>
      <c r="H41"/>
      <c r="I41"/>
      <c r="J41" s="3" t="s">
        <v>969</v>
      </c>
    </row>
    <row r="42" spans="2:10" x14ac:dyDescent="0.3">
      <c r="B42" t="s">
        <v>648</v>
      </c>
      <c r="C42"/>
      <c r="D42"/>
      <c r="E42"/>
      <c r="F42" t="str">
        <f t="shared" si="0"/>
        <v>'Ghana  Int Debt to GDP'!A1</v>
      </c>
      <c r="G42" s="3"/>
      <c r="H42"/>
      <c r="I42"/>
      <c r="J42" s="3" t="s">
        <v>970</v>
      </c>
    </row>
    <row r="43" spans="2:10" x14ac:dyDescent="0.3">
      <c r="B43" t="s">
        <v>738</v>
      </c>
      <c r="C43"/>
      <c r="D43"/>
      <c r="E43"/>
      <c r="F43" t="str">
        <f t="shared" si="0"/>
        <v>'Ghana  Interest Margin'!A1</v>
      </c>
      <c r="G43" s="3"/>
      <c r="H43"/>
      <c r="I43"/>
      <c r="J43" s="3" t="s">
        <v>971</v>
      </c>
    </row>
    <row r="44" spans="2:10" x14ac:dyDescent="0.3">
      <c r="B44" t="s">
        <v>645</v>
      </c>
      <c r="C44"/>
      <c r="D44"/>
      <c r="E44"/>
      <c r="F44" t="str">
        <f t="shared" si="0"/>
        <v>'Ghana  International Debt'!A1</v>
      </c>
      <c r="G44" s="3"/>
      <c r="H44"/>
      <c r="I44"/>
      <c r="J44" s="3" t="s">
        <v>972</v>
      </c>
    </row>
    <row r="45" spans="2:10" x14ac:dyDescent="0.3">
      <c r="B45" t="s">
        <v>724</v>
      </c>
      <c r="C45"/>
      <c r="D45"/>
      <c r="E45"/>
      <c r="F45" t="str">
        <f t="shared" si="0"/>
        <v>'Ghana  Lending Dep Spread'!A1</v>
      </c>
      <c r="G45" s="3"/>
      <c r="H45"/>
      <c r="I45"/>
      <c r="J45" s="3" t="s">
        <v>973</v>
      </c>
    </row>
    <row r="46" spans="2:10" x14ac:dyDescent="0.3">
      <c r="B46" t="s">
        <v>586</v>
      </c>
      <c r="C46"/>
      <c r="D46"/>
      <c r="E46"/>
      <c r="F46" t="str">
        <f t="shared" ref="F46:F63" si="1">"'"&amp;B46&amp;"'!A1"</f>
        <v>'Ghana  Life Expect'!A1</v>
      </c>
      <c r="G46" s="3"/>
      <c r="H46"/>
      <c r="I46"/>
      <c r="J46" s="3" t="s">
        <v>974</v>
      </c>
    </row>
    <row r="47" spans="2:10" x14ac:dyDescent="0.3">
      <c r="B47" t="s">
        <v>882</v>
      </c>
      <c r="C47"/>
      <c r="D47"/>
      <c r="E47"/>
      <c r="F47" t="str">
        <f t="shared" si="1"/>
        <v>'Ghana  Literacy'!A1</v>
      </c>
      <c r="G47" s="3"/>
      <c r="H47"/>
      <c r="I47"/>
      <c r="J47" s="3" t="s">
        <v>975</v>
      </c>
    </row>
    <row r="48" spans="2:10" x14ac:dyDescent="0.3">
      <c r="B48" t="s">
        <v>888</v>
      </c>
      <c r="C48"/>
      <c r="D48"/>
      <c r="E48"/>
      <c r="F48" t="str">
        <f t="shared" si="1"/>
        <v>'Ghana  Migration'!A1</v>
      </c>
      <c r="G48" s="3"/>
      <c r="H48"/>
      <c r="I48"/>
      <c r="J48" s="3" t="s">
        <v>976</v>
      </c>
    </row>
    <row r="49" spans="2:10" x14ac:dyDescent="0.3">
      <c r="B49" t="s">
        <v>702</v>
      </c>
      <c r="C49"/>
      <c r="D49"/>
      <c r="E49"/>
      <c r="F49" t="str">
        <f t="shared" si="1"/>
        <v>'Ghana  Mobile Banking'!A1</v>
      </c>
      <c r="G49" s="3"/>
      <c r="H49"/>
      <c r="I49"/>
      <c r="J49" s="3" t="s">
        <v>977</v>
      </c>
    </row>
    <row r="50" spans="2:10" x14ac:dyDescent="0.3">
      <c r="B50" t="s">
        <v>608</v>
      </c>
      <c r="C50"/>
      <c r="D50"/>
      <c r="E50"/>
      <c r="F50" t="str">
        <f t="shared" si="1"/>
        <v>'Ghana  Net Lending'!A1</v>
      </c>
      <c r="G50" s="3"/>
      <c r="H50"/>
      <c r="I50"/>
      <c r="J50" s="3" t="s">
        <v>978</v>
      </c>
    </row>
    <row r="51" spans="2:10" x14ac:dyDescent="0.3">
      <c r="B51" t="s">
        <v>743</v>
      </c>
      <c r="C51"/>
      <c r="D51"/>
      <c r="E51"/>
      <c r="F51" t="str">
        <f t="shared" si="1"/>
        <v>'Ghana  Non Interest Income'!A1</v>
      </c>
      <c r="G51" s="3"/>
      <c r="H51"/>
      <c r="I51"/>
      <c r="J51" s="3" t="s">
        <v>979</v>
      </c>
    </row>
    <row r="52" spans="2:10" x14ac:dyDescent="0.3">
      <c r="B52" t="s">
        <v>729</v>
      </c>
      <c r="C52"/>
      <c r="D52"/>
      <c r="E52"/>
      <c r="F52" t="str">
        <f t="shared" si="1"/>
        <v>'Ghana  Non Perform Loans'!A1</v>
      </c>
      <c r="G52" s="3"/>
      <c r="H52"/>
      <c r="I52"/>
      <c r="J52" s="3" t="s">
        <v>980</v>
      </c>
    </row>
    <row r="53" spans="2:10" x14ac:dyDescent="0.3">
      <c r="B53" t="s">
        <v>673</v>
      </c>
      <c r="C53"/>
      <c r="D53"/>
      <c r="E53"/>
      <c r="F53" t="str">
        <f t="shared" si="1"/>
        <v>'Ghana  Non Perform Provision'!A1</v>
      </c>
      <c r="G53" s="3"/>
      <c r="H53"/>
      <c r="I53"/>
      <c r="J53" s="3" t="s">
        <v>981</v>
      </c>
    </row>
    <row r="54" spans="2:10" x14ac:dyDescent="0.3">
      <c r="B54" t="s">
        <v>651</v>
      </c>
      <c r="C54"/>
      <c r="D54"/>
      <c r="E54"/>
      <c r="F54" t="str">
        <f t="shared" si="1"/>
        <v>'Ghana  Pop 65'!A1</v>
      </c>
      <c r="G54" s="3"/>
      <c r="H54"/>
      <c r="I54"/>
      <c r="J54" s="3" t="s">
        <v>982</v>
      </c>
    </row>
    <row r="55" spans="2:10" x14ac:dyDescent="0.3">
      <c r="B55" t="s">
        <v>669</v>
      </c>
      <c r="C55"/>
      <c r="D55"/>
      <c r="E55"/>
      <c r="F55" t="str">
        <f t="shared" si="1"/>
        <v>'Ghana  Private Credit'!A1</v>
      </c>
      <c r="G55" s="3"/>
      <c r="H55"/>
      <c r="I55"/>
      <c r="J55" s="3" t="s">
        <v>983</v>
      </c>
    </row>
    <row r="56" spans="2:10" x14ac:dyDescent="0.3">
      <c r="B56" t="s">
        <v>677</v>
      </c>
      <c r="C56"/>
      <c r="D56"/>
      <c r="E56"/>
      <c r="F56" t="str">
        <f t="shared" si="1"/>
        <v>'Ghana  Real Exchange Rate'!A1</v>
      </c>
      <c r="G56" s="3"/>
      <c r="H56"/>
      <c r="I56"/>
      <c r="J56" s="3" t="s">
        <v>984</v>
      </c>
    </row>
    <row r="57" spans="2:10" x14ac:dyDescent="0.3">
      <c r="B57" t="s">
        <v>437</v>
      </c>
      <c r="C57"/>
      <c r="D57"/>
      <c r="E57"/>
      <c r="F57" t="str">
        <f t="shared" si="1"/>
        <v>'Ghana  Real GDP'!A1</v>
      </c>
      <c r="G57" s="3"/>
      <c r="H57"/>
      <c r="I57"/>
      <c r="J57" s="3" t="s">
        <v>985</v>
      </c>
    </row>
    <row r="58" spans="2:10" x14ac:dyDescent="0.3">
      <c r="B58" t="s">
        <v>492</v>
      </c>
      <c r="C58"/>
      <c r="D58"/>
      <c r="E58"/>
      <c r="F58" t="str">
        <f t="shared" si="1"/>
        <v>'Ghana  Real GDP per Capita'!A1</v>
      </c>
      <c r="G58" s="3"/>
      <c r="H58"/>
      <c r="I58"/>
      <c r="J58" s="3" t="s">
        <v>986</v>
      </c>
    </row>
    <row r="59" spans="2:10" x14ac:dyDescent="0.3">
      <c r="B59" t="s">
        <v>511</v>
      </c>
      <c r="C59"/>
      <c r="D59"/>
      <c r="E59"/>
      <c r="F59" t="str">
        <f t="shared" si="1"/>
        <v>'Ghana  Real Non Oil'!A1</v>
      </c>
      <c r="G59" s="3"/>
      <c r="H59"/>
      <c r="I59"/>
      <c r="J59" s="3" t="s">
        <v>987</v>
      </c>
    </row>
    <row r="60" spans="2:10" x14ac:dyDescent="0.3">
      <c r="B60" t="s">
        <v>927</v>
      </c>
      <c r="C60"/>
      <c r="D60"/>
      <c r="E60"/>
      <c r="F60" t="str">
        <f t="shared" si="1"/>
        <v>'Ghana  SOE Credit'!A1</v>
      </c>
      <c r="G60" s="3"/>
      <c r="H60"/>
      <c r="I60"/>
      <c r="J60" s="3" t="s">
        <v>988</v>
      </c>
    </row>
    <row r="61" spans="2:10" x14ac:dyDescent="0.3">
      <c r="B61" t="s">
        <v>507</v>
      </c>
      <c r="C61"/>
      <c r="D61"/>
      <c r="E61"/>
      <c r="F61" t="str">
        <f t="shared" si="1"/>
        <v>'Ghana  Stock Market'!A1</v>
      </c>
      <c r="G61" s="3"/>
      <c r="H61"/>
      <c r="I61"/>
      <c r="J61" s="3" t="s">
        <v>989</v>
      </c>
    </row>
    <row r="62" spans="2:10" x14ac:dyDescent="0.3">
      <c r="B62" t="s">
        <v>519</v>
      </c>
      <c r="C62"/>
      <c r="D62"/>
      <c r="E62"/>
      <c r="F62" t="str">
        <f t="shared" si="1"/>
        <v>'Ghana  Stock Market Value'!A1</v>
      </c>
      <c r="G62" s="3"/>
      <c r="H62"/>
      <c r="I62"/>
      <c r="J62" s="3" t="s">
        <v>990</v>
      </c>
    </row>
    <row r="63" spans="2:10" x14ac:dyDescent="0.3">
      <c r="B63" t="s">
        <v>532</v>
      </c>
      <c r="C63"/>
      <c r="D63"/>
      <c r="E63"/>
      <c r="F63" t="str">
        <f t="shared" si="1"/>
        <v>'Ghana  Stock Turnover'!A1</v>
      </c>
      <c r="G63" s="3"/>
      <c r="H63"/>
      <c r="I63"/>
      <c r="J63" s="3" t="s">
        <v>991</v>
      </c>
    </row>
    <row r="64" spans="2:10" x14ac:dyDescent="0.3">
      <c r="B64" t="s">
        <v>536</v>
      </c>
      <c r="C64"/>
      <c r="D64"/>
      <c r="E64"/>
      <c r="F64"/>
      <c r="G64"/>
      <c r="H64"/>
      <c r="I64"/>
      <c r="J64"/>
    </row>
    <row r="65" spans="2:10" x14ac:dyDescent="0.3">
      <c r="B65" t="s">
        <v>556</v>
      </c>
      <c r="C65"/>
      <c r="D65"/>
      <c r="E65"/>
      <c r="F65"/>
      <c r="G65"/>
      <c r="H65"/>
      <c r="I65"/>
      <c r="J65"/>
    </row>
    <row r="66" spans="2:10" x14ac:dyDescent="0.3">
      <c r="B66" t="s">
        <v>696</v>
      </c>
      <c r="C66"/>
      <c r="D66"/>
      <c r="E66"/>
      <c r="F66"/>
      <c r="G66"/>
      <c r="H66"/>
      <c r="I66"/>
      <c r="J66"/>
    </row>
    <row r="67" spans="2:10" x14ac:dyDescent="0.3">
      <c r="B67" t="s">
        <v>684</v>
      </c>
      <c r="C67"/>
      <c r="D67"/>
      <c r="E67"/>
      <c r="F67"/>
      <c r="G67"/>
      <c r="H67"/>
      <c r="I67"/>
      <c r="J67"/>
    </row>
    <row r="68" spans="2:10" x14ac:dyDescent="0.3">
      <c r="B68" t="s">
        <v>907</v>
      </c>
      <c r="C68"/>
      <c r="D68"/>
      <c r="E68"/>
      <c r="F68"/>
      <c r="G68"/>
      <c r="H68"/>
      <c r="I68"/>
      <c r="J68"/>
    </row>
    <row r="69" spans="2:10" x14ac:dyDescent="0.3">
      <c r="B69" t="s">
        <v>870</v>
      </c>
      <c r="C69"/>
      <c r="D69"/>
      <c r="E69"/>
      <c r="F69"/>
      <c r="G69"/>
      <c r="H69"/>
      <c r="I69"/>
      <c r="J69"/>
    </row>
    <row r="70" spans="2:10" x14ac:dyDescent="0.3">
      <c r="B70" t="s">
        <v>820</v>
      </c>
      <c r="C70"/>
      <c r="D70"/>
      <c r="E70"/>
      <c r="F70"/>
      <c r="G70"/>
      <c r="H70"/>
      <c r="I70"/>
      <c r="J70"/>
    </row>
    <row r="71" spans="2:10" x14ac:dyDescent="0.3">
      <c r="B71" t="s">
        <v>865</v>
      </c>
      <c r="C71"/>
      <c r="D71"/>
      <c r="E71"/>
      <c r="F71"/>
      <c r="G71"/>
      <c r="H71"/>
      <c r="I71"/>
      <c r="J71"/>
    </row>
    <row r="72" spans="2:10" x14ac:dyDescent="0.3">
      <c r="B72" t="s">
        <v>599</v>
      </c>
      <c r="C72"/>
      <c r="D72"/>
      <c r="E72"/>
      <c r="F72"/>
      <c r="G72"/>
      <c r="H72"/>
      <c r="I72"/>
      <c r="J72"/>
    </row>
    <row r="73" spans="2:10" x14ac:dyDescent="0.3">
      <c r="B73" t="s">
        <v>889</v>
      </c>
      <c r="C73"/>
      <c r="D73"/>
      <c r="E73"/>
      <c r="F73"/>
      <c r="G73"/>
      <c r="H73"/>
      <c r="I73"/>
      <c r="J73"/>
    </row>
    <row r="74" spans="2:10" x14ac:dyDescent="0.3">
      <c r="B74" t="s">
        <v>652</v>
      </c>
      <c r="C74"/>
      <c r="D74"/>
      <c r="E74"/>
      <c r="F74"/>
      <c r="G74"/>
      <c r="H74"/>
      <c r="I74"/>
      <c r="J74"/>
    </row>
    <row r="75" spans="2:10" x14ac:dyDescent="0.3">
      <c r="B75" t="s">
        <v>924</v>
      </c>
      <c r="C75"/>
      <c r="D75"/>
      <c r="E75"/>
      <c r="F75"/>
      <c r="G75"/>
      <c r="H75"/>
      <c r="I75"/>
      <c r="J75"/>
    </row>
    <row r="76" spans="2:10" x14ac:dyDescent="0.3">
      <c r="B76" t="s">
        <v>443</v>
      </c>
      <c r="C76"/>
      <c r="D76"/>
      <c r="E76"/>
      <c r="F76"/>
      <c r="G76"/>
      <c r="H76"/>
      <c r="I76"/>
      <c r="J76"/>
    </row>
    <row r="77" spans="2:10" x14ac:dyDescent="0.3">
      <c r="B77" t="s">
        <v>876</v>
      </c>
      <c r="C77"/>
      <c r="D77"/>
      <c r="E77"/>
      <c r="F77"/>
      <c r="G77"/>
      <c r="H77"/>
      <c r="I77"/>
      <c r="J77"/>
    </row>
    <row r="78" spans="2:10" x14ac:dyDescent="0.3">
      <c r="B78" t="s">
        <v>931</v>
      </c>
      <c r="C78"/>
      <c r="D78"/>
      <c r="E78"/>
      <c r="F78"/>
      <c r="G78"/>
      <c r="H78"/>
      <c r="I78"/>
      <c r="J78"/>
    </row>
    <row r="79" spans="2:10" x14ac:dyDescent="0.3">
      <c r="B79" t="s">
        <v>806</v>
      </c>
      <c r="C79"/>
      <c r="D79"/>
      <c r="E79"/>
      <c r="F79"/>
      <c r="G79"/>
      <c r="H79"/>
      <c r="I79"/>
      <c r="J79"/>
    </row>
    <row r="80" spans="2:10" x14ac:dyDescent="0.3">
      <c r="B80" t="s">
        <v>426</v>
      </c>
      <c r="C80"/>
      <c r="D80"/>
      <c r="E80"/>
      <c r="F80"/>
      <c r="G80"/>
      <c r="H80"/>
      <c r="I80"/>
      <c r="J80"/>
    </row>
    <row r="81" spans="2:10" x14ac:dyDescent="0.3">
      <c r="B81" t="s">
        <v>908</v>
      </c>
      <c r="C81"/>
      <c r="D81"/>
      <c r="E81"/>
      <c r="F81"/>
      <c r="G81"/>
      <c r="H81"/>
      <c r="I81"/>
      <c r="J81"/>
    </row>
    <row r="82" spans="2:10" x14ac:dyDescent="0.3">
      <c r="B82" t="s">
        <v>454</v>
      </c>
      <c r="C82"/>
      <c r="D82"/>
      <c r="E82"/>
      <c r="F82"/>
      <c r="G82"/>
      <c r="H82"/>
      <c r="I82"/>
      <c r="J82"/>
    </row>
    <row r="83" spans="2:10" x14ac:dyDescent="0.3">
      <c r="B83" t="s">
        <v>848</v>
      </c>
      <c r="C83"/>
      <c r="D83"/>
      <c r="E83"/>
      <c r="F83"/>
      <c r="G83"/>
      <c r="H83"/>
      <c r="I83"/>
      <c r="J83"/>
    </row>
    <row r="84" spans="2:10" x14ac:dyDescent="0.3">
      <c r="B84" t="s">
        <v>575</v>
      </c>
      <c r="C84"/>
      <c r="D84"/>
      <c r="E84"/>
      <c r="F84"/>
      <c r="G84"/>
      <c r="H84"/>
      <c r="I84"/>
      <c r="J84"/>
    </row>
    <row r="85" spans="2:10" x14ac:dyDescent="0.3">
      <c r="B85" t="s">
        <v>475</v>
      </c>
      <c r="C85"/>
      <c r="D85"/>
      <c r="E85"/>
      <c r="F85"/>
      <c r="G85"/>
      <c r="H85"/>
      <c r="I85"/>
      <c r="J85"/>
    </row>
    <row r="86" spans="2:10" x14ac:dyDescent="0.3">
      <c r="B86" t="s">
        <v>587</v>
      </c>
      <c r="C86"/>
      <c r="D86"/>
      <c r="E86"/>
      <c r="F86"/>
      <c r="G86"/>
      <c r="H86"/>
      <c r="I86"/>
      <c r="J86"/>
    </row>
    <row r="87" spans="2:10" x14ac:dyDescent="0.3">
      <c r="B87" t="s">
        <v>890</v>
      </c>
      <c r="C87"/>
      <c r="D87"/>
      <c r="E87"/>
      <c r="F87"/>
      <c r="G87"/>
      <c r="H87"/>
      <c r="I87"/>
      <c r="J87"/>
    </row>
    <row r="88" spans="2:10" x14ac:dyDescent="0.3">
      <c r="B88" t="s">
        <v>609</v>
      </c>
      <c r="C88"/>
      <c r="D88"/>
      <c r="E88"/>
      <c r="F88"/>
      <c r="G88"/>
      <c r="H88"/>
      <c r="I88"/>
      <c r="J88"/>
    </row>
    <row r="89" spans="2:10" x14ac:dyDescent="0.3">
      <c r="B89" t="s">
        <v>653</v>
      </c>
      <c r="C89"/>
      <c r="D89"/>
      <c r="E89"/>
      <c r="F89"/>
      <c r="G89"/>
      <c r="H89"/>
      <c r="I89"/>
      <c r="J89"/>
    </row>
    <row r="90" spans="2:10" x14ac:dyDescent="0.3">
      <c r="B90" t="s">
        <v>499</v>
      </c>
      <c r="C90"/>
      <c r="D90"/>
      <c r="E90"/>
      <c r="F90"/>
      <c r="G90"/>
      <c r="H90"/>
      <c r="I90"/>
      <c r="J90"/>
    </row>
    <row r="91" spans="2:10" x14ac:dyDescent="0.3">
      <c r="B91" t="s">
        <v>859</v>
      </c>
      <c r="C91"/>
      <c r="D91"/>
      <c r="E91"/>
      <c r="F91"/>
      <c r="G91"/>
      <c r="H91"/>
      <c r="I91"/>
      <c r="J91"/>
    </row>
    <row r="92" spans="2:10" x14ac:dyDescent="0.3">
      <c r="B92" t="s">
        <v>834</v>
      </c>
      <c r="C92"/>
      <c r="D92"/>
      <c r="E92"/>
      <c r="F92"/>
      <c r="G92"/>
      <c r="H92"/>
      <c r="I92"/>
      <c r="J92"/>
    </row>
    <row r="93" spans="2:10" x14ac:dyDescent="0.3">
      <c r="B93" t="s">
        <v>841</v>
      </c>
      <c r="C93"/>
      <c r="D93"/>
      <c r="E93"/>
      <c r="F93"/>
      <c r="G93"/>
      <c r="H93"/>
      <c r="I93"/>
      <c r="J93"/>
    </row>
    <row r="94" spans="2:10" x14ac:dyDescent="0.3">
      <c r="B94" t="s">
        <v>537</v>
      </c>
      <c r="C94"/>
      <c r="D94"/>
      <c r="E94"/>
      <c r="F94"/>
      <c r="G94"/>
      <c r="H94"/>
      <c r="I94"/>
      <c r="J94"/>
    </row>
    <row r="95" spans="2:10" x14ac:dyDescent="0.3">
      <c r="B95" t="s">
        <v>444</v>
      </c>
      <c r="C95"/>
      <c r="D95"/>
      <c r="E95"/>
      <c r="F95"/>
      <c r="G95"/>
      <c r="H95"/>
      <c r="I95"/>
      <c r="J95"/>
    </row>
    <row r="96" spans="2:10" x14ac:dyDescent="0.3">
      <c r="B96" t="s">
        <v>557</v>
      </c>
      <c r="C96"/>
      <c r="D96"/>
      <c r="E96"/>
      <c r="F96"/>
      <c r="G96"/>
      <c r="H96"/>
      <c r="I96"/>
      <c r="J96"/>
    </row>
    <row r="97" spans="2:10" x14ac:dyDescent="0.3">
      <c r="B97" t="s">
        <v>697</v>
      </c>
      <c r="C97"/>
      <c r="D97"/>
      <c r="E97"/>
      <c r="F97"/>
      <c r="G97"/>
      <c r="H97"/>
      <c r="I97"/>
      <c r="J97"/>
    </row>
    <row r="98" spans="2:10" x14ac:dyDescent="0.3">
      <c r="B98" t="s">
        <v>685</v>
      </c>
      <c r="C98"/>
      <c r="D98"/>
      <c r="E98"/>
      <c r="F98"/>
      <c r="G98"/>
      <c r="H98"/>
      <c r="I98"/>
      <c r="J98"/>
    </row>
    <row r="99" spans="2:10" x14ac:dyDescent="0.3">
      <c r="B99" t="s">
        <v>807</v>
      </c>
      <c r="C99"/>
      <c r="D99"/>
      <c r="E99"/>
      <c r="F99"/>
      <c r="G99"/>
      <c r="H99"/>
      <c r="I99"/>
      <c r="J99"/>
    </row>
    <row r="100" spans="2:10" x14ac:dyDescent="0.3">
      <c r="B100" t="s">
        <v>427</v>
      </c>
      <c r="C100"/>
      <c r="D100"/>
      <c r="E100"/>
      <c r="F100"/>
      <c r="G100"/>
      <c r="H100"/>
      <c r="I100"/>
      <c r="J100"/>
    </row>
    <row r="101" spans="2:10" x14ac:dyDescent="0.3">
      <c r="B101" t="s">
        <v>909</v>
      </c>
      <c r="C101"/>
      <c r="D101"/>
      <c r="E101"/>
      <c r="F101"/>
      <c r="G101"/>
      <c r="H101"/>
      <c r="I101"/>
      <c r="J101"/>
    </row>
    <row r="102" spans="2:10" x14ac:dyDescent="0.3">
      <c r="B102" t="s">
        <v>455</v>
      </c>
      <c r="C102"/>
      <c r="D102"/>
      <c r="E102"/>
      <c r="F102"/>
      <c r="G102"/>
      <c r="H102"/>
      <c r="I102"/>
      <c r="J102"/>
    </row>
    <row r="103" spans="2:10" x14ac:dyDescent="0.3">
      <c r="B103" t="s">
        <v>576</v>
      </c>
      <c r="C103"/>
      <c r="D103"/>
      <c r="E103"/>
      <c r="F103"/>
      <c r="G103"/>
      <c r="H103"/>
      <c r="I103"/>
      <c r="J103"/>
    </row>
    <row r="104" spans="2:10" x14ac:dyDescent="0.3">
      <c r="B104" t="s">
        <v>821</v>
      </c>
      <c r="C104"/>
      <c r="D104"/>
      <c r="E104"/>
      <c r="F104"/>
      <c r="G104"/>
      <c r="H104"/>
      <c r="I104"/>
      <c r="J104"/>
    </row>
    <row r="105" spans="2:10" x14ac:dyDescent="0.3">
      <c r="B105" t="s">
        <v>866</v>
      </c>
      <c r="C105"/>
      <c r="D105"/>
      <c r="E105"/>
      <c r="F105"/>
      <c r="G105"/>
      <c r="H105"/>
      <c r="I105"/>
      <c r="J105"/>
    </row>
    <row r="106" spans="2:10" x14ac:dyDescent="0.3">
      <c r="B106" t="s">
        <v>600</v>
      </c>
      <c r="C106"/>
      <c r="D106"/>
      <c r="E106"/>
      <c r="F106"/>
      <c r="G106"/>
      <c r="H106"/>
      <c r="I106"/>
      <c r="J106"/>
    </row>
    <row r="107" spans="2:10" x14ac:dyDescent="0.3">
      <c r="B107" t="s">
        <v>891</v>
      </c>
      <c r="C107"/>
      <c r="D107"/>
      <c r="E107"/>
      <c r="F107"/>
      <c r="G107"/>
      <c r="H107"/>
      <c r="I107"/>
      <c r="J107"/>
    </row>
    <row r="108" spans="2:10" x14ac:dyDescent="0.3">
      <c r="B108" t="s">
        <v>703</v>
      </c>
      <c r="C108"/>
      <c r="D108"/>
      <c r="E108"/>
      <c r="F108"/>
      <c r="G108"/>
      <c r="H108"/>
      <c r="I108"/>
      <c r="J108"/>
    </row>
    <row r="109" spans="2:10" x14ac:dyDescent="0.3">
      <c r="B109" t="s">
        <v>610</v>
      </c>
      <c r="C109"/>
      <c r="D109"/>
      <c r="E109"/>
      <c r="F109"/>
      <c r="G109"/>
      <c r="H109"/>
      <c r="I109"/>
      <c r="J109"/>
    </row>
    <row r="110" spans="2:10" x14ac:dyDescent="0.3">
      <c r="B110" t="s">
        <v>654</v>
      </c>
      <c r="C110"/>
      <c r="D110"/>
      <c r="E110"/>
      <c r="F110"/>
      <c r="G110"/>
      <c r="H110"/>
      <c r="I110"/>
      <c r="J110"/>
    </row>
    <row r="111" spans="2:10" x14ac:dyDescent="0.3">
      <c r="B111" t="s">
        <v>438</v>
      </c>
      <c r="C111"/>
      <c r="D111"/>
      <c r="E111"/>
      <c r="F111"/>
      <c r="G111"/>
      <c r="H111"/>
      <c r="I111"/>
      <c r="J111"/>
    </row>
    <row r="112" spans="2:10" x14ac:dyDescent="0.3">
      <c r="B112" t="s">
        <v>860</v>
      </c>
      <c r="C112"/>
      <c r="D112"/>
      <c r="E112"/>
      <c r="F112"/>
      <c r="G112"/>
      <c r="H112"/>
      <c r="I112"/>
      <c r="J112"/>
    </row>
    <row r="113" spans="2:10" x14ac:dyDescent="0.3">
      <c r="B113" t="s">
        <v>835</v>
      </c>
      <c r="C113"/>
      <c r="D113"/>
      <c r="E113"/>
      <c r="F113"/>
      <c r="G113"/>
      <c r="H113"/>
      <c r="I113"/>
      <c r="J113"/>
    </row>
    <row r="114" spans="2:10" x14ac:dyDescent="0.3">
      <c r="B114" t="s">
        <v>842</v>
      </c>
      <c r="C114"/>
      <c r="D114"/>
      <c r="E114"/>
      <c r="F114"/>
      <c r="G114"/>
      <c r="H114"/>
      <c r="I114"/>
      <c r="J114"/>
    </row>
    <row r="115" spans="2:10" x14ac:dyDescent="0.3">
      <c r="B115" t="s">
        <v>763</v>
      </c>
      <c r="C115"/>
      <c r="D115"/>
      <c r="E115"/>
      <c r="F115"/>
      <c r="G115"/>
      <c r="H115"/>
      <c r="I115"/>
      <c r="J115"/>
    </row>
    <row r="116" spans="2:10" x14ac:dyDescent="0.3">
      <c r="B116" t="s">
        <v>547</v>
      </c>
      <c r="C116"/>
      <c r="D116"/>
      <c r="E116"/>
      <c r="F116"/>
      <c r="G116"/>
      <c r="H116"/>
      <c r="I116"/>
      <c r="J116"/>
    </row>
    <row r="117" spans="2:10" x14ac:dyDescent="0.3">
      <c r="B117" t="s">
        <v>411</v>
      </c>
      <c r="C117"/>
      <c r="D117"/>
      <c r="E117"/>
      <c r="F117"/>
      <c r="G117"/>
      <c r="H117"/>
      <c r="I117"/>
      <c r="J117"/>
    </row>
    <row r="118" spans="2:10" x14ac:dyDescent="0.3">
      <c r="B118" t="s">
        <v>450</v>
      </c>
      <c r="C118"/>
      <c r="D118"/>
      <c r="E118"/>
      <c r="F118"/>
      <c r="G118"/>
      <c r="H118"/>
      <c r="I118"/>
      <c r="J118"/>
    </row>
    <row r="119" spans="2:10" x14ac:dyDescent="0.3">
      <c r="B119" t="s">
        <v>831</v>
      </c>
      <c r="C119"/>
      <c r="D119"/>
      <c r="E119"/>
      <c r="F119"/>
      <c r="G119"/>
      <c r="H119"/>
      <c r="I119"/>
      <c r="J119"/>
    </row>
    <row r="120" spans="2:10" x14ac:dyDescent="0.3">
      <c r="B120" t="s">
        <v>642</v>
      </c>
      <c r="C120"/>
      <c r="D120"/>
      <c r="E120"/>
      <c r="F120"/>
      <c r="G120"/>
      <c r="H120"/>
      <c r="I120"/>
      <c r="J120"/>
    </row>
    <row r="121" spans="2:10" x14ac:dyDescent="0.3">
      <c r="B121" t="s">
        <v>563</v>
      </c>
      <c r="C121"/>
      <c r="D121"/>
      <c r="E121"/>
      <c r="F121"/>
      <c r="G121"/>
      <c r="H121"/>
      <c r="I121"/>
      <c r="J121"/>
    </row>
    <row r="122" spans="2:10" x14ac:dyDescent="0.3">
      <c r="B122" t="s">
        <v>935</v>
      </c>
      <c r="C122"/>
      <c r="D122"/>
      <c r="E122"/>
      <c r="F122"/>
      <c r="G122"/>
      <c r="H122"/>
      <c r="I122"/>
      <c r="J122"/>
    </row>
    <row r="123" spans="2:10" x14ac:dyDescent="0.3">
      <c r="B123" t="s">
        <v>813</v>
      </c>
      <c r="C123"/>
      <c r="D123"/>
      <c r="E123"/>
      <c r="F123"/>
      <c r="G123"/>
      <c r="H123"/>
      <c r="I123"/>
      <c r="J123"/>
    </row>
    <row r="124" spans="2:10" x14ac:dyDescent="0.3">
      <c r="B124" t="s">
        <v>433</v>
      </c>
      <c r="C124"/>
      <c r="D124"/>
      <c r="E124"/>
      <c r="F124"/>
      <c r="G124"/>
      <c r="H124"/>
      <c r="I124"/>
      <c r="J124"/>
    </row>
    <row r="125" spans="2:10" x14ac:dyDescent="0.3">
      <c r="B125" t="s">
        <v>919</v>
      </c>
      <c r="C125"/>
      <c r="D125"/>
      <c r="E125"/>
      <c r="F125"/>
      <c r="G125"/>
      <c r="H125"/>
      <c r="I125"/>
      <c r="J125"/>
    </row>
    <row r="126" spans="2:10" x14ac:dyDescent="0.3">
      <c r="B126" t="s">
        <v>571</v>
      </c>
      <c r="C126"/>
      <c r="D126"/>
      <c r="E126"/>
      <c r="F126"/>
      <c r="G126"/>
      <c r="H126"/>
      <c r="I126"/>
      <c r="J126"/>
    </row>
    <row r="127" spans="2:10" x14ac:dyDescent="0.3">
      <c r="B127" t="s">
        <v>857</v>
      </c>
      <c r="C127"/>
      <c r="D127"/>
      <c r="E127"/>
      <c r="F127"/>
      <c r="G127"/>
      <c r="H127"/>
      <c r="I127"/>
      <c r="J127"/>
    </row>
    <row r="128" spans="2:10" x14ac:dyDescent="0.3">
      <c r="B128" t="s">
        <v>526</v>
      </c>
      <c r="C128"/>
      <c r="D128"/>
      <c r="E128"/>
      <c r="F128"/>
      <c r="G128"/>
      <c r="H128"/>
      <c r="I128"/>
      <c r="J128"/>
    </row>
    <row r="129" spans="2:10" x14ac:dyDescent="0.3">
      <c r="B129" t="s">
        <v>624</v>
      </c>
      <c r="C129"/>
      <c r="D129"/>
      <c r="E129"/>
      <c r="F129"/>
      <c r="G129"/>
      <c r="H129"/>
      <c r="I129"/>
      <c r="J129"/>
    </row>
    <row r="130" spans="2:10" x14ac:dyDescent="0.3">
      <c r="B130" t="s">
        <v>631</v>
      </c>
      <c r="C130"/>
      <c r="D130"/>
      <c r="E130"/>
      <c r="F130"/>
      <c r="G130"/>
      <c r="H130"/>
      <c r="I130"/>
      <c r="J130"/>
    </row>
    <row r="131" spans="2:10" x14ac:dyDescent="0.3">
      <c r="B131" t="s">
        <v>583</v>
      </c>
      <c r="C131"/>
      <c r="D131"/>
      <c r="E131"/>
      <c r="F131"/>
      <c r="G131"/>
      <c r="H131"/>
      <c r="I131"/>
      <c r="J131"/>
    </row>
    <row r="132" spans="2:10" x14ac:dyDescent="0.3">
      <c r="B132" t="s">
        <v>482</v>
      </c>
      <c r="C132"/>
      <c r="D132"/>
      <c r="E132"/>
      <c r="F132"/>
      <c r="G132"/>
      <c r="H132"/>
      <c r="I132"/>
      <c r="J132"/>
    </row>
    <row r="133" spans="2:10" x14ac:dyDescent="0.3">
      <c r="B133" t="s">
        <v>595</v>
      </c>
      <c r="C133"/>
      <c r="D133"/>
      <c r="E133"/>
      <c r="F133"/>
      <c r="G133"/>
      <c r="H133"/>
      <c r="I133"/>
      <c r="J133"/>
    </row>
    <row r="134" spans="2:10" x14ac:dyDescent="0.3">
      <c r="B134" t="s">
        <v>605</v>
      </c>
      <c r="C134"/>
      <c r="D134"/>
      <c r="E134"/>
      <c r="F134"/>
      <c r="G134"/>
      <c r="H134"/>
      <c r="I134"/>
      <c r="J134"/>
    </row>
    <row r="135" spans="2:10" x14ac:dyDescent="0.3">
      <c r="B135" t="s">
        <v>901</v>
      </c>
      <c r="C135"/>
      <c r="D135"/>
      <c r="E135"/>
      <c r="F135"/>
      <c r="G135"/>
      <c r="H135"/>
      <c r="I135"/>
      <c r="J135"/>
    </row>
    <row r="136" spans="2:10" x14ac:dyDescent="0.3">
      <c r="B136" t="s">
        <v>708</v>
      </c>
      <c r="C136"/>
      <c r="D136"/>
      <c r="E136"/>
      <c r="F136"/>
      <c r="G136"/>
      <c r="H136"/>
      <c r="I136"/>
      <c r="J136"/>
    </row>
    <row r="137" spans="2:10" x14ac:dyDescent="0.3">
      <c r="B137" t="s">
        <v>616</v>
      </c>
      <c r="C137"/>
      <c r="D137"/>
      <c r="E137"/>
      <c r="F137"/>
      <c r="G137"/>
      <c r="H137"/>
      <c r="I137"/>
      <c r="J137"/>
    </row>
    <row r="138" spans="2:10" x14ac:dyDescent="0.3">
      <c r="B138" t="s">
        <v>664</v>
      </c>
      <c r="C138"/>
      <c r="D138"/>
      <c r="E138"/>
      <c r="F138"/>
      <c r="G138"/>
      <c r="H138"/>
      <c r="I138"/>
      <c r="J138"/>
    </row>
    <row r="139" spans="2:10" x14ac:dyDescent="0.3">
      <c r="B139" t="s">
        <v>833</v>
      </c>
      <c r="C139"/>
      <c r="D139"/>
      <c r="E139"/>
      <c r="F139"/>
      <c r="G139"/>
      <c r="H139"/>
      <c r="I139"/>
      <c r="J139"/>
    </row>
    <row r="140" spans="2:10" x14ac:dyDescent="0.3">
      <c r="B140" t="s">
        <v>439</v>
      </c>
      <c r="C140"/>
      <c r="D140"/>
      <c r="E140"/>
      <c r="F140"/>
      <c r="G140"/>
      <c r="H140"/>
      <c r="I140"/>
      <c r="J140"/>
    </row>
    <row r="141" spans="2:10" x14ac:dyDescent="0.3">
      <c r="B141" t="s">
        <v>496</v>
      </c>
      <c r="C141"/>
      <c r="D141"/>
      <c r="E141"/>
      <c r="F141"/>
      <c r="G141"/>
      <c r="H141"/>
      <c r="I141"/>
      <c r="J141"/>
    </row>
    <row r="142" spans="2:10" x14ac:dyDescent="0.3">
      <c r="B142" t="s">
        <v>516</v>
      </c>
      <c r="C142"/>
      <c r="D142"/>
      <c r="E142"/>
      <c r="F142"/>
      <c r="G142"/>
      <c r="H142"/>
      <c r="I142"/>
      <c r="J142"/>
    </row>
    <row r="143" spans="2:10" x14ac:dyDescent="0.3">
      <c r="B143" t="s">
        <v>635</v>
      </c>
      <c r="C143"/>
      <c r="D143"/>
      <c r="E143"/>
      <c r="F143"/>
      <c r="G143"/>
      <c r="H143"/>
      <c r="I143"/>
      <c r="J143"/>
    </row>
    <row r="144" spans="2:10" x14ac:dyDescent="0.3">
      <c r="B144" t="s">
        <v>716</v>
      </c>
      <c r="C144"/>
      <c r="D144"/>
      <c r="E144"/>
      <c r="F144"/>
      <c r="G144"/>
      <c r="H144"/>
      <c r="I144"/>
      <c r="J144"/>
    </row>
    <row r="145" spans="2:10" x14ac:dyDescent="0.3">
      <c r="B145" t="s">
        <v>711</v>
      </c>
      <c r="C145"/>
      <c r="D145"/>
      <c r="E145"/>
      <c r="F145"/>
      <c r="G145"/>
      <c r="H145"/>
      <c r="I145"/>
      <c r="J145"/>
    </row>
    <row r="146" spans="2:10" x14ac:dyDescent="0.3">
      <c r="B146" t="s">
        <v>734</v>
      </c>
      <c r="C146"/>
      <c r="D146"/>
      <c r="E146"/>
      <c r="F146"/>
      <c r="G146"/>
      <c r="H146"/>
      <c r="I146"/>
      <c r="J146"/>
    </row>
    <row r="147" spans="2:10" x14ac:dyDescent="0.3">
      <c r="B147" t="s">
        <v>720</v>
      </c>
      <c r="C147"/>
      <c r="D147"/>
      <c r="E147"/>
      <c r="F147"/>
      <c r="G147"/>
      <c r="H147"/>
      <c r="I147"/>
      <c r="J147"/>
    </row>
    <row r="148" spans="2:10" x14ac:dyDescent="0.3">
      <c r="B148" t="s">
        <v>553</v>
      </c>
      <c r="C148"/>
      <c r="D148"/>
      <c r="E148"/>
      <c r="F148"/>
      <c r="G148"/>
      <c r="H148"/>
      <c r="I148"/>
      <c r="J148"/>
    </row>
    <row r="149" spans="2:10" x14ac:dyDescent="0.3">
      <c r="B149" t="s">
        <v>749</v>
      </c>
      <c r="C149"/>
      <c r="D149"/>
      <c r="E149"/>
      <c r="F149"/>
      <c r="G149"/>
      <c r="H149"/>
      <c r="I149"/>
      <c r="J149"/>
    </row>
    <row r="150" spans="2:10" x14ac:dyDescent="0.3">
      <c r="B150" t="s">
        <v>754</v>
      </c>
      <c r="C150"/>
      <c r="D150"/>
      <c r="E150"/>
      <c r="F150"/>
      <c r="G150"/>
      <c r="H150"/>
      <c r="I150"/>
      <c r="J150"/>
    </row>
    <row r="151" spans="2:10" x14ac:dyDescent="0.3">
      <c r="B151" t="s">
        <v>759</v>
      </c>
      <c r="C151"/>
      <c r="D151"/>
      <c r="E151"/>
      <c r="F151"/>
      <c r="G151"/>
      <c r="H151"/>
      <c r="I151"/>
      <c r="J151"/>
    </row>
    <row r="152" spans="2:10" x14ac:dyDescent="0.3">
      <c r="B152" t="s">
        <v>538</v>
      </c>
      <c r="C152"/>
      <c r="D152"/>
      <c r="E152"/>
      <c r="F152"/>
      <c r="G152"/>
      <c r="H152"/>
      <c r="I152"/>
      <c r="J152"/>
    </row>
    <row r="153" spans="2:10" x14ac:dyDescent="0.3">
      <c r="B153" t="s">
        <v>767</v>
      </c>
      <c r="C153"/>
      <c r="D153"/>
      <c r="E153"/>
      <c r="F153"/>
      <c r="G153"/>
      <c r="H153"/>
      <c r="I153"/>
      <c r="J153"/>
    </row>
    <row r="154" spans="2:10" x14ac:dyDescent="0.3">
      <c r="B154" t="s">
        <v>401</v>
      </c>
      <c r="C154"/>
      <c r="D154"/>
      <c r="E154"/>
      <c r="F154"/>
      <c r="G154"/>
      <c r="H154"/>
      <c r="I154"/>
      <c r="J154"/>
    </row>
    <row r="155" spans="2:10" x14ac:dyDescent="0.3">
      <c r="B155" t="s">
        <v>445</v>
      </c>
      <c r="C155"/>
      <c r="D155"/>
      <c r="E155"/>
      <c r="F155"/>
      <c r="G155"/>
      <c r="H155"/>
      <c r="I155"/>
      <c r="J155"/>
    </row>
    <row r="156" spans="2:10" x14ac:dyDescent="0.3">
      <c r="B156" t="s">
        <v>486</v>
      </c>
      <c r="C156"/>
      <c r="D156"/>
      <c r="E156"/>
      <c r="F156"/>
      <c r="G156"/>
      <c r="H156"/>
      <c r="I156"/>
      <c r="J156"/>
    </row>
    <row r="157" spans="2:10" x14ac:dyDescent="0.3">
      <c r="B157" t="s">
        <v>638</v>
      </c>
      <c r="C157"/>
      <c r="D157"/>
      <c r="E157"/>
      <c r="F157"/>
      <c r="G157"/>
      <c r="H157"/>
      <c r="I157"/>
      <c r="J157"/>
    </row>
    <row r="158" spans="2:10" x14ac:dyDescent="0.3">
      <c r="B158" t="s">
        <v>877</v>
      </c>
      <c r="C158"/>
      <c r="D158"/>
      <c r="E158"/>
      <c r="F158"/>
      <c r="G158"/>
      <c r="H158"/>
      <c r="I158"/>
      <c r="J158"/>
    </row>
    <row r="159" spans="2:10" x14ac:dyDescent="0.3">
      <c r="B159" t="s">
        <v>937</v>
      </c>
      <c r="C159"/>
      <c r="D159"/>
      <c r="E159"/>
      <c r="F159"/>
      <c r="G159"/>
      <c r="H159"/>
      <c r="I159"/>
      <c r="J159"/>
    </row>
    <row r="160" spans="2:10" x14ac:dyDescent="0.3">
      <c r="B160" t="s">
        <v>686</v>
      </c>
      <c r="C160"/>
      <c r="D160"/>
      <c r="E160"/>
      <c r="F160"/>
      <c r="G160"/>
      <c r="H160"/>
      <c r="I160"/>
      <c r="J160"/>
    </row>
    <row r="161" spans="2:10" x14ac:dyDescent="0.3">
      <c r="B161" t="s">
        <v>462</v>
      </c>
      <c r="C161"/>
      <c r="D161"/>
      <c r="E161"/>
      <c r="F161"/>
      <c r="G161"/>
      <c r="H161"/>
      <c r="I161"/>
      <c r="J161"/>
    </row>
    <row r="162" spans="2:10" x14ac:dyDescent="0.3">
      <c r="B162" t="s">
        <v>466</v>
      </c>
      <c r="C162"/>
      <c r="D162"/>
      <c r="E162"/>
      <c r="F162"/>
      <c r="G162"/>
      <c r="H162"/>
      <c r="I162"/>
      <c r="J162"/>
    </row>
    <row r="163" spans="2:10" x14ac:dyDescent="0.3">
      <c r="B163" t="s">
        <v>910</v>
      </c>
      <c r="C163"/>
      <c r="D163"/>
      <c r="E163"/>
      <c r="F163"/>
      <c r="G163"/>
      <c r="H163"/>
      <c r="I163"/>
      <c r="J163"/>
    </row>
    <row r="164" spans="2:10" x14ac:dyDescent="0.3">
      <c r="B164" t="s">
        <v>568</v>
      </c>
      <c r="C164"/>
      <c r="D164"/>
      <c r="E164"/>
      <c r="F164"/>
      <c r="G164"/>
      <c r="H164"/>
      <c r="I164"/>
      <c r="J164"/>
    </row>
    <row r="165" spans="2:10" x14ac:dyDescent="0.3">
      <c r="B165" t="s">
        <v>855</v>
      </c>
      <c r="C165"/>
      <c r="D165"/>
      <c r="E165"/>
      <c r="F165"/>
      <c r="G165"/>
      <c r="H165"/>
      <c r="I165"/>
      <c r="J165"/>
    </row>
    <row r="166" spans="2:10" x14ac:dyDescent="0.3">
      <c r="B166" t="s">
        <v>523</v>
      </c>
      <c r="C166"/>
      <c r="D166"/>
      <c r="E166"/>
      <c r="F166"/>
      <c r="G166"/>
      <c r="H166"/>
      <c r="I166"/>
      <c r="J166"/>
    </row>
    <row r="167" spans="2:10" x14ac:dyDescent="0.3">
      <c r="B167" t="s">
        <v>620</v>
      </c>
      <c r="C167"/>
      <c r="D167"/>
      <c r="E167"/>
      <c r="F167"/>
      <c r="G167"/>
      <c r="H167"/>
      <c r="I167"/>
      <c r="J167"/>
    </row>
    <row r="168" spans="2:10" x14ac:dyDescent="0.3">
      <c r="B168" t="s">
        <v>471</v>
      </c>
      <c r="C168"/>
      <c r="D168"/>
      <c r="E168"/>
      <c r="F168"/>
      <c r="G168"/>
      <c r="H168"/>
      <c r="I168"/>
      <c r="J168"/>
    </row>
    <row r="169" spans="2:10" x14ac:dyDescent="0.3">
      <c r="B169" t="s">
        <v>627</v>
      </c>
      <c r="C169"/>
      <c r="D169"/>
      <c r="E169"/>
      <c r="F169"/>
      <c r="G169"/>
      <c r="H169"/>
      <c r="I169"/>
      <c r="J169"/>
    </row>
    <row r="170" spans="2:10" x14ac:dyDescent="0.3">
      <c r="B170" t="s">
        <v>577</v>
      </c>
      <c r="C170"/>
      <c r="D170"/>
      <c r="E170"/>
      <c r="F170"/>
      <c r="G170"/>
      <c r="H170"/>
      <c r="I170"/>
      <c r="J170"/>
    </row>
    <row r="171" spans="2:10" x14ac:dyDescent="0.3">
      <c r="B171" t="s">
        <v>476</v>
      </c>
      <c r="C171"/>
      <c r="D171"/>
      <c r="E171"/>
      <c r="F171"/>
      <c r="G171"/>
      <c r="H171"/>
      <c r="I171"/>
      <c r="J171"/>
    </row>
    <row r="172" spans="2:10" x14ac:dyDescent="0.3">
      <c r="B172" t="s">
        <v>739</v>
      </c>
      <c r="C172"/>
      <c r="D172"/>
      <c r="E172"/>
      <c r="F172"/>
      <c r="G172"/>
      <c r="H172"/>
      <c r="I172"/>
      <c r="J172"/>
    </row>
    <row r="173" spans="2:10" x14ac:dyDescent="0.3">
      <c r="B173" t="s">
        <v>725</v>
      </c>
      <c r="C173"/>
      <c r="D173"/>
      <c r="E173"/>
      <c r="F173"/>
      <c r="G173"/>
      <c r="H173"/>
      <c r="I173"/>
      <c r="J173"/>
    </row>
    <row r="174" spans="2:10" x14ac:dyDescent="0.3">
      <c r="B174" t="s">
        <v>588</v>
      </c>
      <c r="C174"/>
      <c r="D174"/>
      <c r="E174"/>
      <c r="F174"/>
      <c r="G174"/>
      <c r="H174"/>
      <c r="I174"/>
      <c r="J174"/>
    </row>
    <row r="175" spans="2:10" x14ac:dyDescent="0.3">
      <c r="B175" t="s">
        <v>883</v>
      </c>
      <c r="C175"/>
      <c r="D175"/>
      <c r="E175"/>
      <c r="F175"/>
      <c r="G175"/>
      <c r="H175"/>
      <c r="I175"/>
      <c r="J175"/>
    </row>
    <row r="176" spans="2:10" x14ac:dyDescent="0.3">
      <c r="B176" t="s">
        <v>892</v>
      </c>
      <c r="C176"/>
      <c r="D176"/>
      <c r="E176"/>
      <c r="F176"/>
      <c r="G176"/>
      <c r="H176"/>
      <c r="I176"/>
      <c r="J176"/>
    </row>
    <row r="177" spans="2:10" x14ac:dyDescent="0.3">
      <c r="B177" t="s">
        <v>704</v>
      </c>
      <c r="C177"/>
      <c r="D177"/>
      <c r="E177"/>
      <c r="F177"/>
      <c r="G177"/>
      <c r="H177"/>
      <c r="I177"/>
      <c r="J177"/>
    </row>
    <row r="178" spans="2:10" x14ac:dyDescent="0.3">
      <c r="B178" t="s">
        <v>611</v>
      </c>
      <c r="C178"/>
      <c r="D178"/>
      <c r="E178"/>
      <c r="F178"/>
      <c r="G178"/>
      <c r="H178"/>
      <c r="I178"/>
      <c r="J178"/>
    </row>
    <row r="179" spans="2:10" x14ac:dyDescent="0.3">
      <c r="B179" t="s">
        <v>744</v>
      </c>
      <c r="C179"/>
      <c r="D179"/>
      <c r="E179"/>
      <c r="F179"/>
      <c r="G179"/>
      <c r="H179"/>
      <c r="I179"/>
      <c r="J179"/>
    </row>
    <row r="180" spans="2:10" x14ac:dyDescent="0.3">
      <c r="B180" t="s">
        <v>730</v>
      </c>
      <c r="C180"/>
      <c r="D180"/>
      <c r="E180"/>
      <c r="F180"/>
      <c r="G180"/>
      <c r="H180"/>
      <c r="I180"/>
      <c r="J180"/>
    </row>
    <row r="181" spans="2:10" x14ac:dyDescent="0.3">
      <c r="B181" t="s">
        <v>674</v>
      </c>
      <c r="C181"/>
      <c r="D181"/>
      <c r="E181"/>
      <c r="F181"/>
      <c r="G181"/>
      <c r="H181"/>
      <c r="I181"/>
      <c r="J181"/>
    </row>
    <row r="182" spans="2:10" x14ac:dyDescent="0.3">
      <c r="B182" t="s">
        <v>655</v>
      </c>
      <c r="C182"/>
      <c r="D182"/>
      <c r="E182"/>
      <c r="F182"/>
      <c r="G182"/>
      <c r="H182"/>
      <c r="I182"/>
      <c r="J182"/>
    </row>
    <row r="183" spans="2:10" x14ac:dyDescent="0.3">
      <c r="B183" t="s">
        <v>670</v>
      </c>
      <c r="C183"/>
      <c r="D183"/>
      <c r="E183"/>
      <c r="F183"/>
      <c r="G183"/>
      <c r="H183"/>
      <c r="I183"/>
      <c r="J183"/>
    </row>
    <row r="184" spans="2:10" x14ac:dyDescent="0.3">
      <c r="B184" t="s">
        <v>678</v>
      </c>
      <c r="C184"/>
      <c r="D184"/>
      <c r="E184"/>
      <c r="F184"/>
      <c r="G184"/>
      <c r="H184"/>
      <c r="I184"/>
      <c r="J184"/>
    </row>
    <row r="185" spans="2:10" x14ac:dyDescent="0.3">
      <c r="B185" t="s">
        <v>500</v>
      </c>
      <c r="C185"/>
      <c r="D185"/>
      <c r="E185"/>
      <c r="F185"/>
      <c r="G185"/>
      <c r="H185"/>
      <c r="I185"/>
      <c r="J185"/>
    </row>
    <row r="186" spans="2:10" x14ac:dyDescent="0.3">
      <c r="B186" t="s">
        <v>493</v>
      </c>
      <c r="C186"/>
      <c r="D186"/>
      <c r="E186"/>
      <c r="F186"/>
      <c r="G186"/>
      <c r="H186"/>
      <c r="I186"/>
      <c r="J186"/>
    </row>
    <row r="187" spans="2:10" x14ac:dyDescent="0.3">
      <c r="B187" t="s">
        <v>512</v>
      </c>
      <c r="C187"/>
      <c r="D187"/>
      <c r="E187"/>
      <c r="F187"/>
      <c r="G187"/>
      <c r="H187"/>
      <c r="I187"/>
      <c r="J187"/>
    </row>
    <row r="188" spans="2:10" x14ac:dyDescent="0.3">
      <c r="B188" t="s">
        <v>529</v>
      </c>
      <c r="C188"/>
      <c r="D188"/>
      <c r="E188"/>
      <c r="F188"/>
      <c r="G188"/>
      <c r="H188"/>
      <c r="I188"/>
      <c r="J188"/>
    </row>
    <row r="189" spans="2:10" x14ac:dyDescent="0.3">
      <c r="B189" t="s">
        <v>508</v>
      </c>
      <c r="C189"/>
      <c r="D189"/>
      <c r="E189"/>
      <c r="F189"/>
      <c r="G189"/>
      <c r="H189"/>
      <c r="I189"/>
      <c r="J189"/>
    </row>
    <row r="190" spans="2:10" x14ac:dyDescent="0.3">
      <c r="B190" t="s">
        <v>520</v>
      </c>
      <c r="C190"/>
      <c r="D190"/>
      <c r="E190"/>
      <c r="F190"/>
      <c r="G190"/>
      <c r="H190"/>
      <c r="I190"/>
      <c r="J190"/>
    </row>
    <row r="191" spans="2:10" x14ac:dyDescent="0.3">
      <c r="B191" t="s">
        <v>533</v>
      </c>
      <c r="C191"/>
      <c r="D191"/>
      <c r="E191"/>
      <c r="F191"/>
      <c r="G191"/>
      <c r="H191"/>
      <c r="I191"/>
      <c r="J191"/>
    </row>
    <row r="192" spans="2:10" x14ac:dyDescent="0.3">
      <c r="B192" t="s">
        <v>827</v>
      </c>
      <c r="C192"/>
      <c r="D192"/>
      <c r="E192"/>
      <c r="F192"/>
      <c r="G192"/>
      <c r="H192"/>
      <c r="I192"/>
      <c r="J192"/>
    </row>
    <row r="193" spans="2:10" x14ac:dyDescent="0.3">
      <c r="B193" t="s">
        <v>636</v>
      </c>
      <c r="C193"/>
      <c r="D193"/>
      <c r="E193"/>
      <c r="F193"/>
      <c r="G193"/>
      <c r="H193"/>
      <c r="I193"/>
      <c r="J193"/>
    </row>
    <row r="194" spans="2:10" x14ac:dyDescent="0.3">
      <c r="B194" t="s">
        <v>717</v>
      </c>
      <c r="C194"/>
      <c r="D194"/>
      <c r="E194"/>
      <c r="F194"/>
      <c r="G194"/>
      <c r="H194"/>
      <c r="I194"/>
      <c r="J194"/>
    </row>
    <row r="195" spans="2:10" x14ac:dyDescent="0.3">
      <c r="B195" t="s">
        <v>712</v>
      </c>
      <c r="C195"/>
      <c r="D195"/>
      <c r="E195"/>
      <c r="F195"/>
      <c r="G195"/>
      <c r="H195"/>
      <c r="I195"/>
      <c r="J195"/>
    </row>
    <row r="196" spans="2:10" x14ac:dyDescent="0.3">
      <c r="B196" t="s">
        <v>735</v>
      </c>
      <c r="C196"/>
      <c r="D196"/>
      <c r="E196"/>
      <c r="F196"/>
      <c r="G196"/>
      <c r="H196"/>
      <c r="I196"/>
      <c r="J196"/>
    </row>
    <row r="197" spans="2:10" x14ac:dyDescent="0.3">
      <c r="B197" t="s">
        <v>721</v>
      </c>
      <c r="C197"/>
      <c r="D197"/>
      <c r="E197"/>
      <c r="F197"/>
      <c r="G197"/>
      <c r="H197"/>
      <c r="I197"/>
      <c r="J197"/>
    </row>
    <row r="198" spans="2:10" x14ac:dyDescent="0.3">
      <c r="B198" t="s">
        <v>925</v>
      </c>
      <c r="C198"/>
      <c r="D198"/>
      <c r="E198"/>
      <c r="F198"/>
      <c r="G198"/>
      <c r="H198"/>
      <c r="I198"/>
      <c r="J198"/>
    </row>
    <row r="199" spans="2:10" x14ac:dyDescent="0.3">
      <c r="B199" t="s">
        <v>750</v>
      </c>
      <c r="C199"/>
      <c r="D199"/>
      <c r="E199"/>
      <c r="F199"/>
      <c r="G199"/>
      <c r="H199"/>
      <c r="I199"/>
      <c r="J199"/>
    </row>
    <row r="200" spans="2:10" x14ac:dyDescent="0.3">
      <c r="B200" t="s">
        <v>755</v>
      </c>
      <c r="C200"/>
      <c r="D200"/>
      <c r="E200"/>
      <c r="F200"/>
      <c r="G200"/>
      <c r="H200"/>
      <c r="I200"/>
      <c r="J200"/>
    </row>
    <row r="201" spans="2:10" x14ac:dyDescent="0.3">
      <c r="B201" t="s">
        <v>539</v>
      </c>
      <c r="C201"/>
      <c r="D201"/>
      <c r="E201"/>
      <c r="F201"/>
      <c r="G201"/>
      <c r="H201"/>
      <c r="I201"/>
      <c r="J201"/>
    </row>
    <row r="202" spans="2:10" x14ac:dyDescent="0.3">
      <c r="B202" t="s">
        <v>768</v>
      </c>
      <c r="C202"/>
      <c r="D202"/>
      <c r="E202"/>
      <c r="F202"/>
      <c r="G202"/>
      <c r="H202"/>
      <c r="I202"/>
      <c r="J202"/>
    </row>
    <row r="203" spans="2:10" x14ac:dyDescent="0.3">
      <c r="B203" t="s">
        <v>404</v>
      </c>
      <c r="C203"/>
      <c r="D203"/>
      <c r="E203"/>
      <c r="F203"/>
      <c r="G203"/>
      <c r="H203"/>
      <c r="I203"/>
      <c r="J203"/>
    </row>
    <row r="204" spans="2:10" x14ac:dyDescent="0.3">
      <c r="B204" t="s">
        <v>402</v>
      </c>
      <c r="C204"/>
      <c r="D204"/>
      <c r="E204"/>
      <c r="F204"/>
      <c r="G204"/>
      <c r="H204"/>
      <c r="I204"/>
      <c r="J204"/>
    </row>
    <row r="205" spans="2:10" x14ac:dyDescent="0.3">
      <c r="B205" t="s">
        <v>558</v>
      </c>
      <c r="C205"/>
      <c r="D205"/>
      <c r="E205"/>
      <c r="F205"/>
      <c r="G205"/>
      <c r="H205"/>
      <c r="I205"/>
      <c r="J205"/>
    </row>
    <row r="206" spans="2:10" x14ac:dyDescent="0.3">
      <c r="B206" t="s">
        <v>698</v>
      </c>
      <c r="C206"/>
      <c r="D206"/>
      <c r="E206"/>
      <c r="F206"/>
      <c r="G206"/>
      <c r="H206"/>
      <c r="I206"/>
      <c r="J206"/>
    </row>
    <row r="207" spans="2:10" x14ac:dyDescent="0.3">
      <c r="B207" t="s">
        <v>932</v>
      </c>
      <c r="C207"/>
      <c r="D207"/>
      <c r="E207"/>
      <c r="F207"/>
      <c r="G207"/>
      <c r="H207"/>
      <c r="I207"/>
      <c r="J207"/>
    </row>
    <row r="208" spans="2:10" x14ac:dyDescent="0.3">
      <c r="B208" t="s">
        <v>816</v>
      </c>
      <c r="C208"/>
      <c r="D208"/>
      <c r="E208"/>
      <c r="F208"/>
      <c r="G208"/>
      <c r="H208"/>
      <c r="I208"/>
      <c r="J208"/>
    </row>
    <row r="209" spans="2:10" x14ac:dyDescent="0.3">
      <c r="B209" t="s">
        <v>467</v>
      </c>
      <c r="C209"/>
      <c r="D209"/>
      <c r="E209"/>
      <c r="F209"/>
      <c r="G209"/>
      <c r="H209"/>
      <c r="I209"/>
      <c r="J209"/>
    </row>
    <row r="210" spans="2:10" x14ac:dyDescent="0.3">
      <c r="B210" t="s">
        <v>911</v>
      </c>
      <c r="C210"/>
      <c r="D210"/>
      <c r="E210"/>
      <c r="F210"/>
      <c r="G210"/>
      <c r="H210"/>
      <c r="I210"/>
      <c r="J210"/>
    </row>
    <row r="211" spans="2:10" x14ac:dyDescent="0.3">
      <c r="B211" t="s">
        <v>849</v>
      </c>
      <c r="C211"/>
      <c r="D211"/>
      <c r="E211"/>
      <c r="F211"/>
      <c r="G211"/>
      <c r="H211"/>
      <c r="I211"/>
      <c r="J211"/>
    </row>
    <row r="212" spans="2:10" x14ac:dyDescent="0.3">
      <c r="B212" t="s">
        <v>472</v>
      </c>
      <c r="C212"/>
      <c r="D212"/>
      <c r="E212"/>
      <c r="F212"/>
      <c r="G212"/>
      <c r="H212"/>
      <c r="I212"/>
      <c r="J212"/>
    </row>
    <row r="213" spans="2:10" x14ac:dyDescent="0.3">
      <c r="B213" t="s">
        <v>871</v>
      </c>
      <c r="C213"/>
      <c r="D213"/>
      <c r="E213"/>
      <c r="F213"/>
      <c r="G213"/>
      <c r="H213"/>
      <c r="I213"/>
      <c r="J213"/>
    </row>
    <row r="214" spans="2:10" x14ac:dyDescent="0.3">
      <c r="B214" t="s">
        <v>477</v>
      </c>
      <c r="C214"/>
      <c r="D214"/>
      <c r="E214"/>
      <c r="F214"/>
      <c r="G214"/>
      <c r="H214"/>
      <c r="I214"/>
      <c r="J214"/>
    </row>
    <row r="215" spans="2:10" x14ac:dyDescent="0.3">
      <c r="B215" t="s">
        <v>649</v>
      </c>
      <c r="C215"/>
      <c r="D215"/>
      <c r="E215"/>
      <c r="F215"/>
      <c r="G215"/>
      <c r="H215"/>
      <c r="I215"/>
      <c r="J215"/>
    </row>
    <row r="216" spans="2:10" x14ac:dyDescent="0.3">
      <c r="B216" t="s">
        <v>740</v>
      </c>
      <c r="C216"/>
      <c r="D216"/>
      <c r="E216"/>
      <c r="F216"/>
      <c r="G216"/>
      <c r="H216"/>
      <c r="I216"/>
      <c r="J216"/>
    </row>
    <row r="217" spans="2:10" x14ac:dyDescent="0.3">
      <c r="B217" t="s">
        <v>646</v>
      </c>
      <c r="C217"/>
      <c r="D217"/>
      <c r="E217"/>
      <c r="F217"/>
      <c r="G217"/>
      <c r="H217"/>
      <c r="I217"/>
      <c r="J217"/>
    </row>
    <row r="218" spans="2:10" x14ac:dyDescent="0.3">
      <c r="B218" t="s">
        <v>726</v>
      </c>
      <c r="C218"/>
      <c r="D218"/>
      <c r="E218"/>
      <c r="F218"/>
      <c r="G218"/>
      <c r="H218"/>
      <c r="I218"/>
      <c r="J218"/>
    </row>
    <row r="219" spans="2:10" x14ac:dyDescent="0.3">
      <c r="B219" t="s">
        <v>867</v>
      </c>
      <c r="C219"/>
      <c r="D219"/>
      <c r="E219"/>
      <c r="F219"/>
      <c r="G219"/>
      <c r="H219"/>
      <c r="I219"/>
      <c r="J219"/>
    </row>
    <row r="220" spans="2:10" x14ac:dyDescent="0.3">
      <c r="B220" t="s">
        <v>601</v>
      </c>
      <c r="C220"/>
      <c r="D220"/>
      <c r="E220"/>
      <c r="F220"/>
      <c r="G220"/>
      <c r="H220"/>
      <c r="I220"/>
      <c r="J220"/>
    </row>
    <row r="221" spans="2:10" x14ac:dyDescent="0.3">
      <c r="B221" t="s">
        <v>893</v>
      </c>
      <c r="C221"/>
      <c r="D221"/>
      <c r="E221"/>
      <c r="F221"/>
      <c r="G221"/>
      <c r="H221"/>
      <c r="I221"/>
      <c r="J221"/>
    </row>
    <row r="222" spans="2:10" x14ac:dyDescent="0.3">
      <c r="B222" t="s">
        <v>745</v>
      </c>
      <c r="C222"/>
      <c r="D222"/>
      <c r="E222"/>
      <c r="F222"/>
      <c r="G222"/>
      <c r="H222"/>
      <c r="I222"/>
      <c r="J222"/>
    </row>
    <row r="223" spans="2:10" x14ac:dyDescent="0.3">
      <c r="B223" t="s">
        <v>731</v>
      </c>
      <c r="C223"/>
      <c r="D223"/>
      <c r="E223"/>
      <c r="F223"/>
      <c r="G223"/>
      <c r="H223"/>
      <c r="I223"/>
      <c r="J223"/>
    </row>
    <row r="224" spans="2:10" x14ac:dyDescent="0.3">
      <c r="B224" t="s">
        <v>675</v>
      </c>
      <c r="C224"/>
      <c r="D224"/>
      <c r="E224"/>
      <c r="F224"/>
      <c r="G224"/>
      <c r="H224"/>
      <c r="I224"/>
      <c r="J224"/>
    </row>
    <row r="225" spans="2:10" x14ac:dyDescent="0.3">
      <c r="B225" t="s">
        <v>656</v>
      </c>
      <c r="C225"/>
      <c r="D225"/>
      <c r="E225"/>
      <c r="F225"/>
      <c r="G225"/>
      <c r="H225"/>
      <c r="I225"/>
      <c r="J225"/>
    </row>
    <row r="226" spans="2:10" x14ac:dyDescent="0.3">
      <c r="B226" t="s">
        <v>671</v>
      </c>
      <c r="C226"/>
      <c r="D226"/>
      <c r="E226"/>
      <c r="F226"/>
      <c r="G226"/>
      <c r="H226"/>
      <c r="I226"/>
      <c r="J226"/>
    </row>
    <row r="227" spans="2:10" x14ac:dyDescent="0.3">
      <c r="B227" t="s">
        <v>530</v>
      </c>
      <c r="C227"/>
      <c r="D227"/>
      <c r="E227"/>
      <c r="F227"/>
      <c r="G227"/>
      <c r="H227"/>
      <c r="I227"/>
      <c r="J227"/>
    </row>
    <row r="228" spans="2:10" x14ac:dyDescent="0.3">
      <c r="B228" t="s">
        <v>509</v>
      </c>
      <c r="C228"/>
      <c r="D228"/>
      <c r="E228"/>
      <c r="F228"/>
      <c r="G228"/>
      <c r="H228"/>
      <c r="I228"/>
      <c r="J228"/>
    </row>
    <row r="229" spans="2:10" x14ac:dyDescent="0.3">
      <c r="B229" t="s">
        <v>840</v>
      </c>
      <c r="C229"/>
      <c r="D229"/>
      <c r="E229"/>
      <c r="F229"/>
      <c r="G229"/>
      <c r="H229"/>
      <c r="I229"/>
      <c r="J229"/>
    </row>
    <row r="230" spans="2:10" x14ac:dyDescent="0.3">
      <c r="B230" t="s">
        <v>847</v>
      </c>
      <c r="C230"/>
      <c r="D230"/>
      <c r="E230"/>
      <c r="F230"/>
      <c r="G230"/>
      <c r="H230"/>
      <c r="I230"/>
      <c r="J230"/>
    </row>
    <row r="231" spans="2:10" x14ac:dyDescent="0.3">
      <c r="B231" t="s">
        <v>828</v>
      </c>
      <c r="C231"/>
      <c r="D231"/>
      <c r="E231"/>
      <c r="F231"/>
      <c r="G231"/>
      <c r="H231"/>
      <c r="I231"/>
      <c r="J231"/>
    </row>
    <row r="232" spans="2:10" x14ac:dyDescent="0.3">
      <c r="B232" t="s">
        <v>713</v>
      </c>
      <c r="C232"/>
      <c r="D232"/>
      <c r="E232"/>
      <c r="F232"/>
      <c r="G232"/>
      <c r="H232"/>
      <c r="I232"/>
      <c r="J232"/>
    </row>
    <row r="233" spans="2:10" x14ac:dyDescent="0.3">
      <c r="B233" t="s">
        <v>736</v>
      </c>
      <c r="C233"/>
      <c r="D233"/>
      <c r="E233"/>
      <c r="F233"/>
      <c r="G233"/>
      <c r="H233"/>
      <c r="I233"/>
      <c r="J233"/>
    </row>
    <row r="234" spans="2:10" x14ac:dyDescent="0.3">
      <c r="B234" t="s">
        <v>722</v>
      </c>
      <c r="C234"/>
      <c r="D234"/>
      <c r="E234"/>
      <c r="F234"/>
      <c r="G234"/>
      <c r="H234"/>
      <c r="I234"/>
      <c r="J234"/>
    </row>
    <row r="235" spans="2:10" x14ac:dyDescent="0.3">
      <c r="B235" t="s">
        <v>554</v>
      </c>
      <c r="C235"/>
      <c r="D235"/>
      <c r="E235"/>
      <c r="F235"/>
      <c r="G235"/>
      <c r="H235"/>
      <c r="I235"/>
      <c r="J235"/>
    </row>
    <row r="236" spans="2:10" x14ac:dyDescent="0.3">
      <c r="B236" t="s">
        <v>751</v>
      </c>
      <c r="C236"/>
      <c r="D236"/>
      <c r="E236"/>
      <c r="F236"/>
      <c r="G236"/>
      <c r="H236"/>
      <c r="I236"/>
      <c r="J236"/>
    </row>
    <row r="237" spans="2:10" x14ac:dyDescent="0.3">
      <c r="B237" t="s">
        <v>756</v>
      </c>
      <c r="C237"/>
      <c r="D237"/>
      <c r="E237"/>
      <c r="F237"/>
      <c r="G237"/>
      <c r="H237"/>
      <c r="I237"/>
      <c r="J237"/>
    </row>
    <row r="238" spans="2:10" x14ac:dyDescent="0.3">
      <c r="B238" t="s">
        <v>760</v>
      </c>
      <c r="C238"/>
      <c r="D238"/>
      <c r="E238"/>
      <c r="F238"/>
      <c r="G238"/>
      <c r="H238"/>
      <c r="I238"/>
      <c r="J238"/>
    </row>
    <row r="239" spans="2:10" x14ac:dyDescent="0.3">
      <c r="B239" t="s">
        <v>540</v>
      </c>
      <c r="C239"/>
      <c r="D239"/>
      <c r="E239"/>
      <c r="F239"/>
      <c r="G239"/>
      <c r="H239"/>
      <c r="I239"/>
      <c r="J239"/>
    </row>
    <row r="240" spans="2:10" x14ac:dyDescent="0.3">
      <c r="B240" t="s">
        <v>769</v>
      </c>
      <c r="C240"/>
      <c r="D240"/>
      <c r="E240"/>
      <c r="F240"/>
      <c r="G240"/>
      <c r="H240"/>
      <c r="I240"/>
      <c r="J240"/>
    </row>
    <row r="241" spans="2:10" x14ac:dyDescent="0.3">
      <c r="B241" t="s">
        <v>405</v>
      </c>
      <c r="C241"/>
      <c r="D241"/>
      <c r="E241"/>
      <c r="F241"/>
      <c r="G241"/>
      <c r="H241"/>
      <c r="I241"/>
      <c r="J241"/>
    </row>
    <row r="242" spans="2:10" x14ac:dyDescent="0.3">
      <c r="B242" t="s">
        <v>403</v>
      </c>
      <c r="C242"/>
      <c r="D242"/>
      <c r="E242"/>
      <c r="F242"/>
      <c r="G242"/>
      <c r="H242"/>
      <c r="I242"/>
      <c r="J242"/>
    </row>
    <row r="243" spans="2:10" x14ac:dyDescent="0.3">
      <c r="B243" t="s">
        <v>446</v>
      </c>
      <c r="C243"/>
      <c r="D243"/>
      <c r="E243"/>
      <c r="F243"/>
      <c r="G243"/>
      <c r="H243"/>
      <c r="I243"/>
      <c r="J243"/>
    </row>
    <row r="244" spans="2:10" x14ac:dyDescent="0.3">
      <c r="B244" t="s">
        <v>487</v>
      </c>
      <c r="C244"/>
      <c r="D244"/>
      <c r="E244"/>
      <c r="F244"/>
      <c r="G244"/>
      <c r="H244"/>
      <c r="I244"/>
      <c r="J244"/>
    </row>
    <row r="245" spans="2:10" x14ac:dyDescent="0.3">
      <c r="B245" t="s">
        <v>639</v>
      </c>
      <c r="C245"/>
      <c r="D245"/>
      <c r="E245"/>
      <c r="F245"/>
      <c r="G245"/>
      <c r="H245"/>
      <c r="I245"/>
      <c r="J245"/>
    </row>
    <row r="246" spans="2:10" x14ac:dyDescent="0.3">
      <c r="B246" t="s">
        <v>878</v>
      </c>
      <c r="C246"/>
      <c r="D246"/>
      <c r="E246"/>
      <c r="F246"/>
      <c r="G246"/>
      <c r="H246"/>
      <c r="I246"/>
      <c r="J246"/>
    </row>
    <row r="247" spans="2:10" x14ac:dyDescent="0.3">
      <c r="B247" t="s">
        <v>687</v>
      </c>
      <c r="C247"/>
      <c r="D247"/>
      <c r="E247"/>
      <c r="F247"/>
      <c r="G247"/>
      <c r="H247"/>
      <c r="I247"/>
      <c r="J247"/>
    </row>
    <row r="248" spans="2:10" x14ac:dyDescent="0.3">
      <c r="B248" t="s">
        <v>463</v>
      </c>
      <c r="C248"/>
      <c r="D248"/>
      <c r="E248"/>
      <c r="F248"/>
      <c r="G248"/>
      <c r="H248"/>
      <c r="I248"/>
      <c r="J248"/>
    </row>
    <row r="249" spans="2:10" x14ac:dyDescent="0.3">
      <c r="B249" t="s">
        <v>468</v>
      </c>
      <c r="C249"/>
      <c r="D249"/>
      <c r="E249"/>
      <c r="F249"/>
      <c r="G249"/>
      <c r="H249"/>
      <c r="I249"/>
      <c r="J249"/>
    </row>
    <row r="250" spans="2:10" x14ac:dyDescent="0.3">
      <c r="B250" t="s">
        <v>912</v>
      </c>
      <c r="C250"/>
      <c r="D250"/>
      <c r="E250"/>
      <c r="F250"/>
      <c r="G250"/>
      <c r="H250"/>
      <c r="I250"/>
      <c r="J250"/>
    </row>
    <row r="251" spans="2:10" x14ac:dyDescent="0.3">
      <c r="B251" t="s">
        <v>569</v>
      </c>
      <c r="C251"/>
      <c r="D251"/>
      <c r="E251"/>
      <c r="F251"/>
      <c r="G251"/>
      <c r="H251"/>
      <c r="I251"/>
      <c r="J251"/>
    </row>
    <row r="252" spans="2:10" x14ac:dyDescent="0.3">
      <c r="B252" t="s">
        <v>456</v>
      </c>
      <c r="C252"/>
      <c r="D252"/>
      <c r="E252"/>
      <c r="F252"/>
      <c r="G252"/>
      <c r="H252"/>
      <c r="I252"/>
      <c r="J252"/>
    </row>
    <row r="253" spans="2:10" x14ac:dyDescent="0.3">
      <c r="B253" t="s">
        <v>524</v>
      </c>
      <c r="C253"/>
      <c r="D253"/>
      <c r="E253"/>
      <c r="F253"/>
      <c r="G253"/>
      <c r="H253"/>
      <c r="I253"/>
      <c r="J253"/>
    </row>
    <row r="254" spans="2:10" x14ac:dyDescent="0.3">
      <c r="B254" t="s">
        <v>621</v>
      </c>
      <c r="C254"/>
      <c r="D254"/>
      <c r="E254"/>
      <c r="F254"/>
      <c r="G254"/>
      <c r="H254"/>
      <c r="I254"/>
      <c r="J254"/>
    </row>
    <row r="255" spans="2:10" x14ac:dyDescent="0.3">
      <c r="B255" t="s">
        <v>805</v>
      </c>
      <c r="C255"/>
      <c r="D255"/>
      <c r="E255"/>
      <c r="F255"/>
      <c r="G255"/>
      <c r="H255"/>
      <c r="I255"/>
      <c r="J255"/>
    </row>
    <row r="256" spans="2:10" x14ac:dyDescent="0.3">
      <c r="B256" t="s">
        <v>628</v>
      </c>
      <c r="C256"/>
      <c r="D256"/>
      <c r="E256"/>
      <c r="F256"/>
      <c r="G256"/>
      <c r="H256"/>
      <c r="I256"/>
      <c r="J256"/>
    </row>
    <row r="257" spans="2:10" x14ac:dyDescent="0.3">
      <c r="B257" t="s">
        <v>578</v>
      </c>
      <c r="C257"/>
      <c r="D257"/>
      <c r="E257"/>
      <c r="F257"/>
      <c r="G257"/>
      <c r="H257"/>
      <c r="I257"/>
      <c r="J257"/>
    </row>
    <row r="258" spans="2:10" x14ac:dyDescent="0.3">
      <c r="B258" t="s">
        <v>478</v>
      </c>
      <c r="C258"/>
      <c r="D258"/>
      <c r="E258"/>
      <c r="F258"/>
      <c r="G258"/>
      <c r="H258"/>
      <c r="I258"/>
      <c r="J258"/>
    </row>
    <row r="259" spans="2:10" x14ac:dyDescent="0.3">
      <c r="B259" t="s">
        <v>741</v>
      </c>
      <c r="C259"/>
      <c r="D259"/>
      <c r="E259"/>
      <c r="F259"/>
      <c r="G259"/>
      <c r="H259"/>
      <c r="I259"/>
      <c r="J259"/>
    </row>
    <row r="260" spans="2:10" x14ac:dyDescent="0.3">
      <c r="B260" t="s">
        <v>727</v>
      </c>
      <c r="C260"/>
      <c r="D260"/>
      <c r="E260"/>
      <c r="F260"/>
      <c r="G260"/>
      <c r="H260"/>
      <c r="I260"/>
      <c r="J260"/>
    </row>
    <row r="261" spans="2:10" x14ac:dyDescent="0.3">
      <c r="B261" t="s">
        <v>589</v>
      </c>
      <c r="C261"/>
      <c r="D261"/>
      <c r="E261"/>
      <c r="F261"/>
      <c r="G261"/>
      <c r="H261"/>
      <c r="I261"/>
      <c r="J261"/>
    </row>
    <row r="262" spans="2:10" x14ac:dyDescent="0.3">
      <c r="B262" t="s">
        <v>884</v>
      </c>
      <c r="C262"/>
      <c r="D262"/>
      <c r="E262"/>
      <c r="F262"/>
      <c r="G262"/>
      <c r="H262"/>
      <c r="I262"/>
      <c r="J262"/>
    </row>
    <row r="263" spans="2:10" x14ac:dyDescent="0.3">
      <c r="B263" t="s">
        <v>894</v>
      </c>
      <c r="C263"/>
      <c r="D263"/>
      <c r="E263"/>
      <c r="F263"/>
      <c r="G263"/>
      <c r="H263"/>
      <c r="I263"/>
      <c r="J263"/>
    </row>
    <row r="264" spans="2:10" x14ac:dyDescent="0.3">
      <c r="B264" t="s">
        <v>612</v>
      </c>
      <c r="C264"/>
      <c r="D264"/>
      <c r="E264"/>
      <c r="F264"/>
      <c r="G264"/>
      <c r="H264"/>
      <c r="I264"/>
      <c r="J264"/>
    </row>
    <row r="265" spans="2:10" x14ac:dyDescent="0.3">
      <c r="B265" t="s">
        <v>746</v>
      </c>
      <c r="C265"/>
      <c r="D265"/>
      <c r="E265"/>
      <c r="F265"/>
      <c r="G265"/>
      <c r="H265"/>
      <c r="I265"/>
      <c r="J265"/>
    </row>
    <row r="266" spans="2:10" x14ac:dyDescent="0.3">
      <c r="B266" t="s">
        <v>657</v>
      </c>
      <c r="C266"/>
      <c r="D266"/>
      <c r="E266"/>
      <c r="F266"/>
      <c r="G266"/>
      <c r="H266"/>
      <c r="I266"/>
      <c r="J266"/>
    </row>
    <row r="267" spans="2:10" x14ac:dyDescent="0.3">
      <c r="B267" t="s">
        <v>930</v>
      </c>
      <c r="C267"/>
      <c r="D267"/>
      <c r="E267"/>
      <c r="F267"/>
      <c r="G267"/>
      <c r="H267"/>
      <c r="I267"/>
      <c r="J267"/>
    </row>
    <row r="268" spans="2:10" x14ac:dyDescent="0.3">
      <c r="B268" t="s">
        <v>679</v>
      </c>
      <c r="C268"/>
      <c r="D268"/>
      <c r="E268"/>
      <c r="F268"/>
      <c r="G268"/>
      <c r="H268"/>
      <c r="I268"/>
      <c r="J268"/>
    </row>
    <row r="269" spans="2:10" x14ac:dyDescent="0.3">
      <c r="B269" t="s">
        <v>501</v>
      </c>
      <c r="C269"/>
      <c r="D269"/>
      <c r="E269"/>
      <c r="F269"/>
      <c r="G269"/>
      <c r="H269"/>
      <c r="I269"/>
      <c r="J269"/>
    </row>
    <row r="270" spans="2:10" x14ac:dyDescent="0.3">
      <c r="B270" t="s">
        <v>494</v>
      </c>
      <c r="C270"/>
      <c r="D270"/>
      <c r="E270"/>
      <c r="F270"/>
      <c r="G270"/>
      <c r="H270"/>
      <c r="I270"/>
      <c r="J270"/>
    </row>
    <row r="271" spans="2:10" x14ac:dyDescent="0.3">
      <c r="B271" t="s">
        <v>513</v>
      </c>
      <c r="C271"/>
      <c r="D271"/>
      <c r="E271"/>
      <c r="F271"/>
      <c r="G271"/>
      <c r="H271"/>
      <c r="I271"/>
      <c r="J271"/>
    </row>
    <row r="272" spans="2:10" x14ac:dyDescent="0.3">
      <c r="B272" t="s">
        <v>928</v>
      </c>
      <c r="C272"/>
      <c r="D272"/>
      <c r="E272"/>
      <c r="F272"/>
      <c r="G272"/>
      <c r="H272"/>
      <c r="I272"/>
      <c r="J272"/>
    </row>
    <row r="273" spans="2:10" x14ac:dyDescent="0.3">
      <c r="B273" t="s">
        <v>829</v>
      </c>
      <c r="C273"/>
      <c r="D273"/>
      <c r="E273"/>
      <c r="F273"/>
      <c r="G273"/>
      <c r="H273"/>
      <c r="I273"/>
      <c r="J273"/>
    </row>
    <row r="274" spans="2:10" x14ac:dyDescent="0.3">
      <c r="B274" t="s">
        <v>761</v>
      </c>
      <c r="C274"/>
      <c r="D274"/>
      <c r="E274"/>
      <c r="F274"/>
      <c r="G274"/>
      <c r="H274"/>
      <c r="I274"/>
      <c r="J274"/>
    </row>
    <row r="275" spans="2:10" x14ac:dyDescent="0.3">
      <c r="B275" t="s">
        <v>541</v>
      </c>
      <c r="C275"/>
      <c r="D275"/>
      <c r="E275"/>
      <c r="F275"/>
      <c r="G275"/>
      <c r="H275"/>
      <c r="I275"/>
      <c r="J275"/>
    </row>
    <row r="276" spans="2:10" x14ac:dyDescent="0.3">
      <c r="B276" t="s">
        <v>406</v>
      </c>
      <c r="C276"/>
      <c r="D276"/>
      <c r="E276"/>
      <c r="F276"/>
      <c r="G276"/>
      <c r="H276"/>
      <c r="I276"/>
      <c r="J276"/>
    </row>
    <row r="277" spans="2:10" x14ac:dyDescent="0.3">
      <c r="B277" t="s">
        <v>447</v>
      </c>
      <c r="C277"/>
      <c r="D277"/>
      <c r="E277"/>
      <c r="F277"/>
      <c r="G277"/>
      <c r="H277"/>
      <c r="I277"/>
      <c r="J277"/>
    </row>
    <row r="278" spans="2:10" x14ac:dyDescent="0.3">
      <c r="B278" t="s">
        <v>488</v>
      </c>
      <c r="C278"/>
      <c r="D278"/>
      <c r="E278"/>
      <c r="F278"/>
      <c r="G278"/>
      <c r="H278"/>
      <c r="I278"/>
      <c r="J278"/>
    </row>
    <row r="279" spans="2:10" x14ac:dyDescent="0.3">
      <c r="B279" t="s">
        <v>640</v>
      </c>
      <c r="C279"/>
      <c r="D279"/>
      <c r="E279"/>
      <c r="F279"/>
      <c r="G279"/>
      <c r="H279"/>
      <c r="I279"/>
      <c r="J279"/>
    </row>
    <row r="280" spans="2:10" x14ac:dyDescent="0.3">
      <c r="B280" t="s">
        <v>559</v>
      </c>
      <c r="C280"/>
      <c r="D280"/>
      <c r="E280"/>
      <c r="F280"/>
      <c r="G280"/>
      <c r="H280"/>
      <c r="I280"/>
      <c r="J280"/>
    </row>
    <row r="281" spans="2:10" x14ac:dyDescent="0.3">
      <c r="B281" t="s">
        <v>699</v>
      </c>
      <c r="C281"/>
      <c r="D281"/>
      <c r="E281"/>
      <c r="F281"/>
      <c r="G281"/>
      <c r="H281"/>
      <c r="I281"/>
      <c r="J281"/>
    </row>
    <row r="282" spans="2:10" x14ac:dyDescent="0.3">
      <c r="B282" t="s">
        <v>933</v>
      </c>
      <c r="C282"/>
      <c r="D282"/>
      <c r="E282"/>
      <c r="F282"/>
      <c r="G282"/>
      <c r="H282"/>
      <c r="I282"/>
      <c r="J282"/>
    </row>
    <row r="283" spans="2:10" x14ac:dyDescent="0.3">
      <c r="B283" t="s">
        <v>913</v>
      </c>
      <c r="C283"/>
      <c r="D283"/>
      <c r="E283"/>
      <c r="F283"/>
      <c r="G283"/>
      <c r="H283"/>
      <c r="I283"/>
      <c r="J283"/>
    </row>
    <row r="284" spans="2:10" x14ac:dyDescent="0.3">
      <c r="B284" t="s">
        <v>926</v>
      </c>
      <c r="C284"/>
      <c r="D284"/>
      <c r="E284"/>
      <c r="F284"/>
      <c r="G284"/>
      <c r="H284"/>
      <c r="I284"/>
      <c r="J284"/>
    </row>
    <row r="285" spans="2:10" x14ac:dyDescent="0.3">
      <c r="B285" t="s">
        <v>856</v>
      </c>
      <c r="C285"/>
      <c r="D285"/>
      <c r="E285"/>
      <c r="F285"/>
      <c r="G285"/>
      <c r="H285"/>
      <c r="I285"/>
      <c r="J285"/>
    </row>
    <row r="286" spans="2:10" x14ac:dyDescent="0.3">
      <c r="B286" t="s">
        <v>853</v>
      </c>
      <c r="C286"/>
      <c r="D286"/>
      <c r="E286"/>
      <c r="F286"/>
      <c r="G286"/>
      <c r="H286"/>
      <c r="I286"/>
      <c r="J286"/>
    </row>
    <row r="287" spans="2:10" x14ac:dyDescent="0.3">
      <c r="B287" t="s">
        <v>622</v>
      </c>
      <c r="C287"/>
      <c r="D287"/>
      <c r="E287"/>
      <c r="F287"/>
      <c r="G287"/>
      <c r="H287"/>
      <c r="I287"/>
      <c r="J287"/>
    </row>
    <row r="288" spans="2:10" x14ac:dyDescent="0.3">
      <c r="B288" t="s">
        <v>629</v>
      </c>
      <c r="C288"/>
      <c r="D288"/>
      <c r="E288"/>
      <c r="F288"/>
      <c r="G288"/>
      <c r="H288"/>
      <c r="I288"/>
      <c r="J288"/>
    </row>
    <row r="289" spans="2:10" x14ac:dyDescent="0.3">
      <c r="B289" t="s">
        <v>579</v>
      </c>
      <c r="C289"/>
      <c r="D289"/>
      <c r="E289"/>
      <c r="F289"/>
      <c r="G289"/>
      <c r="H289"/>
      <c r="I289"/>
      <c r="J289"/>
    </row>
    <row r="290" spans="2:10" x14ac:dyDescent="0.3">
      <c r="B290" t="s">
        <v>822</v>
      </c>
      <c r="C290"/>
      <c r="D290"/>
      <c r="E290"/>
      <c r="F290"/>
      <c r="G290"/>
      <c r="H290"/>
      <c r="I290"/>
      <c r="J290"/>
    </row>
    <row r="291" spans="2:10" x14ac:dyDescent="0.3">
      <c r="B291" t="s">
        <v>590</v>
      </c>
      <c r="C291"/>
      <c r="D291"/>
      <c r="E291"/>
      <c r="F291"/>
      <c r="G291"/>
      <c r="H291"/>
      <c r="I291"/>
      <c r="J291"/>
    </row>
    <row r="292" spans="2:10" x14ac:dyDescent="0.3">
      <c r="B292" t="s">
        <v>602</v>
      </c>
      <c r="C292"/>
      <c r="D292"/>
      <c r="E292"/>
      <c r="F292"/>
      <c r="G292"/>
      <c r="H292"/>
      <c r="I292"/>
      <c r="J292"/>
    </row>
    <row r="293" spans="2:10" x14ac:dyDescent="0.3">
      <c r="B293" t="s">
        <v>895</v>
      </c>
      <c r="C293"/>
      <c r="D293"/>
      <c r="E293"/>
      <c r="F293"/>
      <c r="G293"/>
      <c r="H293"/>
      <c r="I293"/>
      <c r="J293"/>
    </row>
    <row r="294" spans="2:10" x14ac:dyDescent="0.3">
      <c r="B294" t="s">
        <v>705</v>
      </c>
      <c r="C294"/>
      <c r="D294"/>
      <c r="E294"/>
      <c r="F294"/>
      <c r="G294"/>
      <c r="H294"/>
      <c r="I294"/>
      <c r="J294"/>
    </row>
    <row r="295" spans="2:10" x14ac:dyDescent="0.3">
      <c r="B295" t="s">
        <v>613</v>
      </c>
      <c r="C295"/>
      <c r="D295"/>
      <c r="E295"/>
      <c r="F295"/>
      <c r="G295"/>
      <c r="H295"/>
      <c r="I295"/>
      <c r="J295"/>
    </row>
    <row r="296" spans="2:10" x14ac:dyDescent="0.3">
      <c r="B296" t="s">
        <v>658</v>
      </c>
      <c r="C296"/>
      <c r="D296"/>
      <c r="E296"/>
      <c r="F296"/>
      <c r="G296"/>
      <c r="H296"/>
      <c r="I296"/>
      <c r="J296"/>
    </row>
    <row r="297" spans="2:10" x14ac:dyDescent="0.3">
      <c r="B297" t="s">
        <v>832</v>
      </c>
      <c r="C297"/>
      <c r="D297"/>
      <c r="E297"/>
      <c r="F297"/>
      <c r="G297"/>
      <c r="H297"/>
      <c r="I297"/>
      <c r="J297"/>
    </row>
    <row r="298" spans="2:10" x14ac:dyDescent="0.3">
      <c r="B298" t="s">
        <v>502</v>
      </c>
      <c r="C298"/>
      <c r="D298"/>
      <c r="E298"/>
      <c r="F298"/>
      <c r="G298"/>
      <c r="H298"/>
      <c r="I298"/>
      <c r="J298"/>
    </row>
    <row r="299" spans="2:10" x14ac:dyDescent="0.3">
      <c r="B299" t="s">
        <v>858</v>
      </c>
      <c r="C299"/>
      <c r="D299"/>
      <c r="E299"/>
      <c r="F299"/>
      <c r="G299"/>
      <c r="H299"/>
      <c r="I299"/>
      <c r="J299"/>
    </row>
    <row r="300" spans="2:10" x14ac:dyDescent="0.3">
      <c r="B300" t="s">
        <v>514</v>
      </c>
      <c r="C300"/>
      <c r="D300"/>
      <c r="E300"/>
      <c r="F300"/>
      <c r="G300"/>
      <c r="H300"/>
      <c r="I300"/>
      <c r="J300"/>
    </row>
    <row r="301" spans="2:10" x14ac:dyDescent="0.3">
      <c r="B301" t="s">
        <v>542</v>
      </c>
      <c r="C301"/>
      <c r="D301"/>
      <c r="E301"/>
      <c r="F301"/>
      <c r="G301"/>
      <c r="H301"/>
      <c r="I301"/>
      <c r="J301"/>
    </row>
    <row r="302" spans="2:10" x14ac:dyDescent="0.3">
      <c r="B302" t="s">
        <v>407</v>
      </c>
      <c r="C302"/>
      <c r="D302"/>
      <c r="E302"/>
      <c r="F302"/>
      <c r="G302"/>
      <c r="H302"/>
      <c r="I302"/>
      <c r="J302"/>
    </row>
    <row r="303" spans="2:10" x14ac:dyDescent="0.3">
      <c r="B303" t="s">
        <v>817</v>
      </c>
      <c r="C303"/>
      <c r="D303"/>
      <c r="E303"/>
      <c r="F303"/>
      <c r="G303"/>
      <c r="H303"/>
      <c r="I303"/>
      <c r="J303"/>
    </row>
    <row r="304" spans="2:10" x14ac:dyDescent="0.3">
      <c r="B304" t="s">
        <v>560</v>
      </c>
      <c r="C304"/>
      <c r="D304"/>
      <c r="E304"/>
      <c r="F304"/>
      <c r="G304"/>
      <c r="H304"/>
      <c r="I304"/>
      <c r="J304"/>
    </row>
    <row r="305" spans="2:10" x14ac:dyDescent="0.3">
      <c r="B305" t="s">
        <v>938</v>
      </c>
      <c r="C305"/>
      <c r="D305"/>
      <c r="E305"/>
      <c r="F305"/>
      <c r="G305"/>
      <c r="H305"/>
      <c r="I305"/>
      <c r="J305"/>
    </row>
    <row r="306" spans="2:10" x14ac:dyDescent="0.3">
      <c r="B306" t="s">
        <v>688</v>
      </c>
      <c r="C306"/>
      <c r="D306"/>
      <c r="E306"/>
      <c r="F306"/>
      <c r="G306"/>
      <c r="H306"/>
      <c r="I306"/>
      <c r="J306"/>
    </row>
    <row r="307" spans="2:10" x14ac:dyDescent="0.3">
      <c r="B307" t="s">
        <v>808</v>
      </c>
      <c r="C307"/>
      <c r="D307"/>
      <c r="E307"/>
      <c r="F307"/>
      <c r="G307"/>
      <c r="H307"/>
      <c r="I307"/>
      <c r="J307"/>
    </row>
    <row r="308" spans="2:10" x14ac:dyDescent="0.3">
      <c r="B308" t="s">
        <v>428</v>
      </c>
      <c r="C308"/>
      <c r="D308"/>
      <c r="E308"/>
      <c r="F308"/>
      <c r="G308"/>
      <c r="H308"/>
      <c r="I308"/>
      <c r="J308"/>
    </row>
    <row r="309" spans="2:10" x14ac:dyDescent="0.3">
      <c r="B309" t="s">
        <v>914</v>
      </c>
      <c r="C309"/>
      <c r="D309"/>
      <c r="E309"/>
      <c r="F309"/>
      <c r="G309"/>
      <c r="H309"/>
      <c r="I309"/>
      <c r="J309"/>
    </row>
    <row r="310" spans="2:10" x14ac:dyDescent="0.3">
      <c r="B310" t="s">
        <v>850</v>
      </c>
      <c r="C310"/>
      <c r="D310"/>
      <c r="E310"/>
      <c r="F310"/>
      <c r="G310"/>
      <c r="H310"/>
      <c r="I310"/>
      <c r="J310"/>
    </row>
    <row r="311" spans="2:10" x14ac:dyDescent="0.3">
      <c r="B311" t="s">
        <v>872</v>
      </c>
      <c r="C311"/>
      <c r="D311"/>
      <c r="E311"/>
      <c r="F311"/>
      <c r="G311"/>
      <c r="H311"/>
      <c r="I311"/>
      <c r="J311"/>
    </row>
    <row r="312" spans="2:10" x14ac:dyDescent="0.3">
      <c r="B312" t="s">
        <v>479</v>
      </c>
      <c r="C312"/>
      <c r="D312"/>
      <c r="E312"/>
      <c r="F312"/>
      <c r="G312"/>
      <c r="H312"/>
      <c r="I312"/>
      <c r="J312"/>
    </row>
    <row r="313" spans="2:10" x14ac:dyDescent="0.3">
      <c r="B313" t="s">
        <v>868</v>
      </c>
      <c r="C313"/>
      <c r="D313"/>
      <c r="E313"/>
      <c r="F313"/>
      <c r="G313"/>
      <c r="H313"/>
      <c r="I313"/>
      <c r="J313"/>
    </row>
    <row r="314" spans="2:10" x14ac:dyDescent="0.3">
      <c r="B314" t="s">
        <v>896</v>
      </c>
      <c r="C314"/>
      <c r="D314"/>
      <c r="E314"/>
      <c r="F314"/>
      <c r="G314"/>
      <c r="H314"/>
      <c r="I314"/>
      <c r="J314"/>
    </row>
    <row r="315" spans="2:10" x14ac:dyDescent="0.3">
      <c r="B315" t="s">
        <v>659</v>
      </c>
      <c r="C315"/>
      <c r="D315"/>
      <c r="E315"/>
      <c r="F315"/>
      <c r="G315"/>
      <c r="H315"/>
      <c r="I315"/>
      <c r="J315"/>
    </row>
    <row r="316" spans="2:10" x14ac:dyDescent="0.3">
      <c r="B316" t="s">
        <v>861</v>
      </c>
      <c r="C316"/>
      <c r="D316"/>
      <c r="E316"/>
      <c r="F316"/>
      <c r="G316"/>
      <c r="H316"/>
      <c r="I316"/>
      <c r="J316"/>
    </row>
    <row r="317" spans="2:10" x14ac:dyDescent="0.3">
      <c r="B317" t="s">
        <v>836</v>
      </c>
      <c r="C317"/>
      <c r="D317"/>
      <c r="E317"/>
      <c r="F317"/>
      <c r="G317"/>
      <c r="H317"/>
      <c r="I317"/>
      <c r="J317"/>
    </row>
    <row r="318" spans="2:10" x14ac:dyDescent="0.3">
      <c r="B318" t="s">
        <v>843</v>
      </c>
      <c r="C318"/>
      <c r="D318"/>
      <c r="E318"/>
      <c r="F318"/>
      <c r="G318"/>
      <c r="H318"/>
      <c r="I318"/>
      <c r="J318"/>
    </row>
    <row r="319" spans="2:10" x14ac:dyDescent="0.3">
      <c r="B319" t="s">
        <v>762</v>
      </c>
      <c r="C319"/>
      <c r="D319"/>
      <c r="E319"/>
      <c r="F319"/>
      <c r="G319"/>
      <c r="H319"/>
      <c r="I319"/>
      <c r="J319"/>
    </row>
    <row r="320" spans="2:10" x14ac:dyDescent="0.3">
      <c r="B320" t="s">
        <v>543</v>
      </c>
      <c r="C320"/>
      <c r="D320"/>
      <c r="E320"/>
      <c r="F320"/>
      <c r="G320"/>
      <c r="H320"/>
      <c r="I320"/>
      <c r="J320"/>
    </row>
    <row r="321" spans="2:10" x14ac:dyDescent="0.3">
      <c r="B321" t="s">
        <v>408</v>
      </c>
      <c r="C321"/>
      <c r="D321"/>
      <c r="E321"/>
      <c r="F321"/>
      <c r="G321"/>
      <c r="H321"/>
      <c r="I321"/>
      <c r="J321"/>
    </row>
    <row r="322" spans="2:10" x14ac:dyDescent="0.3">
      <c r="B322" t="s">
        <v>448</v>
      </c>
      <c r="C322"/>
      <c r="D322"/>
      <c r="E322"/>
      <c r="F322"/>
      <c r="G322"/>
      <c r="H322"/>
      <c r="I322"/>
      <c r="J322"/>
    </row>
    <row r="323" spans="2:10" x14ac:dyDescent="0.3">
      <c r="B323" t="s">
        <v>489</v>
      </c>
      <c r="C323"/>
      <c r="D323"/>
      <c r="E323"/>
      <c r="F323"/>
      <c r="G323"/>
      <c r="H323"/>
      <c r="I323"/>
      <c r="J323"/>
    </row>
    <row r="324" spans="2:10" x14ac:dyDescent="0.3">
      <c r="B324" t="s">
        <v>641</v>
      </c>
      <c r="C324"/>
      <c r="D324"/>
      <c r="E324"/>
      <c r="F324"/>
      <c r="G324"/>
      <c r="H324"/>
      <c r="I324"/>
      <c r="J324"/>
    </row>
    <row r="325" spans="2:10" x14ac:dyDescent="0.3">
      <c r="B325" t="s">
        <v>879</v>
      </c>
      <c r="C325"/>
      <c r="D325"/>
      <c r="E325"/>
      <c r="F325"/>
      <c r="G325"/>
      <c r="H325"/>
      <c r="I325"/>
      <c r="J325"/>
    </row>
    <row r="326" spans="2:10" x14ac:dyDescent="0.3">
      <c r="B326" t="s">
        <v>689</v>
      </c>
      <c r="C326"/>
      <c r="D326"/>
      <c r="E326"/>
      <c r="F326"/>
      <c r="G326"/>
      <c r="H326"/>
      <c r="I326"/>
      <c r="J326"/>
    </row>
    <row r="327" spans="2:10" x14ac:dyDescent="0.3">
      <c r="B327" t="s">
        <v>809</v>
      </c>
      <c r="C327"/>
      <c r="D327"/>
      <c r="E327"/>
      <c r="F327"/>
      <c r="G327"/>
      <c r="H327"/>
      <c r="I327"/>
      <c r="J327"/>
    </row>
    <row r="328" spans="2:10" x14ac:dyDescent="0.3">
      <c r="B328" t="s">
        <v>429</v>
      </c>
      <c r="C328"/>
      <c r="D328"/>
      <c r="E328"/>
      <c r="F328"/>
      <c r="G328"/>
      <c r="H328"/>
      <c r="I328"/>
      <c r="J328"/>
    </row>
    <row r="329" spans="2:10" x14ac:dyDescent="0.3">
      <c r="B329" t="s">
        <v>915</v>
      </c>
      <c r="C329"/>
      <c r="D329"/>
      <c r="E329"/>
      <c r="F329"/>
      <c r="G329"/>
      <c r="H329"/>
      <c r="I329"/>
      <c r="J329"/>
    </row>
    <row r="330" spans="2:10" x14ac:dyDescent="0.3">
      <c r="B330" t="s">
        <v>570</v>
      </c>
      <c r="C330"/>
      <c r="D330"/>
      <c r="E330"/>
      <c r="F330"/>
      <c r="G330"/>
      <c r="H330"/>
      <c r="I330"/>
      <c r="J330"/>
    </row>
    <row r="331" spans="2:10" x14ac:dyDescent="0.3">
      <c r="B331" t="s">
        <v>457</v>
      </c>
      <c r="C331"/>
      <c r="D331"/>
      <c r="E331"/>
      <c r="F331"/>
      <c r="G331"/>
      <c r="H331"/>
      <c r="I331"/>
      <c r="J331"/>
    </row>
    <row r="332" spans="2:10" x14ac:dyDescent="0.3">
      <c r="B332" t="s">
        <v>525</v>
      </c>
      <c r="C332"/>
      <c r="D332"/>
      <c r="E332"/>
      <c r="F332"/>
      <c r="G332"/>
      <c r="H332"/>
      <c r="I332"/>
      <c r="J332"/>
    </row>
    <row r="333" spans="2:10" x14ac:dyDescent="0.3">
      <c r="B333" t="s">
        <v>623</v>
      </c>
      <c r="C333"/>
      <c r="D333"/>
      <c r="E333"/>
      <c r="F333"/>
      <c r="G333"/>
      <c r="H333"/>
      <c r="I333"/>
      <c r="J333"/>
    </row>
    <row r="334" spans="2:10" x14ac:dyDescent="0.3">
      <c r="B334" t="s">
        <v>630</v>
      </c>
      <c r="C334"/>
      <c r="D334"/>
      <c r="E334"/>
      <c r="F334"/>
      <c r="G334"/>
      <c r="H334"/>
      <c r="I334"/>
      <c r="J334"/>
    </row>
    <row r="335" spans="2:10" x14ac:dyDescent="0.3">
      <c r="B335" t="s">
        <v>580</v>
      </c>
      <c r="C335"/>
      <c r="D335"/>
      <c r="E335"/>
      <c r="F335"/>
      <c r="G335"/>
      <c r="H335"/>
      <c r="I335"/>
      <c r="J335"/>
    </row>
    <row r="336" spans="2:10" x14ac:dyDescent="0.3">
      <c r="B336" t="s">
        <v>823</v>
      </c>
      <c r="C336"/>
      <c r="D336"/>
      <c r="E336"/>
      <c r="F336"/>
      <c r="G336"/>
      <c r="H336"/>
      <c r="I336"/>
      <c r="J336"/>
    </row>
    <row r="337" spans="2:10" x14ac:dyDescent="0.3">
      <c r="B337" t="s">
        <v>591</v>
      </c>
      <c r="C337"/>
      <c r="D337"/>
      <c r="E337"/>
      <c r="F337"/>
      <c r="G337"/>
      <c r="H337"/>
      <c r="I337"/>
      <c r="J337"/>
    </row>
    <row r="338" spans="2:10" x14ac:dyDescent="0.3">
      <c r="B338" t="s">
        <v>603</v>
      </c>
      <c r="C338"/>
      <c r="D338"/>
      <c r="E338"/>
      <c r="F338"/>
      <c r="G338"/>
      <c r="H338"/>
      <c r="I338"/>
      <c r="J338"/>
    </row>
    <row r="339" spans="2:10" x14ac:dyDescent="0.3">
      <c r="B339" t="s">
        <v>897</v>
      </c>
      <c r="C339"/>
      <c r="D339"/>
      <c r="E339"/>
      <c r="F339"/>
      <c r="G339"/>
      <c r="H339"/>
      <c r="I339"/>
      <c r="J339"/>
    </row>
    <row r="340" spans="2:10" x14ac:dyDescent="0.3">
      <c r="B340" t="s">
        <v>706</v>
      </c>
      <c r="C340"/>
      <c r="D340"/>
      <c r="E340"/>
      <c r="F340"/>
      <c r="G340"/>
      <c r="H340"/>
      <c r="I340"/>
      <c r="J340"/>
    </row>
    <row r="341" spans="2:10" x14ac:dyDescent="0.3">
      <c r="B341" t="s">
        <v>614</v>
      </c>
      <c r="C341"/>
      <c r="D341"/>
      <c r="E341"/>
      <c r="F341"/>
      <c r="G341"/>
      <c r="H341"/>
      <c r="I341"/>
      <c r="J341"/>
    </row>
    <row r="342" spans="2:10" x14ac:dyDescent="0.3">
      <c r="B342" t="s">
        <v>660</v>
      </c>
      <c r="C342"/>
      <c r="D342"/>
      <c r="E342"/>
      <c r="F342"/>
      <c r="G342"/>
      <c r="H342"/>
      <c r="I342"/>
      <c r="J342"/>
    </row>
    <row r="343" spans="2:10" x14ac:dyDescent="0.3">
      <c r="B343" t="s">
        <v>680</v>
      </c>
      <c r="C343"/>
      <c r="D343"/>
      <c r="E343"/>
      <c r="F343"/>
      <c r="G343"/>
      <c r="H343"/>
      <c r="I343"/>
      <c r="J343"/>
    </row>
    <row r="344" spans="2:10" x14ac:dyDescent="0.3">
      <c r="B344" t="s">
        <v>503</v>
      </c>
      <c r="C344"/>
      <c r="D344"/>
      <c r="E344"/>
      <c r="F344"/>
      <c r="G344"/>
      <c r="H344"/>
      <c r="I344"/>
      <c r="J344"/>
    </row>
    <row r="345" spans="2:10" x14ac:dyDescent="0.3">
      <c r="B345" t="s">
        <v>495</v>
      </c>
      <c r="C345"/>
      <c r="D345"/>
      <c r="E345"/>
      <c r="F345"/>
      <c r="G345"/>
      <c r="H345"/>
      <c r="I345"/>
      <c r="J345"/>
    </row>
    <row r="346" spans="2:10" x14ac:dyDescent="0.3">
      <c r="B346" t="s">
        <v>515</v>
      </c>
      <c r="C346"/>
      <c r="D346"/>
      <c r="E346"/>
      <c r="F346"/>
      <c r="G346"/>
      <c r="H346"/>
      <c r="I346"/>
      <c r="J346"/>
    </row>
    <row r="347" spans="2:10" x14ac:dyDescent="0.3">
      <c r="B347" t="s">
        <v>544</v>
      </c>
      <c r="C347"/>
      <c r="D347"/>
      <c r="E347"/>
      <c r="F347"/>
      <c r="G347"/>
      <c r="H347"/>
      <c r="I347"/>
      <c r="J347"/>
    </row>
    <row r="348" spans="2:10" x14ac:dyDescent="0.3">
      <c r="B348" t="s">
        <v>409</v>
      </c>
      <c r="C348"/>
      <c r="D348"/>
      <c r="E348"/>
      <c r="F348"/>
      <c r="G348"/>
      <c r="H348"/>
      <c r="I348"/>
      <c r="J348"/>
    </row>
    <row r="349" spans="2:10" x14ac:dyDescent="0.3">
      <c r="B349" t="s">
        <v>818</v>
      </c>
      <c r="C349"/>
      <c r="D349"/>
      <c r="E349"/>
      <c r="F349"/>
      <c r="G349"/>
      <c r="H349"/>
      <c r="I349"/>
      <c r="J349"/>
    </row>
    <row r="350" spans="2:10" x14ac:dyDescent="0.3">
      <c r="B350" t="s">
        <v>561</v>
      </c>
      <c r="C350"/>
      <c r="D350"/>
      <c r="E350"/>
      <c r="F350"/>
      <c r="G350"/>
      <c r="H350"/>
      <c r="I350"/>
      <c r="J350"/>
    </row>
    <row r="351" spans="2:10" x14ac:dyDescent="0.3">
      <c r="B351" t="s">
        <v>934</v>
      </c>
      <c r="C351"/>
      <c r="D351"/>
      <c r="E351"/>
      <c r="F351"/>
      <c r="G351"/>
      <c r="H351"/>
      <c r="I351"/>
      <c r="J351"/>
    </row>
    <row r="352" spans="2:10" x14ac:dyDescent="0.3">
      <c r="B352" t="s">
        <v>810</v>
      </c>
      <c r="C352"/>
      <c r="D352"/>
      <c r="E352"/>
      <c r="F352"/>
      <c r="G352"/>
      <c r="H352"/>
      <c r="I352"/>
      <c r="J352"/>
    </row>
    <row r="353" spans="2:10" x14ac:dyDescent="0.3">
      <c r="B353" t="s">
        <v>430</v>
      </c>
      <c r="C353"/>
      <c r="D353"/>
      <c r="E353"/>
      <c r="F353"/>
      <c r="G353"/>
      <c r="H353"/>
      <c r="I353"/>
      <c r="J353"/>
    </row>
    <row r="354" spans="2:10" x14ac:dyDescent="0.3">
      <c r="B354" t="s">
        <v>916</v>
      </c>
      <c r="C354"/>
      <c r="D354"/>
      <c r="E354"/>
      <c r="F354"/>
      <c r="G354"/>
      <c r="H354"/>
      <c r="I354"/>
      <c r="J354"/>
    </row>
    <row r="355" spans="2:10" x14ac:dyDescent="0.3">
      <c r="B355" t="s">
        <v>851</v>
      </c>
      <c r="C355"/>
      <c r="D355"/>
      <c r="E355"/>
      <c r="F355"/>
      <c r="G355"/>
      <c r="H355"/>
      <c r="I355"/>
      <c r="J355"/>
    </row>
    <row r="356" spans="2:10" x14ac:dyDescent="0.3">
      <c r="B356" t="s">
        <v>581</v>
      </c>
      <c r="C356"/>
      <c r="D356"/>
      <c r="E356"/>
      <c r="F356"/>
      <c r="G356"/>
      <c r="H356"/>
      <c r="I356"/>
      <c r="J356"/>
    </row>
    <row r="357" spans="2:10" x14ac:dyDescent="0.3">
      <c r="B357" t="s">
        <v>480</v>
      </c>
      <c r="C357"/>
      <c r="D357"/>
      <c r="E357"/>
      <c r="F357"/>
      <c r="G357"/>
      <c r="H357"/>
      <c r="I357"/>
      <c r="J357"/>
    </row>
    <row r="358" spans="2:10" x14ac:dyDescent="0.3">
      <c r="B358" t="s">
        <v>592</v>
      </c>
      <c r="C358"/>
      <c r="D358"/>
      <c r="E358"/>
      <c r="F358"/>
      <c r="G358"/>
      <c r="H358"/>
      <c r="I358"/>
      <c r="J358"/>
    </row>
    <row r="359" spans="2:10" x14ac:dyDescent="0.3">
      <c r="B359" t="s">
        <v>885</v>
      </c>
      <c r="C359"/>
      <c r="D359"/>
      <c r="E359"/>
      <c r="F359"/>
      <c r="G359"/>
      <c r="H359"/>
      <c r="I359"/>
      <c r="J359"/>
    </row>
    <row r="360" spans="2:10" x14ac:dyDescent="0.3">
      <c r="B360" t="s">
        <v>898</v>
      </c>
      <c r="C360"/>
      <c r="D360"/>
      <c r="E360"/>
      <c r="F360"/>
      <c r="G360"/>
      <c r="H360"/>
      <c r="I360"/>
      <c r="J360"/>
    </row>
    <row r="361" spans="2:10" x14ac:dyDescent="0.3">
      <c r="B361" t="s">
        <v>661</v>
      </c>
      <c r="C361"/>
      <c r="D361"/>
      <c r="E361"/>
      <c r="F361"/>
      <c r="G361"/>
      <c r="H361"/>
      <c r="I361"/>
      <c r="J361"/>
    </row>
    <row r="362" spans="2:10" x14ac:dyDescent="0.3">
      <c r="B362" t="s">
        <v>837</v>
      </c>
      <c r="C362"/>
      <c r="D362"/>
      <c r="E362"/>
      <c r="F362"/>
      <c r="G362"/>
      <c r="H362"/>
      <c r="I362"/>
      <c r="J362"/>
    </row>
    <row r="363" spans="2:10" x14ac:dyDescent="0.3">
      <c r="B363" t="s">
        <v>844</v>
      </c>
      <c r="C363"/>
      <c r="D363"/>
      <c r="E363"/>
      <c r="F363"/>
      <c r="G363"/>
      <c r="H363"/>
      <c r="I363"/>
      <c r="J363"/>
    </row>
    <row r="364" spans="2:10" x14ac:dyDescent="0.3">
      <c r="B364" t="s">
        <v>545</v>
      </c>
      <c r="C364"/>
      <c r="D364"/>
      <c r="E364"/>
      <c r="F364"/>
      <c r="G364"/>
      <c r="H364"/>
      <c r="I364"/>
      <c r="J364"/>
    </row>
    <row r="365" spans="2:10" x14ac:dyDescent="0.3">
      <c r="B365" t="s">
        <v>410</v>
      </c>
      <c r="C365"/>
      <c r="D365"/>
      <c r="E365"/>
      <c r="F365"/>
      <c r="G365"/>
      <c r="H365"/>
      <c r="I365"/>
      <c r="J365"/>
    </row>
    <row r="366" spans="2:10" x14ac:dyDescent="0.3">
      <c r="B366" t="s">
        <v>819</v>
      </c>
      <c r="C366"/>
      <c r="D366"/>
      <c r="E366"/>
      <c r="F366"/>
      <c r="G366"/>
      <c r="H366"/>
      <c r="I366"/>
      <c r="J366"/>
    </row>
    <row r="367" spans="2:10" x14ac:dyDescent="0.3">
      <c r="B367" t="s">
        <v>449</v>
      </c>
      <c r="C367"/>
      <c r="D367"/>
      <c r="E367"/>
      <c r="F367"/>
      <c r="G367"/>
      <c r="H367"/>
      <c r="I367"/>
      <c r="J367"/>
    </row>
    <row r="368" spans="2:10" x14ac:dyDescent="0.3">
      <c r="B368" t="s">
        <v>880</v>
      </c>
      <c r="C368"/>
      <c r="D368"/>
      <c r="E368"/>
      <c r="F368"/>
      <c r="G368"/>
      <c r="H368"/>
      <c r="I368"/>
      <c r="J368"/>
    </row>
    <row r="369" spans="2:10" x14ac:dyDescent="0.3">
      <c r="B369" t="s">
        <v>700</v>
      </c>
      <c r="C369"/>
      <c r="D369"/>
      <c r="E369"/>
      <c r="F369"/>
      <c r="G369"/>
      <c r="H369"/>
      <c r="I369"/>
      <c r="J369"/>
    </row>
    <row r="370" spans="2:10" x14ac:dyDescent="0.3">
      <c r="B370" t="s">
        <v>690</v>
      </c>
      <c r="C370"/>
      <c r="D370"/>
      <c r="E370"/>
      <c r="F370"/>
      <c r="G370"/>
      <c r="H370"/>
      <c r="I370"/>
      <c r="J370"/>
    </row>
    <row r="371" spans="2:10" x14ac:dyDescent="0.3">
      <c r="B371" t="s">
        <v>811</v>
      </c>
      <c r="C371"/>
      <c r="D371"/>
      <c r="E371"/>
      <c r="F371"/>
      <c r="G371"/>
      <c r="H371"/>
      <c r="I371"/>
      <c r="J371"/>
    </row>
    <row r="372" spans="2:10" x14ac:dyDescent="0.3">
      <c r="B372" t="s">
        <v>431</v>
      </c>
      <c r="C372"/>
      <c r="D372"/>
      <c r="E372"/>
      <c r="F372"/>
      <c r="G372"/>
      <c r="H372"/>
      <c r="I372"/>
      <c r="J372"/>
    </row>
    <row r="373" spans="2:10" x14ac:dyDescent="0.3">
      <c r="B373" t="s">
        <v>917</v>
      </c>
      <c r="C373"/>
      <c r="D373"/>
      <c r="E373"/>
      <c r="F373"/>
      <c r="G373"/>
      <c r="H373"/>
      <c r="I373"/>
      <c r="J373"/>
    </row>
    <row r="374" spans="2:10" x14ac:dyDescent="0.3">
      <c r="B374" t="s">
        <v>458</v>
      </c>
      <c r="C374"/>
      <c r="D374"/>
      <c r="E374"/>
      <c r="F374"/>
      <c r="G374"/>
      <c r="H374"/>
      <c r="I374"/>
      <c r="J374"/>
    </row>
    <row r="375" spans="2:10" x14ac:dyDescent="0.3">
      <c r="B375" t="s">
        <v>582</v>
      </c>
      <c r="C375"/>
      <c r="D375"/>
      <c r="E375"/>
      <c r="F375"/>
      <c r="G375"/>
      <c r="H375"/>
      <c r="I375"/>
      <c r="J375"/>
    </row>
    <row r="376" spans="2:10" x14ac:dyDescent="0.3">
      <c r="B376" t="s">
        <v>824</v>
      </c>
      <c r="C376"/>
      <c r="D376"/>
      <c r="E376"/>
      <c r="F376"/>
      <c r="G376"/>
      <c r="H376"/>
      <c r="I376"/>
      <c r="J376"/>
    </row>
    <row r="377" spans="2:10" x14ac:dyDescent="0.3">
      <c r="B377" t="s">
        <v>593</v>
      </c>
      <c r="C377"/>
      <c r="D377"/>
      <c r="E377"/>
      <c r="F377"/>
      <c r="G377"/>
      <c r="H377"/>
      <c r="I377"/>
      <c r="J377"/>
    </row>
    <row r="378" spans="2:10" x14ac:dyDescent="0.3">
      <c r="B378" t="s">
        <v>604</v>
      </c>
      <c r="C378"/>
      <c r="D378"/>
      <c r="E378"/>
      <c r="F378"/>
      <c r="G378"/>
      <c r="H378"/>
      <c r="I378"/>
      <c r="J378"/>
    </row>
    <row r="379" spans="2:10" x14ac:dyDescent="0.3">
      <c r="B379" t="s">
        <v>899</v>
      </c>
      <c r="C379"/>
      <c r="D379"/>
      <c r="E379"/>
      <c r="F379"/>
      <c r="G379"/>
      <c r="H379"/>
      <c r="I379"/>
      <c r="J379"/>
    </row>
    <row r="380" spans="2:10" x14ac:dyDescent="0.3">
      <c r="B380" t="s">
        <v>615</v>
      </c>
      <c r="C380"/>
      <c r="D380"/>
      <c r="E380"/>
      <c r="F380"/>
      <c r="G380"/>
      <c r="H380"/>
      <c r="I380"/>
      <c r="J380"/>
    </row>
    <row r="381" spans="2:10" x14ac:dyDescent="0.3">
      <c r="B381" t="s">
        <v>662</v>
      </c>
      <c r="C381"/>
      <c r="D381"/>
      <c r="E381"/>
      <c r="F381"/>
      <c r="G381"/>
      <c r="H381"/>
      <c r="I381"/>
      <c r="J381"/>
    </row>
    <row r="382" spans="2:10" x14ac:dyDescent="0.3">
      <c r="B382" t="s">
        <v>504</v>
      </c>
      <c r="C382"/>
      <c r="D382"/>
      <c r="E382"/>
      <c r="F382"/>
      <c r="G382"/>
      <c r="H382"/>
      <c r="I382"/>
      <c r="J382"/>
    </row>
    <row r="383" spans="2:10" x14ac:dyDescent="0.3">
      <c r="B383" t="s">
        <v>862</v>
      </c>
      <c r="C383"/>
      <c r="D383"/>
      <c r="E383"/>
      <c r="F383"/>
      <c r="G383"/>
      <c r="H383"/>
      <c r="I383"/>
      <c r="J383"/>
    </row>
    <row r="384" spans="2:10" x14ac:dyDescent="0.3">
      <c r="B384" t="s">
        <v>838</v>
      </c>
      <c r="C384"/>
      <c r="D384"/>
      <c r="E384"/>
      <c r="F384"/>
      <c r="G384"/>
      <c r="H384"/>
      <c r="I384"/>
      <c r="J384"/>
    </row>
    <row r="385" spans="2:10" x14ac:dyDescent="0.3">
      <c r="B385" t="s">
        <v>845</v>
      </c>
      <c r="C385"/>
      <c r="D385"/>
      <c r="E385"/>
      <c r="F385"/>
      <c r="G385"/>
      <c r="H385"/>
      <c r="I385"/>
      <c r="J385"/>
    </row>
    <row r="386" spans="2:10" x14ac:dyDescent="0.3">
      <c r="B386" t="s">
        <v>546</v>
      </c>
      <c r="C386"/>
      <c r="D386"/>
      <c r="E386"/>
      <c r="F386"/>
      <c r="G386"/>
      <c r="H386"/>
      <c r="I386"/>
      <c r="J386"/>
    </row>
    <row r="387" spans="2:10" x14ac:dyDescent="0.3">
      <c r="B387" t="s">
        <v>425</v>
      </c>
      <c r="C387"/>
      <c r="D387"/>
      <c r="E387"/>
      <c r="F387"/>
      <c r="G387"/>
      <c r="H387"/>
      <c r="I387"/>
      <c r="J387"/>
    </row>
    <row r="388" spans="2:10" x14ac:dyDescent="0.3">
      <c r="B388" t="s">
        <v>562</v>
      </c>
      <c r="C388"/>
      <c r="D388"/>
      <c r="E388"/>
      <c r="F388"/>
      <c r="G388"/>
      <c r="H388"/>
      <c r="I388"/>
      <c r="J388"/>
    </row>
    <row r="389" spans="2:10" x14ac:dyDescent="0.3">
      <c r="B389" t="s">
        <v>939</v>
      </c>
      <c r="C389"/>
      <c r="D389"/>
      <c r="E389"/>
      <c r="F389"/>
      <c r="G389"/>
      <c r="H389"/>
      <c r="I389"/>
      <c r="J389"/>
    </row>
    <row r="390" spans="2:10" x14ac:dyDescent="0.3">
      <c r="B390" t="s">
        <v>691</v>
      </c>
      <c r="C390"/>
      <c r="D390"/>
      <c r="E390"/>
      <c r="F390"/>
      <c r="G390"/>
      <c r="H390"/>
      <c r="I390"/>
      <c r="J390"/>
    </row>
    <row r="391" spans="2:10" x14ac:dyDescent="0.3">
      <c r="B391" t="s">
        <v>812</v>
      </c>
      <c r="C391"/>
      <c r="D391"/>
      <c r="E391"/>
      <c r="F391"/>
      <c r="G391"/>
      <c r="H391"/>
      <c r="I391"/>
      <c r="J391"/>
    </row>
    <row r="392" spans="2:10" x14ac:dyDescent="0.3">
      <c r="B392" t="s">
        <v>432</v>
      </c>
      <c r="C392"/>
      <c r="D392"/>
      <c r="E392"/>
      <c r="F392"/>
      <c r="G392"/>
      <c r="H392"/>
      <c r="I392"/>
      <c r="J392"/>
    </row>
    <row r="393" spans="2:10" x14ac:dyDescent="0.3">
      <c r="B393" t="s">
        <v>918</v>
      </c>
      <c r="C393"/>
      <c r="D393"/>
      <c r="E393"/>
      <c r="F393"/>
      <c r="G393"/>
      <c r="H393"/>
      <c r="I393"/>
      <c r="J393"/>
    </row>
    <row r="394" spans="2:10" x14ac:dyDescent="0.3">
      <c r="B394" t="s">
        <v>873</v>
      </c>
      <c r="C394"/>
      <c r="D394"/>
      <c r="E394"/>
      <c r="F394"/>
      <c r="G394"/>
      <c r="H394"/>
      <c r="I394"/>
      <c r="J394"/>
    </row>
    <row r="395" spans="2:10" x14ac:dyDescent="0.3">
      <c r="B395" t="s">
        <v>481</v>
      </c>
      <c r="C395"/>
      <c r="D395"/>
      <c r="E395"/>
      <c r="F395"/>
      <c r="G395"/>
      <c r="H395"/>
      <c r="I395"/>
      <c r="J395"/>
    </row>
    <row r="396" spans="2:10" x14ac:dyDescent="0.3">
      <c r="B396" t="s">
        <v>594</v>
      </c>
      <c r="C396"/>
      <c r="D396"/>
      <c r="E396"/>
      <c r="F396"/>
      <c r="G396"/>
      <c r="H396"/>
      <c r="I396"/>
      <c r="J396"/>
    </row>
    <row r="397" spans="2:10" x14ac:dyDescent="0.3">
      <c r="B397" t="s">
        <v>886</v>
      </c>
      <c r="C397"/>
      <c r="D397"/>
      <c r="E397"/>
      <c r="F397"/>
      <c r="G397"/>
      <c r="H397"/>
      <c r="I397"/>
      <c r="J397"/>
    </row>
    <row r="398" spans="2:10" x14ac:dyDescent="0.3">
      <c r="B398" t="s">
        <v>900</v>
      </c>
      <c r="C398"/>
      <c r="D398"/>
      <c r="E398"/>
      <c r="F398"/>
      <c r="G398"/>
      <c r="H398"/>
      <c r="I398"/>
      <c r="J398"/>
    </row>
    <row r="399" spans="2:10" x14ac:dyDescent="0.3">
      <c r="B399" t="s">
        <v>707</v>
      </c>
      <c r="C399"/>
      <c r="D399"/>
      <c r="E399"/>
      <c r="F399"/>
      <c r="G399"/>
      <c r="H399"/>
      <c r="I399"/>
      <c r="J399"/>
    </row>
    <row r="400" spans="2:10" x14ac:dyDescent="0.3">
      <c r="B400" t="s">
        <v>663</v>
      </c>
      <c r="C400"/>
      <c r="D400"/>
      <c r="E400"/>
      <c r="F400"/>
      <c r="G400"/>
      <c r="H400"/>
      <c r="I400"/>
      <c r="J400"/>
    </row>
    <row r="401" spans="2:10" x14ac:dyDescent="0.3">
      <c r="B401" t="s">
        <v>863</v>
      </c>
      <c r="C401"/>
      <c r="D401"/>
      <c r="E401"/>
      <c r="F401"/>
      <c r="G401"/>
      <c r="H401"/>
      <c r="I401"/>
      <c r="J401"/>
    </row>
    <row r="402" spans="2:10" x14ac:dyDescent="0.3">
      <c r="B402" t="s">
        <v>548</v>
      </c>
      <c r="C402"/>
      <c r="D402"/>
      <c r="E402"/>
      <c r="F402"/>
      <c r="G402"/>
      <c r="H402"/>
      <c r="I402"/>
      <c r="J402"/>
    </row>
    <row r="403" spans="2:10" x14ac:dyDescent="0.3">
      <c r="B403" t="s">
        <v>412</v>
      </c>
      <c r="C403"/>
      <c r="D403"/>
      <c r="E403"/>
      <c r="F403"/>
      <c r="G403"/>
      <c r="H403"/>
      <c r="I403"/>
      <c r="J403"/>
    </row>
    <row r="404" spans="2:10" x14ac:dyDescent="0.3">
      <c r="B404" t="s">
        <v>881</v>
      </c>
      <c r="C404"/>
      <c r="D404"/>
      <c r="E404"/>
      <c r="F404"/>
      <c r="G404"/>
      <c r="H404"/>
      <c r="I404"/>
      <c r="J404"/>
    </row>
    <row r="405" spans="2:10" x14ac:dyDescent="0.3">
      <c r="B405" t="s">
        <v>692</v>
      </c>
      <c r="C405"/>
      <c r="D405"/>
      <c r="E405"/>
      <c r="F405"/>
      <c r="G405"/>
      <c r="H405"/>
      <c r="I405"/>
      <c r="J405"/>
    </row>
    <row r="406" spans="2:10" x14ac:dyDescent="0.3">
      <c r="B406" t="s">
        <v>814</v>
      </c>
      <c r="C406"/>
      <c r="D406"/>
      <c r="E406"/>
      <c r="F406"/>
      <c r="G406"/>
      <c r="H406"/>
      <c r="I406"/>
      <c r="J406"/>
    </row>
    <row r="407" spans="2:10" x14ac:dyDescent="0.3">
      <c r="B407" t="s">
        <v>434</v>
      </c>
      <c r="C407"/>
      <c r="D407"/>
      <c r="E407"/>
      <c r="F407"/>
      <c r="G407"/>
      <c r="H407"/>
      <c r="I407"/>
      <c r="J407"/>
    </row>
    <row r="408" spans="2:10" x14ac:dyDescent="0.3">
      <c r="B408" t="s">
        <v>920</v>
      </c>
      <c r="C408"/>
      <c r="D408"/>
      <c r="E408"/>
      <c r="F408"/>
      <c r="G408"/>
      <c r="H408"/>
      <c r="I408"/>
      <c r="J408"/>
    </row>
    <row r="409" spans="2:10" x14ac:dyDescent="0.3">
      <c r="B409" t="s">
        <v>854</v>
      </c>
      <c r="C409"/>
      <c r="D409"/>
      <c r="E409"/>
      <c r="F409"/>
      <c r="G409"/>
      <c r="H409"/>
      <c r="I409"/>
      <c r="J409"/>
    </row>
    <row r="410" spans="2:10" x14ac:dyDescent="0.3">
      <c r="B410" t="s">
        <v>874</v>
      </c>
      <c r="C410"/>
      <c r="D410"/>
      <c r="E410"/>
      <c r="F410"/>
      <c r="G410"/>
      <c r="H410"/>
      <c r="I410"/>
      <c r="J410"/>
    </row>
    <row r="411" spans="2:10" x14ac:dyDescent="0.3">
      <c r="B411" t="s">
        <v>825</v>
      </c>
      <c r="C411"/>
      <c r="D411"/>
      <c r="E411"/>
      <c r="F411"/>
      <c r="G411"/>
      <c r="H411"/>
      <c r="I411"/>
      <c r="J411"/>
    </row>
    <row r="412" spans="2:10" x14ac:dyDescent="0.3">
      <c r="B412" t="s">
        <v>869</v>
      </c>
      <c r="C412"/>
      <c r="D412"/>
      <c r="E412"/>
      <c r="F412"/>
      <c r="G412"/>
      <c r="H412"/>
      <c r="I412"/>
      <c r="J412"/>
    </row>
    <row r="413" spans="2:10" x14ac:dyDescent="0.3">
      <c r="B413" t="s">
        <v>606</v>
      </c>
      <c r="C413"/>
      <c r="D413"/>
      <c r="E413"/>
      <c r="F413"/>
      <c r="G413"/>
      <c r="H413"/>
      <c r="I413"/>
      <c r="J413"/>
    </row>
    <row r="414" spans="2:10" x14ac:dyDescent="0.3">
      <c r="B414" t="s">
        <v>902</v>
      </c>
      <c r="C414"/>
      <c r="D414"/>
      <c r="E414"/>
      <c r="F414"/>
      <c r="G414"/>
      <c r="H414"/>
      <c r="I414"/>
      <c r="J414"/>
    </row>
    <row r="415" spans="2:10" x14ac:dyDescent="0.3">
      <c r="B415" t="s">
        <v>665</v>
      </c>
      <c r="C415"/>
      <c r="D415"/>
      <c r="E415"/>
      <c r="F415"/>
      <c r="G415"/>
      <c r="H415"/>
      <c r="I415"/>
      <c r="J415"/>
    </row>
    <row r="416" spans="2:10" x14ac:dyDescent="0.3">
      <c r="B416" t="s">
        <v>864</v>
      </c>
      <c r="C416"/>
      <c r="D416"/>
      <c r="E416"/>
      <c r="F416"/>
      <c r="G416"/>
      <c r="H416"/>
      <c r="I416"/>
      <c r="J416"/>
    </row>
    <row r="417" spans="2:10" x14ac:dyDescent="0.3">
      <c r="B417" t="s">
        <v>839</v>
      </c>
      <c r="C417"/>
      <c r="D417"/>
      <c r="E417"/>
      <c r="F417"/>
      <c r="G417"/>
      <c r="H417"/>
      <c r="I417"/>
      <c r="J417"/>
    </row>
    <row r="418" spans="2:10" x14ac:dyDescent="0.3">
      <c r="B418" t="s">
        <v>846</v>
      </c>
      <c r="C418"/>
      <c r="D418"/>
      <c r="E418"/>
      <c r="F418"/>
      <c r="G418"/>
      <c r="H418"/>
      <c r="I418"/>
      <c r="J418"/>
    </row>
    <row r="419" spans="2:10" x14ac:dyDescent="0.3">
      <c r="B419" t="s">
        <v>764</v>
      </c>
      <c r="C419"/>
      <c r="D419"/>
      <c r="E419"/>
      <c r="F419"/>
      <c r="G419"/>
      <c r="H419"/>
      <c r="I419"/>
      <c r="J419"/>
    </row>
    <row r="420" spans="2:10" x14ac:dyDescent="0.3">
      <c r="B420" t="s">
        <v>549</v>
      </c>
      <c r="C420"/>
      <c r="D420"/>
      <c r="E420"/>
      <c r="F420"/>
      <c r="G420"/>
      <c r="H420"/>
      <c r="I420"/>
      <c r="J420"/>
    </row>
    <row r="421" spans="2:10" x14ac:dyDescent="0.3">
      <c r="B421" t="s">
        <v>413</v>
      </c>
      <c r="C421"/>
      <c r="D421"/>
      <c r="E421"/>
      <c r="F421"/>
      <c r="G421"/>
      <c r="H421"/>
      <c r="I421"/>
      <c r="J421"/>
    </row>
    <row r="422" spans="2:10" x14ac:dyDescent="0.3">
      <c r="B422" t="s">
        <v>451</v>
      </c>
      <c r="C422"/>
      <c r="D422"/>
      <c r="E422"/>
      <c r="F422"/>
      <c r="G422"/>
      <c r="H422"/>
      <c r="I422"/>
      <c r="J422"/>
    </row>
    <row r="423" spans="2:10" x14ac:dyDescent="0.3">
      <c r="B423" t="s">
        <v>490</v>
      </c>
      <c r="C423"/>
      <c r="D423"/>
      <c r="E423"/>
      <c r="F423"/>
      <c r="G423"/>
      <c r="H423"/>
      <c r="I423"/>
      <c r="J423"/>
    </row>
    <row r="424" spans="2:10" x14ac:dyDescent="0.3">
      <c r="B424" t="s">
        <v>643</v>
      </c>
      <c r="C424"/>
      <c r="D424"/>
      <c r="E424"/>
      <c r="F424"/>
      <c r="G424"/>
      <c r="H424"/>
      <c r="I424"/>
      <c r="J424"/>
    </row>
    <row r="425" spans="2:10" x14ac:dyDescent="0.3">
      <c r="B425" t="s">
        <v>564</v>
      </c>
      <c r="C425"/>
      <c r="D425"/>
      <c r="E425"/>
      <c r="F425"/>
      <c r="G425"/>
      <c r="H425"/>
      <c r="I425"/>
      <c r="J425"/>
    </row>
    <row r="426" spans="2:10" x14ac:dyDescent="0.3">
      <c r="B426" t="s">
        <v>701</v>
      </c>
      <c r="C426"/>
      <c r="D426"/>
      <c r="E426"/>
      <c r="F426"/>
      <c r="G426"/>
      <c r="H426"/>
      <c r="I426"/>
      <c r="J426"/>
    </row>
    <row r="427" spans="2:10" x14ac:dyDescent="0.3">
      <c r="B427" t="s">
        <v>693</v>
      </c>
      <c r="C427"/>
      <c r="D427"/>
      <c r="E427"/>
      <c r="F427"/>
      <c r="G427"/>
      <c r="H427"/>
      <c r="I427"/>
      <c r="J427"/>
    </row>
    <row r="428" spans="2:10" x14ac:dyDescent="0.3">
      <c r="B428" t="s">
        <v>815</v>
      </c>
      <c r="C428"/>
      <c r="D428"/>
      <c r="E428"/>
      <c r="F428"/>
      <c r="G428"/>
      <c r="H428"/>
      <c r="I428"/>
      <c r="J428"/>
    </row>
    <row r="429" spans="2:10" x14ac:dyDescent="0.3">
      <c r="B429" t="s">
        <v>435</v>
      </c>
      <c r="C429"/>
      <c r="D429"/>
      <c r="E429"/>
      <c r="F429"/>
      <c r="G429"/>
      <c r="H429"/>
      <c r="I429"/>
      <c r="J429"/>
    </row>
    <row r="430" spans="2:10" x14ac:dyDescent="0.3">
      <c r="B430" t="s">
        <v>921</v>
      </c>
      <c r="C430"/>
      <c r="D430"/>
      <c r="E430"/>
      <c r="F430"/>
      <c r="G430"/>
      <c r="H430"/>
      <c r="I430"/>
      <c r="J430"/>
    </row>
    <row r="431" spans="2:10" x14ac:dyDescent="0.3">
      <c r="B431" t="s">
        <v>572</v>
      </c>
      <c r="C431"/>
      <c r="D431"/>
      <c r="E431"/>
      <c r="F431"/>
      <c r="G431"/>
      <c r="H431"/>
      <c r="I431"/>
      <c r="J431"/>
    </row>
    <row r="432" spans="2:10" x14ac:dyDescent="0.3">
      <c r="B432" t="s">
        <v>459</v>
      </c>
      <c r="C432"/>
      <c r="D432"/>
      <c r="E432"/>
      <c r="F432"/>
      <c r="G432"/>
      <c r="H432"/>
      <c r="I432"/>
      <c r="J432"/>
    </row>
    <row r="433" spans="2:10" x14ac:dyDescent="0.3">
      <c r="B433" t="s">
        <v>527</v>
      </c>
      <c r="C433"/>
      <c r="D433"/>
      <c r="E433"/>
      <c r="F433"/>
      <c r="G433"/>
      <c r="H433"/>
      <c r="I433"/>
      <c r="J433"/>
    </row>
    <row r="434" spans="2:10" x14ac:dyDescent="0.3">
      <c r="B434" t="s">
        <v>625</v>
      </c>
      <c r="C434"/>
      <c r="D434"/>
      <c r="E434"/>
      <c r="F434"/>
      <c r="G434"/>
      <c r="H434"/>
      <c r="I434"/>
      <c r="J434"/>
    </row>
    <row r="435" spans="2:10" x14ac:dyDescent="0.3">
      <c r="B435" t="s">
        <v>632</v>
      </c>
      <c r="C435"/>
      <c r="D435"/>
      <c r="E435"/>
      <c r="F435"/>
      <c r="G435"/>
      <c r="H435"/>
      <c r="I435"/>
      <c r="J435"/>
    </row>
    <row r="436" spans="2:10" x14ac:dyDescent="0.3">
      <c r="B436" t="s">
        <v>584</v>
      </c>
      <c r="C436"/>
      <c r="D436"/>
      <c r="E436"/>
      <c r="F436"/>
      <c r="G436"/>
      <c r="H436"/>
      <c r="I436"/>
      <c r="J436"/>
    </row>
    <row r="437" spans="2:10" x14ac:dyDescent="0.3">
      <c r="B437" t="s">
        <v>483</v>
      </c>
      <c r="C437"/>
      <c r="D437"/>
      <c r="E437"/>
      <c r="F437"/>
      <c r="G437"/>
      <c r="H437"/>
      <c r="I437"/>
      <c r="J437"/>
    </row>
    <row r="438" spans="2:10" x14ac:dyDescent="0.3">
      <c r="B438" t="s">
        <v>596</v>
      </c>
      <c r="C438"/>
      <c r="D438"/>
      <c r="E438"/>
      <c r="F438"/>
      <c r="G438"/>
      <c r="H438"/>
      <c r="I438"/>
      <c r="J438"/>
    </row>
    <row r="439" spans="2:10" x14ac:dyDescent="0.3">
      <c r="B439" t="s">
        <v>887</v>
      </c>
      <c r="C439"/>
      <c r="D439"/>
      <c r="E439"/>
      <c r="F439"/>
      <c r="G439"/>
      <c r="H439"/>
      <c r="I439"/>
      <c r="J439"/>
    </row>
    <row r="440" spans="2:10" x14ac:dyDescent="0.3">
      <c r="B440" t="s">
        <v>903</v>
      </c>
      <c r="C440"/>
      <c r="D440"/>
      <c r="E440"/>
      <c r="F440"/>
      <c r="G440"/>
      <c r="H440"/>
      <c r="I440"/>
      <c r="J440"/>
    </row>
    <row r="441" spans="2:10" x14ac:dyDescent="0.3">
      <c r="B441" t="s">
        <v>617</v>
      </c>
      <c r="C441"/>
      <c r="D441"/>
      <c r="E441"/>
      <c r="F441"/>
      <c r="G441"/>
      <c r="H441"/>
      <c r="I441"/>
      <c r="J441"/>
    </row>
    <row r="442" spans="2:10" x14ac:dyDescent="0.3">
      <c r="B442" t="s">
        <v>666</v>
      </c>
      <c r="C442"/>
      <c r="D442"/>
      <c r="E442"/>
      <c r="F442"/>
      <c r="G442"/>
      <c r="H442"/>
      <c r="I442"/>
      <c r="J442"/>
    </row>
    <row r="443" spans="2:10" x14ac:dyDescent="0.3">
      <c r="B443" t="s">
        <v>681</v>
      </c>
      <c r="C443"/>
      <c r="D443"/>
      <c r="E443"/>
      <c r="F443"/>
      <c r="G443"/>
      <c r="H443"/>
      <c r="I443"/>
      <c r="J443"/>
    </row>
    <row r="444" spans="2:10" x14ac:dyDescent="0.3">
      <c r="B444" t="s">
        <v>505</v>
      </c>
      <c r="C444"/>
      <c r="D444"/>
      <c r="E444"/>
      <c r="F444"/>
      <c r="G444"/>
      <c r="H444"/>
      <c r="I444"/>
      <c r="J444"/>
    </row>
    <row r="445" spans="2:10" x14ac:dyDescent="0.3">
      <c r="B445" t="s">
        <v>497</v>
      </c>
      <c r="C445"/>
      <c r="D445"/>
      <c r="E445"/>
      <c r="F445"/>
      <c r="G445"/>
      <c r="H445"/>
      <c r="I445"/>
      <c r="J445"/>
    </row>
    <row r="446" spans="2:10" x14ac:dyDescent="0.3">
      <c r="B446" t="s">
        <v>517</v>
      </c>
      <c r="C446"/>
      <c r="D446"/>
      <c r="E446"/>
      <c r="F446"/>
      <c r="G446"/>
      <c r="H446"/>
      <c r="I446"/>
      <c r="J446"/>
    </row>
    <row r="447" spans="2:10" x14ac:dyDescent="0.3">
      <c r="B447" t="s">
        <v>718</v>
      </c>
      <c r="C447"/>
      <c r="D447"/>
      <c r="E447"/>
      <c r="F447"/>
      <c r="G447"/>
      <c r="H447"/>
      <c r="I447"/>
      <c r="J447"/>
    </row>
    <row r="448" spans="2:10" x14ac:dyDescent="0.3">
      <c r="B448" t="s">
        <v>714</v>
      </c>
      <c r="C448"/>
      <c r="D448"/>
      <c r="E448"/>
      <c r="F448"/>
      <c r="G448"/>
      <c r="H448"/>
      <c r="I448"/>
      <c r="J448"/>
    </row>
    <row r="449" spans="2:10" x14ac:dyDescent="0.3">
      <c r="B449" t="s">
        <v>737</v>
      </c>
      <c r="C449"/>
      <c r="D449"/>
      <c r="E449"/>
      <c r="F449"/>
      <c r="G449"/>
      <c r="H449"/>
      <c r="I449"/>
      <c r="J449"/>
    </row>
    <row r="450" spans="2:10" x14ac:dyDescent="0.3">
      <c r="B450" t="s">
        <v>723</v>
      </c>
      <c r="C450"/>
      <c r="D450"/>
      <c r="E450"/>
      <c r="F450"/>
      <c r="G450"/>
      <c r="H450"/>
      <c r="I450"/>
      <c r="J450"/>
    </row>
    <row r="451" spans="2:10" x14ac:dyDescent="0.3">
      <c r="B451" t="s">
        <v>752</v>
      </c>
      <c r="C451"/>
      <c r="D451"/>
      <c r="E451"/>
      <c r="F451"/>
      <c r="G451"/>
      <c r="H451"/>
      <c r="I451"/>
      <c r="J451"/>
    </row>
    <row r="452" spans="2:10" x14ac:dyDescent="0.3">
      <c r="B452" t="s">
        <v>757</v>
      </c>
      <c r="C452"/>
      <c r="D452"/>
      <c r="E452"/>
      <c r="F452"/>
      <c r="G452"/>
      <c r="H452"/>
      <c r="I452"/>
      <c r="J452"/>
    </row>
    <row r="453" spans="2:10" x14ac:dyDescent="0.3">
      <c r="B453" t="s">
        <v>550</v>
      </c>
      <c r="C453"/>
      <c r="D453"/>
      <c r="E453"/>
      <c r="F453"/>
      <c r="G453"/>
      <c r="H453"/>
      <c r="I453"/>
      <c r="J453"/>
    </row>
    <row r="454" spans="2:10" x14ac:dyDescent="0.3">
      <c r="B454" t="s">
        <v>770</v>
      </c>
      <c r="C454"/>
      <c r="D454"/>
      <c r="E454"/>
      <c r="F454"/>
      <c r="G454"/>
      <c r="H454"/>
      <c r="I454"/>
      <c r="J454"/>
    </row>
    <row r="455" spans="2:10" x14ac:dyDescent="0.3">
      <c r="B455" t="s">
        <v>414</v>
      </c>
      <c r="C455"/>
      <c r="D455"/>
      <c r="E455"/>
      <c r="F455"/>
      <c r="G455"/>
      <c r="H455"/>
      <c r="I455"/>
      <c r="J455"/>
    </row>
    <row r="456" spans="2:10" x14ac:dyDescent="0.3">
      <c r="B456" t="s">
        <v>441</v>
      </c>
      <c r="C456"/>
      <c r="D456"/>
      <c r="E456"/>
      <c r="F456"/>
      <c r="G456"/>
      <c r="H456"/>
      <c r="I456"/>
      <c r="J456"/>
    </row>
    <row r="457" spans="2:10" x14ac:dyDescent="0.3">
      <c r="B457" t="s">
        <v>565</v>
      </c>
      <c r="C457"/>
      <c r="D457"/>
      <c r="E457"/>
      <c r="F457"/>
      <c r="G457"/>
      <c r="H457"/>
      <c r="I457"/>
      <c r="J457"/>
    </row>
    <row r="458" spans="2:10" x14ac:dyDescent="0.3">
      <c r="B458" t="s">
        <v>940</v>
      </c>
      <c r="C458"/>
      <c r="D458"/>
      <c r="E458"/>
      <c r="F458"/>
      <c r="G458"/>
      <c r="H458"/>
      <c r="I458"/>
      <c r="J458"/>
    </row>
    <row r="459" spans="2:10" x14ac:dyDescent="0.3">
      <c r="B459" t="s">
        <v>936</v>
      </c>
      <c r="C459"/>
      <c r="D459"/>
      <c r="E459"/>
      <c r="F459"/>
      <c r="G459"/>
      <c r="H459"/>
      <c r="I459"/>
      <c r="J459"/>
    </row>
    <row r="460" spans="2:10" x14ac:dyDescent="0.3">
      <c r="B460" t="s">
        <v>464</v>
      </c>
      <c r="C460"/>
      <c r="D460"/>
      <c r="E460"/>
      <c r="F460"/>
      <c r="G460"/>
      <c r="H460"/>
      <c r="I460"/>
      <c r="J460"/>
    </row>
    <row r="461" spans="2:10" x14ac:dyDescent="0.3">
      <c r="B461" t="s">
        <v>469</v>
      </c>
      <c r="C461"/>
      <c r="D461"/>
      <c r="E461"/>
      <c r="F461"/>
      <c r="G461"/>
      <c r="H461"/>
      <c r="I461"/>
      <c r="J461"/>
    </row>
    <row r="462" spans="2:10" x14ac:dyDescent="0.3">
      <c r="B462" t="s">
        <v>922</v>
      </c>
      <c r="C462"/>
      <c r="D462"/>
      <c r="E462"/>
      <c r="F462"/>
      <c r="G462"/>
      <c r="H462"/>
      <c r="I462"/>
      <c r="J462"/>
    </row>
    <row r="463" spans="2:10" x14ac:dyDescent="0.3">
      <c r="B463" t="s">
        <v>852</v>
      </c>
      <c r="C463"/>
      <c r="D463"/>
      <c r="E463"/>
      <c r="F463"/>
      <c r="G463"/>
      <c r="H463"/>
      <c r="I463"/>
      <c r="J463"/>
    </row>
    <row r="464" spans="2:10" x14ac:dyDescent="0.3">
      <c r="B464" t="s">
        <v>473</v>
      </c>
      <c r="C464"/>
      <c r="D464"/>
      <c r="E464"/>
      <c r="F464"/>
      <c r="G464"/>
      <c r="H464"/>
      <c r="I464"/>
      <c r="J464"/>
    </row>
    <row r="465" spans="2:10" x14ac:dyDescent="0.3">
      <c r="B465" t="s">
        <v>875</v>
      </c>
      <c r="C465"/>
      <c r="D465"/>
      <c r="E465"/>
      <c r="F465"/>
      <c r="G465"/>
      <c r="H465"/>
      <c r="I465"/>
      <c r="J465"/>
    </row>
    <row r="466" spans="2:10" x14ac:dyDescent="0.3">
      <c r="B466" t="s">
        <v>826</v>
      </c>
      <c r="C466"/>
      <c r="D466"/>
      <c r="E466"/>
      <c r="F466"/>
      <c r="G466"/>
      <c r="H466"/>
      <c r="I466"/>
      <c r="J466"/>
    </row>
    <row r="467" spans="2:10" x14ac:dyDescent="0.3">
      <c r="B467" t="s">
        <v>650</v>
      </c>
      <c r="C467"/>
      <c r="D467"/>
      <c r="E467"/>
      <c r="F467"/>
      <c r="G467"/>
      <c r="H467"/>
      <c r="I467"/>
      <c r="J467"/>
    </row>
    <row r="468" spans="2:10" x14ac:dyDescent="0.3">
      <c r="B468" t="s">
        <v>742</v>
      </c>
      <c r="C468"/>
      <c r="D468"/>
      <c r="E468"/>
      <c r="F468"/>
      <c r="G468"/>
      <c r="H468"/>
      <c r="I468"/>
      <c r="J468"/>
    </row>
    <row r="469" spans="2:10" x14ac:dyDescent="0.3">
      <c r="B469" t="s">
        <v>647</v>
      </c>
      <c r="C469"/>
      <c r="D469"/>
      <c r="E469"/>
      <c r="F469"/>
      <c r="G469"/>
      <c r="H469"/>
      <c r="I469"/>
      <c r="J469"/>
    </row>
    <row r="470" spans="2:10" x14ac:dyDescent="0.3">
      <c r="B470" t="s">
        <v>728</v>
      </c>
      <c r="C470"/>
      <c r="D470"/>
      <c r="E470"/>
      <c r="F470"/>
      <c r="G470"/>
      <c r="H470"/>
      <c r="I470"/>
      <c r="J470"/>
    </row>
    <row r="471" spans="2:10" x14ac:dyDescent="0.3">
      <c r="B471" t="s">
        <v>597</v>
      </c>
      <c r="C471"/>
      <c r="D471"/>
      <c r="E471"/>
      <c r="F471"/>
      <c r="G471"/>
      <c r="H471"/>
      <c r="I471"/>
      <c r="J471"/>
    </row>
    <row r="472" spans="2:10" x14ac:dyDescent="0.3">
      <c r="B472" t="s">
        <v>904</v>
      </c>
      <c r="C472"/>
      <c r="D472"/>
      <c r="E472"/>
      <c r="F472"/>
      <c r="G472"/>
      <c r="H472"/>
      <c r="I472"/>
      <c r="J472"/>
    </row>
    <row r="473" spans="2:10" x14ac:dyDescent="0.3">
      <c r="B473" t="s">
        <v>747</v>
      </c>
      <c r="C473"/>
      <c r="D473"/>
      <c r="E473"/>
      <c r="F473"/>
      <c r="G473"/>
      <c r="H473"/>
      <c r="I473"/>
      <c r="J473"/>
    </row>
    <row r="474" spans="2:10" x14ac:dyDescent="0.3">
      <c r="B474" t="s">
        <v>732</v>
      </c>
      <c r="C474"/>
      <c r="D474"/>
      <c r="E474"/>
      <c r="F474"/>
      <c r="G474"/>
      <c r="H474"/>
      <c r="I474"/>
      <c r="J474"/>
    </row>
    <row r="475" spans="2:10" x14ac:dyDescent="0.3">
      <c r="B475" t="s">
        <v>676</v>
      </c>
      <c r="C475"/>
      <c r="D475"/>
      <c r="E475"/>
      <c r="F475"/>
      <c r="G475"/>
      <c r="H475"/>
      <c r="I475"/>
      <c r="J475"/>
    </row>
    <row r="476" spans="2:10" x14ac:dyDescent="0.3">
      <c r="B476" t="s">
        <v>667</v>
      </c>
      <c r="C476"/>
      <c r="D476"/>
      <c r="E476"/>
      <c r="F476"/>
      <c r="G476"/>
      <c r="H476"/>
      <c r="I476"/>
      <c r="J476"/>
    </row>
    <row r="477" spans="2:10" x14ac:dyDescent="0.3">
      <c r="B477" t="s">
        <v>672</v>
      </c>
      <c r="C477"/>
      <c r="D477"/>
      <c r="E477"/>
      <c r="F477"/>
      <c r="G477"/>
      <c r="H477"/>
      <c r="I477"/>
      <c r="J477"/>
    </row>
    <row r="478" spans="2:10" x14ac:dyDescent="0.3">
      <c r="B478" t="s">
        <v>440</v>
      </c>
      <c r="C478"/>
      <c r="D478"/>
      <c r="E478"/>
      <c r="F478"/>
      <c r="G478"/>
      <c r="H478"/>
      <c r="I478"/>
      <c r="J478"/>
    </row>
    <row r="479" spans="2:10" x14ac:dyDescent="0.3">
      <c r="B479" t="s">
        <v>531</v>
      </c>
      <c r="C479"/>
      <c r="D479"/>
      <c r="E479"/>
      <c r="F479"/>
      <c r="G479"/>
      <c r="H479"/>
      <c r="I479"/>
      <c r="J479"/>
    </row>
    <row r="480" spans="2:10" x14ac:dyDescent="0.3">
      <c r="B480" t="s">
        <v>510</v>
      </c>
      <c r="C480"/>
      <c r="D480"/>
      <c r="E480"/>
      <c r="F480"/>
      <c r="G480"/>
      <c r="H480"/>
      <c r="I480"/>
      <c r="J480"/>
    </row>
    <row r="481" spans="2:10" x14ac:dyDescent="0.3">
      <c r="B481" t="s">
        <v>521</v>
      </c>
      <c r="C481"/>
      <c r="D481"/>
      <c r="E481"/>
      <c r="F481"/>
      <c r="G481"/>
      <c r="H481"/>
      <c r="I481"/>
      <c r="J481"/>
    </row>
    <row r="482" spans="2:10" x14ac:dyDescent="0.3">
      <c r="B482" t="s">
        <v>534</v>
      </c>
      <c r="C482"/>
      <c r="D482"/>
      <c r="E482"/>
      <c r="F482"/>
      <c r="G482"/>
      <c r="H482"/>
      <c r="I482"/>
      <c r="J482"/>
    </row>
    <row r="483" spans="2:10" x14ac:dyDescent="0.3">
      <c r="B483" t="s">
        <v>830</v>
      </c>
      <c r="C483"/>
      <c r="D483"/>
      <c r="E483"/>
      <c r="F483"/>
      <c r="G483"/>
      <c r="H483"/>
      <c r="I483"/>
      <c r="J483"/>
    </row>
    <row r="484" spans="2:10" x14ac:dyDescent="0.3">
      <c r="B484" t="s">
        <v>765</v>
      </c>
      <c r="C484"/>
      <c r="D484"/>
      <c r="E484"/>
      <c r="F484"/>
      <c r="G484"/>
      <c r="H484"/>
      <c r="I484"/>
      <c r="J484"/>
    </row>
    <row r="485" spans="2:10" x14ac:dyDescent="0.3">
      <c r="B485" t="s">
        <v>551</v>
      </c>
      <c r="C485"/>
      <c r="D485"/>
      <c r="E485"/>
      <c r="F485"/>
      <c r="G485"/>
      <c r="H485"/>
      <c r="I485"/>
      <c r="J485"/>
    </row>
    <row r="486" spans="2:10" x14ac:dyDescent="0.3">
      <c r="B486" t="s">
        <v>415</v>
      </c>
      <c r="C486"/>
      <c r="D486"/>
      <c r="E486"/>
      <c r="F486"/>
      <c r="G486"/>
      <c r="H486"/>
      <c r="I486"/>
      <c r="J486"/>
    </row>
    <row r="487" spans="2:10" x14ac:dyDescent="0.3">
      <c r="B487" t="s">
        <v>452</v>
      </c>
      <c r="C487"/>
      <c r="D487"/>
      <c r="E487"/>
      <c r="F487"/>
      <c r="G487"/>
      <c r="H487"/>
      <c r="I487"/>
      <c r="J487"/>
    </row>
    <row r="488" spans="2:10" x14ac:dyDescent="0.3">
      <c r="B488" t="s">
        <v>491</v>
      </c>
      <c r="C488"/>
      <c r="D488"/>
      <c r="E488"/>
      <c r="F488"/>
      <c r="G488"/>
      <c r="H488"/>
      <c r="I488"/>
      <c r="J488"/>
    </row>
    <row r="489" spans="2:10" x14ac:dyDescent="0.3">
      <c r="B489" t="s">
        <v>644</v>
      </c>
      <c r="C489"/>
      <c r="D489"/>
      <c r="E489"/>
      <c r="F489"/>
      <c r="G489"/>
      <c r="H489"/>
      <c r="I489"/>
      <c r="J489"/>
    </row>
    <row r="490" spans="2:10" x14ac:dyDescent="0.3">
      <c r="B490" t="s">
        <v>566</v>
      </c>
      <c r="C490"/>
      <c r="D490"/>
      <c r="E490"/>
      <c r="F490"/>
      <c r="G490"/>
      <c r="H490"/>
      <c r="I490"/>
      <c r="J490"/>
    </row>
    <row r="491" spans="2:10" x14ac:dyDescent="0.3">
      <c r="B491" t="s">
        <v>694</v>
      </c>
      <c r="C491"/>
      <c r="D491"/>
      <c r="E491"/>
      <c r="F491"/>
      <c r="G491"/>
      <c r="H491"/>
      <c r="I491"/>
      <c r="J491"/>
    </row>
    <row r="492" spans="2:10" x14ac:dyDescent="0.3">
      <c r="B492" t="s">
        <v>436</v>
      </c>
      <c r="C492"/>
      <c r="D492"/>
      <c r="E492"/>
      <c r="F492"/>
      <c r="G492"/>
      <c r="H492"/>
      <c r="I492"/>
      <c r="J492"/>
    </row>
    <row r="493" spans="2:10" x14ac:dyDescent="0.3">
      <c r="B493" t="s">
        <v>923</v>
      </c>
      <c r="C493"/>
      <c r="D493"/>
      <c r="E493"/>
      <c r="F493"/>
      <c r="G493"/>
      <c r="H493"/>
      <c r="I493"/>
      <c r="J493"/>
    </row>
    <row r="494" spans="2:10" x14ac:dyDescent="0.3">
      <c r="B494" t="s">
        <v>573</v>
      </c>
      <c r="C494"/>
      <c r="D494"/>
      <c r="E494"/>
      <c r="F494"/>
      <c r="G494"/>
      <c r="H494"/>
      <c r="I494"/>
      <c r="J494"/>
    </row>
    <row r="495" spans="2:10" x14ac:dyDescent="0.3">
      <c r="B495" t="s">
        <v>460</v>
      </c>
      <c r="C495"/>
      <c r="D495"/>
      <c r="E495"/>
      <c r="F495"/>
      <c r="G495"/>
      <c r="H495"/>
      <c r="I495"/>
      <c r="J495"/>
    </row>
    <row r="496" spans="2:10" x14ac:dyDescent="0.3">
      <c r="B496" t="s">
        <v>528</v>
      </c>
      <c r="C496"/>
      <c r="D496"/>
      <c r="E496"/>
      <c r="F496"/>
      <c r="G496"/>
      <c r="H496"/>
      <c r="I496"/>
      <c r="J496"/>
    </row>
    <row r="497" spans="2:10" x14ac:dyDescent="0.3">
      <c r="B497" t="s">
        <v>626</v>
      </c>
      <c r="C497"/>
      <c r="D497"/>
      <c r="E497"/>
      <c r="F497"/>
      <c r="G497"/>
      <c r="H497"/>
      <c r="I497"/>
      <c r="J497"/>
    </row>
    <row r="498" spans="2:10" x14ac:dyDescent="0.3">
      <c r="B498" t="s">
        <v>633</v>
      </c>
      <c r="C498"/>
      <c r="D498"/>
      <c r="E498"/>
      <c r="F498"/>
      <c r="G498"/>
      <c r="H498"/>
      <c r="I498"/>
      <c r="J498"/>
    </row>
    <row r="499" spans="2:10" x14ac:dyDescent="0.3">
      <c r="B499" t="s">
        <v>585</v>
      </c>
      <c r="C499"/>
      <c r="D499"/>
      <c r="E499"/>
      <c r="F499"/>
      <c r="G499"/>
      <c r="H499"/>
      <c r="I499"/>
      <c r="J499"/>
    </row>
    <row r="500" spans="2:10" x14ac:dyDescent="0.3">
      <c r="B500" t="s">
        <v>484</v>
      </c>
      <c r="C500"/>
      <c r="D500"/>
      <c r="E500"/>
      <c r="F500"/>
      <c r="G500"/>
      <c r="H500"/>
      <c r="I500"/>
      <c r="J500"/>
    </row>
    <row r="501" spans="2:10" x14ac:dyDescent="0.3">
      <c r="B501" t="s">
        <v>598</v>
      </c>
      <c r="C501"/>
      <c r="D501"/>
      <c r="E501"/>
      <c r="F501"/>
      <c r="G501"/>
      <c r="H501"/>
      <c r="I501"/>
      <c r="J501"/>
    </row>
    <row r="502" spans="2:10" x14ac:dyDescent="0.3">
      <c r="B502" t="s">
        <v>607</v>
      </c>
      <c r="C502"/>
      <c r="D502"/>
      <c r="E502"/>
      <c r="F502"/>
      <c r="G502"/>
      <c r="H502"/>
      <c r="I502"/>
      <c r="J502"/>
    </row>
    <row r="503" spans="2:10" x14ac:dyDescent="0.3">
      <c r="B503" t="s">
        <v>905</v>
      </c>
      <c r="C503"/>
      <c r="D503"/>
      <c r="E503"/>
      <c r="F503"/>
      <c r="G503"/>
      <c r="H503"/>
      <c r="I503"/>
      <c r="J503"/>
    </row>
    <row r="504" spans="2:10" x14ac:dyDescent="0.3">
      <c r="B504" t="s">
        <v>709</v>
      </c>
      <c r="C504"/>
      <c r="D504"/>
      <c r="E504"/>
      <c r="F504"/>
      <c r="G504"/>
      <c r="H504"/>
      <c r="I504"/>
      <c r="J504"/>
    </row>
    <row r="505" spans="2:10" x14ac:dyDescent="0.3">
      <c r="B505" t="s">
        <v>618</v>
      </c>
      <c r="C505"/>
      <c r="D505"/>
      <c r="E505"/>
      <c r="F505"/>
      <c r="G505"/>
      <c r="H505"/>
      <c r="I505"/>
      <c r="J505"/>
    </row>
    <row r="506" spans="2:10" x14ac:dyDescent="0.3">
      <c r="B506" t="s">
        <v>668</v>
      </c>
      <c r="C506"/>
      <c r="D506"/>
      <c r="E506"/>
      <c r="F506"/>
      <c r="G506"/>
      <c r="H506"/>
      <c r="I506"/>
      <c r="J506"/>
    </row>
    <row r="507" spans="2:10" x14ac:dyDescent="0.3">
      <c r="B507" t="s">
        <v>682</v>
      </c>
      <c r="C507"/>
      <c r="D507"/>
      <c r="E507"/>
      <c r="F507"/>
      <c r="G507"/>
      <c r="H507"/>
      <c r="I507"/>
      <c r="J507"/>
    </row>
    <row r="508" spans="2:10" x14ac:dyDescent="0.3">
      <c r="B508" t="s">
        <v>506</v>
      </c>
      <c r="C508"/>
      <c r="D508"/>
      <c r="E508"/>
      <c r="F508"/>
      <c r="G508"/>
      <c r="H508"/>
      <c r="I508"/>
      <c r="J508"/>
    </row>
    <row r="509" spans="2:10" x14ac:dyDescent="0.3">
      <c r="B509" t="s">
        <v>498</v>
      </c>
      <c r="C509"/>
      <c r="D509"/>
      <c r="E509"/>
      <c r="F509"/>
      <c r="G509"/>
      <c r="H509"/>
      <c r="I509"/>
      <c r="J509"/>
    </row>
    <row r="510" spans="2:10" x14ac:dyDescent="0.3">
      <c r="B510" t="s">
        <v>518</v>
      </c>
      <c r="C510"/>
      <c r="D510"/>
      <c r="E510"/>
      <c r="F510"/>
      <c r="G510"/>
      <c r="H510"/>
      <c r="I510"/>
      <c r="J510"/>
    </row>
    <row r="511" spans="2:10" x14ac:dyDescent="0.3">
      <c r="B511" t="s">
        <v>634</v>
      </c>
      <c r="C511"/>
      <c r="D511"/>
      <c r="E511"/>
      <c r="F511"/>
      <c r="G511"/>
      <c r="H511"/>
      <c r="I511"/>
      <c r="J511"/>
    </row>
  </sheetData>
  <hyperlinks>
    <hyperlink ref="J14" location="'Ghana  Bank Firms'!A1" display="'Ghana  Bank Firms'!A1" xr:uid="{00000000-0004-0000-0900-000000000000}"/>
    <hyperlink ref="J15" location="'Ghana  Bank Cap to Asset'!A1" display="'Ghana  Bank Cap to Asset'!A1" xr:uid="{00000000-0004-0000-0900-000001000000}"/>
    <hyperlink ref="J16" location="'Ghana  Bank Concentration'!A1" display="'Ghana  Bank Concentration'!A1" xr:uid="{00000000-0004-0000-0900-000002000000}"/>
    <hyperlink ref="J17" location="'Ghana  Bank Cost to Income'!A1" display="'Ghana  Bank Cost to Income'!A1" xr:uid="{00000000-0004-0000-0900-000003000000}"/>
    <hyperlink ref="J18" location="'Ghana  Bank Credit to Dep'!A1" display="'Ghana  Bank Credit to Dep'!A1" xr:uid="{00000000-0004-0000-0900-000004000000}"/>
    <hyperlink ref="J19" location="'Ghana  Bank Firms'!A1" display="'Ghana  Bank Firms'!A1" xr:uid="{00000000-0004-0000-0900-000005000000}"/>
    <hyperlink ref="J20" location="'Ghana  Bank ROA'!A1" display="'Ghana  Bank ROA'!A1" xr:uid="{00000000-0004-0000-0900-000006000000}"/>
    <hyperlink ref="J21" location="'Ghana  Bank ROE'!A1" display="'Ghana  Bank ROE'!A1" xr:uid="{00000000-0004-0000-0900-000007000000}"/>
    <hyperlink ref="J22" location="'Ghana  Broad Money'!A1" display="'Ghana  Broad Money'!A1" xr:uid="{00000000-0004-0000-0900-000008000000}"/>
    <hyperlink ref="J23" location="'Ghana  Business Ease'!A1" display="'Ghana  Business Ease'!A1" xr:uid="{00000000-0004-0000-0900-000009000000}"/>
    <hyperlink ref="J24" location="'Ghana  Central Bank to GDP'!A1" display="'Ghana  Central Bank to GDP'!A1" xr:uid="{00000000-0004-0000-0900-00000A000000}"/>
    <hyperlink ref="J25" location="'Ghana  CPI'!A1" display="'Ghana  CPI'!A1" xr:uid="{00000000-0004-0000-0900-00000B000000}"/>
    <hyperlink ref="J26" location="'Ghana  CPI All'!A1" display="'Ghana  CPI All'!A1" xr:uid="{00000000-0004-0000-0900-00000C000000}"/>
    <hyperlink ref="J27" location="'Ghana  CPI Exchange Rate'!A1" display="'Ghana  CPI Exchange Rate'!A1" xr:uid="{00000000-0004-0000-0900-00000D000000}"/>
    <hyperlink ref="J28" location="'Ghana  External Debt'!A1" display="'Ghana  External Debt'!A1" xr:uid="{00000000-0004-0000-0900-00000E000000}"/>
    <hyperlink ref="J29" location="'Ghana  Fertility'!A1" display="'Ghana  Fertility'!A1" xr:uid="{00000000-0004-0000-0900-00000F000000}"/>
    <hyperlink ref="J30" location="'Ghana  Financail Serv Dep'!A1" display="'Ghana  Financail Serv Dep'!A1" xr:uid="{00000000-0004-0000-0900-000010000000}"/>
    <hyperlink ref="J31" location="'Ghana  Financial Services'!A1" display="'Ghana  Financial Services'!A1" xr:uid="{00000000-0004-0000-0900-000011000000}"/>
    <hyperlink ref="J32" location="'Ghana  GDP'!A1" display="'Ghana  GDP'!A1" xr:uid="{00000000-0004-0000-0900-000012000000}"/>
    <hyperlink ref="J33" location="'Ghana  GDP per Capita'!A1" display="'Ghana  GDP per Capita'!A1" xr:uid="{00000000-0004-0000-0900-000013000000}"/>
    <hyperlink ref="J34" location="'Ghana  GINI Index'!A1" display="'Ghana  GINI Index'!A1" xr:uid="{00000000-0004-0000-0900-000014000000}"/>
    <hyperlink ref="J35" location="'Ghana  Government Revenues'!A1" display="'Ghana  Government Revenues'!A1" xr:uid="{00000000-0004-0000-0900-000015000000}"/>
    <hyperlink ref="J36" location="'Ghana  Govt Debt'!A1" display="'Ghana  Govt Debt'!A1" xr:uid="{00000000-0004-0000-0900-000016000000}"/>
    <hyperlink ref="J37" location="'Ghana  Govt Expenditure'!A1" display="'Ghana  Govt Expenditure'!A1" xr:uid="{00000000-0004-0000-0900-000017000000}"/>
    <hyperlink ref="J38" location="'Ghana  Gross Capital'!A1" display="'Ghana  Gross Capital'!A1" xr:uid="{00000000-0004-0000-0900-000018000000}"/>
    <hyperlink ref="J39" location="'Ghana  Gross National Income'!A1" display="'Ghana  Gross National Income'!A1" xr:uid="{00000000-0004-0000-0900-000019000000}"/>
    <hyperlink ref="J40" location="'Ghana  Gross Savings'!A1" display="'Ghana  Gross Savings'!A1" xr:uid="{00000000-0004-0000-0900-00001A000000}"/>
    <hyperlink ref="J41" location="'Ghana  Infant Mortality'!A1" display="'Ghana  Infant Mortality'!A1" xr:uid="{00000000-0004-0000-0900-00001B000000}"/>
    <hyperlink ref="J42" location="'Ghana  Inflation '!A1" display="'Ghana  Inflation '!A1" xr:uid="{00000000-0004-0000-0900-00001C000000}"/>
    <hyperlink ref="J43" location="'Ghana  Int Debt to GDP'!A1" display="'Ghana  Int Debt to GDP'!A1" xr:uid="{00000000-0004-0000-0900-00001D000000}"/>
    <hyperlink ref="J44" location="'Ghana  Interest Margin'!A1" display="'Ghana  Interest Margin'!A1" xr:uid="{00000000-0004-0000-0900-00001E000000}"/>
    <hyperlink ref="J45" location="'Ghana  International Debt'!A1" display="'Ghana  International Debt'!A1" xr:uid="{00000000-0004-0000-0900-00001F000000}"/>
    <hyperlink ref="J46" location="'Ghana  Lending Dep Spread'!A1" display="'Ghana  Lending Dep Spread'!A1" xr:uid="{00000000-0004-0000-0900-000020000000}"/>
    <hyperlink ref="J47" location="'Ghana  Life Expect'!A1" display="'Ghana  Life Expect'!A1" xr:uid="{00000000-0004-0000-0900-000021000000}"/>
    <hyperlink ref="J48" location="'Ghana  Literacy'!A1" display="'Ghana  Literacy'!A1" xr:uid="{00000000-0004-0000-0900-000022000000}"/>
    <hyperlink ref="J49" location="'Ghana  Migration'!A1" display="'Ghana  Migration'!A1" xr:uid="{00000000-0004-0000-0900-000023000000}"/>
    <hyperlink ref="J50" location="'Ghana  Mobile Banking'!A1" display="'Ghana  Mobile Banking'!A1" xr:uid="{00000000-0004-0000-0900-000024000000}"/>
    <hyperlink ref="J51" location="'Ghana  Net Lending'!A1" display="'Ghana  Net Lending'!A1" xr:uid="{00000000-0004-0000-0900-000025000000}"/>
    <hyperlink ref="J52" location="'Ghana  Non Interest Income'!A1" display="'Ghana  Non Interest Income'!A1" xr:uid="{00000000-0004-0000-0900-000026000000}"/>
    <hyperlink ref="J53" location="'Ghana  Non Perform Loans'!A1" display="'Ghana  Non Perform Loans'!A1" xr:uid="{00000000-0004-0000-0900-000027000000}"/>
    <hyperlink ref="J54" location="'Ghana  Non Perform Provision'!A1" display="'Ghana  Non Perform Provision'!A1" xr:uid="{00000000-0004-0000-0900-000028000000}"/>
    <hyperlink ref="J55" location="'Ghana  Pop 65'!A1" display="'Ghana  Pop 65'!A1" xr:uid="{00000000-0004-0000-0900-000029000000}"/>
    <hyperlink ref="J56" location="'Ghana  Private Credit'!A1" display="'Ghana  Private Credit'!A1" xr:uid="{00000000-0004-0000-0900-00002A000000}"/>
    <hyperlink ref="J57" location="'Ghana  Real Exchange Rate'!A1" display="'Ghana  Real Exchange Rate'!A1" xr:uid="{00000000-0004-0000-0900-00002B000000}"/>
    <hyperlink ref="J58" location="'Ghana  Real GDP'!A1" display="'Ghana  Real GDP'!A1" xr:uid="{00000000-0004-0000-0900-00002C000000}"/>
    <hyperlink ref="J59" location="'Ghana  Real GDP per Capita'!A1" display="'Ghana  Real GDP per Capita'!A1" xr:uid="{00000000-0004-0000-0900-00002D000000}"/>
    <hyperlink ref="J60" location="'Ghana  Real Non Oil'!A1" display="'Ghana  Real Non Oil'!A1" xr:uid="{00000000-0004-0000-0900-00002E000000}"/>
    <hyperlink ref="J61" location="'Ghana  SOE Credit'!A1" display="'Ghana  SOE Credit'!A1" xr:uid="{00000000-0004-0000-0900-00002F000000}"/>
    <hyperlink ref="J62" location="'Ghana  Stock Market'!A1" display="'Ghana  Stock Market'!A1" xr:uid="{00000000-0004-0000-0900-000030000000}"/>
    <hyperlink ref="J63" location="'Ghana  Stock Market Value'!A1" display="'Ghana  Stock Market Value'!A1" xr:uid="{00000000-0004-0000-0900-000031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zoomScale="90" zoomScaleNormal="90" workbookViewId="0"/>
  </sheetViews>
  <sheetFormatPr defaultRowHeight="1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B2:B243"/>
  <sheetViews>
    <sheetView workbookViewId="0">
      <selection activeCell="B1" sqref="B1"/>
    </sheetView>
  </sheetViews>
  <sheetFormatPr defaultRowHeight="14" x14ac:dyDescent="0.3"/>
  <sheetData>
    <row r="2" spans="2:2" x14ac:dyDescent="0.3">
      <c r="B2" s="1" t="s">
        <v>13</v>
      </c>
    </row>
    <row r="3" spans="2:2" x14ac:dyDescent="0.3">
      <c r="B3" s="1" t="s">
        <v>14</v>
      </c>
    </row>
    <row r="4" spans="2:2" x14ac:dyDescent="0.3">
      <c r="B4" s="1" t="s">
        <v>15</v>
      </c>
    </row>
    <row r="5" spans="2:2" x14ac:dyDescent="0.3">
      <c r="B5" s="1" t="s">
        <v>16</v>
      </c>
    </row>
    <row r="6" spans="2:2" x14ac:dyDescent="0.3">
      <c r="B6" s="1" t="s">
        <v>17</v>
      </c>
    </row>
    <row r="7" spans="2:2" x14ac:dyDescent="0.3">
      <c r="B7" s="1" t="s">
        <v>18</v>
      </c>
    </row>
    <row r="8" spans="2:2" x14ac:dyDescent="0.3">
      <c r="B8" s="1" t="s">
        <v>19</v>
      </c>
    </row>
    <row r="9" spans="2:2" x14ac:dyDescent="0.3">
      <c r="B9" s="1" t="s">
        <v>20</v>
      </c>
    </row>
    <row r="10" spans="2:2" x14ac:dyDescent="0.3">
      <c r="B10" s="1" t="s">
        <v>21</v>
      </c>
    </row>
    <row r="11" spans="2:2" x14ac:dyDescent="0.3">
      <c r="B11" s="1" t="s">
        <v>22</v>
      </c>
    </row>
    <row r="12" spans="2:2" x14ac:dyDescent="0.3">
      <c r="B12" s="1" t="s">
        <v>23</v>
      </c>
    </row>
    <row r="13" spans="2:2" x14ac:dyDescent="0.3">
      <c r="B13" s="1" t="s">
        <v>24</v>
      </c>
    </row>
    <row r="14" spans="2:2" x14ac:dyDescent="0.3">
      <c r="B14" s="1" t="s">
        <v>25</v>
      </c>
    </row>
    <row r="15" spans="2:2" x14ac:dyDescent="0.3">
      <c r="B15" s="1" t="s">
        <v>26</v>
      </c>
    </row>
    <row r="16" spans="2:2" x14ac:dyDescent="0.3">
      <c r="B16" s="1" t="s">
        <v>27</v>
      </c>
    </row>
    <row r="17" spans="2:2" x14ac:dyDescent="0.3">
      <c r="B17" s="1" t="s">
        <v>28</v>
      </c>
    </row>
    <row r="18" spans="2:2" x14ac:dyDescent="0.3">
      <c r="B18" s="1" t="s">
        <v>29</v>
      </c>
    </row>
    <row r="19" spans="2:2" x14ac:dyDescent="0.3">
      <c r="B19" s="1" t="s">
        <v>30</v>
      </c>
    </row>
    <row r="20" spans="2:2" x14ac:dyDescent="0.3">
      <c r="B20" s="1" t="s">
        <v>31</v>
      </c>
    </row>
    <row r="21" spans="2:2" x14ac:dyDescent="0.3">
      <c r="B21" s="1" t="s">
        <v>32</v>
      </c>
    </row>
    <row r="22" spans="2:2" x14ac:dyDescent="0.3">
      <c r="B22" s="1" t="s">
        <v>33</v>
      </c>
    </row>
    <row r="23" spans="2:2" x14ac:dyDescent="0.3">
      <c r="B23" s="1" t="s">
        <v>34</v>
      </c>
    </row>
    <row r="24" spans="2:2" x14ac:dyDescent="0.3">
      <c r="B24" s="1" t="s">
        <v>35</v>
      </c>
    </row>
    <row r="25" spans="2:2" x14ac:dyDescent="0.3">
      <c r="B25" s="1" t="s">
        <v>36</v>
      </c>
    </row>
    <row r="26" spans="2:2" x14ac:dyDescent="0.3">
      <c r="B26" s="1" t="s">
        <v>37</v>
      </c>
    </row>
    <row r="27" spans="2:2" x14ac:dyDescent="0.3">
      <c r="B27" s="1" t="s">
        <v>38</v>
      </c>
    </row>
    <row r="28" spans="2:2" x14ac:dyDescent="0.3">
      <c r="B28" s="1" t="s">
        <v>39</v>
      </c>
    </row>
    <row r="29" spans="2:2" x14ac:dyDescent="0.3">
      <c r="B29" s="1" t="s">
        <v>40</v>
      </c>
    </row>
    <row r="30" spans="2:2" x14ac:dyDescent="0.3">
      <c r="B30" s="1" t="s">
        <v>41</v>
      </c>
    </row>
    <row r="31" spans="2:2" x14ac:dyDescent="0.3">
      <c r="B31" s="1" t="s">
        <v>42</v>
      </c>
    </row>
    <row r="32" spans="2:2" x14ac:dyDescent="0.3">
      <c r="B32" s="1" t="s">
        <v>43</v>
      </c>
    </row>
    <row r="33" spans="2:2" x14ac:dyDescent="0.3">
      <c r="B33" s="1" t="s">
        <v>44</v>
      </c>
    </row>
    <row r="34" spans="2:2" x14ac:dyDescent="0.3">
      <c r="B34" s="1" t="s">
        <v>45</v>
      </c>
    </row>
    <row r="35" spans="2:2" x14ac:dyDescent="0.3">
      <c r="B35" s="1" t="s">
        <v>46</v>
      </c>
    </row>
    <row r="36" spans="2:2" x14ac:dyDescent="0.3">
      <c r="B36" s="1" t="s">
        <v>47</v>
      </c>
    </row>
    <row r="37" spans="2:2" x14ac:dyDescent="0.3">
      <c r="B37" s="1" t="s">
        <v>48</v>
      </c>
    </row>
    <row r="38" spans="2:2" x14ac:dyDescent="0.3">
      <c r="B38" s="1" t="s">
        <v>49</v>
      </c>
    </row>
    <row r="39" spans="2:2" x14ac:dyDescent="0.3">
      <c r="B39" s="1" t="s">
        <v>50</v>
      </c>
    </row>
    <row r="40" spans="2:2" x14ac:dyDescent="0.3">
      <c r="B40" s="1" t="s">
        <v>51</v>
      </c>
    </row>
    <row r="41" spans="2:2" x14ac:dyDescent="0.3">
      <c r="B41" s="1" t="s">
        <v>52</v>
      </c>
    </row>
    <row r="42" spans="2:2" x14ac:dyDescent="0.3">
      <c r="B42" s="1" t="s">
        <v>53</v>
      </c>
    </row>
    <row r="43" spans="2:2" x14ac:dyDescent="0.3">
      <c r="B43" s="1" t="s">
        <v>54</v>
      </c>
    </row>
    <row r="44" spans="2:2" x14ac:dyDescent="0.3">
      <c r="B44" s="1" t="s">
        <v>55</v>
      </c>
    </row>
    <row r="45" spans="2:2" x14ac:dyDescent="0.3">
      <c r="B45" s="1" t="s">
        <v>56</v>
      </c>
    </row>
    <row r="46" spans="2:2" x14ac:dyDescent="0.3">
      <c r="B46" s="1" t="s">
        <v>57</v>
      </c>
    </row>
    <row r="47" spans="2:2" x14ac:dyDescent="0.3">
      <c r="B47" s="1" t="s">
        <v>58</v>
      </c>
    </row>
    <row r="48" spans="2:2" x14ac:dyDescent="0.3">
      <c r="B48" s="1" t="s">
        <v>59</v>
      </c>
    </row>
    <row r="49" spans="2:2" x14ac:dyDescent="0.3">
      <c r="B49" s="1" t="s">
        <v>60</v>
      </c>
    </row>
    <row r="50" spans="2:2" x14ac:dyDescent="0.3">
      <c r="B50" s="1" t="s">
        <v>61</v>
      </c>
    </row>
    <row r="51" spans="2:2" x14ac:dyDescent="0.3">
      <c r="B51" s="1" t="s">
        <v>62</v>
      </c>
    </row>
    <row r="52" spans="2:2" x14ac:dyDescent="0.3">
      <c r="B52" s="1" t="s">
        <v>63</v>
      </c>
    </row>
    <row r="53" spans="2:2" x14ac:dyDescent="0.3">
      <c r="B53" s="1" t="s">
        <v>64</v>
      </c>
    </row>
    <row r="54" spans="2:2" x14ac:dyDescent="0.3">
      <c r="B54" s="1" t="s">
        <v>65</v>
      </c>
    </row>
    <row r="55" spans="2:2" x14ac:dyDescent="0.3">
      <c r="B55" s="1" t="s">
        <v>66</v>
      </c>
    </row>
    <row r="56" spans="2:2" x14ac:dyDescent="0.3">
      <c r="B56" s="1" t="s">
        <v>67</v>
      </c>
    </row>
    <row r="57" spans="2:2" x14ac:dyDescent="0.3">
      <c r="B57" s="1" t="s">
        <v>68</v>
      </c>
    </row>
    <row r="58" spans="2:2" x14ac:dyDescent="0.3">
      <c r="B58" s="1" t="s">
        <v>69</v>
      </c>
    </row>
    <row r="59" spans="2:2" x14ac:dyDescent="0.3">
      <c r="B59" s="1" t="s">
        <v>70</v>
      </c>
    </row>
    <row r="60" spans="2:2" x14ac:dyDescent="0.3">
      <c r="B60" s="1" t="s">
        <v>71</v>
      </c>
    </row>
    <row r="61" spans="2:2" x14ac:dyDescent="0.3">
      <c r="B61" s="1" t="s">
        <v>72</v>
      </c>
    </row>
    <row r="62" spans="2:2" x14ac:dyDescent="0.3">
      <c r="B62" s="1" t="s">
        <v>73</v>
      </c>
    </row>
    <row r="63" spans="2:2" x14ac:dyDescent="0.3">
      <c r="B63" s="1" t="s">
        <v>74</v>
      </c>
    </row>
    <row r="64" spans="2:2" x14ac:dyDescent="0.3">
      <c r="B64" s="1" t="s">
        <v>75</v>
      </c>
    </row>
    <row r="65" spans="2:2" x14ac:dyDescent="0.3">
      <c r="B65" s="1" t="s">
        <v>76</v>
      </c>
    </row>
    <row r="66" spans="2:2" x14ac:dyDescent="0.3">
      <c r="B66" s="1" t="s">
        <v>77</v>
      </c>
    </row>
    <row r="67" spans="2:2" x14ac:dyDescent="0.3">
      <c r="B67" s="1" t="s">
        <v>78</v>
      </c>
    </row>
    <row r="68" spans="2:2" x14ac:dyDescent="0.3">
      <c r="B68" s="1" t="s">
        <v>79</v>
      </c>
    </row>
    <row r="69" spans="2:2" x14ac:dyDescent="0.3">
      <c r="B69" s="1" t="s">
        <v>80</v>
      </c>
    </row>
    <row r="70" spans="2:2" x14ac:dyDescent="0.3">
      <c r="B70" s="1" t="s">
        <v>81</v>
      </c>
    </row>
    <row r="71" spans="2:2" x14ac:dyDescent="0.3">
      <c r="B71" s="1" t="s">
        <v>82</v>
      </c>
    </row>
    <row r="72" spans="2:2" x14ac:dyDescent="0.3">
      <c r="B72" s="1" t="s">
        <v>83</v>
      </c>
    </row>
    <row r="73" spans="2:2" x14ac:dyDescent="0.3">
      <c r="B73" s="1" t="s">
        <v>84</v>
      </c>
    </row>
    <row r="74" spans="2:2" x14ac:dyDescent="0.3">
      <c r="B74" s="1" t="s">
        <v>85</v>
      </c>
    </row>
    <row r="75" spans="2:2" x14ac:dyDescent="0.3">
      <c r="B75" s="1" t="s">
        <v>86</v>
      </c>
    </row>
    <row r="76" spans="2:2" x14ac:dyDescent="0.3">
      <c r="B76" s="1" t="s">
        <v>87</v>
      </c>
    </row>
    <row r="77" spans="2:2" x14ac:dyDescent="0.3">
      <c r="B77" s="1" t="s">
        <v>88</v>
      </c>
    </row>
    <row r="78" spans="2:2" x14ac:dyDescent="0.3">
      <c r="B78" s="1" t="s">
        <v>89</v>
      </c>
    </row>
    <row r="79" spans="2:2" x14ac:dyDescent="0.3">
      <c r="B79" s="1" t="s">
        <v>90</v>
      </c>
    </row>
    <row r="80" spans="2:2" x14ac:dyDescent="0.3">
      <c r="B80" s="1" t="s">
        <v>91</v>
      </c>
    </row>
    <row r="81" spans="2:2" x14ac:dyDescent="0.3">
      <c r="B81" s="1" t="s">
        <v>92</v>
      </c>
    </row>
    <row r="82" spans="2:2" x14ac:dyDescent="0.3">
      <c r="B82" s="1" t="s">
        <v>93</v>
      </c>
    </row>
    <row r="83" spans="2:2" x14ac:dyDescent="0.3">
      <c r="B83" s="1" t="s">
        <v>94</v>
      </c>
    </row>
    <row r="84" spans="2:2" x14ac:dyDescent="0.3">
      <c r="B84" s="1" t="s">
        <v>95</v>
      </c>
    </row>
    <row r="85" spans="2:2" x14ac:dyDescent="0.3">
      <c r="B85" s="1" t="s">
        <v>96</v>
      </c>
    </row>
    <row r="86" spans="2:2" x14ac:dyDescent="0.3">
      <c r="B86" s="1" t="s">
        <v>97</v>
      </c>
    </row>
    <row r="87" spans="2:2" x14ac:dyDescent="0.3">
      <c r="B87" s="1" t="s">
        <v>98</v>
      </c>
    </row>
    <row r="88" spans="2:2" x14ac:dyDescent="0.3">
      <c r="B88" s="1" t="s">
        <v>99</v>
      </c>
    </row>
    <row r="89" spans="2:2" x14ac:dyDescent="0.3">
      <c r="B89" s="1" t="s">
        <v>100</v>
      </c>
    </row>
    <row r="90" spans="2:2" x14ac:dyDescent="0.3">
      <c r="B90" s="1" t="s">
        <v>101</v>
      </c>
    </row>
    <row r="91" spans="2:2" x14ac:dyDescent="0.3">
      <c r="B91" s="1" t="s">
        <v>102</v>
      </c>
    </row>
    <row r="92" spans="2:2" x14ac:dyDescent="0.3">
      <c r="B92" s="1" t="s">
        <v>103</v>
      </c>
    </row>
    <row r="93" spans="2:2" x14ac:dyDescent="0.3">
      <c r="B93" s="1" t="s">
        <v>104</v>
      </c>
    </row>
    <row r="94" spans="2:2" x14ac:dyDescent="0.3">
      <c r="B94" s="1" t="s">
        <v>105</v>
      </c>
    </row>
    <row r="95" spans="2:2" x14ac:dyDescent="0.3">
      <c r="B95" s="1" t="s">
        <v>106</v>
      </c>
    </row>
    <row r="96" spans="2:2" x14ac:dyDescent="0.3">
      <c r="B96" s="1" t="s">
        <v>107</v>
      </c>
    </row>
    <row r="97" spans="2:2" x14ac:dyDescent="0.3">
      <c r="B97" s="1" t="s">
        <v>108</v>
      </c>
    </row>
    <row r="98" spans="2:2" x14ac:dyDescent="0.3">
      <c r="B98" s="1" t="s">
        <v>109</v>
      </c>
    </row>
    <row r="99" spans="2:2" x14ac:dyDescent="0.3">
      <c r="B99" s="1" t="s">
        <v>110</v>
      </c>
    </row>
    <row r="100" spans="2:2" x14ac:dyDescent="0.3">
      <c r="B100" s="1" t="s">
        <v>111</v>
      </c>
    </row>
    <row r="101" spans="2:2" x14ac:dyDescent="0.3">
      <c r="B101" s="1" t="s">
        <v>112</v>
      </c>
    </row>
    <row r="102" spans="2:2" x14ac:dyDescent="0.3">
      <c r="B102" s="1" t="s">
        <v>113</v>
      </c>
    </row>
    <row r="103" spans="2:2" x14ac:dyDescent="0.3">
      <c r="B103" s="1" t="s">
        <v>114</v>
      </c>
    </row>
    <row r="104" spans="2:2" x14ac:dyDescent="0.3">
      <c r="B104" s="1" t="s">
        <v>115</v>
      </c>
    </row>
    <row r="105" spans="2:2" x14ac:dyDescent="0.3">
      <c r="B105" s="1" t="s">
        <v>116</v>
      </c>
    </row>
    <row r="106" spans="2:2" x14ac:dyDescent="0.3">
      <c r="B106" s="1" t="s">
        <v>117</v>
      </c>
    </row>
    <row r="107" spans="2:2" x14ac:dyDescent="0.3">
      <c r="B107" s="1" t="s">
        <v>118</v>
      </c>
    </row>
    <row r="108" spans="2:2" x14ac:dyDescent="0.3">
      <c r="B108" s="1" t="s">
        <v>119</v>
      </c>
    </row>
    <row r="109" spans="2:2" x14ac:dyDescent="0.3">
      <c r="B109" s="1" t="s">
        <v>120</v>
      </c>
    </row>
    <row r="110" spans="2:2" x14ac:dyDescent="0.3">
      <c r="B110" s="1" t="s">
        <v>121</v>
      </c>
    </row>
    <row r="111" spans="2:2" x14ac:dyDescent="0.3">
      <c r="B111" s="1" t="s">
        <v>122</v>
      </c>
    </row>
    <row r="112" spans="2:2" x14ac:dyDescent="0.3">
      <c r="B112" s="1" t="s">
        <v>123</v>
      </c>
    </row>
    <row r="113" spans="2:2" x14ac:dyDescent="0.3">
      <c r="B113" s="1" t="s">
        <v>124</v>
      </c>
    </row>
    <row r="114" spans="2:2" x14ac:dyDescent="0.3">
      <c r="B114" s="1" t="s">
        <v>125</v>
      </c>
    </row>
    <row r="115" spans="2:2" x14ac:dyDescent="0.3">
      <c r="B115" s="1" t="s">
        <v>126</v>
      </c>
    </row>
    <row r="116" spans="2:2" x14ac:dyDescent="0.3">
      <c r="B116" s="1" t="s">
        <v>127</v>
      </c>
    </row>
    <row r="117" spans="2:2" x14ac:dyDescent="0.3">
      <c r="B117" s="1" t="s">
        <v>128</v>
      </c>
    </row>
    <row r="118" spans="2:2" x14ac:dyDescent="0.3">
      <c r="B118" s="1" t="s">
        <v>129</v>
      </c>
    </row>
    <row r="119" spans="2:2" x14ac:dyDescent="0.3">
      <c r="B119" s="1" t="s">
        <v>130</v>
      </c>
    </row>
    <row r="120" spans="2:2" x14ac:dyDescent="0.3">
      <c r="B120" s="1" t="s">
        <v>131</v>
      </c>
    </row>
    <row r="121" spans="2:2" x14ac:dyDescent="0.3">
      <c r="B121" s="1" t="s">
        <v>132</v>
      </c>
    </row>
    <row r="122" spans="2:2" x14ac:dyDescent="0.3">
      <c r="B122" s="1" t="s">
        <v>133</v>
      </c>
    </row>
    <row r="123" spans="2:2" x14ac:dyDescent="0.3">
      <c r="B123" s="1" t="s">
        <v>134</v>
      </c>
    </row>
    <row r="124" spans="2:2" x14ac:dyDescent="0.3">
      <c r="B124" s="1" t="s">
        <v>135</v>
      </c>
    </row>
    <row r="125" spans="2:2" x14ac:dyDescent="0.3">
      <c r="B125" s="1" t="s">
        <v>136</v>
      </c>
    </row>
    <row r="126" spans="2:2" x14ac:dyDescent="0.3">
      <c r="B126" s="1" t="s">
        <v>137</v>
      </c>
    </row>
    <row r="127" spans="2:2" x14ac:dyDescent="0.3">
      <c r="B127" s="1" t="s">
        <v>138</v>
      </c>
    </row>
    <row r="128" spans="2:2" x14ac:dyDescent="0.3">
      <c r="B128" s="1" t="s">
        <v>139</v>
      </c>
    </row>
    <row r="129" spans="2:2" x14ac:dyDescent="0.3">
      <c r="B129" s="1" t="s">
        <v>140</v>
      </c>
    </row>
    <row r="130" spans="2:2" x14ac:dyDescent="0.3">
      <c r="B130" s="1" t="s">
        <v>141</v>
      </c>
    </row>
    <row r="131" spans="2:2" x14ac:dyDescent="0.3">
      <c r="B131" s="1" t="s">
        <v>142</v>
      </c>
    </row>
    <row r="132" spans="2:2" x14ac:dyDescent="0.3">
      <c r="B132" s="1" t="s">
        <v>143</v>
      </c>
    </row>
    <row r="133" spans="2:2" x14ac:dyDescent="0.3">
      <c r="B133" s="1" t="s">
        <v>144</v>
      </c>
    </row>
    <row r="134" spans="2:2" x14ac:dyDescent="0.3">
      <c r="B134" s="1" t="s">
        <v>145</v>
      </c>
    </row>
    <row r="135" spans="2:2" x14ac:dyDescent="0.3">
      <c r="B135" s="1" t="s">
        <v>146</v>
      </c>
    </row>
    <row r="136" spans="2:2" x14ac:dyDescent="0.3">
      <c r="B136" s="1" t="s">
        <v>147</v>
      </c>
    </row>
    <row r="137" spans="2:2" x14ac:dyDescent="0.3">
      <c r="B137" s="1" t="s">
        <v>148</v>
      </c>
    </row>
    <row r="138" spans="2:2" x14ac:dyDescent="0.3">
      <c r="B138" s="1" t="s">
        <v>149</v>
      </c>
    </row>
    <row r="139" spans="2:2" x14ac:dyDescent="0.3">
      <c r="B139" s="1" t="s">
        <v>150</v>
      </c>
    </row>
    <row r="140" spans="2:2" x14ac:dyDescent="0.3">
      <c r="B140" s="1" t="s">
        <v>151</v>
      </c>
    </row>
    <row r="141" spans="2:2" x14ac:dyDescent="0.3">
      <c r="B141" s="1" t="s">
        <v>152</v>
      </c>
    </row>
    <row r="142" spans="2:2" x14ac:dyDescent="0.3">
      <c r="B142" s="1" t="s">
        <v>153</v>
      </c>
    </row>
    <row r="143" spans="2:2" x14ac:dyDescent="0.3">
      <c r="B143" s="1" t="s">
        <v>154</v>
      </c>
    </row>
    <row r="144" spans="2:2" x14ac:dyDescent="0.3">
      <c r="B144" s="1" t="s">
        <v>155</v>
      </c>
    </row>
    <row r="145" spans="2:2" x14ac:dyDescent="0.3">
      <c r="B145" s="1" t="s">
        <v>156</v>
      </c>
    </row>
    <row r="146" spans="2:2" x14ac:dyDescent="0.3">
      <c r="B146" s="1" t="s">
        <v>157</v>
      </c>
    </row>
    <row r="147" spans="2:2" x14ac:dyDescent="0.3">
      <c r="B147" s="1" t="s">
        <v>158</v>
      </c>
    </row>
    <row r="148" spans="2:2" x14ac:dyDescent="0.3">
      <c r="B148" s="1" t="s">
        <v>159</v>
      </c>
    </row>
    <row r="149" spans="2:2" x14ac:dyDescent="0.3">
      <c r="B149" s="1" t="s">
        <v>160</v>
      </c>
    </row>
    <row r="150" spans="2:2" x14ac:dyDescent="0.3">
      <c r="B150" s="1" t="s">
        <v>161</v>
      </c>
    </row>
    <row r="151" spans="2:2" x14ac:dyDescent="0.3">
      <c r="B151" s="1" t="s">
        <v>162</v>
      </c>
    </row>
    <row r="152" spans="2:2" x14ac:dyDescent="0.3">
      <c r="B152" s="1" t="s">
        <v>163</v>
      </c>
    </row>
    <row r="153" spans="2:2" x14ac:dyDescent="0.3">
      <c r="B153" s="1" t="s">
        <v>164</v>
      </c>
    </row>
    <row r="154" spans="2:2" x14ac:dyDescent="0.3">
      <c r="B154" s="1" t="s">
        <v>165</v>
      </c>
    </row>
    <row r="155" spans="2:2" x14ac:dyDescent="0.3">
      <c r="B155" s="1" t="s">
        <v>166</v>
      </c>
    </row>
    <row r="156" spans="2:2" x14ac:dyDescent="0.3">
      <c r="B156" s="1" t="s">
        <v>167</v>
      </c>
    </row>
    <row r="157" spans="2:2" x14ac:dyDescent="0.3">
      <c r="B157" s="1" t="s">
        <v>168</v>
      </c>
    </row>
    <row r="158" spans="2:2" x14ac:dyDescent="0.3">
      <c r="B158" s="1" t="s">
        <v>169</v>
      </c>
    </row>
    <row r="159" spans="2:2" x14ac:dyDescent="0.3">
      <c r="B159" s="1" t="s">
        <v>170</v>
      </c>
    </row>
    <row r="160" spans="2:2" x14ac:dyDescent="0.3">
      <c r="B160" s="1" t="s">
        <v>171</v>
      </c>
    </row>
    <row r="161" spans="2:2" x14ac:dyDescent="0.3">
      <c r="B161" s="1" t="s">
        <v>172</v>
      </c>
    </row>
    <row r="162" spans="2:2" x14ac:dyDescent="0.3">
      <c r="B162" s="1" t="s">
        <v>173</v>
      </c>
    </row>
    <row r="163" spans="2:2" x14ac:dyDescent="0.3">
      <c r="B163" s="1" t="s">
        <v>174</v>
      </c>
    </row>
    <row r="164" spans="2:2" x14ac:dyDescent="0.3">
      <c r="B164" s="1" t="s">
        <v>175</v>
      </c>
    </row>
    <row r="165" spans="2:2" x14ac:dyDescent="0.3">
      <c r="B165" s="1" t="s">
        <v>176</v>
      </c>
    </row>
    <row r="166" spans="2:2" x14ac:dyDescent="0.3">
      <c r="B166" s="1" t="s">
        <v>177</v>
      </c>
    </row>
    <row r="167" spans="2:2" x14ac:dyDescent="0.3">
      <c r="B167" s="1" t="s">
        <v>178</v>
      </c>
    </row>
    <row r="168" spans="2:2" x14ac:dyDescent="0.3">
      <c r="B168" s="1" t="s">
        <v>179</v>
      </c>
    </row>
    <row r="169" spans="2:2" x14ac:dyDescent="0.3">
      <c r="B169" s="1" t="s">
        <v>180</v>
      </c>
    </row>
    <row r="170" spans="2:2" x14ac:dyDescent="0.3">
      <c r="B170" s="1" t="s">
        <v>181</v>
      </c>
    </row>
    <row r="171" spans="2:2" x14ac:dyDescent="0.3">
      <c r="B171" s="1" t="s">
        <v>182</v>
      </c>
    </row>
    <row r="172" spans="2:2" x14ac:dyDescent="0.3">
      <c r="B172" s="1" t="s">
        <v>183</v>
      </c>
    </row>
    <row r="173" spans="2:2" x14ac:dyDescent="0.3">
      <c r="B173" s="1" t="s">
        <v>184</v>
      </c>
    </row>
    <row r="174" spans="2:2" x14ac:dyDescent="0.3">
      <c r="B174" s="1" t="s">
        <v>185</v>
      </c>
    </row>
    <row r="175" spans="2:2" x14ac:dyDescent="0.3">
      <c r="B175" s="1" t="s">
        <v>186</v>
      </c>
    </row>
    <row r="176" spans="2:2" x14ac:dyDescent="0.3">
      <c r="B176" s="1" t="s">
        <v>187</v>
      </c>
    </row>
    <row r="177" spans="2:2" x14ac:dyDescent="0.3">
      <c r="B177" s="1" t="s">
        <v>188</v>
      </c>
    </row>
    <row r="178" spans="2:2" x14ac:dyDescent="0.3">
      <c r="B178" s="1" t="s">
        <v>189</v>
      </c>
    </row>
    <row r="179" spans="2:2" x14ac:dyDescent="0.3">
      <c r="B179" s="1" t="s">
        <v>190</v>
      </c>
    </row>
    <row r="180" spans="2:2" x14ac:dyDescent="0.3">
      <c r="B180" s="1" t="s">
        <v>191</v>
      </c>
    </row>
    <row r="181" spans="2:2" x14ac:dyDescent="0.3">
      <c r="B181" s="1" t="s">
        <v>192</v>
      </c>
    </row>
    <row r="182" spans="2:2" x14ac:dyDescent="0.3">
      <c r="B182" s="1" t="s">
        <v>193</v>
      </c>
    </row>
    <row r="183" spans="2:2" x14ac:dyDescent="0.3">
      <c r="B183" s="1" t="s">
        <v>194</v>
      </c>
    </row>
    <row r="184" spans="2:2" x14ac:dyDescent="0.3">
      <c r="B184" s="1" t="s">
        <v>195</v>
      </c>
    </row>
    <row r="185" spans="2:2" x14ac:dyDescent="0.3">
      <c r="B185" s="1" t="s">
        <v>196</v>
      </c>
    </row>
    <row r="186" spans="2:2" x14ac:dyDescent="0.3">
      <c r="B186" s="1" t="s">
        <v>197</v>
      </c>
    </row>
    <row r="187" spans="2:2" x14ac:dyDescent="0.3">
      <c r="B187" s="1" t="s">
        <v>198</v>
      </c>
    </row>
    <row r="188" spans="2:2" x14ac:dyDescent="0.3">
      <c r="B188" s="1" t="s">
        <v>199</v>
      </c>
    </row>
    <row r="189" spans="2:2" x14ac:dyDescent="0.3">
      <c r="B189" s="1" t="s">
        <v>200</v>
      </c>
    </row>
    <row r="190" spans="2:2" x14ac:dyDescent="0.3">
      <c r="B190" s="1" t="s">
        <v>201</v>
      </c>
    </row>
    <row r="191" spans="2:2" x14ac:dyDescent="0.3">
      <c r="B191" s="1" t="s">
        <v>202</v>
      </c>
    </row>
    <row r="192" spans="2:2" x14ac:dyDescent="0.3">
      <c r="B192" s="1" t="s">
        <v>203</v>
      </c>
    </row>
    <row r="193" spans="2:2" x14ac:dyDescent="0.3">
      <c r="B193" s="1" t="s">
        <v>204</v>
      </c>
    </row>
    <row r="194" spans="2:2" x14ac:dyDescent="0.3">
      <c r="B194" s="1" t="s">
        <v>205</v>
      </c>
    </row>
    <row r="195" spans="2:2" x14ac:dyDescent="0.3">
      <c r="B195" s="1" t="s">
        <v>206</v>
      </c>
    </row>
    <row r="196" spans="2:2" x14ac:dyDescent="0.3">
      <c r="B196" s="1" t="s">
        <v>207</v>
      </c>
    </row>
    <row r="197" spans="2:2" x14ac:dyDescent="0.3">
      <c r="B197" s="1" t="s">
        <v>208</v>
      </c>
    </row>
    <row r="198" spans="2:2" x14ac:dyDescent="0.3">
      <c r="B198" s="1" t="s">
        <v>209</v>
      </c>
    </row>
    <row r="199" spans="2:2" x14ac:dyDescent="0.3">
      <c r="B199" s="1" t="s">
        <v>210</v>
      </c>
    </row>
    <row r="200" spans="2:2" x14ac:dyDescent="0.3">
      <c r="B200" s="1" t="s">
        <v>211</v>
      </c>
    </row>
    <row r="201" spans="2:2" x14ac:dyDescent="0.3">
      <c r="B201" s="1" t="s">
        <v>212</v>
      </c>
    </row>
    <row r="202" spans="2:2" x14ac:dyDescent="0.3">
      <c r="B202" s="1" t="s">
        <v>213</v>
      </c>
    </row>
    <row r="203" spans="2:2" x14ac:dyDescent="0.3">
      <c r="B203" s="1" t="s">
        <v>214</v>
      </c>
    </row>
    <row r="204" spans="2:2" x14ac:dyDescent="0.3">
      <c r="B204" s="1" t="s">
        <v>215</v>
      </c>
    </row>
    <row r="205" spans="2:2" x14ac:dyDescent="0.3">
      <c r="B205" s="1" t="s">
        <v>216</v>
      </c>
    </row>
    <row r="206" spans="2:2" x14ac:dyDescent="0.3">
      <c r="B206" s="1" t="s">
        <v>217</v>
      </c>
    </row>
    <row r="207" spans="2:2" x14ac:dyDescent="0.3">
      <c r="B207" s="1" t="s">
        <v>218</v>
      </c>
    </row>
    <row r="208" spans="2:2" x14ac:dyDescent="0.3">
      <c r="B208" s="1" t="s">
        <v>219</v>
      </c>
    </row>
    <row r="209" spans="2:2" x14ac:dyDescent="0.3">
      <c r="B209" s="1" t="s">
        <v>220</v>
      </c>
    </row>
    <row r="210" spans="2:2" x14ac:dyDescent="0.3">
      <c r="B210" s="1" t="s">
        <v>221</v>
      </c>
    </row>
    <row r="211" spans="2:2" x14ac:dyDescent="0.3">
      <c r="B211" s="1" t="s">
        <v>222</v>
      </c>
    </row>
    <row r="212" spans="2:2" x14ac:dyDescent="0.3">
      <c r="B212" s="1" t="s">
        <v>223</v>
      </c>
    </row>
    <row r="213" spans="2:2" x14ac:dyDescent="0.3">
      <c r="B213" s="1" t="s">
        <v>224</v>
      </c>
    </row>
    <row r="214" spans="2:2" x14ac:dyDescent="0.3">
      <c r="B214" s="1" t="s">
        <v>225</v>
      </c>
    </row>
    <row r="215" spans="2:2" x14ac:dyDescent="0.3">
      <c r="B215" s="1" t="s">
        <v>226</v>
      </c>
    </row>
    <row r="216" spans="2:2" x14ac:dyDescent="0.3">
      <c r="B216" s="1" t="s">
        <v>227</v>
      </c>
    </row>
    <row r="217" spans="2:2" x14ac:dyDescent="0.3">
      <c r="B217" s="1" t="s">
        <v>228</v>
      </c>
    </row>
    <row r="218" spans="2:2" x14ac:dyDescent="0.3">
      <c r="B218" s="1" t="s">
        <v>229</v>
      </c>
    </row>
    <row r="219" spans="2:2" x14ac:dyDescent="0.3">
      <c r="B219" s="1" t="s">
        <v>230</v>
      </c>
    </row>
    <row r="220" spans="2:2" x14ac:dyDescent="0.3">
      <c r="B220" s="1" t="s">
        <v>231</v>
      </c>
    </row>
    <row r="221" spans="2:2" x14ac:dyDescent="0.3">
      <c r="B221" s="1" t="s">
        <v>232</v>
      </c>
    </row>
    <row r="222" spans="2:2" x14ac:dyDescent="0.3">
      <c r="B222" s="1" t="s">
        <v>233</v>
      </c>
    </row>
    <row r="223" spans="2:2" x14ac:dyDescent="0.3">
      <c r="B223" s="1" t="s">
        <v>234</v>
      </c>
    </row>
    <row r="224" spans="2:2" x14ac:dyDescent="0.3">
      <c r="B224" s="1" t="s">
        <v>235</v>
      </c>
    </row>
    <row r="225" spans="2:2" x14ac:dyDescent="0.3">
      <c r="B225" s="1" t="s">
        <v>236</v>
      </c>
    </row>
    <row r="226" spans="2:2" x14ac:dyDescent="0.3">
      <c r="B226" s="1" t="s">
        <v>237</v>
      </c>
    </row>
    <row r="227" spans="2:2" x14ac:dyDescent="0.3">
      <c r="B227" s="1" t="s">
        <v>238</v>
      </c>
    </row>
    <row r="228" spans="2:2" x14ac:dyDescent="0.3">
      <c r="B228" s="1" t="s">
        <v>239</v>
      </c>
    </row>
    <row r="229" spans="2:2" x14ac:dyDescent="0.3">
      <c r="B229" s="1" t="s">
        <v>240</v>
      </c>
    </row>
    <row r="230" spans="2:2" x14ac:dyDescent="0.3">
      <c r="B230" s="1" t="s">
        <v>241</v>
      </c>
    </row>
    <row r="231" spans="2:2" x14ac:dyDescent="0.3">
      <c r="B231" s="1" t="s">
        <v>242</v>
      </c>
    </row>
    <row r="232" spans="2:2" x14ac:dyDescent="0.3">
      <c r="B232" s="1" t="s">
        <v>243</v>
      </c>
    </row>
    <row r="233" spans="2:2" x14ac:dyDescent="0.3">
      <c r="B233" s="1" t="s">
        <v>244</v>
      </c>
    </row>
    <row r="234" spans="2:2" x14ac:dyDescent="0.3">
      <c r="B234" s="1" t="s">
        <v>245</v>
      </c>
    </row>
    <row r="235" spans="2:2" x14ac:dyDescent="0.3">
      <c r="B235" s="1" t="s">
        <v>246</v>
      </c>
    </row>
    <row r="236" spans="2:2" x14ac:dyDescent="0.3">
      <c r="B236" s="1" t="s">
        <v>247</v>
      </c>
    </row>
    <row r="237" spans="2:2" x14ac:dyDescent="0.3">
      <c r="B237" s="1" t="s">
        <v>248</v>
      </c>
    </row>
    <row r="238" spans="2:2" x14ac:dyDescent="0.3">
      <c r="B238" s="1" t="s">
        <v>249</v>
      </c>
    </row>
    <row r="239" spans="2:2" x14ac:dyDescent="0.3">
      <c r="B239" s="1" t="s">
        <v>250</v>
      </c>
    </row>
    <row r="240" spans="2:2" x14ac:dyDescent="0.3">
      <c r="B240" s="1" t="s">
        <v>251</v>
      </c>
    </row>
    <row r="241" spans="2:2" x14ac:dyDescent="0.3">
      <c r="B241" s="1" t="s">
        <v>252</v>
      </c>
    </row>
    <row r="242" spans="2:2" x14ac:dyDescent="0.3">
      <c r="B242" s="1" t="s">
        <v>253</v>
      </c>
    </row>
    <row r="243" spans="2:2" x14ac:dyDescent="0.3">
      <c r="B243" s="1" t="s">
        <v>254</v>
      </c>
    </row>
  </sheetData>
  <hyperlinks>
    <hyperlink ref="B2" r:id="rId1" display="https://fred.stlouisfed.org/categories/32641" xr:uid="{00000000-0004-0000-0B00-000000000000}"/>
    <hyperlink ref="B3" r:id="rId2" display="https://fred.stlouisfed.org/categories/32643" xr:uid="{00000000-0004-0000-0B00-000001000000}"/>
    <hyperlink ref="B4" r:id="rId3" display="https://fred.stlouisfed.org/categories/32644" xr:uid="{00000000-0004-0000-0B00-000002000000}"/>
    <hyperlink ref="B5" r:id="rId4" display="https://fred.stlouisfed.org/categories/32645" xr:uid="{00000000-0004-0000-0B00-000003000000}"/>
    <hyperlink ref="B6" r:id="rId5" display="https://fred.stlouisfed.org/categories/32646" xr:uid="{00000000-0004-0000-0B00-000004000000}"/>
    <hyperlink ref="B7" r:id="rId6" display="https://fred.stlouisfed.org/categories/32647" xr:uid="{00000000-0004-0000-0B00-000005000000}"/>
    <hyperlink ref="B8" r:id="rId7" display="https://fred.stlouisfed.org/categories/32648" xr:uid="{00000000-0004-0000-0B00-000006000000}"/>
    <hyperlink ref="B9" r:id="rId8" display="https://fred.stlouisfed.org/categories/32650" xr:uid="{00000000-0004-0000-0B00-000007000000}"/>
    <hyperlink ref="B10" r:id="rId9" display="https://fred.stlouisfed.org/categories/32651" xr:uid="{00000000-0004-0000-0B00-000008000000}"/>
    <hyperlink ref="B11" r:id="rId10" display="https://fred.stlouisfed.org/categories/32652" xr:uid="{00000000-0004-0000-0B00-000009000000}"/>
    <hyperlink ref="B12" r:id="rId11" display="https://fred.stlouisfed.org/categories/32653" xr:uid="{00000000-0004-0000-0B00-00000A000000}"/>
    <hyperlink ref="B13" r:id="rId12" display="https://fred.stlouisfed.org/categories/32269" xr:uid="{00000000-0004-0000-0B00-00000B000000}"/>
    <hyperlink ref="B14" r:id="rId13" display="https://fred.stlouisfed.org/categories/32282" xr:uid="{00000000-0004-0000-0B00-00000C000000}"/>
    <hyperlink ref="B15" r:id="rId14" display="https://fred.stlouisfed.org/categories/32654" xr:uid="{00000000-0004-0000-0B00-00000D000000}"/>
    <hyperlink ref="B16" r:id="rId15" display="https://fred.stlouisfed.org/categories/32655" xr:uid="{00000000-0004-0000-0B00-00000E000000}"/>
    <hyperlink ref="B17" r:id="rId16" display="https://fred.stlouisfed.org/categories/32656" xr:uid="{00000000-0004-0000-0B00-00000F000000}"/>
    <hyperlink ref="B18" r:id="rId17" display="https://fred.stlouisfed.org/categories/32657" xr:uid="{00000000-0004-0000-0B00-000010000000}"/>
    <hyperlink ref="B19" r:id="rId18" display="https://fred.stlouisfed.org/categories/32658" xr:uid="{00000000-0004-0000-0B00-000011000000}"/>
    <hyperlink ref="B20" r:id="rId19" display="https://fred.stlouisfed.org/categories/32659" xr:uid="{00000000-0004-0000-0B00-000012000000}"/>
    <hyperlink ref="B21" r:id="rId20" display="https://fred.stlouisfed.org/categories/32270" xr:uid="{00000000-0004-0000-0B00-000013000000}"/>
    <hyperlink ref="B22" r:id="rId21" display="https://fred.stlouisfed.org/categories/32660" xr:uid="{00000000-0004-0000-0B00-000014000000}"/>
    <hyperlink ref="B23" r:id="rId22" display="https://fred.stlouisfed.org/categories/32661" xr:uid="{00000000-0004-0000-0B00-000015000000}"/>
    <hyperlink ref="B24" r:id="rId23" display="https://fred.stlouisfed.org/categories/32662" xr:uid="{00000000-0004-0000-0B00-000016000000}"/>
    <hyperlink ref="B25" r:id="rId24" display="https://fred.stlouisfed.org/categories/32663" xr:uid="{00000000-0004-0000-0B00-000017000000}"/>
    <hyperlink ref="B26" r:id="rId25" display="https://fred.stlouisfed.org/categories/32664" xr:uid="{00000000-0004-0000-0B00-000018000000}"/>
    <hyperlink ref="B27" r:id="rId26" display="https://fred.stlouisfed.org/categories/32665" xr:uid="{00000000-0004-0000-0B00-000019000000}"/>
    <hyperlink ref="B28" r:id="rId27" display="https://fred.stlouisfed.org/categories/32666" xr:uid="{00000000-0004-0000-0B00-00001A000000}"/>
    <hyperlink ref="B29" r:id="rId28" display="https://fred.stlouisfed.org/categories/32667" xr:uid="{00000000-0004-0000-0B00-00001B000000}"/>
    <hyperlink ref="B30" r:id="rId29" display="https://fred.stlouisfed.org/categories/32327" xr:uid="{00000000-0004-0000-0B00-00001C000000}"/>
    <hyperlink ref="B31" r:id="rId30" display="https://fred.stlouisfed.org/categories/32669" xr:uid="{00000000-0004-0000-0B00-00001D000000}"/>
    <hyperlink ref="B32" r:id="rId31" display="https://fred.stlouisfed.org/categories/32670" xr:uid="{00000000-0004-0000-0B00-00001E000000}"/>
    <hyperlink ref="B33" r:id="rId32" display="https://fred.stlouisfed.org/categories/32671" xr:uid="{00000000-0004-0000-0B00-00001F000000}"/>
    <hyperlink ref="B34" r:id="rId33" display="https://fred.stlouisfed.org/categories/32672" xr:uid="{00000000-0004-0000-0B00-000020000000}"/>
    <hyperlink ref="B35" r:id="rId34" display="https://fred.stlouisfed.org/categories/32673" xr:uid="{00000000-0004-0000-0B00-000021000000}"/>
    <hyperlink ref="B36" r:id="rId35" display="https://fred.stlouisfed.org/categories/32674" xr:uid="{00000000-0004-0000-0B00-000022000000}"/>
    <hyperlink ref="B37" r:id="rId36" display="https://fred.stlouisfed.org/categories/32675" xr:uid="{00000000-0004-0000-0B00-000023000000}"/>
    <hyperlink ref="B38" r:id="rId37" display="https://fred.stlouisfed.org/categories/32268" xr:uid="{00000000-0004-0000-0B00-000024000000}"/>
    <hyperlink ref="B39" r:id="rId38" display="https://fred.stlouisfed.org/categories/32676" xr:uid="{00000000-0004-0000-0B00-000025000000}"/>
    <hyperlink ref="B40" r:id="rId39" display="https://fred.stlouisfed.org/categories/32677" xr:uid="{00000000-0004-0000-0B00-000026000000}"/>
    <hyperlink ref="B41" r:id="rId40" display="https://fred.stlouisfed.org/categories/32678" xr:uid="{00000000-0004-0000-0B00-000027000000}"/>
    <hyperlink ref="B42" r:id="rId41" display="https://fred.stlouisfed.org/categories/32679" xr:uid="{00000000-0004-0000-0B00-000028000000}"/>
    <hyperlink ref="B43" r:id="rId42" display="https://fred.stlouisfed.org/categories/32328" xr:uid="{00000000-0004-0000-0B00-000029000000}"/>
    <hyperlink ref="B44" r:id="rId43" display="https://fred.stlouisfed.org/categories/32329" xr:uid="{00000000-0004-0000-0B00-00002A000000}"/>
    <hyperlink ref="B45" r:id="rId44" display="https://fred.stlouisfed.org/categories/32680" xr:uid="{00000000-0004-0000-0B00-00002B000000}"/>
    <hyperlink ref="B46" r:id="rId45" display="https://fred.stlouisfed.org/categories/32681" xr:uid="{00000000-0004-0000-0B00-00002C000000}"/>
    <hyperlink ref="B47" r:id="rId46" display="https://fred.stlouisfed.org/categories/32682" xr:uid="{00000000-0004-0000-0B00-00002D000000}"/>
    <hyperlink ref="B48" r:id="rId47" display="https://fred.stlouisfed.org/categories/32683" xr:uid="{00000000-0004-0000-0B00-00002E000000}"/>
    <hyperlink ref="B49" r:id="rId48" display="https://fred.stlouisfed.org/categories/32684" xr:uid="{00000000-0004-0000-0B00-00002F000000}"/>
    <hyperlink ref="B50" r:id="rId49" display="https://fred.stlouisfed.org/categories/32685" xr:uid="{00000000-0004-0000-0B00-000030000000}"/>
    <hyperlink ref="B51" r:id="rId50" display="https://fred.stlouisfed.org/categories/32686" xr:uid="{00000000-0004-0000-0B00-000031000000}"/>
    <hyperlink ref="B52" r:id="rId51" display="https://fred.stlouisfed.org/categories/32687" xr:uid="{00000000-0004-0000-0B00-000032000000}"/>
    <hyperlink ref="B53" r:id="rId52" display="https://fred.stlouisfed.org/categories/32688" xr:uid="{00000000-0004-0000-0B00-000033000000}"/>
    <hyperlink ref="B54" r:id="rId53" display="https://fred.stlouisfed.org/categories/32689" xr:uid="{00000000-0004-0000-0B00-000034000000}"/>
    <hyperlink ref="B55" r:id="rId54" display="https://fred.stlouisfed.org/categories/32690" xr:uid="{00000000-0004-0000-0B00-000035000000}"/>
    <hyperlink ref="B56" r:id="rId55" display="https://fred.stlouisfed.org/categories/32691" xr:uid="{00000000-0004-0000-0B00-000036000000}"/>
    <hyperlink ref="B57" r:id="rId56" display="https://fred.stlouisfed.org/categories/32692" xr:uid="{00000000-0004-0000-0B00-000037000000}"/>
    <hyperlink ref="B58" r:id="rId57" display="https://fred.stlouisfed.org/categories/32288" xr:uid="{00000000-0004-0000-0B00-000038000000}"/>
    <hyperlink ref="B59" r:id="rId58" display="https://fred.stlouisfed.org/categories/32271" xr:uid="{00000000-0004-0000-0B00-000039000000}"/>
    <hyperlink ref="B60" r:id="rId59" display="https://fred.stlouisfed.org/categories/32693" xr:uid="{00000000-0004-0000-0B00-00003A000000}"/>
    <hyperlink ref="B61" r:id="rId60" display="https://fred.stlouisfed.org/categories/32694" xr:uid="{00000000-0004-0000-0B00-00003B000000}"/>
    <hyperlink ref="B62" r:id="rId61" display="https://fred.stlouisfed.org/categories/32695" xr:uid="{00000000-0004-0000-0B00-00003C000000}"/>
    <hyperlink ref="B63" r:id="rId62" display="https://fred.stlouisfed.org/categories/32696" xr:uid="{00000000-0004-0000-0B00-00003D000000}"/>
    <hyperlink ref="B64" r:id="rId63" display="https://fred.stlouisfed.org/categories/32697" xr:uid="{00000000-0004-0000-0B00-00003E000000}"/>
    <hyperlink ref="B65" r:id="rId64" display="https://fred.stlouisfed.org/categories/32698" xr:uid="{00000000-0004-0000-0B00-00003F000000}"/>
    <hyperlink ref="B66" r:id="rId65" display="https://fred.stlouisfed.org/categories/32699" xr:uid="{00000000-0004-0000-0B00-000040000000}"/>
    <hyperlink ref="B67" r:id="rId66" display="https://fred.stlouisfed.org/categories/32700" xr:uid="{00000000-0004-0000-0B00-000041000000}"/>
    <hyperlink ref="B68" r:id="rId67" display="https://fred.stlouisfed.org/categories/32701" xr:uid="{00000000-0004-0000-0B00-000042000000}"/>
    <hyperlink ref="B69" r:id="rId68" display="https://fred.stlouisfed.org/categories/32702" xr:uid="{00000000-0004-0000-0B00-000043000000}"/>
    <hyperlink ref="B70" r:id="rId69" display="https://fred.stlouisfed.org/categories/32703" xr:uid="{00000000-0004-0000-0B00-000044000000}"/>
    <hyperlink ref="B71" r:id="rId70" display="https://fred.stlouisfed.org/categories/32704" xr:uid="{00000000-0004-0000-0B00-000045000000}"/>
    <hyperlink ref="B72" r:id="rId71" display="https://fred.stlouisfed.org/categories/32705" xr:uid="{00000000-0004-0000-0B00-000046000000}"/>
    <hyperlink ref="B73" r:id="rId72" display="https://fred.stlouisfed.org/categories/32289" xr:uid="{00000000-0004-0000-0B00-000047000000}"/>
    <hyperlink ref="B74" r:id="rId73" display="https://fred.stlouisfed.org/categories/32272" xr:uid="{00000000-0004-0000-0B00-000048000000}"/>
    <hyperlink ref="B75" r:id="rId74" display="https://fred.stlouisfed.org/categories/32706" xr:uid="{00000000-0004-0000-0B00-000049000000}"/>
    <hyperlink ref="B76" r:id="rId75" display="https://fred.stlouisfed.org/categories/32707" xr:uid="{00000000-0004-0000-0B00-00004A000000}"/>
    <hyperlink ref="B77" r:id="rId76" display="https://fred.stlouisfed.org/categories/32708" xr:uid="{00000000-0004-0000-0B00-00004B000000}"/>
    <hyperlink ref="B78" r:id="rId77" display="https://fred.stlouisfed.org/categories/32709" xr:uid="{00000000-0004-0000-0B00-00004C000000}"/>
    <hyperlink ref="B79" r:id="rId78" display="https://fred.stlouisfed.org/categories/32710" xr:uid="{00000000-0004-0000-0B00-00004D000000}"/>
    <hyperlink ref="B80" r:id="rId79" display="https://fred.stlouisfed.org/categories/32711" xr:uid="{00000000-0004-0000-0B00-00004E000000}"/>
    <hyperlink ref="B81" r:id="rId80" display="https://fred.stlouisfed.org/categories/32273" xr:uid="{00000000-0004-0000-0B00-00004F000000}"/>
    <hyperlink ref="B82" r:id="rId81" display="https://fred.stlouisfed.org/categories/32712" xr:uid="{00000000-0004-0000-0B00-000050000000}"/>
    <hyperlink ref="B83" r:id="rId82" display="https://fred.stlouisfed.org/categories/32713" xr:uid="{00000000-0004-0000-0B00-000051000000}"/>
    <hyperlink ref="B84" r:id="rId83" display="https://fred.stlouisfed.org/categories/32330" xr:uid="{00000000-0004-0000-0B00-000052000000}"/>
    <hyperlink ref="B85" r:id="rId84" display="https://fred.stlouisfed.org/categories/32714" xr:uid="{00000000-0004-0000-0B00-000053000000}"/>
    <hyperlink ref="B86" r:id="rId85" display="https://fred.stlouisfed.org/categories/32715" xr:uid="{00000000-0004-0000-0B00-000054000000}"/>
    <hyperlink ref="B87" r:id="rId86" display="https://fred.stlouisfed.org/categories/32716" xr:uid="{00000000-0004-0000-0B00-000055000000}"/>
    <hyperlink ref="B88" r:id="rId87" display="https://fred.stlouisfed.org/categories/32717" xr:uid="{00000000-0004-0000-0B00-000056000000}"/>
    <hyperlink ref="B89" r:id="rId88" display="https://fred.stlouisfed.org/categories/32718" xr:uid="{00000000-0004-0000-0B00-000057000000}"/>
    <hyperlink ref="B90" r:id="rId89" display="https://fred.stlouisfed.org/categories/32720" xr:uid="{00000000-0004-0000-0B00-000058000000}"/>
    <hyperlink ref="B91" r:id="rId90" display="https://fred.stlouisfed.org/categories/32721" xr:uid="{00000000-0004-0000-0B00-000059000000}"/>
    <hyperlink ref="B92" r:id="rId91" display="https://fred.stlouisfed.org/categories/32722" xr:uid="{00000000-0004-0000-0B00-00005A000000}"/>
    <hyperlink ref="B93" r:id="rId92" display="https://fred.stlouisfed.org/categories/32723" xr:uid="{00000000-0004-0000-0B00-00005B000000}"/>
    <hyperlink ref="B94" r:id="rId93" display="https://fred.stlouisfed.org/categories/32724" xr:uid="{00000000-0004-0000-0B00-00005C000000}"/>
    <hyperlink ref="B95" r:id="rId94" display="https://fred.stlouisfed.org/categories/32725" xr:uid="{00000000-0004-0000-0B00-00005D000000}"/>
    <hyperlink ref="B96" r:id="rId95" display="https://fred.stlouisfed.org/categories/32726" xr:uid="{00000000-0004-0000-0B00-00005E000000}"/>
    <hyperlink ref="B97" r:id="rId96" display="https://fred.stlouisfed.org/categories/32727" xr:uid="{00000000-0004-0000-0B00-00005F000000}"/>
    <hyperlink ref="B98" r:id="rId97" display="https://fred.stlouisfed.org/categories/32331" xr:uid="{00000000-0004-0000-0B00-000060000000}"/>
    <hyperlink ref="B99" r:id="rId98" display="https://fred.stlouisfed.org/categories/32334" xr:uid="{00000000-0004-0000-0B00-000061000000}"/>
    <hyperlink ref="B100" r:id="rId99" display="https://fred.stlouisfed.org/categories/32333" xr:uid="{00000000-0004-0000-0B00-000062000000}"/>
    <hyperlink ref="B101" r:id="rId100" display="https://fred.stlouisfed.org/categories/32332" xr:uid="{00000000-0004-0000-0B00-000063000000}"/>
    <hyperlink ref="B102" r:id="rId101" display="https://fred.stlouisfed.org/categories/32728" xr:uid="{00000000-0004-0000-0B00-000064000000}"/>
    <hyperlink ref="B103" r:id="rId102" display="https://fred.stlouisfed.org/categories/32729" xr:uid="{00000000-0004-0000-0B00-000065000000}"/>
    <hyperlink ref="B104" r:id="rId103" display="https://fred.stlouisfed.org/categories/32290" xr:uid="{00000000-0004-0000-0B00-000066000000}"/>
    <hyperlink ref="B105" r:id="rId104" display="https://fred.stlouisfed.org/categories/32730" xr:uid="{00000000-0004-0000-0B00-000067000000}"/>
    <hyperlink ref="B106" r:id="rId105" display="https://fred.stlouisfed.org/categories/32335" xr:uid="{00000000-0004-0000-0B00-000068000000}"/>
    <hyperlink ref="B107" r:id="rId106" display="https://fred.stlouisfed.org/categories/32274" xr:uid="{00000000-0004-0000-0B00-000069000000}"/>
    <hyperlink ref="B108" r:id="rId107" display="https://fred.stlouisfed.org/categories/32731" xr:uid="{00000000-0004-0000-0B00-00006A000000}"/>
    <hyperlink ref="B109" r:id="rId108" display="https://fred.stlouisfed.org/categories/32281" xr:uid="{00000000-0004-0000-0B00-00006B000000}"/>
    <hyperlink ref="B110" r:id="rId109" display="https://fred.stlouisfed.org/categories/32733" xr:uid="{00000000-0004-0000-0B00-00006C000000}"/>
    <hyperlink ref="B111" r:id="rId110" display="https://fred.stlouisfed.org/categories/32734" xr:uid="{00000000-0004-0000-0B00-00006D000000}"/>
    <hyperlink ref="B112" r:id="rId111" display="https://fred.stlouisfed.org/categories/32735" xr:uid="{00000000-0004-0000-0B00-00006E000000}"/>
    <hyperlink ref="B113" r:id="rId112" display="https://fred.stlouisfed.org/categories/32736" xr:uid="{00000000-0004-0000-0B00-00006F000000}"/>
    <hyperlink ref="B114" r:id="rId113" display="https://fred.stlouisfed.org/categories/32737" xr:uid="{00000000-0004-0000-0B00-000070000000}"/>
    <hyperlink ref="B115" r:id="rId114" display="https://fred.stlouisfed.org/categories/32286" xr:uid="{00000000-0004-0000-0B00-000071000000}"/>
    <hyperlink ref="B116" r:id="rId115" display="https://fred.stlouisfed.org/categories/32738" xr:uid="{00000000-0004-0000-0B00-000072000000}"/>
    <hyperlink ref="B117" r:id="rId116" display="https://fred.stlouisfed.org/categories/32739" xr:uid="{00000000-0004-0000-0B00-000073000000}"/>
    <hyperlink ref="B118" r:id="rId117" display="https://fred.stlouisfed.org/categories/32740" xr:uid="{00000000-0004-0000-0B00-000074000000}"/>
    <hyperlink ref="B119" r:id="rId118" display="https://fred.stlouisfed.org/categories/32741" xr:uid="{00000000-0004-0000-0B00-000075000000}"/>
    <hyperlink ref="B120" r:id="rId119" display="https://fred.stlouisfed.org/categories/32742" xr:uid="{00000000-0004-0000-0B00-000076000000}"/>
    <hyperlink ref="B121" r:id="rId120" display="https://fred.stlouisfed.org/categories/32743" xr:uid="{00000000-0004-0000-0B00-000077000000}"/>
    <hyperlink ref="B122" r:id="rId121" display="https://fred.stlouisfed.org/categories/32744" xr:uid="{00000000-0004-0000-0B00-000078000000}"/>
    <hyperlink ref="B123" r:id="rId122" display="https://fred.stlouisfed.org/categories/32745" xr:uid="{00000000-0004-0000-0B00-000079000000}"/>
    <hyperlink ref="B124" r:id="rId123" display="https://fred.stlouisfed.org/categories/32746" xr:uid="{00000000-0004-0000-0B00-00007A000000}"/>
    <hyperlink ref="B125" r:id="rId124" display="https://fred.stlouisfed.org/categories/32747" xr:uid="{00000000-0004-0000-0B00-00007B000000}"/>
    <hyperlink ref="B126" r:id="rId125" display="https://fred.stlouisfed.org/categories/32336" xr:uid="{00000000-0004-0000-0B00-00007C000000}"/>
    <hyperlink ref="B127" r:id="rId126" display="https://fred.stlouisfed.org/categories/32748" xr:uid="{00000000-0004-0000-0B00-00007D000000}"/>
    <hyperlink ref="B128" r:id="rId127" display="https://fred.stlouisfed.org/categories/32749" xr:uid="{00000000-0004-0000-0B00-00007E000000}"/>
    <hyperlink ref="B129" r:id="rId128" display="https://fred.stlouisfed.org/categories/32750" xr:uid="{00000000-0004-0000-0B00-00007F000000}"/>
    <hyperlink ref="B130" r:id="rId129" display="https://fred.stlouisfed.org/categories/32751" xr:uid="{00000000-0004-0000-0B00-000080000000}"/>
    <hyperlink ref="B131" r:id="rId130" display="https://fred.stlouisfed.org/categories/32752" xr:uid="{00000000-0004-0000-0B00-000081000000}"/>
    <hyperlink ref="B132" r:id="rId131" display="https://fred.stlouisfed.org/categories/32753" xr:uid="{00000000-0004-0000-0B00-000082000000}"/>
    <hyperlink ref="B133" r:id="rId132" display="https://fred.stlouisfed.org/categories/32754" xr:uid="{00000000-0004-0000-0B00-000083000000}"/>
    <hyperlink ref="B134" r:id="rId133" display="https://fred.stlouisfed.org/categories/32755" xr:uid="{00000000-0004-0000-0B00-000084000000}"/>
    <hyperlink ref="B135" r:id="rId134" display="https://fred.stlouisfed.org/categories/32756" xr:uid="{00000000-0004-0000-0B00-000085000000}"/>
    <hyperlink ref="B136" r:id="rId135" display="https://fred.stlouisfed.org/categories/32757" xr:uid="{00000000-0004-0000-0B00-000086000000}"/>
    <hyperlink ref="B137" r:id="rId136" display="https://fred.stlouisfed.org/categories/32758" xr:uid="{00000000-0004-0000-0B00-000087000000}"/>
    <hyperlink ref="B138" r:id="rId137" display="https://fred.stlouisfed.org/categories/32759" xr:uid="{00000000-0004-0000-0B00-000088000000}"/>
    <hyperlink ref="B139" r:id="rId138" display="https://fred.stlouisfed.org/categories/32760" xr:uid="{00000000-0004-0000-0B00-000089000000}"/>
    <hyperlink ref="B140" r:id="rId139" display="https://fred.stlouisfed.org/categories/32337" xr:uid="{00000000-0004-0000-0B00-00008A000000}"/>
    <hyperlink ref="B141" r:id="rId140" display="https://fred.stlouisfed.org/categories/32761" xr:uid="{00000000-0004-0000-0B00-00008B000000}"/>
    <hyperlink ref="B142" r:id="rId141" display="https://fred.stlouisfed.org/categories/32762" xr:uid="{00000000-0004-0000-0B00-00008C000000}"/>
    <hyperlink ref="B143" r:id="rId142" display="https://fred.stlouisfed.org/categories/32763" xr:uid="{00000000-0004-0000-0B00-00008D000000}"/>
    <hyperlink ref="B144" r:id="rId143" display="https://fred.stlouisfed.org/categories/32764" xr:uid="{00000000-0004-0000-0B00-00008E000000}"/>
    <hyperlink ref="B145" r:id="rId144" display="https://fred.stlouisfed.org/categories/32765" xr:uid="{00000000-0004-0000-0B00-00008F000000}"/>
    <hyperlink ref="B146" r:id="rId145" display="https://fred.stlouisfed.org/categories/32766" xr:uid="{00000000-0004-0000-0B00-000090000000}"/>
    <hyperlink ref="B147" r:id="rId146" display="https://fred.stlouisfed.org/categories/32767" xr:uid="{00000000-0004-0000-0B00-000091000000}"/>
    <hyperlink ref="B148" r:id="rId147" display="https://fred.stlouisfed.org/categories/32768" xr:uid="{00000000-0004-0000-0B00-000092000000}"/>
    <hyperlink ref="B149" r:id="rId148" display="https://fred.stlouisfed.org/categories/32769" xr:uid="{00000000-0004-0000-0B00-000093000000}"/>
    <hyperlink ref="B150" r:id="rId149" display="https://fred.stlouisfed.org/categories/32770" xr:uid="{00000000-0004-0000-0B00-000094000000}"/>
    <hyperlink ref="B151" r:id="rId150" display="https://fred.stlouisfed.org/categories/32771" xr:uid="{00000000-0004-0000-0B00-000095000000}"/>
    <hyperlink ref="B152" r:id="rId151" display="https://fred.stlouisfed.org/categories/32772" xr:uid="{00000000-0004-0000-0B00-000096000000}"/>
    <hyperlink ref="B153" r:id="rId152" display="https://fred.stlouisfed.org/categories/32275" xr:uid="{00000000-0004-0000-0B00-000097000000}"/>
    <hyperlink ref="B154" r:id="rId153" display="https://fred.stlouisfed.org/categories/32773" xr:uid="{00000000-0004-0000-0B00-000098000000}"/>
    <hyperlink ref="B155" r:id="rId154" display="https://fred.stlouisfed.org/categories/32338" xr:uid="{00000000-0004-0000-0B00-000099000000}"/>
    <hyperlink ref="B156" r:id="rId155" display="https://fred.stlouisfed.org/categories/32774" xr:uid="{00000000-0004-0000-0B00-00009A000000}"/>
    <hyperlink ref="B157" r:id="rId156" display="https://fred.stlouisfed.org/categories/32775" xr:uid="{00000000-0004-0000-0B00-00009B000000}"/>
    <hyperlink ref="B158" r:id="rId157" display="https://fred.stlouisfed.org/categories/32776" xr:uid="{00000000-0004-0000-0B00-00009C000000}"/>
    <hyperlink ref="B159" r:id="rId158" display="https://fred.stlouisfed.org/categories/32777" xr:uid="{00000000-0004-0000-0B00-00009D000000}"/>
    <hyperlink ref="B160" r:id="rId159" display="https://fred.stlouisfed.org/categories/32778" xr:uid="{00000000-0004-0000-0B00-00009E000000}"/>
    <hyperlink ref="B161" r:id="rId160" display="https://fred.stlouisfed.org/categories/32779" xr:uid="{00000000-0004-0000-0B00-00009F000000}"/>
    <hyperlink ref="B162" r:id="rId161" display="https://fred.stlouisfed.org/categories/32276" xr:uid="{00000000-0004-0000-0B00-0000A0000000}"/>
    <hyperlink ref="B163" r:id="rId162" display="https://fred.stlouisfed.org/categories/32780" xr:uid="{00000000-0004-0000-0B00-0000A1000000}"/>
    <hyperlink ref="B164" r:id="rId163" display="https://fred.stlouisfed.org/categories/32781" xr:uid="{00000000-0004-0000-0B00-0000A2000000}"/>
    <hyperlink ref="B165" r:id="rId164" display="https://fred.stlouisfed.org/categories/32782" xr:uid="{00000000-0004-0000-0B00-0000A3000000}"/>
    <hyperlink ref="B166" r:id="rId165" display="https://fred.stlouisfed.org/categories/32783" xr:uid="{00000000-0004-0000-0B00-0000A4000000}"/>
    <hyperlink ref="B167" r:id="rId166" display="https://fred.stlouisfed.org/categories/32784" xr:uid="{00000000-0004-0000-0B00-0000A5000000}"/>
    <hyperlink ref="B168" r:id="rId167" display="https://fred.stlouisfed.org/categories/32785" xr:uid="{00000000-0004-0000-0B00-0000A6000000}"/>
    <hyperlink ref="B169" r:id="rId168" display="https://fred.stlouisfed.org/categories/32786" xr:uid="{00000000-0004-0000-0B00-0000A7000000}"/>
    <hyperlink ref="B170" r:id="rId169" display="https://fred.stlouisfed.org/categories/32787" xr:uid="{00000000-0004-0000-0B00-0000A8000000}"/>
    <hyperlink ref="B171" r:id="rId170" display="https://fred.stlouisfed.org/categories/32788" xr:uid="{00000000-0004-0000-0B00-0000A9000000}"/>
    <hyperlink ref="B172" r:id="rId171" display="https://fred.stlouisfed.org/categories/32789" xr:uid="{00000000-0004-0000-0B00-0000AA000000}"/>
    <hyperlink ref="B173" r:id="rId172" display="https://fred.stlouisfed.org/categories/32339" xr:uid="{00000000-0004-0000-0B00-0000AB000000}"/>
    <hyperlink ref="B174" r:id="rId173" display="https://fred.stlouisfed.org/categories/32340" xr:uid="{00000000-0004-0000-0B00-0000AC000000}"/>
    <hyperlink ref="B175" r:id="rId174" display="https://fred.stlouisfed.org/categories/32790" xr:uid="{00000000-0004-0000-0B00-0000AD000000}"/>
    <hyperlink ref="B176" r:id="rId175" display="https://fred.stlouisfed.org/categories/32791" xr:uid="{00000000-0004-0000-0B00-0000AE000000}"/>
    <hyperlink ref="B177" r:id="rId176" display="https://fred.stlouisfed.org/categories/32792" xr:uid="{00000000-0004-0000-0B00-0000AF000000}"/>
    <hyperlink ref="B178" r:id="rId177" display="https://fred.stlouisfed.org/categories/32793" xr:uid="{00000000-0004-0000-0B00-0000B0000000}"/>
    <hyperlink ref="B179" r:id="rId178" display="https://fred.stlouisfed.org/categories/32341" xr:uid="{00000000-0004-0000-0B00-0000B1000000}"/>
    <hyperlink ref="B180" r:id="rId179" display="https://fred.stlouisfed.org/categories/32794" xr:uid="{00000000-0004-0000-0B00-0000B2000000}"/>
    <hyperlink ref="B181" r:id="rId180" display="https://fred.stlouisfed.org/categories/32796" xr:uid="{00000000-0004-0000-0B00-0000B3000000}"/>
    <hyperlink ref="B182" r:id="rId181" display="https://fred.stlouisfed.org/categories/32797" xr:uid="{00000000-0004-0000-0B00-0000B4000000}"/>
    <hyperlink ref="B183" r:id="rId182" display="https://fred.stlouisfed.org/categories/32798" xr:uid="{00000000-0004-0000-0B00-0000B5000000}"/>
    <hyperlink ref="B184" r:id="rId183" display="https://fred.stlouisfed.org/categories/32799" xr:uid="{00000000-0004-0000-0B00-0000B6000000}"/>
    <hyperlink ref="B185" r:id="rId184" display="https://fred.stlouisfed.org/categories/32800" xr:uid="{00000000-0004-0000-0B00-0000B7000000}"/>
    <hyperlink ref="B186" r:id="rId185" display="https://fred.stlouisfed.org/categories/32801" xr:uid="{00000000-0004-0000-0B00-0000B8000000}"/>
    <hyperlink ref="B187" r:id="rId186" display="https://fred.stlouisfed.org/categories/32802" xr:uid="{00000000-0004-0000-0B00-0000B9000000}"/>
    <hyperlink ref="B188" r:id="rId187" display="https://fred.stlouisfed.org/categories/32803" xr:uid="{00000000-0004-0000-0B00-0000BA000000}"/>
    <hyperlink ref="B189" r:id="rId188" display="https://fred.stlouisfed.org/categories/32804" xr:uid="{00000000-0004-0000-0B00-0000BB000000}"/>
    <hyperlink ref="B190" r:id="rId189" display="https://fred.stlouisfed.org/categories/32805" xr:uid="{00000000-0004-0000-0B00-0000BC000000}"/>
    <hyperlink ref="B191" r:id="rId190" display="https://fred.stlouisfed.org/categories/32806" xr:uid="{00000000-0004-0000-0B00-0000BD000000}"/>
    <hyperlink ref="B192" r:id="rId191" display="https://fred.stlouisfed.org/categories/32807" xr:uid="{00000000-0004-0000-0B00-0000BE000000}"/>
    <hyperlink ref="B193" r:id="rId192" display="https://fred.stlouisfed.org/categories/32808" xr:uid="{00000000-0004-0000-0B00-0000BF000000}"/>
    <hyperlink ref="B194" r:id="rId193" display="https://fred.stlouisfed.org/categories/32809" xr:uid="{00000000-0004-0000-0B00-0000C0000000}"/>
    <hyperlink ref="B195" r:id="rId194" display="https://fred.stlouisfed.org/categories/32287" xr:uid="{00000000-0004-0000-0B00-0000C1000000}"/>
    <hyperlink ref="B196" r:id="rId195" display="https://fred.stlouisfed.org/categories/32810" xr:uid="{00000000-0004-0000-0B00-0000C2000000}"/>
    <hyperlink ref="B197" r:id="rId196" display="https://fred.stlouisfed.org/categories/32342" xr:uid="{00000000-0004-0000-0B00-0000C3000000}"/>
    <hyperlink ref="B198" r:id="rId197" display="https://fred.stlouisfed.org/categories/32343" xr:uid="{00000000-0004-0000-0B00-0000C4000000}"/>
    <hyperlink ref="B199" r:id="rId198" display="https://fred.stlouisfed.org/categories/32811" xr:uid="{00000000-0004-0000-0B00-0000C5000000}"/>
    <hyperlink ref="B200" r:id="rId199" display="https://fred.stlouisfed.org/categories/32812" xr:uid="{00000000-0004-0000-0B00-0000C6000000}"/>
    <hyperlink ref="B201" r:id="rId200" display="https://fred.stlouisfed.org/categories/32345" xr:uid="{00000000-0004-0000-0B00-0000C7000000}"/>
    <hyperlink ref="B202" r:id="rId201" display="https://fred.stlouisfed.org/categories/32814" xr:uid="{00000000-0004-0000-0B00-0000C8000000}"/>
    <hyperlink ref="B203" r:id="rId202" display="https://fred.stlouisfed.org/categories/32277" xr:uid="{00000000-0004-0000-0B00-0000C9000000}"/>
    <hyperlink ref="B204" r:id="rId203" display="https://fred.stlouisfed.org/categories/32815" xr:uid="{00000000-0004-0000-0B00-0000CA000000}"/>
    <hyperlink ref="B205" r:id="rId204" display="https://fred.stlouisfed.org/categories/32816" xr:uid="{00000000-0004-0000-0B00-0000CB000000}"/>
    <hyperlink ref="B206" r:id="rId205" display="https://fred.stlouisfed.org/categories/32817" xr:uid="{00000000-0004-0000-0B00-0000CC000000}"/>
    <hyperlink ref="B207" r:id="rId206" display="https://fred.stlouisfed.org/categories/32818" xr:uid="{00000000-0004-0000-0B00-0000CD000000}"/>
    <hyperlink ref="B208" r:id="rId207" display="https://fred.stlouisfed.org/categories/32819" xr:uid="{00000000-0004-0000-0B00-0000CE000000}"/>
    <hyperlink ref="B209" r:id="rId208" display="https://fred.stlouisfed.org/categories/32278" xr:uid="{00000000-0004-0000-0B00-0000CF000000}"/>
    <hyperlink ref="B210" r:id="rId209" display="https://fred.stlouisfed.org/categories/32279" xr:uid="{00000000-0004-0000-0B00-0000D0000000}"/>
    <hyperlink ref="B211" r:id="rId210" display="https://fred.stlouisfed.org/categories/32820" xr:uid="{00000000-0004-0000-0B00-0000D1000000}"/>
    <hyperlink ref="B212" r:id="rId211" display="https://fred.stlouisfed.org/categories/32438" xr:uid="{00000000-0004-0000-0B00-0000D2000000}"/>
    <hyperlink ref="B213" r:id="rId212" display="https://fred.stlouisfed.org/categories/32821" xr:uid="{00000000-0004-0000-0B00-0000D3000000}"/>
    <hyperlink ref="B214" r:id="rId213" display="https://fred.stlouisfed.org/categories/32822" xr:uid="{00000000-0004-0000-0B00-0000D4000000}"/>
    <hyperlink ref="B215" r:id="rId214" display="https://fred.stlouisfed.org/categories/32823" xr:uid="{00000000-0004-0000-0B00-0000D5000000}"/>
    <hyperlink ref="B216" r:id="rId215" display="https://fred.stlouisfed.org/categories/32824" xr:uid="{00000000-0004-0000-0B00-0000D6000000}"/>
    <hyperlink ref="B217" r:id="rId216" display="https://fred.stlouisfed.org/categories/32825" xr:uid="{00000000-0004-0000-0B00-0000D7000000}"/>
    <hyperlink ref="B218" r:id="rId217" display="https://fred.stlouisfed.org/categories/32826" xr:uid="{00000000-0004-0000-0B00-0000D8000000}"/>
    <hyperlink ref="B219" r:id="rId218" display="https://fred.stlouisfed.org/categories/32827" xr:uid="{00000000-0004-0000-0B00-0000D9000000}"/>
    <hyperlink ref="B220" r:id="rId219" display="https://fred.stlouisfed.org/categories/32828" xr:uid="{00000000-0004-0000-0B00-0000DA000000}"/>
    <hyperlink ref="B221" r:id="rId220" display="https://fred.stlouisfed.org/categories/32829" xr:uid="{00000000-0004-0000-0B00-0000DB000000}"/>
    <hyperlink ref="B222" r:id="rId221" display="https://fred.stlouisfed.org/categories/32344" xr:uid="{00000000-0004-0000-0B00-0000DC000000}"/>
    <hyperlink ref="B223" r:id="rId222" display="https://fred.stlouisfed.org/categories/32830" xr:uid="{00000000-0004-0000-0B00-0000DD000000}"/>
    <hyperlink ref="B224" r:id="rId223" display="https://fred.stlouisfed.org/categories/32831" xr:uid="{00000000-0004-0000-0B00-0000DE000000}"/>
    <hyperlink ref="B225" r:id="rId224" display="https://fred.stlouisfed.org/categories/32832" xr:uid="{00000000-0004-0000-0B00-0000DF000000}"/>
    <hyperlink ref="B226" r:id="rId225" display="https://fred.stlouisfed.org/categories/32833" xr:uid="{00000000-0004-0000-0B00-0000E0000000}"/>
    <hyperlink ref="B227" r:id="rId226" display="https://fred.stlouisfed.org/categories/32834" xr:uid="{00000000-0004-0000-0B00-0000E1000000}"/>
    <hyperlink ref="B228" r:id="rId227" display="https://fred.stlouisfed.org/categories/32835" xr:uid="{00000000-0004-0000-0B00-0000E2000000}"/>
    <hyperlink ref="B229" r:id="rId228" display="https://fred.stlouisfed.org/categories/32280" xr:uid="{00000000-0004-0000-0B00-0000E3000000}"/>
    <hyperlink ref="B230" r:id="rId229" display="https://fred.stlouisfed.org/categories/32267" xr:uid="{00000000-0004-0000-0B00-0000E4000000}"/>
    <hyperlink ref="B231" r:id="rId230" display="https://fred.stlouisfed.org/categories/32837" xr:uid="{00000000-0004-0000-0B00-0000E5000000}"/>
    <hyperlink ref="B232" r:id="rId231" display="https://fred.stlouisfed.org/categories/32838" xr:uid="{00000000-0004-0000-0B00-0000E6000000}"/>
    <hyperlink ref="B233" r:id="rId232" display="https://fred.stlouisfed.org/categories/32839" xr:uid="{00000000-0004-0000-0B00-0000E7000000}"/>
    <hyperlink ref="B234" r:id="rId233" display="https://fred.stlouisfed.org/categories/32840" xr:uid="{00000000-0004-0000-0B00-0000E8000000}"/>
    <hyperlink ref="B235" r:id="rId234" display="https://fred.stlouisfed.org/categories/32841" xr:uid="{00000000-0004-0000-0B00-0000E9000000}"/>
    <hyperlink ref="B236" r:id="rId235" display="https://fred.stlouisfed.org/categories/32842" xr:uid="{00000000-0004-0000-0B00-0000EA000000}"/>
    <hyperlink ref="B237" r:id="rId236" display="https://fred.stlouisfed.org/categories/32843" xr:uid="{00000000-0004-0000-0B00-0000EB000000}"/>
    <hyperlink ref="B238" r:id="rId237" display="https://fred.stlouisfed.org/categories/32844" xr:uid="{00000000-0004-0000-0B00-0000EC000000}"/>
    <hyperlink ref="B239" r:id="rId238" display="https://fred.stlouisfed.org/categories/32845" xr:uid="{00000000-0004-0000-0B00-0000ED000000}"/>
    <hyperlink ref="B240" r:id="rId239" display="https://fred.stlouisfed.org/categories/32846" xr:uid="{00000000-0004-0000-0B00-0000EE000000}"/>
    <hyperlink ref="B241" r:id="rId240" display="https://fred.stlouisfed.org/categories/32946" xr:uid="{00000000-0004-0000-0B00-0000EF000000}"/>
    <hyperlink ref="B242" r:id="rId241" display="https://fred.stlouisfed.org/categories/32847" xr:uid="{00000000-0004-0000-0B00-0000F0000000}"/>
    <hyperlink ref="B243" r:id="rId242" display="https://fred.stlouisfed.org/categories/32848" xr:uid="{00000000-0004-0000-0B00-0000F1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M2"/>
  <sheetViews>
    <sheetView workbookViewId="0">
      <selection activeCell="H1" sqref="H1"/>
    </sheetView>
  </sheetViews>
  <sheetFormatPr defaultRowHeight="14" x14ac:dyDescent="0.3"/>
  <sheetData>
    <row r="2" spans="13:13" x14ac:dyDescent="0.3">
      <c r="M2" t="s">
        <v>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M77"/>
  <sheetViews>
    <sheetView workbookViewId="0">
      <selection sqref="A1:XFD1"/>
    </sheetView>
  </sheetViews>
  <sheetFormatPr defaultRowHeight="14" x14ac:dyDescent="0.3"/>
  <cols>
    <col min="1" max="1" width="11.33203125" customWidth="1"/>
  </cols>
  <sheetData>
    <row r="1" spans="1:13" x14ac:dyDescent="0.3">
      <c r="A1" t="s">
        <v>1557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0</v>
      </c>
    </row>
    <row r="2" spans="1:13" x14ac:dyDescent="0.3">
      <c r="A2" t="s">
        <v>388</v>
      </c>
      <c r="B2" t="s">
        <v>1559</v>
      </c>
      <c r="C2" t="s">
        <v>3644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42370</v>
      </c>
    </row>
    <row r="9" spans="1:13" x14ac:dyDescent="0.3">
      <c r="A9" t="s">
        <v>1579</v>
      </c>
      <c r="B9" t="s">
        <v>1580</v>
      </c>
      <c r="C9" s="51">
        <v>42923</v>
      </c>
      <c r="D9" s="52">
        <v>0.20555555555555557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1053.2672181370201</v>
      </c>
    </row>
    <row r="22" spans="1:11" x14ac:dyDescent="0.3">
      <c r="A22" s="51">
        <v>22282</v>
      </c>
      <c r="B22">
        <v>1055.39931989666</v>
      </c>
    </row>
    <row r="23" spans="1:11" x14ac:dyDescent="0.3">
      <c r="A23" s="51">
        <v>22647</v>
      </c>
      <c r="B23">
        <v>1064.8178966979699</v>
      </c>
    </row>
    <row r="24" spans="1:11" x14ac:dyDescent="0.3">
      <c r="A24" s="51">
        <v>23012</v>
      </c>
      <c r="B24">
        <v>1078.55425795415</v>
      </c>
    </row>
    <row r="25" spans="1:11" x14ac:dyDescent="0.3">
      <c r="A25" s="51">
        <v>23377</v>
      </c>
      <c r="B25">
        <v>1071.59190490372</v>
      </c>
    </row>
    <row r="26" spans="1:11" x14ac:dyDescent="0.3">
      <c r="A26" s="51">
        <v>23743</v>
      </c>
      <c r="B26">
        <v>1058.4720011883901</v>
      </c>
    </row>
    <row r="27" spans="1:11" x14ac:dyDescent="0.3">
      <c r="A27" s="51">
        <v>24108</v>
      </c>
      <c r="B27">
        <v>990.22583092551804</v>
      </c>
    </row>
    <row r="28" spans="1:11" x14ac:dyDescent="0.3">
      <c r="A28" s="51">
        <v>24473</v>
      </c>
      <c r="B28">
        <v>999.593528410678</v>
      </c>
    </row>
    <row r="29" spans="1:11" x14ac:dyDescent="0.3">
      <c r="A29" s="51">
        <v>24838</v>
      </c>
      <c r="B29">
        <v>983.31806901626805</v>
      </c>
    </row>
    <row r="30" spans="1:11" x14ac:dyDescent="0.3">
      <c r="A30" s="51">
        <v>25204</v>
      </c>
      <c r="B30">
        <v>1020.4900832306</v>
      </c>
    </row>
    <row r="31" spans="1:11" x14ac:dyDescent="0.3">
      <c r="A31" s="51">
        <v>25569</v>
      </c>
      <c r="B31">
        <v>1093.7154937813</v>
      </c>
    </row>
    <row r="32" spans="1:11" x14ac:dyDescent="0.3">
      <c r="A32" s="51">
        <v>25934</v>
      </c>
      <c r="B32">
        <v>1120.7433626975101</v>
      </c>
    </row>
    <row r="33" spans="1:2" x14ac:dyDescent="0.3">
      <c r="A33" s="51">
        <v>26299</v>
      </c>
      <c r="B33">
        <v>1062.0271559845901</v>
      </c>
    </row>
    <row r="34" spans="1:2" x14ac:dyDescent="0.3">
      <c r="A34" s="51">
        <v>26665</v>
      </c>
      <c r="B34">
        <v>1061.51435755436</v>
      </c>
    </row>
    <row r="35" spans="1:2" x14ac:dyDescent="0.3">
      <c r="A35" s="51">
        <v>27030</v>
      </c>
      <c r="B35">
        <v>1104.23819068952</v>
      </c>
    </row>
    <row r="36" spans="1:2" x14ac:dyDescent="0.3">
      <c r="A36" s="51">
        <v>27395</v>
      </c>
      <c r="B36">
        <v>944.62403300074504</v>
      </c>
    </row>
    <row r="37" spans="1:2" x14ac:dyDescent="0.3">
      <c r="A37" s="51">
        <v>27760</v>
      </c>
      <c r="B37">
        <v>893.81562014794395</v>
      </c>
    </row>
    <row r="38" spans="1:2" x14ac:dyDescent="0.3">
      <c r="A38" s="51">
        <v>28126</v>
      </c>
      <c r="B38">
        <v>899.21247421229202</v>
      </c>
    </row>
    <row r="39" spans="1:2" x14ac:dyDescent="0.3">
      <c r="A39" s="51">
        <v>28491</v>
      </c>
      <c r="B39">
        <v>959.92241483828798</v>
      </c>
    </row>
    <row r="40" spans="1:2" x14ac:dyDescent="0.3">
      <c r="A40" s="51">
        <v>28856</v>
      </c>
      <c r="B40">
        <v>918.37242771720503</v>
      </c>
    </row>
    <row r="41" spans="1:2" x14ac:dyDescent="0.3">
      <c r="A41" s="51">
        <v>29221</v>
      </c>
      <c r="B41">
        <v>901.24260624982503</v>
      </c>
    </row>
    <row r="42" spans="1:2" x14ac:dyDescent="0.3">
      <c r="A42" s="51">
        <v>29587</v>
      </c>
      <c r="B42">
        <v>844.98555374776595</v>
      </c>
    </row>
    <row r="43" spans="1:2" x14ac:dyDescent="0.3">
      <c r="A43" s="51">
        <v>29952</v>
      </c>
      <c r="B43">
        <v>761.11701695569195</v>
      </c>
    </row>
    <row r="44" spans="1:2" x14ac:dyDescent="0.3">
      <c r="A44" s="51">
        <v>30317</v>
      </c>
      <c r="B44">
        <v>701.52681960195696</v>
      </c>
    </row>
    <row r="45" spans="1:2" x14ac:dyDescent="0.3">
      <c r="A45" s="51">
        <v>30682</v>
      </c>
      <c r="B45">
        <v>736.43496363829297</v>
      </c>
    </row>
    <row r="46" spans="1:2" x14ac:dyDescent="0.3">
      <c r="A46" s="51">
        <v>31048</v>
      </c>
      <c r="B46">
        <v>749.27815954228004</v>
      </c>
    </row>
    <row r="47" spans="1:2" x14ac:dyDescent="0.3">
      <c r="A47" s="51">
        <v>31413</v>
      </c>
      <c r="B47">
        <v>764.89172109244703</v>
      </c>
    </row>
    <row r="48" spans="1:2" x14ac:dyDescent="0.3">
      <c r="A48" s="51">
        <v>31778</v>
      </c>
      <c r="B48">
        <v>779.14557709756798</v>
      </c>
    </row>
    <row r="49" spans="1:2" x14ac:dyDescent="0.3">
      <c r="A49" s="51">
        <v>32143</v>
      </c>
      <c r="B49">
        <v>800.85087893661603</v>
      </c>
    </row>
    <row r="50" spans="1:2" x14ac:dyDescent="0.3">
      <c r="A50" s="51">
        <v>32509</v>
      </c>
      <c r="B50">
        <v>819.13364870657801</v>
      </c>
    </row>
    <row r="51" spans="1:2" x14ac:dyDescent="0.3">
      <c r="A51" s="51">
        <v>32874</v>
      </c>
      <c r="B51">
        <v>823.58167272906996</v>
      </c>
    </row>
    <row r="52" spans="1:2" x14ac:dyDescent="0.3">
      <c r="A52" s="51">
        <v>33239</v>
      </c>
      <c r="B52">
        <v>843.37156058311302</v>
      </c>
    </row>
    <row r="53" spans="1:2" x14ac:dyDescent="0.3">
      <c r="A53" s="51">
        <v>33604</v>
      </c>
      <c r="B53">
        <v>852.04891283223401</v>
      </c>
    </row>
    <row r="54" spans="1:2" x14ac:dyDescent="0.3">
      <c r="A54" s="51">
        <v>33970</v>
      </c>
      <c r="B54">
        <v>869.06257471178503</v>
      </c>
    </row>
    <row r="55" spans="1:2" x14ac:dyDescent="0.3">
      <c r="A55" s="51">
        <v>34335</v>
      </c>
      <c r="B55">
        <v>873.896926770508</v>
      </c>
    </row>
    <row r="56" spans="1:2" x14ac:dyDescent="0.3">
      <c r="A56" s="51">
        <v>34700</v>
      </c>
      <c r="B56">
        <v>886.47694741303997</v>
      </c>
    </row>
    <row r="57" spans="1:2" x14ac:dyDescent="0.3">
      <c r="A57" s="51">
        <v>35065</v>
      </c>
      <c r="B57">
        <v>904.33754746658201</v>
      </c>
    </row>
    <row r="58" spans="1:2" x14ac:dyDescent="0.3">
      <c r="A58" s="51">
        <v>35431</v>
      </c>
      <c r="B58">
        <v>919.64019518352097</v>
      </c>
    </row>
    <row r="59" spans="1:2" x14ac:dyDescent="0.3">
      <c r="A59" s="51">
        <v>35796</v>
      </c>
      <c r="B59">
        <v>940.03534377486505</v>
      </c>
    </row>
    <row r="60" spans="1:2" x14ac:dyDescent="0.3">
      <c r="A60" s="51">
        <v>36161</v>
      </c>
      <c r="B60">
        <v>957.96787735592397</v>
      </c>
    </row>
    <row r="61" spans="1:2" x14ac:dyDescent="0.3">
      <c r="A61" s="51">
        <v>36526</v>
      </c>
      <c r="B61">
        <v>969.22355538073305</v>
      </c>
    </row>
    <row r="62" spans="1:2" x14ac:dyDescent="0.3">
      <c r="A62" s="51">
        <v>36892</v>
      </c>
      <c r="B62">
        <v>982.93266749866996</v>
      </c>
    </row>
    <row r="63" spans="1:2" x14ac:dyDescent="0.3">
      <c r="A63" s="51">
        <v>37257</v>
      </c>
      <c r="B63">
        <v>1001.23786170576</v>
      </c>
    </row>
    <row r="64" spans="1:2" x14ac:dyDescent="0.3">
      <c r="A64" s="51">
        <v>37622</v>
      </c>
      <c r="B64">
        <v>1026.3983575180901</v>
      </c>
    </row>
    <row r="65" spans="1:2" x14ac:dyDescent="0.3">
      <c r="A65" s="51">
        <v>37987</v>
      </c>
      <c r="B65">
        <v>1056.00037533726</v>
      </c>
    </row>
    <row r="66" spans="1:2" x14ac:dyDescent="0.3">
      <c r="A66" s="51">
        <v>38353</v>
      </c>
      <c r="B66">
        <v>1089.4683208398501</v>
      </c>
    </row>
    <row r="67" spans="1:2" x14ac:dyDescent="0.3">
      <c r="A67" s="51">
        <v>38718</v>
      </c>
      <c r="B67">
        <v>1129.2395160777201</v>
      </c>
    </row>
    <row r="68" spans="1:2" x14ac:dyDescent="0.3">
      <c r="A68" s="51">
        <v>39083</v>
      </c>
      <c r="B68">
        <v>1147.8665007996501</v>
      </c>
    </row>
    <row r="69" spans="1:2" x14ac:dyDescent="0.3">
      <c r="A69" s="51">
        <v>39448</v>
      </c>
      <c r="B69">
        <v>1220.71326686413</v>
      </c>
    </row>
    <row r="70" spans="1:2" x14ac:dyDescent="0.3">
      <c r="A70" s="51">
        <v>39814</v>
      </c>
      <c r="B70">
        <v>1247.46273767209</v>
      </c>
    </row>
    <row r="71" spans="1:2" x14ac:dyDescent="0.3">
      <c r="A71" s="51">
        <v>40179</v>
      </c>
      <c r="B71">
        <v>1312.6075573102501</v>
      </c>
    </row>
    <row r="72" spans="1:2" x14ac:dyDescent="0.3">
      <c r="A72" s="51">
        <v>40544</v>
      </c>
      <c r="B72">
        <v>1460.6456645185201</v>
      </c>
    </row>
    <row r="73" spans="1:2" x14ac:dyDescent="0.3">
      <c r="A73" s="51">
        <v>40909</v>
      </c>
      <c r="B73">
        <v>1558.4566235715799</v>
      </c>
    </row>
    <row r="74" spans="1:2" x14ac:dyDescent="0.3">
      <c r="A74" s="51">
        <v>41275</v>
      </c>
      <c r="B74">
        <v>1633.49404214283</v>
      </c>
    </row>
    <row r="75" spans="1:2" x14ac:dyDescent="0.3">
      <c r="A75" s="51">
        <v>41640</v>
      </c>
      <c r="B75">
        <v>1659.77614480489</v>
      </c>
    </row>
    <row r="76" spans="1:2" x14ac:dyDescent="0.3">
      <c r="A76" s="51">
        <v>42005</v>
      </c>
      <c r="B76">
        <v>1685.9861214400501</v>
      </c>
    </row>
    <row r="77" spans="1:2" x14ac:dyDescent="0.3">
      <c r="A77" s="51">
        <v>42370</v>
      </c>
      <c r="B77">
        <v>1707.6616236790701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M77"/>
  <sheetViews>
    <sheetView workbookViewId="0">
      <selection activeCell="G18" sqref="G18"/>
    </sheetView>
  </sheetViews>
  <sheetFormatPr defaultRowHeight="14" x14ac:dyDescent="0.3"/>
  <cols>
    <col min="1" max="1" width="11.33203125" customWidth="1"/>
  </cols>
  <sheetData>
    <row r="1" spans="1:13" x14ac:dyDescent="0.3">
      <c r="A1" t="s">
        <v>1557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0</v>
      </c>
    </row>
    <row r="2" spans="1:13" x14ac:dyDescent="0.3">
      <c r="A2" t="s">
        <v>388</v>
      </c>
      <c r="B2" t="s">
        <v>1559</v>
      </c>
      <c r="C2" t="s">
        <v>3644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42370</v>
      </c>
    </row>
    <row r="9" spans="1:13" x14ac:dyDescent="0.3">
      <c r="A9" t="s">
        <v>1579</v>
      </c>
      <c r="B9" t="s">
        <v>1580</v>
      </c>
      <c r="C9" s="51">
        <v>42923</v>
      </c>
      <c r="D9" s="52">
        <v>0.20555555555555557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1053.2672181370201</v>
      </c>
    </row>
    <row r="22" spans="1:11" x14ac:dyDescent="0.3">
      <c r="A22" s="51">
        <v>22282</v>
      </c>
      <c r="B22">
        <v>1055.39931989666</v>
      </c>
    </row>
    <row r="23" spans="1:11" x14ac:dyDescent="0.3">
      <c r="A23" s="51">
        <v>22647</v>
      </c>
      <c r="B23">
        <v>1064.8178966979699</v>
      </c>
    </row>
    <row r="24" spans="1:11" x14ac:dyDescent="0.3">
      <c r="A24" s="51">
        <v>23012</v>
      </c>
      <c r="B24">
        <v>1078.55425795415</v>
      </c>
    </row>
    <row r="25" spans="1:11" x14ac:dyDescent="0.3">
      <c r="A25" s="51">
        <v>23377</v>
      </c>
      <c r="B25">
        <v>1071.59190490372</v>
      </c>
    </row>
    <row r="26" spans="1:11" x14ac:dyDescent="0.3">
      <c r="A26" s="51">
        <v>23743</v>
      </c>
      <c r="B26">
        <v>1058.4720011883901</v>
      </c>
    </row>
    <row r="27" spans="1:11" x14ac:dyDescent="0.3">
      <c r="A27" s="51">
        <v>24108</v>
      </c>
      <c r="B27">
        <v>990.22583092551804</v>
      </c>
    </row>
    <row r="28" spans="1:11" x14ac:dyDescent="0.3">
      <c r="A28" s="51">
        <v>24473</v>
      </c>
      <c r="B28">
        <v>999.593528410678</v>
      </c>
    </row>
    <row r="29" spans="1:11" x14ac:dyDescent="0.3">
      <c r="A29" s="51">
        <v>24838</v>
      </c>
      <c r="B29">
        <v>983.31806901626805</v>
      </c>
    </row>
    <row r="30" spans="1:11" x14ac:dyDescent="0.3">
      <c r="A30" s="51">
        <v>25204</v>
      </c>
      <c r="B30">
        <v>1020.4900832306</v>
      </c>
    </row>
    <row r="31" spans="1:11" x14ac:dyDescent="0.3">
      <c r="A31" s="51">
        <v>25569</v>
      </c>
      <c r="B31">
        <v>1093.7154937813</v>
      </c>
    </row>
    <row r="32" spans="1:11" x14ac:dyDescent="0.3">
      <c r="A32" s="51">
        <v>25934</v>
      </c>
      <c r="B32">
        <v>1120.7433626975101</v>
      </c>
    </row>
    <row r="33" spans="1:2" x14ac:dyDescent="0.3">
      <c r="A33" s="51">
        <v>26299</v>
      </c>
      <c r="B33">
        <v>1062.0271559845901</v>
      </c>
    </row>
    <row r="34" spans="1:2" x14ac:dyDescent="0.3">
      <c r="A34" s="51">
        <v>26665</v>
      </c>
      <c r="B34">
        <v>1061.51435755436</v>
      </c>
    </row>
    <row r="35" spans="1:2" x14ac:dyDescent="0.3">
      <c r="A35" s="51">
        <v>27030</v>
      </c>
      <c r="B35">
        <v>1104.23819068952</v>
      </c>
    </row>
    <row r="36" spans="1:2" x14ac:dyDescent="0.3">
      <c r="A36" s="51">
        <v>27395</v>
      </c>
      <c r="B36">
        <v>944.62403300074504</v>
      </c>
    </row>
    <row r="37" spans="1:2" x14ac:dyDescent="0.3">
      <c r="A37" s="51">
        <v>27760</v>
      </c>
      <c r="B37">
        <v>893.81562014794395</v>
      </c>
    </row>
    <row r="38" spans="1:2" x14ac:dyDescent="0.3">
      <c r="A38" s="51">
        <v>28126</v>
      </c>
      <c r="B38">
        <v>899.21247421229202</v>
      </c>
    </row>
    <row r="39" spans="1:2" x14ac:dyDescent="0.3">
      <c r="A39" s="51">
        <v>28491</v>
      </c>
      <c r="B39">
        <v>959.92241483828798</v>
      </c>
    </row>
    <row r="40" spans="1:2" x14ac:dyDescent="0.3">
      <c r="A40" s="51">
        <v>28856</v>
      </c>
      <c r="B40">
        <v>918.37242771720503</v>
      </c>
    </row>
    <row r="41" spans="1:2" x14ac:dyDescent="0.3">
      <c r="A41" s="51">
        <v>29221</v>
      </c>
      <c r="B41">
        <v>901.24260624982503</v>
      </c>
    </row>
    <row r="42" spans="1:2" x14ac:dyDescent="0.3">
      <c r="A42" s="51">
        <v>29587</v>
      </c>
      <c r="B42">
        <v>844.98555374776595</v>
      </c>
    </row>
    <row r="43" spans="1:2" x14ac:dyDescent="0.3">
      <c r="A43" s="51">
        <v>29952</v>
      </c>
      <c r="B43">
        <v>761.11701695569195</v>
      </c>
    </row>
    <row r="44" spans="1:2" x14ac:dyDescent="0.3">
      <c r="A44" s="51">
        <v>30317</v>
      </c>
      <c r="B44">
        <v>701.52681960195696</v>
      </c>
    </row>
    <row r="45" spans="1:2" x14ac:dyDescent="0.3">
      <c r="A45" s="51">
        <v>30682</v>
      </c>
      <c r="B45">
        <v>736.43496363829297</v>
      </c>
    </row>
    <row r="46" spans="1:2" x14ac:dyDescent="0.3">
      <c r="A46" s="51">
        <v>31048</v>
      </c>
      <c r="B46">
        <v>749.27815954228004</v>
      </c>
    </row>
    <row r="47" spans="1:2" x14ac:dyDescent="0.3">
      <c r="A47" s="51">
        <v>31413</v>
      </c>
      <c r="B47">
        <v>764.89172109244703</v>
      </c>
    </row>
    <row r="48" spans="1:2" x14ac:dyDescent="0.3">
      <c r="A48" s="51">
        <v>31778</v>
      </c>
      <c r="B48">
        <v>779.14557709756798</v>
      </c>
    </row>
    <row r="49" spans="1:2" x14ac:dyDescent="0.3">
      <c r="A49" s="51">
        <v>32143</v>
      </c>
      <c r="B49">
        <v>800.85087893661603</v>
      </c>
    </row>
    <row r="50" spans="1:2" x14ac:dyDescent="0.3">
      <c r="A50" s="51">
        <v>32509</v>
      </c>
      <c r="B50">
        <v>819.13364870657801</v>
      </c>
    </row>
    <row r="51" spans="1:2" x14ac:dyDescent="0.3">
      <c r="A51" s="51">
        <v>32874</v>
      </c>
      <c r="B51">
        <v>823.58167272906996</v>
      </c>
    </row>
    <row r="52" spans="1:2" x14ac:dyDescent="0.3">
      <c r="A52" s="51">
        <v>33239</v>
      </c>
      <c r="B52">
        <v>843.37156058311302</v>
      </c>
    </row>
    <row r="53" spans="1:2" x14ac:dyDescent="0.3">
      <c r="A53" s="51">
        <v>33604</v>
      </c>
      <c r="B53">
        <v>852.04891283223401</v>
      </c>
    </row>
    <row r="54" spans="1:2" x14ac:dyDescent="0.3">
      <c r="A54" s="51">
        <v>33970</v>
      </c>
      <c r="B54">
        <v>869.06257471178503</v>
      </c>
    </row>
    <row r="55" spans="1:2" x14ac:dyDescent="0.3">
      <c r="A55" s="51">
        <v>34335</v>
      </c>
      <c r="B55">
        <v>873.896926770508</v>
      </c>
    </row>
    <row r="56" spans="1:2" x14ac:dyDescent="0.3">
      <c r="A56" s="51">
        <v>34700</v>
      </c>
      <c r="B56">
        <v>886.47694741303997</v>
      </c>
    </row>
    <row r="57" spans="1:2" x14ac:dyDescent="0.3">
      <c r="A57" s="51">
        <v>35065</v>
      </c>
      <c r="B57">
        <v>904.33754746658201</v>
      </c>
    </row>
    <row r="58" spans="1:2" x14ac:dyDescent="0.3">
      <c r="A58" s="51">
        <v>35431</v>
      </c>
      <c r="B58">
        <v>919.64019518352097</v>
      </c>
    </row>
    <row r="59" spans="1:2" x14ac:dyDescent="0.3">
      <c r="A59" s="51">
        <v>35796</v>
      </c>
      <c r="B59">
        <v>940.03534377486505</v>
      </c>
    </row>
    <row r="60" spans="1:2" x14ac:dyDescent="0.3">
      <c r="A60" s="51">
        <v>36161</v>
      </c>
      <c r="B60">
        <v>957.96787735592397</v>
      </c>
    </row>
    <row r="61" spans="1:2" x14ac:dyDescent="0.3">
      <c r="A61" s="51">
        <v>36526</v>
      </c>
      <c r="B61">
        <v>969.22355538073305</v>
      </c>
    </row>
    <row r="62" spans="1:2" x14ac:dyDescent="0.3">
      <c r="A62" s="51">
        <v>36892</v>
      </c>
      <c r="B62">
        <v>982.93266749866996</v>
      </c>
    </row>
    <row r="63" spans="1:2" x14ac:dyDescent="0.3">
      <c r="A63" s="51">
        <v>37257</v>
      </c>
      <c r="B63">
        <v>1001.23786170576</v>
      </c>
    </row>
    <row r="64" spans="1:2" x14ac:dyDescent="0.3">
      <c r="A64" s="51">
        <v>37622</v>
      </c>
      <c r="B64">
        <v>1026.3983575180901</v>
      </c>
    </row>
    <row r="65" spans="1:2" x14ac:dyDescent="0.3">
      <c r="A65" s="51">
        <v>37987</v>
      </c>
      <c r="B65">
        <v>1056.00037533726</v>
      </c>
    </row>
    <row r="66" spans="1:2" x14ac:dyDescent="0.3">
      <c r="A66" s="51">
        <v>38353</v>
      </c>
      <c r="B66">
        <v>1089.4683208398501</v>
      </c>
    </row>
    <row r="67" spans="1:2" x14ac:dyDescent="0.3">
      <c r="A67" s="51">
        <v>38718</v>
      </c>
      <c r="B67">
        <v>1129.2395160777201</v>
      </c>
    </row>
    <row r="68" spans="1:2" x14ac:dyDescent="0.3">
      <c r="A68" s="51">
        <v>39083</v>
      </c>
      <c r="B68">
        <v>1147.8665007996501</v>
      </c>
    </row>
    <row r="69" spans="1:2" x14ac:dyDescent="0.3">
      <c r="A69" s="51">
        <v>39448</v>
      </c>
      <c r="B69">
        <v>1220.71326686413</v>
      </c>
    </row>
    <row r="70" spans="1:2" x14ac:dyDescent="0.3">
      <c r="A70" s="51">
        <v>39814</v>
      </c>
      <c r="B70">
        <v>1247.46273767209</v>
      </c>
    </row>
    <row r="71" spans="1:2" x14ac:dyDescent="0.3">
      <c r="A71" s="51">
        <v>40179</v>
      </c>
      <c r="B71">
        <v>1312.6075573102501</v>
      </c>
    </row>
    <row r="72" spans="1:2" x14ac:dyDescent="0.3">
      <c r="A72" s="51">
        <v>40544</v>
      </c>
      <c r="B72">
        <v>1460.6456645185201</v>
      </c>
    </row>
    <row r="73" spans="1:2" x14ac:dyDescent="0.3">
      <c r="A73" s="51">
        <v>40909</v>
      </c>
      <c r="B73">
        <v>1558.4566235715799</v>
      </c>
    </row>
    <row r="74" spans="1:2" x14ac:dyDescent="0.3">
      <c r="A74" s="51">
        <v>41275</v>
      </c>
      <c r="B74">
        <v>1633.49404214283</v>
      </c>
    </row>
    <row r="75" spans="1:2" x14ac:dyDescent="0.3">
      <c r="A75" s="51">
        <v>41640</v>
      </c>
      <c r="B75">
        <v>1659.77614480489</v>
      </c>
    </row>
    <row r="76" spans="1:2" x14ac:dyDescent="0.3">
      <c r="A76" s="51">
        <v>42005</v>
      </c>
      <c r="B76">
        <v>1685.9861214400501</v>
      </c>
    </row>
    <row r="77" spans="1:2" x14ac:dyDescent="0.3">
      <c r="A77" s="51">
        <v>42370</v>
      </c>
      <c r="B77">
        <v>1707.6616236790701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"/>
  <sheetViews>
    <sheetView topLeftCell="A1048555" workbookViewId="0">
      <selection activeCell="A1048576" sqref="A1048576"/>
    </sheetView>
  </sheetViews>
  <sheetFormatPr defaultRowHeight="1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A825-30A7-4A10-8F58-5BA98F8CF4EC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0</v>
      </c>
    </row>
    <row r="2" spans="1:13" x14ac:dyDescent="0.3">
      <c r="A2" t="s">
        <v>388</v>
      </c>
      <c r="B2" t="s">
        <v>1559</v>
      </c>
      <c r="C2" t="s">
        <v>3644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1056.7264958554599</v>
      </c>
    </row>
    <row r="22" spans="1:11" x14ac:dyDescent="0.3">
      <c r="A22" s="51">
        <v>22282</v>
      </c>
      <c r="B22">
        <v>1058.9646494078199</v>
      </c>
    </row>
    <row r="23" spans="1:11" x14ac:dyDescent="0.3">
      <c r="A23" s="51">
        <v>22647</v>
      </c>
      <c r="B23">
        <v>1067.60952897012</v>
      </c>
    </row>
    <row r="24" spans="1:11" x14ac:dyDescent="0.3">
      <c r="A24" s="51">
        <v>23012</v>
      </c>
      <c r="B24">
        <v>1079.8109282705</v>
      </c>
    </row>
    <row r="25" spans="1:11" x14ac:dyDescent="0.3">
      <c r="A25" s="51">
        <v>23377</v>
      </c>
      <c r="B25">
        <v>1070.76106595797</v>
      </c>
    </row>
    <row r="26" spans="1:11" x14ac:dyDescent="0.3">
      <c r="A26" s="51">
        <v>23743</v>
      </c>
      <c r="B26">
        <v>1055.26811332902</v>
      </c>
    </row>
    <row r="27" spans="1:11" x14ac:dyDescent="0.3">
      <c r="A27" s="51">
        <v>24108</v>
      </c>
      <c r="B27">
        <v>984.63839381844002</v>
      </c>
    </row>
    <row r="28" spans="1:11" x14ac:dyDescent="0.3">
      <c r="A28" s="51">
        <v>24473</v>
      </c>
      <c r="B28">
        <v>991.03603661001603</v>
      </c>
    </row>
    <row r="29" spans="1:11" x14ac:dyDescent="0.3">
      <c r="A29" s="51">
        <v>24838</v>
      </c>
      <c r="B29">
        <v>972.10421726714401</v>
      </c>
    </row>
    <row r="30" spans="1:11" x14ac:dyDescent="0.3">
      <c r="A30" s="51">
        <v>25204</v>
      </c>
      <c r="B30">
        <v>1006.51289679159</v>
      </c>
    </row>
    <row r="31" spans="1:11" x14ac:dyDescent="0.3">
      <c r="A31" s="51">
        <v>25569</v>
      </c>
      <c r="B31">
        <v>1077.13956925567</v>
      </c>
    </row>
    <row r="32" spans="1:11" x14ac:dyDescent="0.3">
      <c r="A32" s="51">
        <v>25934</v>
      </c>
      <c r="B32">
        <v>1103.29609016568</v>
      </c>
    </row>
    <row r="33" spans="1:2" x14ac:dyDescent="0.3">
      <c r="A33" s="51">
        <v>26299</v>
      </c>
      <c r="B33">
        <v>1045.96352150184</v>
      </c>
    </row>
    <row r="34" spans="1:2" x14ac:dyDescent="0.3">
      <c r="A34" s="51">
        <v>26665</v>
      </c>
      <c r="B34">
        <v>1046.2196521630101</v>
      </c>
    </row>
    <row r="35" spans="1:2" x14ac:dyDescent="0.3">
      <c r="A35" s="51">
        <v>27030</v>
      </c>
      <c r="B35">
        <v>1088.60901670149</v>
      </c>
    </row>
    <row r="36" spans="1:2" x14ac:dyDescent="0.3">
      <c r="A36" s="51">
        <v>27395</v>
      </c>
      <c r="B36">
        <v>930.66722680945395</v>
      </c>
    </row>
    <row r="37" spans="1:2" x14ac:dyDescent="0.3">
      <c r="A37" s="51">
        <v>27760</v>
      </c>
      <c r="B37">
        <v>879.043798137934</v>
      </c>
    </row>
    <row r="38" spans="1:2" x14ac:dyDescent="0.3">
      <c r="A38" s="51">
        <v>28126</v>
      </c>
      <c r="B38">
        <v>882.05845527171698</v>
      </c>
    </row>
    <row r="39" spans="1:2" x14ac:dyDescent="0.3">
      <c r="A39" s="51">
        <v>28491</v>
      </c>
      <c r="B39">
        <v>939.22006841481596</v>
      </c>
    </row>
    <row r="40" spans="1:2" x14ac:dyDescent="0.3">
      <c r="A40" s="51">
        <v>28856</v>
      </c>
      <c r="B40">
        <v>897.376506721449</v>
      </c>
    </row>
    <row r="41" spans="1:2" x14ac:dyDescent="0.3">
      <c r="A41" s="51">
        <v>29221</v>
      </c>
      <c r="B41">
        <v>881.15751974382204</v>
      </c>
    </row>
    <row r="42" spans="1:2" x14ac:dyDescent="0.3">
      <c r="A42" s="51">
        <v>29587</v>
      </c>
      <c r="B42">
        <v>828.39826597584204</v>
      </c>
    </row>
    <row r="43" spans="1:2" x14ac:dyDescent="0.3">
      <c r="A43" s="51">
        <v>29952</v>
      </c>
      <c r="B43">
        <v>749.34868725572699</v>
      </c>
    </row>
    <row r="44" spans="1:2" x14ac:dyDescent="0.3">
      <c r="A44" s="51">
        <v>30317</v>
      </c>
      <c r="B44">
        <v>693.94997633924902</v>
      </c>
    </row>
    <row r="45" spans="1:2" x14ac:dyDescent="0.3">
      <c r="A45" s="51">
        <v>30682</v>
      </c>
      <c r="B45">
        <v>731.34522937728502</v>
      </c>
    </row>
    <row r="46" spans="1:2" x14ac:dyDescent="0.3">
      <c r="A46" s="51">
        <v>31048</v>
      </c>
      <c r="B46">
        <v>745.85876384674896</v>
      </c>
    </row>
    <row r="47" spans="1:2" x14ac:dyDescent="0.3">
      <c r="A47" s="51">
        <v>31413</v>
      </c>
      <c r="B47">
        <v>761.91595886219204</v>
      </c>
    </row>
    <row r="48" spans="1:2" x14ac:dyDescent="0.3">
      <c r="A48" s="51">
        <v>31778</v>
      </c>
      <c r="B48">
        <v>775.63732424130603</v>
      </c>
    </row>
    <row r="49" spans="1:2" x14ac:dyDescent="0.3">
      <c r="A49" s="51">
        <v>32143</v>
      </c>
      <c r="B49">
        <v>796.08648614157698</v>
      </c>
    </row>
    <row r="50" spans="1:2" x14ac:dyDescent="0.3">
      <c r="A50" s="51">
        <v>32509</v>
      </c>
      <c r="B50">
        <v>812.89001894169496</v>
      </c>
    </row>
    <row r="51" spans="1:2" x14ac:dyDescent="0.3">
      <c r="A51" s="51">
        <v>32874</v>
      </c>
      <c r="B51">
        <v>816.07779200288201</v>
      </c>
    </row>
    <row r="52" spans="1:2" x14ac:dyDescent="0.3">
      <c r="A52" s="51">
        <v>33239</v>
      </c>
      <c r="B52">
        <v>834.656722262828</v>
      </c>
    </row>
    <row r="53" spans="1:2" x14ac:dyDescent="0.3">
      <c r="A53" s="51">
        <v>33604</v>
      </c>
      <c r="B53">
        <v>842.33350858506003</v>
      </c>
    </row>
    <row r="54" spans="1:2" x14ac:dyDescent="0.3">
      <c r="A54" s="51">
        <v>33970</v>
      </c>
      <c r="B54">
        <v>858.32466420864205</v>
      </c>
    </row>
    <row r="55" spans="1:2" x14ac:dyDescent="0.3">
      <c r="A55" s="51">
        <v>34335</v>
      </c>
      <c r="B55">
        <v>862.29463143231305</v>
      </c>
    </row>
    <row r="56" spans="1:2" x14ac:dyDescent="0.3">
      <c r="A56" s="51">
        <v>34700</v>
      </c>
      <c r="B56">
        <v>873.88567555013003</v>
      </c>
    </row>
    <row r="57" spans="1:2" x14ac:dyDescent="0.3">
      <c r="A57" s="51">
        <v>35065</v>
      </c>
      <c r="B57">
        <v>890.63121787535101</v>
      </c>
    </row>
    <row r="58" spans="1:2" x14ac:dyDescent="0.3">
      <c r="A58" s="51">
        <v>35431</v>
      </c>
      <c r="B58">
        <v>904.87000141989597</v>
      </c>
    </row>
    <row r="59" spans="1:2" x14ac:dyDescent="0.3">
      <c r="A59" s="51">
        <v>35796</v>
      </c>
      <c r="B59">
        <v>924.27201261481298</v>
      </c>
    </row>
    <row r="60" spans="1:2" x14ac:dyDescent="0.3">
      <c r="A60" s="51">
        <v>36161</v>
      </c>
      <c r="B60">
        <v>941.59093580896501</v>
      </c>
    </row>
    <row r="61" spans="1:2" x14ac:dyDescent="0.3">
      <c r="A61" s="51">
        <v>36526</v>
      </c>
      <c r="B61">
        <v>952.803601637508</v>
      </c>
    </row>
    <row r="62" spans="1:2" x14ac:dyDescent="0.3">
      <c r="A62" s="51">
        <v>36892</v>
      </c>
      <c r="B62">
        <v>966.93752567304</v>
      </c>
    </row>
    <row r="63" spans="1:2" x14ac:dyDescent="0.3">
      <c r="A63" s="51">
        <v>37257</v>
      </c>
      <c r="B63">
        <v>986.02254464818895</v>
      </c>
    </row>
    <row r="64" spans="1:2" x14ac:dyDescent="0.3">
      <c r="A64" s="51">
        <v>37622</v>
      </c>
      <c r="B64">
        <v>1012.104452798</v>
      </c>
    </row>
    <row r="65" spans="1:2" x14ac:dyDescent="0.3">
      <c r="A65" s="51">
        <v>37987</v>
      </c>
      <c r="B65">
        <v>1042.5545315223501</v>
      </c>
    </row>
    <row r="66" spans="1:2" x14ac:dyDescent="0.3">
      <c r="A66" s="51">
        <v>38353</v>
      </c>
      <c r="B66">
        <v>1076.6178292741299</v>
      </c>
    </row>
    <row r="67" spans="1:2" x14ac:dyDescent="0.3">
      <c r="A67" s="51">
        <v>38718</v>
      </c>
      <c r="B67">
        <v>1116.6299330995801</v>
      </c>
    </row>
    <row r="68" spans="1:2" x14ac:dyDescent="0.3">
      <c r="A68" s="51">
        <v>39083</v>
      </c>
      <c r="B68">
        <v>1135.49112995427</v>
      </c>
    </row>
    <row r="69" spans="1:2" x14ac:dyDescent="0.3">
      <c r="A69" s="51">
        <v>39448</v>
      </c>
      <c r="B69">
        <v>1207.83409670282</v>
      </c>
    </row>
    <row r="70" spans="1:2" x14ac:dyDescent="0.3">
      <c r="A70" s="51">
        <v>39814</v>
      </c>
      <c r="B70">
        <v>1234.54011949451</v>
      </c>
    </row>
    <row r="71" spans="1:2" x14ac:dyDescent="0.3">
      <c r="A71" s="51">
        <v>40179</v>
      </c>
      <c r="B71">
        <v>1299.3452116406199</v>
      </c>
    </row>
    <row r="72" spans="1:2" x14ac:dyDescent="0.3">
      <c r="A72" s="51">
        <v>40544</v>
      </c>
      <c r="B72">
        <v>1446.37145979305</v>
      </c>
    </row>
    <row r="73" spans="1:2" x14ac:dyDescent="0.3">
      <c r="A73" s="51">
        <v>40909</v>
      </c>
      <c r="B73">
        <v>1543.76368731207</v>
      </c>
    </row>
    <row r="74" spans="1:2" x14ac:dyDescent="0.3">
      <c r="A74" s="51">
        <v>41275</v>
      </c>
      <c r="B74">
        <v>1618.59791068154</v>
      </c>
    </row>
    <row r="75" spans="1:2" x14ac:dyDescent="0.3">
      <c r="A75" s="51">
        <v>41640</v>
      </c>
      <c r="B75">
        <v>1627.10807176004</v>
      </c>
    </row>
    <row r="76" spans="1:2" x14ac:dyDescent="0.3">
      <c r="A76" s="51">
        <v>42005</v>
      </c>
      <c r="B76">
        <v>1624.3411899027999</v>
      </c>
    </row>
    <row r="77" spans="1:2" x14ac:dyDescent="0.3">
      <c r="A77" s="51">
        <v>42370</v>
      </c>
      <c r="B77">
        <v>1641.83470284491</v>
      </c>
    </row>
    <row r="78" spans="1:2" x14ac:dyDescent="0.3">
      <c r="A78" s="51">
        <v>42736</v>
      </c>
      <c r="B78">
        <v>1736.31159427233</v>
      </c>
    </row>
    <row r="79" spans="1:2" x14ac:dyDescent="0.3">
      <c r="A79" s="51">
        <v>43101</v>
      </c>
      <c r="B79">
        <v>1803.96896015623</v>
      </c>
    </row>
    <row r="80" spans="1:2" x14ac:dyDescent="0.3">
      <c r="A80" s="51">
        <v>43466</v>
      </c>
      <c r="B80">
        <v>1880.26207730699</v>
      </c>
    </row>
    <row r="81" spans="1:2" x14ac:dyDescent="0.3">
      <c r="A81" s="51">
        <v>43831</v>
      </c>
      <c r="B81">
        <v>1848.2502955922901</v>
      </c>
    </row>
  </sheetData>
  <hyperlinks>
    <hyperlink ref="A1" location="'Contents'!A1" display="Go to Menu Sheet" xr:uid="{95C7C045-2751-4E70-B568-18688BDB5E1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BEF9-AFFC-4EC1-83F5-27BD4B24CF22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3646</v>
      </c>
    </row>
    <row r="2" spans="1:13" x14ac:dyDescent="0.3">
      <c r="A2" t="s">
        <v>388</v>
      </c>
      <c r="B2" t="s">
        <v>1559</v>
      </c>
      <c r="C2" t="s">
        <v>3647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5642.7645871299101</v>
      </c>
    </row>
    <row r="22" spans="1:11" x14ac:dyDescent="0.3">
      <c r="A22" s="51">
        <v>22282</v>
      </c>
      <c r="B22">
        <v>5853.1707808251103</v>
      </c>
    </row>
    <row r="23" spans="1:11" x14ac:dyDescent="0.3">
      <c r="A23" s="51">
        <v>22647</v>
      </c>
      <c r="B23">
        <v>5711.18203820696</v>
      </c>
    </row>
    <row r="24" spans="1:11" x14ac:dyDescent="0.3">
      <c r="A24" s="51">
        <v>23012</v>
      </c>
      <c r="B24">
        <v>5323.4933178245901</v>
      </c>
    </row>
    <row r="25" spans="1:11" x14ac:dyDescent="0.3">
      <c r="A25" s="51">
        <v>23377</v>
      </c>
      <c r="B25">
        <v>5772.6494377446998</v>
      </c>
    </row>
    <row r="26" spans="1:11" x14ac:dyDescent="0.3">
      <c r="A26" s="51">
        <v>23743</v>
      </c>
      <c r="B26">
        <v>6286.2310485899197</v>
      </c>
    </row>
    <row r="27" spans="1:11" x14ac:dyDescent="0.3">
      <c r="A27" s="51">
        <v>24108</v>
      </c>
      <c r="B27">
        <v>6151.9271199152199</v>
      </c>
    </row>
    <row r="28" spans="1:11" x14ac:dyDescent="0.3">
      <c r="A28" s="51">
        <v>24473</v>
      </c>
      <c r="B28">
        <v>6255.1831996068004</v>
      </c>
    </row>
    <row r="29" spans="1:11" x14ac:dyDescent="0.3">
      <c r="A29" s="51">
        <v>24838</v>
      </c>
      <c r="B29">
        <v>6460.7871731293399</v>
      </c>
    </row>
    <row r="30" spans="1:11" x14ac:dyDescent="0.3">
      <c r="A30" s="51">
        <v>25204</v>
      </c>
      <c r="B30">
        <v>6980.8985843047403</v>
      </c>
    </row>
    <row r="31" spans="1:11" x14ac:dyDescent="0.3">
      <c r="A31" s="51">
        <v>25569</v>
      </c>
      <c r="B31">
        <v>7084.18058852998</v>
      </c>
    </row>
    <row r="32" spans="1:11" x14ac:dyDescent="0.3">
      <c r="A32" s="51">
        <v>25934</v>
      </c>
      <c r="B32">
        <v>7368.0766689498496</v>
      </c>
    </row>
    <row r="33" spans="1:2" x14ac:dyDescent="0.3">
      <c r="A33" s="51">
        <v>26299</v>
      </c>
      <c r="B33">
        <v>7368.5066662668796</v>
      </c>
    </row>
    <row r="34" spans="1:2" x14ac:dyDescent="0.3">
      <c r="A34" s="51">
        <v>26665</v>
      </c>
      <c r="B34">
        <v>7453.7544492777297</v>
      </c>
    </row>
    <row r="35" spans="1:2" x14ac:dyDescent="0.3">
      <c r="A35" s="51">
        <v>27030</v>
      </c>
      <c r="B35">
        <v>7740.85501645365</v>
      </c>
    </row>
    <row r="36" spans="1:2" x14ac:dyDescent="0.3">
      <c r="A36" s="51">
        <v>27395</v>
      </c>
      <c r="B36">
        <v>7617.9434458056203</v>
      </c>
    </row>
    <row r="37" spans="1:2" x14ac:dyDescent="0.3">
      <c r="A37" s="51">
        <v>27760</v>
      </c>
      <c r="B37">
        <v>7350.8285666497904</v>
      </c>
    </row>
    <row r="38" spans="1:2" x14ac:dyDescent="0.3">
      <c r="A38" s="51">
        <v>28126</v>
      </c>
      <c r="B38">
        <v>7743.5826053153196</v>
      </c>
    </row>
    <row r="39" spans="1:2" x14ac:dyDescent="0.3">
      <c r="A39" s="51">
        <v>28491</v>
      </c>
      <c r="B39">
        <v>7285.4411715450697</v>
      </c>
    </row>
    <row r="40" spans="1:2" x14ac:dyDescent="0.3">
      <c r="A40" s="51">
        <v>28856</v>
      </c>
      <c r="B40">
        <v>7910.3637428172497</v>
      </c>
    </row>
    <row r="41" spans="1:2" x14ac:dyDescent="0.3">
      <c r="A41" s="51">
        <v>29221</v>
      </c>
      <c r="B41">
        <v>7908.0214842566902</v>
      </c>
    </row>
    <row r="42" spans="1:2" x14ac:dyDescent="0.3">
      <c r="A42" s="51">
        <v>29587</v>
      </c>
      <c r="B42">
        <v>7380.67524400815</v>
      </c>
    </row>
    <row r="43" spans="1:2" x14ac:dyDescent="0.3">
      <c r="A43" s="51">
        <v>29952</v>
      </c>
      <c r="B43">
        <v>7210.3465199659204</v>
      </c>
    </row>
    <row r="44" spans="1:2" x14ac:dyDescent="0.3">
      <c r="A44" s="51">
        <v>30317</v>
      </c>
      <c r="B44">
        <v>7403.7267039224298</v>
      </c>
    </row>
    <row r="45" spans="1:2" x14ac:dyDescent="0.3">
      <c r="A45" s="51">
        <v>30682</v>
      </c>
      <c r="B45">
        <v>7399.8881239610801</v>
      </c>
    </row>
    <row r="46" spans="1:2" x14ac:dyDescent="0.3">
      <c r="A46" s="51">
        <v>31048</v>
      </c>
      <c r="B46">
        <v>6904.64390150495</v>
      </c>
    </row>
    <row r="47" spans="1:2" x14ac:dyDescent="0.3">
      <c r="A47" s="51">
        <v>31413</v>
      </c>
      <c r="B47">
        <v>7214.2707026746302</v>
      </c>
    </row>
    <row r="48" spans="1:2" x14ac:dyDescent="0.3">
      <c r="A48" s="51">
        <v>31778</v>
      </c>
      <c r="B48">
        <v>7294.0651915948101</v>
      </c>
    </row>
    <row r="49" spans="1:2" x14ac:dyDescent="0.3">
      <c r="A49" s="51">
        <v>32143</v>
      </c>
      <c r="B49">
        <v>7104.1834440700604</v>
      </c>
    </row>
    <row r="50" spans="1:2" x14ac:dyDescent="0.3">
      <c r="A50" s="51">
        <v>32509</v>
      </c>
      <c r="B50">
        <v>6497.42493901544</v>
      </c>
    </row>
    <row r="51" spans="1:2" x14ac:dyDescent="0.3">
      <c r="A51" s="51">
        <v>32874</v>
      </c>
      <c r="B51">
        <v>6245.7091510517603</v>
      </c>
    </row>
    <row r="52" spans="1:2" x14ac:dyDescent="0.3">
      <c r="A52" s="51">
        <v>33239</v>
      </c>
      <c r="B52">
        <v>6721.2778327322003</v>
      </c>
    </row>
    <row r="53" spans="1:2" x14ac:dyDescent="0.3">
      <c r="A53" s="51">
        <v>33604</v>
      </c>
      <c r="B53">
        <v>7157.3295919884304</v>
      </c>
    </row>
    <row r="54" spans="1:2" x14ac:dyDescent="0.3">
      <c r="A54" s="51">
        <v>33970</v>
      </c>
      <c r="B54">
        <v>7644.237492231</v>
      </c>
    </row>
    <row r="55" spans="1:2" x14ac:dyDescent="0.3">
      <c r="A55" s="51">
        <v>34335</v>
      </c>
      <c r="B55">
        <v>7988.6453102409996</v>
      </c>
    </row>
    <row r="56" spans="1:2" x14ac:dyDescent="0.3">
      <c r="A56" s="51">
        <v>34700</v>
      </c>
      <c r="B56">
        <v>7666.5304444939902</v>
      </c>
    </row>
    <row r="57" spans="1:2" x14ac:dyDescent="0.3">
      <c r="A57" s="51">
        <v>35065</v>
      </c>
      <c r="B57">
        <v>7994.2429171964905</v>
      </c>
    </row>
    <row r="58" spans="1:2" x14ac:dyDescent="0.3">
      <c r="A58" s="51">
        <v>35431</v>
      </c>
      <c r="B58">
        <v>8543.0263777574492</v>
      </c>
    </row>
    <row r="59" spans="1:2" x14ac:dyDescent="0.3">
      <c r="A59" s="51">
        <v>35796</v>
      </c>
      <c r="B59">
        <v>8772.0651555234199</v>
      </c>
    </row>
    <row r="60" spans="1:2" x14ac:dyDescent="0.3">
      <c r="A60" s="51">
        <v>36161</v>
      </c>
      <c r="B60">
        <v>8381.2539982949802</v>
      </c>
    </row>
    <row r="61" spans="1:2" x14ac:dyDescent="0.3">
      <c r="A61" s="51">
        <v>36526</v>
      </c>
      <c r="B61">
        <v>8224.1108190436698</v>
      </c>
    </row>
    <row r="62" spans="1:2" x14ac:dyDescent="0.3">
      <c r="A62" s="51">
        <v>36892</v>
      </c>
      <c r="B62">
        <v>7776.1395409609604</v>
      </c>
    </row>
    <row r="63" spans="1:2" x14ac:dyDescent="0.3">
      <c r="A63" s="51">
        <v>37257</v>
      </c>
      <c r="B63">
        <v>6854.2951722616699</v>
      </c>
    </row>
    <row r="64" spans="1:2" x14ac:dyDescent="0.3">
      <c r="A64" s="51">
        <v>37622</v>
      </c>
      <c r="B64">
        <v>7380.46747487842</v>
      </c>
    </row>
    <row r="65" spans="1:2" x14ac:dyDescent="0.3">
      <c r="A65" s="51">
        <v>37987</v>
      </c>
      <c r="B65">
        <v>7962.4127228862599</v>
      </c>
    </row>
    <row r="66" spans="1:2" x14ac:dyDescent="0.3">
      <c r="A66" s="51">
        <v>38353</v>
      </c>
      <c r="B66">
        <v>8577.8665381500996</v>
      </c>
    </row>
    <row r="67" spans="1:2" x14ac:dyDescent="0.3">
      <c r="A67" s="51">
        <v>38718</v>
      </c>
      <c r="B67">
        <v>9174.5029253327193</v>
      </c>
    </row>
    <row r="68" spans="1:2" x14ac:dyDescent="0.3">
      <c r="A68" s="51">
        <v>39083</v>
      </c>
      <c r="B68">
        <v>9901.5098851002404</v>
      </c>
    </row>
    <row r="69" spans="1:2" x14ac:dyDescent="0.3">
      <c r="A69" s="51">
        <v>39448</v>
      </c>
      <c r="B69">
        <v>10201.4761916191</v>
      </c>
    </row>
    <row r="70" spans="1:2" x14ac:dyDescent="0.3">
      <c r="A70" s="51">
        <v>39814</v>
      </c>
      <c r="B70">
        <v>9502.2440544927194</v>
      </c>
    </row>
    <row r="71" spans="1:2" x14ac:dyDescent="0.3">
      <c r="A71" s="51">
        <v>40179</v>
      </c>
      <c r="B71">
        <v>10385.964431955499</v>
      </c>
    </row>
    <row r="72" spans="1:2" x14ac:dyDescent="0.3">
      <c r="A72" s="51">
        <v>40544</v>
      </c>
      <c r="B72">
        <v>10883.315359488999</v>
      </c>
    </row>
    <row r="73" spans="1:2" x14ac:dyDescent="0.3">
      <c r="A73" s="51">
        <v>40909</v>
      </c>
      <c r="B73">
        <v>10649.8372874572</v>
      </c>
    </row>
    <row r="74" spans="1:2" x14ac:dyDescent="0.3">
      <c r="A74" s="51">
        <v>41275</v>
      </c>
      <c r="B74">
        <v>10784.6306992057</v>
      </c>
    </row>
    <row r="75" spans="1:2" x14ac:dyDescent="0.3">
      <c r="A75" s="51">
        <v>41640</v>
      </c>
      <c r="B75">
        <v>10398.6940069464</v>
      </c>
    </row>
    <row r="76" spans="1:2" x14ac:dyDescent="0.3">
      <c r="A76" s="51">
        <v>42005</v>
      </c>
      <c r="B76">
        <v>10568.1578087083</v>
      </c>
    </row>
    <row r="77" spans="1:2" x14ac:dyDescent="0.3">
      <c r="A77" s="51">
        <v>42370</v>
      </c>
      <c r="B77">
        <v>10239.4813479933</v>
      </c>
    </row>
    <row r="78" spans="1:2" x14ac:dyDescent="0.3">
      <c r="A78" s="51">
        <v>42736</v>
      </c>
      <c r="B78">
        <v>10419.455405819799</v>
      </c>
    </row>
    <row r="79" spans="1:2" x14ac:dyDescent="0.3">
      <c r="A79" s="51">
        <v>43101</v>
      </c>
      <c r="B79">
        <v>10049.5552391482</v>
      </c>
    </row>
    <row r="80" spans="1:2" x14ac:dyDescent="0.3">
      <c r="A80" s="51">
        <v>43466</v>
      </c>
      <c r="B80">
        <v>9742.4554171288601</v>
      </c>
    </row>
    <row r="81" spans="1:2" x14ac:dyDescent="0.3">
      <c r="A81" s="51">
        <v>43831</v>
      </c>
      <c r="B81">
        <v>8692.7080463019793</v>
      </c>
    </row>
  </sheetData>
  <hyperlinks>
    <hyperlink ref="A1" location="'Contents'!A1" display="Go to Menu Sheet" xr:uid="{02E1D238-07D1-4CE7-88D1-175C3623351F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3BB54-5936-4914-9348-EDD9C4BD6BB8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3648</v>
      </c>
    </row>
    <row r="2" spans="1:13" x14ac:dyDescent="0.3">
      <c r="A2" t="s">
        <v>388</v>
      </c>
      <c r="B2" t="s">
        <v>1559</v>
      </c>
      <c r="C2" t="s">
        <v>3649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19378.325276084099</v>
      </c>
    </row>
    <row r="22" spans="1:11" x14ac:dyDescent="0.3">
      <c r="A22" s="51">
        <v>22282</v>
      </c>
      <c r="B22">
        <v>19468.768299553001</v>
      </c>
    </row>
    <row r="23" spans="1:11" x14ac:dyDescent="0.3">
      <c r="A23" s="51">
        <v>22647</v>
      </c>
      <c r="B23">
        <v>19245.6057524971</v>
      </c>
    </row>
    <row r="24" spans="1:11" x14ac:dyDescent="0.3">
      <c r="A24" s="51">
        <v>23012</v>
      </c>
      <c r="B24">
        <v>20053.351026921198</v>
      </c>
    </row>
    <row r="25" spans="1:11" x14ac:dyDescent="0.3">
      <c r="A25" s="51">
        <v>23377</v>
      </c>
      <c r="B25">
        <v>21035.9026922183</v>
      </c>
    </row>
    <row r="26" spans="1:11" x14ac:dyDescent="0.3">
      <c r="A26" s="51">
        <v>23743</v>
      </c>
      <c r="B26">
        <v>21861.9296757339</v>
      </c>
    </row>
    <row r="27" spans="1:11" x14ac:dyDescent="0.3">
      <c r="A27" s="51">
        <v>24108</v>
      </c>
      <c r="B27">
        <v>21877.530745731099</v>
      </c>
    </row>
    <row r="28" spans="1:11" x14ac:dyDescent="0.3">
      <c r="A28" s="51">
        <v>24473</v>
      </c>
      <c r="B28">
        <v>22964.6733986814</v>
      </c>
    </row>
    <row r="29" spans="1:11" x14ac:dyDescent="0.3">
      <c r="A29" s="51">
        <v>24838</v>
      </c>
      <c r="B29">
        <v>23712.865996352899</v>
      </c>
    </row>
    <row r="30" spans="1:11" x14ac:dyDescent="0.3">
      <c r="A30" s="51">
        <v>25204</v>
      </c>
      <c r="B30">
        <v>24857.521807837202</v>
      </c>
    </row>
    <row r="31" spans="1:11" x14ac:dyDescent="0.3">
      <c r="A31" s="51">
        <v>25569</v>
      </c>
      <c r="B31">
        <v>26120.621072966202</v>
      </c>
    </row>
    <row r="32" spans="1:11" x14ac:dyDescent="0.3">
      <c r="A32" s="51">
        <v>25934</v>
      </c>
      <c r="B32">
        <v>26263.451018845601</v>
      </c>
    </row>
    <row r="33" spans="1:2" x14ac:dyDescent="0.3">
      <c r="A33" s="51">
        <v>26299</v>
      </c>
      <c r="B33">
        <v>26793.948351517702</v>
      </c>
    </row>
    <row r="34" spans="1:2" x14ac:dyDescent="0.3">
      <c r="A34" s="51">
        <v>26665</v>
      </c>
      <c r="B34">
        <v>27077.127743478999</v>
      </c>
    </row>
    <row r="35" spans="1:2" x14ac:dyDescent="0.3">
      <c r="A35" s="51">
        <v>27030</v>
      </c>
      <c r="B35">
        <v>27483.649405042601</v>
      </c>
    </row>
    <row r="36" spans="1:2" x14ac:dyDescent="0.3">
      <c r="A36" s="51">
        <v>27395</v>
      </c>
      <c r="B36">
        <v>27513.815703775101</v>
      </c>
    </row>
    <row r="37" spans="1:2" x14ac:dyDescent="0.3">
      <c r="A37" s="51">
        <v>27760</v>
      </c>
      <c r="B37">
        <v>27944.195528231201</v>
      </c>
    </row>
    <row r="38" spans="1:2" x14ac:dyDescent="0.3">
      <c r="A38" s="51">
        <v>28126</v>
      </c>
      <c r="B38">
        <v>28625.132506917798</v>
      </c>
    </row>
    <row r="39" spans="1:2" x14ac:dyDescent="0.3">
      <c r="A39" s="51">
        <v>28491</v>
      </c>
      <c r="B39">
        <v>28547.9478967551</v>
      </c>
    </row>
    <row r="40" spans="1:2" x14ac:dyDescent="0.3">
      <c r="A40" s="51">
        <v>28856</v>
      </c>
      <c r="B40">
        <v>29383.033041405299</v>
      </c>
    </row>
    <row r="41" spans="1:2" x14ac:dyDescent="0.3">
      <c r="A41" s="51">
        <v>29221</v>
      </c>
      <c r="B41">
        <v>29907.796663662299</v>
      </c>
    </row>
    <row r="42" spans="1:2" x14ac:dyDescent="0.3">
      <c r="A42" s="51">
        <v>29587</v>
      </c>
      <c r="B42">
        <v>30419.4868563251</v>
      </c>
    </row>
    <row r="43" spans="1:2" x14ac:dyDescent="0.3">
      <c r="A43" s="51">
        <v>29952</v>
      </c>
      <c r="B43">
        <v>30912.188201434099</v>
      </c>
    </row>
    <row r="44" spans="1:2" x14ac:dyDescent="0.3">
      <c r="A44" s="51">
        <v>30317</v>
      </c>
      <c r="B44">
        <v>29850.1578179192</v>
      </c>
    </row>
    <row r="45" spans="1:2" x14ac:dyDescent="0.3">
      <c r="A45" s="51">
        <v>30682</v>
      </c>
      <c r="B45">
        <v>30866.2222578728</v>
      </c>
    </row>
    <row r="46" spans="1:2" x14ac:dyDescent="0.3">
      <c r="A46" s="51">
        <v>31048</v>
      </c>
      <c r="B46">
        <v>32045.312329039101</v>
      </c>
    </row>
    <row r="47" spans="1:2" x14ac:dyDescent="0.3">
      <c r="A47" s="51">
        <v>31413</v>
      </c>
      <c r="B47">
        <v>32797.179643199197</v>
      </c>
    </row>
    <row r="48" spans="1:2" x14ac:dyDescent="0.3">
      <c r="A48" s="51">
        <v>31778</v>
      </c>
      <c r="B48">
        <v>33126.195391693</v>
      </c>
    </row>
    <row r="49" spans="1:2" x14ac:dyDescent="0.3">
      <c r="A49" s="51">
        <v>32143</v>
      </c>
      <c r="B49">
        <v>34460.279739963204</v>
      </c>
    </row>
    <row r="50" spans="1:2" x14ac:dyDescent="0.3">
      <c r="A50" s="51">
        <v>32509</v>
      </c>
      <c r="B50">
        <v>35190.164729371703</v>
      </c>
    </row>
    <row r="51" spans="1:2" x14ac:dyDescent="0.3">
      <c r="A51" s="51">
        <v>32874</v>
      </c>
      <c r="B51">
        <v>35911.3720771917</v>
      </c>
    </row>
    <row r="52" spans="1:2" x14ac:dyDescent="0.3">
      <c r="A52" s="51">
        <v>33239</v>
      </c>
      <c r="B52">
        <v>35315.505949352897</v>
      </c>
    </row>
    <row r="53" spans="1:2" x14ac:dyDescent="0.3">
      <c r="A53" s="51">
        <v>33604</v>
      </c>
      <c r="B53">
        <v>35033.389667475203</v>
      </c>
    </row>
    <row r="54" spans="1:2" x14ac:dyDescent="0.3">
      <c r="A54" s="51">
        <v>33970</v>
      </c>
      <c r="B54">
        <v>36090.384205315597</v>
      </c>
    </row>
    <row r="55" spans="1:2" x14ac:dyDescent="0.3">
      <c r="A55" s="51">
        <v>34335</v>
      </c>
      <c r="B55">
        <v>37133.0413139226</v>
      </c>
    </row>
    <row r="56" spans="1:2" x14ac:dyDescent="0.3">
      <c r="A56" s="51">
        <v>34700</v>
      </c>
      <c r="B56">
        <v>38095.129006194598</v>
      </c>
    </row>
    <row r="57" spans="1:2" x14ac:dyDescent="0.3">
      <c r="A57" s="51">
        <v>35065</v>
      </c>
      <c r="B57">
        <v>39056.168009904897</v>
      </c>
    </row>
    <row r="58" spans="1:2" x14ac:dyDescent="0.3">
      <c r="A58" s="51">
        <v>35431</v>
      </c>
      <c r="B58">
        <v>40153.6147166066</v>
      </c>
    </row>
    <row r="59" spans="1:2" x14ac:dyDescent="0.3">
      <c r="A59" s="51">
        <v>35796</v>
      </c>
      <c r="B59">
        <v>41555.944908078498</v>
      </c>
    </row>
    <row r="60" spans="1:2" x14ac:dyDescent="0.3">
      <c r="A60" s="51">
        <v>36161</v>
      </c>
      <c r="B60">
        <v>43168.298722163301</v>
      </c>
    </row>
    <row r="61" spans="1:2" x14ac:dyDescent="0.3">
      <c r="A61" s="51">
        <v>36526</v>
      </c>
      <c r="B61">
        <v>44334.416392441599</v>
      </c>
    </row>
    <row r="62" spans="1:2" x14ac:dyDescent="0.3">
      <c r="A62" s="51">
        <v>36892</v>
      </c>
      <c r="B62">
        <v>44585.211192886702</v>
      </c>
    </row>
    <row r="63" spans="1:2" x14ac:dyDescent="0.3">
      <c r="A63" s="51">
        <v>37257</v>
      </c>
      <c r="B63">
        <v>45806.719404001902</v>
      </c>
    </row>
    <row r="64" spans="1:2" x14ac:dyDescent="0.3">
      <c r="A64" s="51">
        <v>37622</v>
      </c>
      <c r="B64">
        <v>46595.923489312401</v>
      </c>
    </row>
    <row r="65" spans="1:2" x14ac:dyDescent="0.3">
      <c r="A65" s="51">
        <v>37987</v>
      </c>
      <c r="B65">
        <v>47926.725859864899</v>
      </c>
    </row>
    <row r="66" spans="1:2" x14ac:dyDescent="0.3">
      <c r="A66" s="51">
        <v>38353</v>
      </c>
      <c r="B66">
        <v>48813.916412246297</v>
      </c>
    </row>
    <row r="67" spans="1:2" x14ac:dyDescent="0.3">
      <c r="A67" s="51">
        <v>38718</v>
      </c>
      <c r="B67">
        <v>49443.232286200902</v>
      </c>
    </row>
    <row r="68" spans="1:2" x14ac:dyDescent="0.3">
      <c r="A68" s="51">
        <v>39083</v>
      </c>
      <c r="B68">
        <v>51024.209161879997</v>
      </c>
    </row>
    <row r="69" spans="1:2" x14ac:dyDescent="0.3">
      <c r="A69" s="51">
        <v>39448</v>
      </c>
      <c r="B69">
        <v>51841.260997127698</v>
      </c>
    </row>
    <row r="70" spans="1:2" x14ac:dyDescent="0.3">
      <c r="A70" s="51">
        <v>39814</v>
      </c>
      <c r="B70">
        <v>51767.402458870798</v>
      </c>
    </row>
    <row r="71" spans="1:2" x14ac:dyDescent="0.3">
      <c r="A71" s="51">
        <v>40179</v>
      </c>
      <c r="B71">
        <v>52022.125596187601</v>
      </c>
    </row>
    <row r="72" spans="1:2" x14ac:dyDescent="0.3">
      <c r="A72" s="51">
        <v>40544</v>
      </c>
      <c r="B72">
        <v>52567.761923865903</v>
      </c>
    </row>
    <row r="73" spans="1:2" x14ac:dyDescent="0.3">
      <c r="A73" s="51">
        <v>40909</v>
      </c>
      <c r="B73">
        <v>53682.032143953198</v>
      </c>
    </row>
    <row r="74" spans="1:2" x14ac:dyDescent="0.3">
      <c r="A74" s="51">
        <v>41275</v>
      </c>
      <c r="B74">
        <v>54129.935768946503</v>
      </c>
    </row>
    <row r="75" spans="1:2" x14ac:dyDescent="0.3">
      <c r="A75" s="51">
        <v>41640</v>
      </c>
      <c r="B75">
        <v>54679.4164458288</v>
      </c>
    </row>
    <row r="76" spans="1:2" x14ac:dyDescent="0.3">
      <c r="A76" s="51">
        <v>42005</v>
      </c>
      <c r="B76">
        <v>55079.892343368097</v>
      </c>
    </row>
    <row r="77" spans="1:2" x14ac:dyDescent="0.3">
      <c r="A77" s="51">
        <v>42370</v>
      </c>
      <c r="B77">
        <v>55728.682255109103</v>
      </c>
    </row>
    <row r="78" spans="1:2" x14ac:dyDescent="0.3">
      <c r="A78" s="51">
        <v>42736</v>
      </c>
      <c r="B78">
        <v>56058.465951436599</v>
      </c>
    </row>
    <row r="79" spans="1:2" x14ac:dyDescent="0.3">
      <c r="A79" s="51">
        <v>43101</v>
      </c>
      <c r="B79">
        <v>56832.050482057501</v>
      </c>
    </row>
    <row r="80" spans="1:2" x14ac:dyDescent="0.3">
      <c r="A80" s="51">
        <v>43466</v>
      </c>
      <c r="B80">
        <v>57183.379347623799</v>
      </c>
    </row>
    <row r="81" spans="1:2" x14ac:dyDescent="0.3">
      <c r="A81" s="51">
        <v>43831</v>
      </c>
      <c r="B81">
        <v>56307.280684865204</v>
      </c>
    </row>
  </sheetData>
  <hyperlinks>
    <hyperlink ref="A1" location="'Contents'!A1" display="Go to Menu Sheet" xr:uid="{72D83C3B-A515-4A32-8049-73F76D8DC543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59C96-623E-4EAC-A731-F24A57763A02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3650</v>
      </c>
    </row>
    <row r="2" spans="1:13" x14ac:dyDescent="0.3">
      <c r="A2" t="s">
        <v>388</v>
      </c>
      <c r="B2" t="s">
        <v>1559</v>
      </c>
      <c r="C2" t="s">
        <v>3651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372.03173761164601</v>
      </c>
    </row>
    <row r="22" spans="1:11" x14ac:dyDescent="0.3">
      <c r="A22" s="51">
        <v>22282</v>
      </c>
      <c r="B22">
        <v>383.78447965132398</v>
      </c>
    </row>
    <row r="23" spans="1:11" x14ac:dyDescent="0.3">
      <c r="A23" s="51">
        <v>22647</v>
      </c>
      <c r="B23">
        <v>393.63355739020801</v>
      </c>
    </row>
    <row r="24" spans="1:11" x14ac:dyDescent="0.3">
      <c r="A24" s="51">
        <v>23012</v>
      </c>
      <c r="B24">
        <v>380.956072248368</v>
      </c>
    </row>
    <row r="25" spans="1:11" x14ac:dyDescent="0.3">
      <c r="A25" s="51">
        <v>23377</v>
      </c>
      <c r="B25">
        <v>410.57146377248802</v>
      </c>
    </row>
    <row r="26" spans="1:11" x14ac:dyDescent="0.3">
      <c r="A26" s="51">
        <v>23743</v>
      </c>
      <c r="B26">
        <v>404.78809877126702</v>
      </c>
    </row>
    <row r="27" spans="1:11" x14ac:dyDescent="0.3">
      <c r="A27" s="51">
        <v>24108</v>
      </c>
      <c r="B27">
        <v>402.30300245840999</v>
      </c>
    </row>
    <row r="28" spans="1:11" x14ac:dyDescent="0.3">
      <c r="A28" s="51">
        <v>24473</v>
      </c>
      <c r="B28">
        <v>382.20770876454498</v>
      </c>
    </row>
    <row r="29" spans="1:11" x14ac:dyDescent="0.3">
      <c r="A29" s="51">
        <v>24838</v>
      </c>
      <c r="B29">
        <v>405.53367508705799</v>
      </c>
    </row>
    <row r="30" spans="1:11" x14ac:dyDescent="0.3">
      <c r="A30" s="51">
        <v>25204</v>
      </c>
      <c r="B30">
        <v>398.94996995559598</v>
      </c>
    </row>
    <row r="31" spans="1:11" x14ac:dyDescent="0.3">
      <c r="A31" s="51">
        <v>25569</v>
      </c>
      <c r="B31">
        <v>411.184392056864</v>
      </c>
    </row>
    <row r="32" spans="1:11" x14ac:dyDescent="0.3">
      <c r="A32" s="51">
        <v>25934</v>
      </c>
      <c r="B32">
        <v>380.94864810312401</v>
      </c>
    </row>
    <row r="33" spans="1:2" x14ac:dyDescent="0.3">
      <c r="A33" s="51">
        <v>26299</v>
      </c>
      <c r="B33">
        <v>322.33444386785499</v>
      </c>
    </row>
    <row r="34" spans="1:2" x14ac:dyDescent="0.3">
      <c r="A34" s="51">
        <v>26665</v>
      </c>
      <c r="B34">
        <v>328.07187631260001</v>
      </c>
    </row>
    <row r="35" spans="1:2" x14ac:dyDescent="0.3">
      <c r="A35" s="51">
        <v>27030</v>
      </c>
      <c r="B35">
        <v>353.76260733438698</v>
      </c>
    </row>
    <row r="36" spans="1:2" x14ac:dyDescent="0.3">
      <c r="A36" s="51">
        <v>27395</v>
      </c>
      <c r="B36">
        <v>332.88806419236897</v>
      </c>
    </row>
    <row r="37" spans="1:2" x14ac:dyDescent="0.3">
      <c r="A37" s="51">
        <v>27760</v>
      </c>
      <c r="B37">
        <v>343.94817890153797</v>
      </c>
    </row>
    <row r="38" spans="1:2" x14ac:dyDescent="0.3">
      <c r="A38" s="51">
        <v>28126</v>
      </c>
      <c r="B38">
        <v>344.43556998721698</v>
      </c>
    </row>
    <row r="39" spans="1:2" x14ac:dyDescent="0.3">
      <c r="A39" s="51">
        <v>28491</v>
      </c>
      <c r="B39">
        <v>359.09064820561201</v>
      </c>
    </row>
    <row r="40" spans="1:2" x14ac:dyDescent="0.3">
      <c r="A40" s="51">
        <v>28856</v>
      </c>
      <c r="B40">
        <v>366.24118377234601</v>
      </c>
    </row>
    <row r="41" spans="1:2" x14ac:dyDescent="0.3">
      <c r="A41" s="51">
        <v>29221</v>
      </c>
      <c r="B41">
        <v>359.45627395023598</v>
      </c>
    </row>
    <row r="42" spans="1:2" x14ac:dyDescent="0.3">
      <c r="A42" s="51">
        <v>29587</v>
      </c>
      <c r="B42">
        <v>375.427477617536</v>
      </c>
    </row>
    <row r="43" spans="1:2" x14ac:dyDescent="0.3">
      <c r="A43" s="51">
        <v>29952</v>
      </c>
      <c r="B43">
        <v>373.55137579166501</v>
      </c>
    </row>
    <row r="44" spans="1:2" x14ac:dyDescent="0.3">
      <c r="A44" s="51">
        <v>30317</v>
      </c>
      <c r="B44">
        <v>378.09200126778501</v>
      </c>
    </row>
    <row r="45" spans="1:2" x14ac:dyDescent="0.3">
      <c r="A45" s="51">
        <v>30682</v>
      </c>
      <c r="B45">
        <v>386.06145975519502</v>
      </c>
    </row>
    <row r="46" spans="1:2" x14ac:dyDescent="0.3">
      <c r="A46" s="51">
        <v>31048</v>
      </c>
      <c r="B46">
        <v>388.64433848922903</v>
      </c>
    </row>
    <row r="47" spans="1:2" x14ac:dyDescent="0.3">
      <c r="A47" s="51">
        <v>31413</v>
      </c>
      <c r="B47">
        <v>394.335163840468</v>
      </c>
    </row>
    <row r="48" spans="1:2" x14ac:dyDescent="0.3">
      <c r="A48" s="51">
        <v>31778</v>
      </c>
      <c r="B48">
        <v>398.58819650117999</v>
      </c>
    </row>
    <row r="49" spans="1:2" x14ac:dyDescent="0.3">
      <c r="A49" s="51">
        <v>32143</v>
      </c>
      <c r="B49">
        <v>397.76196474640898</v>
      </c>
    </row>
    <row r="50" spans="1:2" x14ac:dyDescent="0.3">
      <c r="A50" s="51">
        <v>32509</v>
      </c>
      <c r="B50">
        <v>398.85216749534902</v>
      </c>
    </row>
    <row r="51" spans="1:2" x14ac:dyDescent="0.3">
      <c r="A51" s="51">
        <v>32874</v>
      </c>
      <c r="B51">
        <v>411.16466211483203</v>
      </c>
    </row>
    <row r="52" spans="1:2" x14ac:dyDescent="0.3">
      <c r="A52" s="51">
        <v>33239</v>
      </c>
      <c r="B52">
        <v>415.71480426922</v>
      </c>
    </row>
    <row r="53" spans="1:2" x14ac:dyDescent="0.3">
      <c r="A53" s="51">
        <v>33604</v>
      </c>
      <c r="B53">
        <v>428.66105893187898</v>
      </c>
    </row>
    <row r="54" spans="1:2" x14ac:dyDescent="0.3">
      <c r="A54" s="51">
        <v>33970</v>
      </c>
      <c r="B54">
        <v>439.23005083637901</v>
      </c>
    </row>
    <row r="55" spans="1:2" x14ac:dyDescent="0.3">
      <c r="A55" s="51">
        <v>34335</v>
      </c>
      <c r="B55">
        <v>446.65486828706503</v>
      </c>
    </row>
    <row r="56" spans="1:2" x14ac:dyDescent="0.3">
      <c r="A56" s="51">
        <v>34700</v>
      </c>
      <c r="B56">
        <v>459.61341710079103</v>
      </c>
    </row>
    <row r="57" spans="1:2" x14ac:dyDescent="0.3">
      <c r="A57" s="51">
        <v>35065</v>
      </c>
      <c r="B57">
        <v>470.27477136835603</v>
      </c>
    </row>
    <row r="58" spans="1:2" x14ac:dyDescent="0.3">
      <c r="A58" s="51">
        <v>35431</v>
      </c>
      <c r="B58">
        <v>481.122490171197</v>
      </c>
    </row>
    <row r="59" spans="1:2" x14ac:dyDescent="0.3">
      <c r="A59" s="51">
        <v>35796</v>
      </c>
      <c r="B59">
        <v>495.62680806723898</v>
      </c>
    </row>
    <row r="60" spans="1:2" x14ac:dyDescent="0.3">
      <c r="A60" s="51">
        <v>36161</v>
      </c>
      <c r="B60">
        <v>508.38527429110599</v>
      </c>
    </row>
    <row r="61" spans="1:2" x14ac:dyDescent="0.3">
      <c r="A61" s="51">
        <v>36526</v>
      </c>
      <c r="B61">
        <v>524.94590684568198</v>
      </c>
    </row>
    <row r="62" spans="1:2" x14ac:dyDescent="0.3">
      <c r="A62" s="51">
        <v>36892</v>
      </c>
      <c r="B62">
        <v>541.29170397458404</v>
      </c>
    </row>
    <row r="63" spans="1:2" x14ac:dyDescent="0.3">
      <c r="A63" s="51">
        <v>37257</v>
      </c>
      <c r="B63">
        <v>551.903158863405</v>
      </c>
    </row>
    <row r="64" spans="1:2" x14ac:dyDescent="0.3">
      <c r="A64" s="51">
        <v>37622</v>
      </c>
      <c r="B64">
        <v>568.13932244510397</v>
      </c>
    </row>
    <row r="65" spans="1:2" x14ac:dyDescent="0.3">
      <c r="A65" s="51">
        <v>37987</v>
      </c>
      <c r="B65">
        <v>588.32735025940406</v>
      </c>
    </row>
    <row r="66" spans="1:2" x14ac:dyDescent="0.3">
      <c r="A66" s="51">
        <v>38353</v>
      </c>
      <c r="B66">
        <v>617.54274876295301</v>
      </c>
    </row>
    <row r="67" spans="1:2" x14ac:dyDescent="0.3">
      <c r="A67" s="51">
        <v>38718</v>
      </c>
      <c r="B67">
        <v>649.93003178648803</v>
      </c>
    </row>
    <row r="68" spans="1:2" x14ac:dyDescent="0.3">
      <c r="A68" s="51">
        <v>39083</v>
      </c>
      <c r="B68">
        <v>687.32315320117505</v>
      </c>
    </row>
    <row r="69" spans="1:2" x14ac:dyDescent="0.3">
      <c r="A69" s="51">
        <v>39448</v>
      </c>
      <c r="B69">
        <v>720.357114994482</v>
      </c>
    </row>
    <row r="70" spans="1:2" x14ac:dyDescent="0.3">
      <c r="A70" s="51">
        <v>39814</v>
      </c>
      <c r="B70">
        <v>748.29617055172105</v>
      </c>
    </row>
    <row r="71" spans="1:2" x14ac:dyDescent="0.3">
      <c r="A71" s="51">
        <v>40179</v>
      </c>
      <c r="B71">
        <v>781.15357767729802</v>
      </c>
    </row>
    <row r="72" spans="1:2" x14ac:dyDescent="0.3">
      <c r="A72" s="51">
        <v>40544</v>
      </c>
      <c r="B72">
        <v>822.19184921661304</v>
      </c>
    </row>
    <row r="73" spans="1:2" x14ac:dyDescent="0.3">
      <c r="A73" s="51">
        <v>40909</v>
      </c>
      <c r="B73">
        <v>865.76193571546503</v>
      </c>
    </row>
    <row r="74" spans="1:2" x14ac:dyDescent="0.3">
      <c r="A74" s="51">
        <v>41275</v>
      </c>
      <c r="B74">
        <v>907.27691820965697</v>
      </c>
    </row>
    <row r="75" spans="1:2" x14ac:dyDescent="0.3">
      <c r="A75" s="51">
        <v>41640</v>
      </c>
      <c r="B75">
        <v>951.332075867762</v>
      </c>
    </row>
    <row r="76" spans="1:2" x14ac:dyDescent="0.3">
      <c r="A76" s="51">
        <v>42005</v>
      </c>
      <c r="B76">
        <v>1002.38879511154</v>
      </c>
    </row>
    <row r="77" spans="1:2" x14ac:dyDescent="0.3">
      <c r="A77" s="51">
        <v>42370</v>
      </c>
      <c r="B77">
        <v>1061.99763191432</v>
      </c>
    </row>
    <row r="78" spans="1:2" x14ac:dyDescent="0.3">
      <c r="A78" s="51">
        <v>42736</v>
      </c>
      <c r="B78">
        <v>1127.1668862690401</v>
      </c>
    </row>
    <row r="79" spans="1:2" x14ac:dyDescent="0.3">
      <c r="A79" s="51">
        <v>43101</v>
      </c>
      <c r="B79">
        <v>1203.06228114956</v>
      </c>
    </row>
    <row r="80" spans="1:2" x14ac:dyDescent="0.3">
      <c r="A80" s="51">
        <v>43466</v>
      </c>
      <c r="B80">
        <v>1287.82150232565</v>
      </c>
    </row>
    <row r="81" spans="1:2" x14ac:dyDescent="0.3">
      <c r="A81" s="51">
        <v>43831</v>
      </c>
      <c r="B81">
        <v>1305.2593319376499</v>
      </c>
    </row>
  </sheetData>
  <hyperlinks>
    <hyperlink ref="A1" location="'Contents'!A1" display="Go to Menu Sheet" xr:uid="{52B0BC09-DDE9-4EA9-82D9-D56E10AEDDAE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EA99-A3B6-4CA5-8637-972EAC80B6FD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3652</v>
      </c>
    </row>
    <row r="2" spans="1:13" x14ac:dyDescent="0.3">
      <c r="A2" t="s">
        <v>388</v>
      </c>
      <c r="B2" t="s">
        <v>1559</v>
      </c>
      <c r="C2" t="s">
        <v>3653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0.47291666666666665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407.79204463488202</v>
      </c>
    </row>
    <row r="22" spans="1:11" x14ac:dyDescent="0.3">
      <c r="A22" s="51">
        <v>22282</v>
      </c>
      <c r="B22">
        <v>425.23896947788</v>
      </c>
    </row>
    <row r="23" spans="1:11" x14ac:dyDescent="0.3">
      <c r="A23" s="51">
        <v>22647</v>
      </c>
      <c r="B23">
        <v>443.98522094361402</v>
      </c>
    </row>
    <row r="24" spans="1:11" x14ac:dyDescent="0.3">
      <c r="A24" s="51">
        <v>23012</v>
      </c>
      <c r="B24">
        <v>459.81383492862602</v>
      </c>
    </row>
    <row r="25" spans="1:11" x14ac:dyDescent="0.3">
      <c r="A25" s="51">
        <v>23377</v>
      </c>
      <c r="B25">
        <v>480.31069480805002</v>
      </c>
    </row>
    <row r="26" spans="1:11" x14ac:dyDescent="0.3">
      <c r="A26" s="51">
        <v>23743</v>
      </c>
      <c r="B26">
        <v>497.230545200547</v>
      </c>
    </row>
    <row r="27" spans="1:11" x14ac:dyDescent="0.3">
      <c r="A27" s="51">
        <v>24108</v>
      </c>
      <c r="B27">
        <v>517.71698679915903</v>
      </c>
    </row>
    <row r="28" spans="1:11" x14ac:dyDescent="0.3">
      <c r="A28" s="51">
        <v>24473</v>
      </c>
      <c r="B28">
        <v>536.99067441367004</v>
      </c>
    </row>
    <row r="29" spans="1:11" x14ac:dyDescent="0.3">
      <c r="A29" s="51">
        <v>24838</v>
      </c>
      <c r="B29">
        <v>580.95589705161603</v>
      </c>
    </row>
    <row r="30" spans="1:11" x14ac:dyDescent="0.3">
      <c r="A30" s="51">
        <v>25204</v>
      </c>
      <c r="B30">
        <v>653.114869563355</v>
      </c>
    </row>
    <row r="31" spans="1:11" x14ac:dyDescent="0.3">
      <c r="A31" s="51">
        <v>25569</v>
      </c>
      <c r="B31">
        <v>744.92418991884597</v>
      </c>
    </row>
    <row r="32" spans="1:11" x14ac:dyDescent="0.3">
      <c r="A32" s="51">
        <v>25934</v>
      </c>
      <c r="B32">
        <v>910.24780792107902</v>
      </c>
    </row>
    <row r="33" spans="1:2" x14ac:dyDescent="0.3">
      <c r="A33" s="51">
        <v>26299</v>
      </c>
      <c r="B33">
        <v>1114.43654822905</v>
      </c>
    </row>
    <row r="34" spans="1:2" x14ac:dyDescent="0.3">
      <c r="A34" s="51">
        <v>26665</v>
      </c>
      <c r="B34">
        <v>1307.15160922878</v>
      </c>
    </row>
    <row r="35" spans="1:2" x14ac:dyDescent="0.3">
      <c r="A35" s="51">
        <v>27030</v>
      </c>
      <c r="B35">
        <v>1372.81364945118</v>
      </c>
    </row>
    <row r="36" spans="1:2" x14ac:dyDescent="0.3">
      <c r="A36" s="51">
        <v>27395</v>
      </c>
      <c r="B36">
        <v>1435.2566580745499</v>
      </c>
    </row>
    <row r="37" spans="1:2" x14ac:dyDescent="0.3">
      <c r="A37" s="51">
        <v>27760</v>
      </c>
      <c r="B37">
        <v>1529.0126131499501</v>
      </c>
    </row>
    <row r="38" spans="1:2" x14ac:dyDescent="0.3">
      <c r="A38" s="51">
        <v>28126</v>
      </c>
      <c r="B38">
        <v>1647.3187856982099</v>
      </c>
    </row>
    <row r="39" spans="1:2" x14ac:dyDescent="0.3">
      <c r="A39" s="51">
        <v>28491</v>
      </c>
      <c r="B39">
        <v>1811.1739654533601</v>
      </c>
    </row>
    <row r="40" spans="1:2" x14ac:dyDescent="0.3">
      <c r="A40" s="51">
        <v>28856</v>
      </c>
      <c r="B40">
        <v>1954.6466053454999</v>
      </c>
    </row>
    <row r="41" spans="1:2" x14ac:dyDescent="0.3">
      <c r="A41" s="51">
        <v>29221</v>
      </c>
      <c r="B41">
        <v>2109.01472060784</v>
      </c>
    </row>
    <row r="42" spans="1:2" x14ac:dyDescent="0.3">
      <c r="A42" s="51">
        <v>29587</v>
      </c>
      <c r="B42">
        <v>2219.7178176007001</v>
      </c>
    </row>
    <row r="43" spans="1:2" x14ac:dyDescent="0.3">
      <c r="A43" s="51">
        <v>29952</v>
      </c>
      <c r="B43">
        <v>2405.8569276927901</v>
      </c>
    </row>
    <row r="44" spans="1:2" x14ac:dyDescent="0.3">
      <c r="A44" s="51">
        <v>30317</v>
      </c>
      <c r="B44">
        <v>2631.2438058390499</v>
      </c>
    </row>
    <row r="45" spans="1:2" x14ac:dyDescent="0.3">
      <c r="A45" s="51">
        <v>30682</v>
      </c>
      <c r="B45">
        <v>2758.3051100675698</v>
      </c>
    </row>
    <row r="46" spans="1:2" x14ac:dyDescent="0.3">
      <c r="A46" s="51">
        <v>31048</v>
      </c>
      <c r="B46">
        <v>2849.4594669315602</v>
      </c>
    </row>
    <row r="47" spans="1:2" x14ac:dyDescent="0.3">
      <c r="A47" s="51">
        <v>31413</v>
      </c>
      <c r="B47">
        <v>2967.5813042193499</v>
      </c>
    </row>
    <row r="48" spans="1:2" x14ac:dyDescent="0.3">
      <c r="A48" s="51">
        <v>31778</v>
      </c>
      <c r="B48">
        <v>3193.8198409750098</v>
      </c>
    </row>
    <row r="49" spans="1:2" x14ac:dyDescent="0.3">
      <c r="A49" s="51">
        <v>32143</v>
      </c>
      <c r="B49">
        <v>3671.4251488577102</v>
      </c>
    </row>
    <row r="50" spans="1:2" x14ac:dyDescent="0.3">
      <c r="A50" s="51">
        <v>32509</v>
      </c>
      <c r="B50">
        <v>4002.7616009394101</v>
      </c>
    </row>
    <row r="51" spans="1:2" x14ac:dyDescent="0.3">
      <c r="A51" s="51">
        <v>32874</v>
      </c>
      <c r="B51">
        <v>4133.4583063181599</v>
      </c>
    </row>
    <row r="52" spans="1:2" x14ac:dyDescent="0.3">
      <c r="A52" s="51">
        <v>33239</v>
      </c>
      <c r="B52">
        <v>4309.26038048602</v>
      </c>
    </row>
    <row r="53" spans="1:2" x14ac:dyDescent="0.3">
      <c r="A53" s="51">
        <v>33604</v>
      </c>
      <c r="B53">
        <v>4313.9051907349904</v>
      </c>
    </row>
    <row r="54" spans="1:2" x14ac:dyDescent="0.3">
      <c r="A54" s="51">
        <v>33970</v>
      </c>
      <c r="B54">
        <v>4284.79218586553</v>
      </c>
    </row>
    <row r="55" spans="1:2" x14ac:dyDescent="0.3">
      <c r="A55" s="51">
        <v>34335</v>
      </c>
      <c r="B55">
        <v>4332.0230958807897</v>
      </c>
    </row>
    <row r="56" spans="1:2" x14ac:dyDescent="0.3">
      <c r="A56" s="51">
        <v>34700</v>
      </c>
      <c r="B56">
        <v>4525.7716767157199</v>
      </c>
    </row>
    <row r="57" spans="1:2" x14ac:dyDescent="0.3">
      <c r="A57" s="51">
        <v>35065</v>
      </c>
      <c r="B57">
        <v>4676.4544268482596</v>
      </c>
    </row>
    <row r="58" spans="1:2" x14ac:dyDescent="0.3">
      <c r="A58" s="51">
        <v>35431</v>
      </c>
      <c r="B58">
        <v>4948.4085364167704</v>
      </c>
    </row>
    <row r="59" spans="1:2" x14ac:dyDescent="0.3">
      <c r="A59" s="51">
        <v>35796</v>
      </c>
      <c r="B59">
        <v>4858.6971624924699</v>
      </c>
    </row>
    <row r="60" spans="1:2" x14ac:dyDescent="0.3">
      <c r="A60" s="51">
        <v>36161</v>
      </c>
      <c r="B60">
        <v>5214.4592741306797</v>
      </c>
    </row>
    <row r="61" spans="1:2" x14ac:dyDescent="0.3">
      <c r="A61" s="51">
        <v>36526</v>
      </c>
      <c r="B61">
        <v>5211.0769760946096</v>
      </c>
    </row>
    <row r="62" spans="1:2" x14ac:dyDescent="0.3">
      <c r="A62" s="51">
        <v>36892</v>
      </c>
      <c r="B62">
        <v>5126.3665289684204</v>
      </c>
    </row>
    <row r="63" spans="1:2" x14ac:dyDescent="0.3">
      <c r="A63" s="51">
        <v>37257</v>
      </c>
      <c r="B63">
        <v>5341.9358637093301</v>
      </c>
    </row>
    <row r="64" spans="1:2" x14ac:dyDescent="0.3">
      <c r="A64" s="51">
        <v>37622</v>
      </c>
      <c r="B64">
        <v>5493.1790602299998</v>
      </c>
    </row>
    <row r="65" spans="1:2" x14ac:dyDescent="0.3">
      <c r="A65" s="51">
        <v>37987</v>
      </c>
      <c r="B65">
        <v>5542.2866977980302</v>
      </c>
    </row>
    <row r="66" spans="1:2" x14ac:dyDescent="0.3">
      <c r="A66" s="51">
        <v>38353</v>
      </c>
      <c r="B66">
        <v>5686.78380176469</v>
      </c>
    </row>
    <row r="67" spans="1:2" x14ac:dyDescent="0.3">
      <c r="A67" s="51">
        <v>38718</v>
      </c>
      <c r="B67">
        <v>6038.7820584154497</v>
      </c>
    </row>
    <row r="68" spans="1:2" x14ac:dyDescent="0.3">
      <c r="A68" s="51">
        <v>39083</v>
      </c>
      <c r="B68">
        <v>6400.72110320706</v>
      </c>
    </row>
    <row r="69" spans="1:2" x14ac:dyDescent="0.3">
      <c r="A69" s="51">
        <v>39448</v>
      </c>
      <c r="B69">
        <v>6657.8429366571499</v>
      </c>
    </row>
    <row r="70" spans="1:2" x14ac:dyDescent="0.3">
      <c r="A70" s="51">
        <v>39814</v>
      </c>
      <c r="B70">
        <v>6029.2080052358797</v>
      </c>
    </row>
    <row r="71" spans="1:2" x14ac:dyDescent="0.3">
      <c r="A71" s="51">
        <v>40179</v>
      </c>
      <c r="B71">
        <v>6434.8124852682204</v>
      </c>
    </row>
    <row r="72" spans="1:2" x14ac:dyDescent="0.3">
      <c r="A72" s="51">
        <v>40544</v>
      </c>
      <c r="B72">
        <v>6728.19153082508</v>
      </c>
    </row>
    <row r="73" spans="1:2" x14ac:dyDescent="0.3">
      <c r="A73" s="51">
        <v>40909</v>
      </c>
      <c r="B73">
        <v>6944.8091492797203</v>
      </c>
    </row>
    <row r="74" spans="1:2" x14ac:dyDescent="0.3">
      <c r="A74" s="51">
        <v>41275</v>
      </c>
      <c r="B74">
        <v>7646.3584975436197</v>
      </c>
    </row>
    <row r="75" spans="1:2" x14ac:dyDescent="0.3">
      <c r="A75" s="51">
        <v>41640</v>
      </c>
      <c r="B75">
        <v>7864.2321538155102</v>
      </c>
    </row>
    <row r="76" spans="1:2" x14ac:dyDescent="0.3">
      <c r="A76" s="51">
        <v>42005</v>
      </c>
      <c r="B76">
        <v>7613.6985202734604</v>
      </c>
    </row>
    <row r="77" spans="1:2" x14ac:dyDescent="0.3">
      <c r="A77" s="51">
        <v>42370</v>
      </c>
      <c r="B77">
        <v>7797.2150650985004</v>
      </c>
    </row>
    <row r="78" spans="1:2" x14ac:dyDescent="0.3">
      <c r="A78" s="51">
        <v>42736</v>
      </c>
      <c r="B78">
        <v>7859.3543334848</v>
      </c>
    </row>
    <row r="79" spans="1:2" x14ac:dyDescent="0.3">
      <c r="A79" s="51">
        <v>43101</v>
      </c>
      <c r="B79">
        <v>8032.8921915257397</v>
      </c>
    </row>
    <row r="80" spans="1:2" x14ac:dyDescent="0.3">
      <c r="A80" s="51">
        <v>43466</v>
      </c>
      <c r="B80">
        <v>8097.6449522824296</v>
      </c>
    </row>
    <row r="81" spans="1:2" x14ac:dyDescent="0.3">
      <c r="A81" s="51">
        <v>43831</v>
      </c>
      <c r="B81">
        <v>7306.5024584938501</v>
      </c>
    </row>
  </sheetData>
  <hyperlinks>
    <hyperlink ref="A1" location="'Contents'!A1" display="Go to Menu Sheet" xr:uid="{01F804C7-47F6-4485-8F7E-3E5982CC554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CEED-7976-471F-A5DD-9011F72181D1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3654</v>
      </c>
    </row>
    <row r="2" spans="1:13" x14ac:dyDescent="0.3">
      <c r="A2" t="s">
        <v>388</v>
      </c>
      <c r="B2" t="s">
        <v>1559</v>
      </c>
      <c r="C2" t="s">
        <v>3655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3417.3520158013998</v>
      </c>
    </row>
    <row r="22" spans="1:11" x14ac:dyDescent="0.3">
      <c r="A22" s="51">
        <v>22282</v>
      </c>
      <c r="B22">
        <v>3660.3917453988101</v>
      </c>
    </row>
    <row r="23" spans="1:11" x14ac:dyDescent="0.3">
      <c r="A23" s="51">
        <v>22647</v>
      </c>
      <c r="B23">
        <v>3740.4332309664801</v>
      </c>
    </row>
    <row r="24" spans="1:11" x14ac:dyDescent="0.3">
      <c r="A24" s="51">
        <v>23012</v>
      </c>
      <c r="B24">
        <v>3664.9780636630499</v>
      </c>
    </row>
    <row r="25" spans="1:11" x14ac:dyDescent="0.3">
      <c r="A25" s="51">
        <v>23377</v>
      </c>
      <c r="B25">
        <v>3685.4928463111501</v>
      </c>
    </row>
    <row r="26" spans="1:11" x14ac:dyDescent="0.3">
      <c r="A26" s="51">
        <v>23743</v>
      </c>
      <c r="B26">
        <v>3692.8456562289698</v>
      </c>
    </row>
    <row r="27" spans="1:11" x14ac:dyDescent="0.3">
      <c r="A27" s="51">
        <v>24108</v>
      </c>
      <c r="B27">
        <v>3741.8557672310399</v>
      </c>
    </row>
    <row r="28" spans="1:11" x14ac:dyDescent="0.3">
      <c r="A28" s="51">
        <v>24473</v>
      </c>
      <c r="B28">
        <v>3821.46101922858</v>
      </c>
    </row>
    <row r="29" spans="1:11" x14ac:dyDescent="0.3">
      <c r="A29" s="51">
        <v>24838</v>
      </c>
      <c r="B29">
        <v>4147.38172722123</v>
      </c>
    </row>
    <row r="30" spans="1:11" x14ac:dyDescent="0.3">
      <c r="A30" s="51">
        <v>25204</v>
      </c>
      <c r="B30">
        <v>4435.3793644011603</v>
      </c>
    </row>
    <row r="31" spans="1:11" x14ac:dyDescent="0.3">
      <c r="A31" s="51">
        <v>25569</v>
      </c>
      <c r="B31">
        <v>4704.3175612281902</v>
      </c>
    </row>
    <row r="32" spans="1:11" x14ac:dyDescent="0.3">
      <c r="A32" s="51">
        <v>25934</v>
      </c>
      <c r="B32">
        <v>5108.4029666314</v>
      </c>
    </row>
    <row r="33" spans="1:2" x14ac:dyDescent="0.3">
      <c r="A33" s="51">
        <v>26299</v>
      </c>
      <c r="B33">
        <v>5587.8859758717499</v>
      </c>
    </row>
    <row r="34" spans="1:2" x14ac:dyDescent="0.3">
      <c r="A34" s="51">
        <v>26665</v>
      </c>
      <c r="B34">
        <v>6219.51401630692</v>
      </c>
    </row>
    <row r="35" spans="1:2" x14ac:dyDescent="0.3">
      <c r="A35" s="51">
        <v>27030</v>
      </c>
      <c r="B35">
        <v>6623.4158247616897</v>
      </c>
    </row>
    <row r="36" spans="1:2" x14ac:dyDescent="0.3">
      <c r="A36" s="51">
        <v>27395</v>
      </c>
      <c r="B36">
        <v>6805.2980336627097</v>
      </c>
    </row>
    <row r="37" spans="1:2" x14ac:dyDescent="0.3">
      <c r="A37" s="51">
        <v>27760</v>
      </c>
      <c r="B37">
        <v>7296.3471519664799</v>
      </c>
    </row>
    <row r="38" spans="1:2" x14ac:dyDescent="0.3">
      <c r="A38" s="51">
        <v>28126</v>
      </c>
      <c r="B38">
        <v>7453.5901722059198</v>
      </c>
    </row>
    <row r="39" spans="1:2" x14ac:dyDescent="0.3">
      <c r="A39" s="51">
        <v>28491</v>
      </c>
      <c r="B39">
        <v>7514.2889366500003</v>
      </c>
    </row>
    <row r="40" spans="1:2" x14ac:dyDescent="0.3">
      <c r="A40" s="51">
        <v>28856</v>
      </c>
      <c r="B40">
        <v>7835.0702466643097</v>
      </c>
    </row>
    <row r="41" spans="1:2" x14ac:dyDescent="0.3">
      <c r="A41" s="51">
        <v>29221</v>
      </c>
      <c r="B41">
        <v>8349.4876126549298</v>
      </c>
    </row>
    <row r="42" spans="1:2" x14ac:dyDescent="0.3">
      <c r="A42" s="51">
        <v>29587</v>
      </c>
      <c r="B42">
        <v>7796.8543439498299</v>
      </c>
    </row>
    <row r="43" spans="1:2" x14ac:dyDescent="0.3">
      <c r="A43" s="51">
        <v>29952</v>
      </c>
      <c r="B43">
        <v>7660.5780884472497</v>
      </c>
    </row>
    <row r="44" spans="1:2" x14ac:dyDescent="0.3">
      <c r="A44" s="51">
        <v>30317</v>
      </c>
      <c r="B44">
        <v>7230.7163317607601</v>
      </c>
    </row>
    <row r="45" spans="1:2" x14ac:dyDescent="0.3">
      <c r="A45" s="51">
        <v>30682</v>
      </c>
      <c r="B45">
        <v>7442.9723547124604</v>
      </c>
    </row>
    <row r="46" spans="1:2" x14ac:dyDescent="0.3">
      <c r="A46" s="51">
        <v>31048</v>
      </c>
      <c r="B46">
        <v>7862.70334494499</v>
      </c>
    </row>
    <row r="47" spans="1:2" x14ac:dyDescent="0.3">
      <c r="A47" s="51">
        <v>31413</v>
      </c>
      <c r="B47">
        <v>8316.5166280225494</v>
      </c>
    </row>
    <row r="48" spans="1:2" x14ac:dyDescent="0.3">
      <c r="A48" s="51">
        <v>31778</v>
      </c>
      <c r="B48">
        <v>8445.7117719092093</v>
      </c>
    </row>
    <row r="49" spans="1:2" x14ac:dyDescent="0.3">
      <c r="A49" s="51">
        <v>32143</v>
      </c>
      <c r="B49">
        <v>8276.3267522259794</v>
      </c>
    </row>
    <row r="50" spans="1:2" x14ac:dyDescent="0.3">
      <c r="A50" s="51">
        <v>32509</v>
      </c>
      <c r="B50">
        <v>8389.9786654440904</v>
      </c>
    </row>
    <row r="51" spans="1:2" x14ac:dyDescent="0.3">
      <c r="A51" s="51">
        <v>32874</v>
      </c>
      <c r="B51">
        <v>7983.7466689146904</v>
      </c>
    </row>
    <row r="52" spans="1:2" x14ac:dyDescent="0.3">
      <c r="A52" s="51">
        <v>33239</v>
      </c>
      <c r="B52">
        <v>7963.1120185627396</v>
      </c>
    </row>
    <row r="53" spans="1:2" x14ac:dyDescent="0.3">
      <c r="A53" s="51">
        <v>33604</v>
      </c>
      <c r="B53">
        <v>7791.7573244634896</v>
      </c>
    </row>
    <row r="54" spans="1:2" x14ac:dyDescent="0.3">
      <c r="A54" s="51">
        <v>33970</v>
      </c>
      <c r="B54">
        <v>8020.60616492599</v>
      </c>
    </row>
    <row r="55" spans="1:2" x14ac:dyDescent="0.3">
      <c r="A55" s="51">
        <v>34335</v>
      </c>
      <c r="B55">
        <v>8311.5608362686799</v>
      </c>
    </row>
    <row r="56" spans="1:2" x14ac:dyDescent="0.3">
      <c r="A56" s="51">
        <v>34700</v>
      </c>
      <c r="B56">
        <v>8540.0772469994499</v>
      </c>
    </row>
    <row r="57" spans="1:2" x14ac:dyDescent="0.3">
      <c r="A57" s="51">
        <v>35065</v>
      </c>
      <c r="B57">
        <v>8591.0150222559405</v>
      </c>
    </row>
    <row r="58" spans="1:2" x14ac:dyDescent="0.3">
      <c r="A58" s="51">
        <v>35431</v>
      </c>
      <c r="B58">
        <v>8744.8460323989602</v>
      </c>
    </row>
    <row r="59" spans="1:2" x14ac:dyDescent="0.3">
      <c r="A59" s="51">
        <v>35796</v>
      </c>
      <c r="B59">
        <v>8641.27515676238</v>
      </c>
    </row>
    <row r="60" spans="1:2" x14ac:dyDescent="0.3">
      <c r="A60" s="51">
        <v>36161</v>
      </c>
      <c r="B60">
        <v>8554.0728258021209</v>
      </c>
    </row>
    <row r="61" spans="1:2" x14ac:dyDescent="0.3">
      <c r="A61" s="51">
        <v>36526</v>
      </c>
      <c r="B61">
        <v>8803.1525795433809</v>
      </c>
    </row>
    <row r="62" spans="1:2" x14ac:dyDescent="0.3">
      <c r="A62" s="51">
        <v>36892</v>
      </c>
      <c r="B62">
        <v>8804.3296367056791</v>
      </c>
    </row>
    <row r="63" spans="1:2" x14ac:dyDescent="0.3">
      <c r="A63" s="51">
        <v>37257</v>
      </c>
      <c r="B63">
        <v>8954.8370957099996</v>
      </c>
    </row>
    <row r="64" spans="1:2" x14ac:dyDescent="0.3">
      <c r="A64" s="51">
        <v>37622</v>
      </c>
      <c r="B64">
        <v>8943.8285809448007</v>
      </c>
    </row>
    <row r="65" spans="1:2" x14ac:dyDescent="0.3">
      <c r="A65" s="51">
        <v>37987</v>
      </c>
      <c r="B65">
        <v>9346.0394447474901</v>
      </c>
    </row>
    <row r="66" spans="1:2" x14ac:dyDescent="0.3">
      <c r="A66" s="51">
        <v>38353</v>
      </c>
      <c r="B66">
        <v>9535.4185742123609</v>
      </c>
    </row>
    <row r="67" spans="1:2" x14ac:dyDescent="0.3">
      <c r="A67" s="51">
        <v>38718</v>
      </c>
      <c r="B67">
        <v>9805.7246624449308</v>
      </c>
    </row>
    <row r="68" spans="1:2" x14ac:dyDescent="0.3">
      <c r="A68" s="51">
        <v>39083</v>
      </c>
      <c r="B68">
        <v>10293.5302331844</v>
      </c>
    </row>
    <row r="69" spans="1:2" x14ac:dyDescent="0.3">
      <c r="A69" s="51">
        <v>39448</v>
      </c>
      <c r="B69">
        <v>10710.872220560301</v>
      </c>
    </row>
    <row r="70" spans="1:2" x14ac:dyDescent="0.3">
      <c r="A70" s="51">
        <v>39814</v>
      </c>
      <c r="B70">
        <v>10594.986756328301</v>
      </c>
    </row>
    <row r="71" spans="1:2" x14ac:dyDescent="0.3">
      <c r="A71" s="51">
        <v>40179</v>
      </c>
      <c r="B71">
        <v>11286.2429009115</v>
      </c>
    </row>
    <row r="72" spans="1:2" x14ac:dyDescent="0.3">
      <c r="A72" s="51">
        <v>40544</v>
      </c>
      <c r="B72">
        <v>11627.810238497101</v>
      </c>
    </row>
    <row r="73" spans="1:2" x14ac:dyDescent="0.3">
      <c r="A73" s="51">
        <v>40909</v>
      </c>
      <c r="B73">
        <v>11745.7761620453</v>
      </c>
    </row>
    <row r="74" spans="1:2" x14ac:dyDescent="0.3">
      <c r="A74" s="51">
        <v>41275</v>
      </c>
      <c r="B74">
        <v>11993.483925214699</v>
      </c>
    </row>
    <row r="75" spans="1:2" x14ac:dyDescent="0.3">
      <c r="A75" s="51">
        <v>41640</v>
      </c>
      <c r="B75">
        <v>11951.208915875701</v>
      </c>
    </row>
    <row r="76" spans="1:2" x14ac:dyDescent="0.3">
      <c r="A76" s="51">
        <v>42005</v>
      </c>
      <c r="B76">
        <v>11431.1550399028</v>
      </c>
    </row>
    <row r="77" spans="1:2" x14ac:dyDescent="0.3">
      <c r="A77" s="51">
        <v>42370</v>
      </c>
      <c r="B77">
        <v>10965.9743678207</v>
      </c>
    </row>
    <row r="78" spans="1:2" x14ac:dyDescent="0.3">
      <c r="A78" s="51">
        <v>42736</v>
      </c>
      <c r="B78">
        <v>11021.7185805472</v>
      </c>
    </row>
    <row r="79" spans="1:2" x14ac:dyDescent="0.3">
      <c r="A79" s="51">
        <v>43101</v>
      </c>
      <c r="B79">
        <v>11130.718972217001</v>
      </c>
    </row>
    <row r="80" spans="1:2" x14ac:dyDescent="0.3">
      <c r="A80" s="51">
        <v>43466</v>
      </c>
      <c r="B80">
        <v>11203.2749473819</v>
      </c>
    </row>
    <row r="81" spans="1:2" x14ac:dyDescent="0.3">
      <c r="A81" s="51">
        <v>43831</v>
      </c>
      <c r="B81">
        <v>10672.1777388753</v>
      </c>
    </row>
  </sheetData>
  <hyperlinks>
    <hyperlink ref="A1" location="'Contents'!A1" display="Go to Menu Sheet" xr:uid="{E15432D2-B3DA-4859-8230-62CA6F48778D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23047-33C3-4E53-96A2-539D60257C2F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3656</v>
      </c>
      <c r="H1" t="s">
        <v>3657</v>
      </c>
    </row>
    <row r="2" spans="1:13" x14ac:dyDescent="0.3">
      <c r="A2" t="s">
        <v>388</v>
      </c>
      <c r="B2" t="s">
        <v>1559</v>
      </c>
      <c r="C2" t="s">
        <v>3658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268.74405070442202</v>
      </c>
    </row>
    <row r="22" spans="1:11" x14ac:dyDescent="0.3">
      <c r="A22" s="51">
        <v>22282</v>
      </c>
      <c r="B22">
        <v>275.88199833876899</v>
      </c>
    </row>
    <row r="23" spans="1:11" x14ac:dyDescent="0.3">
      <c r="A23" s="51">
        <v>22647</v>
      </c>
      <c r="B23">
        <v>288.90938385661502</v>
      </c>
    </row>
    <row r="24" spans="1:11" x14ac:dyDescent="0.3">
      <c r="A24" s="51">
        <v>23012</v>
      </c>
      <c r="B24">
        <v>281.41741005981697</v>
      </c>
    </row>
    <row r="25" spans="1:11" x14ac:dyDescent="0.3">
      <c r="A25" s="51">
        <v>23377</v>
      </c>
      <c r="B25">
        <v>283.82906565339601</v>
      </c>
    </row>
    <row r="26" spans="1:11" x14ac:dyDescent="0.3">
      <c r="A26" s="51">
        <v>23743</v>
      </c>
      <c r="B26">
        <v>290.18957295775999</v>
      </c>
    </row>
    <row r="27" spans="1:11" x14ac:dyDescent="0.3">
      <c r="A27" s="51">
        <v>24108</v>
      </c>
      <c r="B27">
        <v>287.22686082048602</v>
      </c>
    </row>
    <row r="28" spans="1:11" x14ac:dyDescent="0.3">
      <c r="A28" s="51">
        <v>24473</v>
      </c>
      <c r="B28">
        <v>307.49984305774097</v>
      </c>
    </row>
    <row r="29" spans="1:11" x14ac:dyDescent="0.3">
      <c r="A29" s="51">
        <v>24838</v>
      </c>
      <c r="B29">
        <v>311.63363920795899</v>
      </c>
    </row>
    <row r="30" spans="1:11" x14ac:dyDescent="0.3">
      <c r="A30" s="51">
        <v>25204</v>
      </c>
      <c r="B30">
        <v>312.53402133317798</v>
      </c>
    </row>
    <row r="31" spans="1:11" x14ac:dyDescent="0.3">
      <c r="A31" s="51">
        <v>25569</v>
      </c>
      <c r="B31">
        <v>307.53583949615597</v>
      </c>
    </row>
    <row r="32" spans="1:11" x14ac:dyDescent="0.3">
      <c r="A32" s="51">
        <v>25934</v>
      </c>
      <c r="B32">
        <v>306.49924951382599</v>
      </c>
    </row>
    <row r="33" spans="1:2" x14ac:dyDescent="0.3">
      <c r="A33" s="51">
        <v>26299</v>
      </c>
      <c r="B33">
        <v>308.10403745769497</v>
      </c>
    </row>
    <row r="34" spans="1:2" x14ac:dyDescent="0.3">
      <c r="A34" s="51">
        <v>26665</v>
      </c>
      <c r="B34">
        <v>303.99226087222701</v>
      </c>
    </row>
    <row r="35" spans="1:2" x14ac:dyDescent="0.3">
      <c r="A35" s="51">
        <v>27030</v>
      </c>
      <c r="B35">
        <v>323.21177383021802</v>
      </c>
    </row>
    <row r="36" spans="1:2" x14ac:dyDescent="0.3">
      <c r="A36" s="51">
        <v>27395</v>
      </c>
      <c r="B36">
        <v>326.70905134381297</v>
      </c>
    </row>
    <row r="37" spans="1:2" x14ac:dyDescent="0.3">
      <c r="A37" s="51">
        <v>27760</v>
      </c>
      <c r="B37">
        <v>347.84071411443398</v>
      </c>
    </row>
    <row r="38" spans="1:2" x14ac:dyDescent="0.3">
      <c r="A38" s="51">
        <v>28126</v>
      </c>
      <c r="B38">
        <v>342.31429413815101</v>
      </c>
    </row>
    <row r="39" spans="1:2" x14ac:dyDescent="0.3">
      <c r="A39" s="51">
        <v>28491</v>
      </c>
      <c r="B39">
        <v>350.85611950554198</v>
      </c>
    </row>
    <row r="40" spans="1:2" x14ac:dyDescent="0.3">
      <c r="A40" s="51">
        <v>28856</v>
      </c>
      <c r="B40">
        <v>356.03581771085101</v>
      </c>
    </row>
    <row r="41" spans="1:2" x14ac:dyDescent="0.3">
      <c r="A41" s="51">
        <v>29221</v>
      </c>
      <c r="B41">
        <v>350.92105377605799</v>
      </c>
    </row>
    <row r="42" spans="1:2" x14ac:dyDescent="0.3">
      <c r="A42" s="51">
        <v>29587</v>
      </c>
      <c r="B42">
        <v>357.35169452101701</v>
      </c>
    </row>
    <row r="43" spans="1:2" x14ac:dyDescent="0.3">
      <c r="A43" s="51">
        <v>29952</v>
      </c>
      <c r="B43">
        <v>382.05501093510901</v>
      </c>
    </row>
    <row r="44" spans="1:2" x14ac:dyDescent="0.3">
      <c r="A44" s="51">
        <v>30317</v>
      </c>
      <c r="B44">
        <v>373.83796828295499</v>
      </c>
    </row>
    <row r="45" spans="1:2" x14ac:dyDescent="0.3">
      <c r="A45" s="51">
        <v>30682</v>
      </c>
      <c r="B45">
        <v>357.90895934407098</v>
      </c>
    </row>
    <row r="46" spans="1:2" x14ac:dyDescent="0.3">
      <c r="A46" s="51">
        <v>31048</v>
      </c>
      <c r="B46">
        <v>378.50907499921198</v>
      </c>
    </row>
    <row r="47" spans="1:2" x14ac:dyDescent="0.3">
      <c r="A47" s="51">
        <v>31413</v>
      </c>
      <c r="B47">
        <v>398.17275599484202</v>
      </c>
    </row>
    <row r="48" spans="1:2" x14ac:dyDescent="0.3">
      <c r="A48" s="51">
        <v>31778</v>
      </c>
      <c r="B48">
        <v>387.013553910165</v>
      </c>
    </row>
    <row r="49" spans="1:2" x14ac:dyDescent="0.3">
      <c r="A49" s="51">
        <v>32143</v>
      </c>
      <c r="B49">
        <v>398.84828260501001</v>
      </c>
    </row>
    <row r="50" spans="1:2" x14ac:dyDescent="0.3">
      <c r="A50" s="51">
        <v>32509</v>
      </c>
      <c r="B50">
        <v>396.81114102996702</v>
      </c>
    </row>
    <row r="51" spans="1:2" x14ac:dyDescent="0.3">
      <c r="A51" s="51">
        <v>32874</v>
      </c>
      <c r="B51">
        <v>384.06850412569401</v>
      </c>
    </row>
    <row r="52" spans="1:2" x14ac:dyDescent="0.3">
      <c r="A52" s="51">
        <v>33239</v>
      </c>
      <c r="B52">
        <v>407.83835536735</v>
      </c>
    </row>
    <row r="53" spans="1:2" x14ac:dyDescent="0.3">
      <c r="A53" s="51">
        <v>33604</v>
      </c>
      <c r="B53">
        <v>397.92596620631002</v>
      </c>
    </row>
    <row r="54" spans="1:2" x14ac:dyDescent="0.3">
      <c r="A54" s="51">
        <v>33970</v>
      </c>
      <c r="B54">
        <v>400.69388770424803</v>
      </c>
    </row>
    <row r="55" spans="1:2" x14ac:dyDescent="0.3">
      <c r="A55" s="51">
        <v>34335</v>
      </c>
      <c r="B55">
        <v>395.04077921667601</v>
      </c>
    </row>
    <row r="56" spans="1:2" x14ac:dyDescent="0.3">
      <c r="A56" s="51">
        <v>34700</v>
      </c>
      <c r="B56">
        <v>406.31099374377601</v>
      </c>
    </row>
    <row r="57" spans="1:2" x14ac:dyDescent="0.3">
      <c r="A57" s="51">
        <v>35065</v>
      </c>
      <c r="B57">
        <v>438.76501818938698</v>
      </c>
    </row>
    <row r="58" spans="1:2" x14ac:dyDescent="0.3">
      <c r="A58" s="51">
        <v>35431</v>
      </c>
      <c r="B58">
        <v>453.67404811535403</v>
      </c>
    </row>
    <row r="59" spans="1:2" x14ac:dyDescent="0.3">
      <c r="A59" s="51">
        <v>35796</v>
      </c>
      <c r="B59">
        <v>473.37161275652602</v>
      </c>
    </row>
    <row r="60" spans="1:2" x14ac:dyDescent="0.3">
      <c r="A60" s="51">
        <v>36161</v>
      </c>
      <c r="B60">
        <v>494.23144932239501</v>
      </c>
    </row>
    <row r="61" spans="1:2" x14ac:dyDescent="0.3">
      <c r="A61" s="51">
        <v>36526</v>
      </c>
      <c r="B61">
        <v>489.45498398403799</v>
      </c>
    </row>
    <row r="62" spans="1:2" x14ac:dyDescent="0.3">
      <c r="A62" s="51">
        <v>36892</v>
      </c>
      <c r="B62">
        <v>507.117885144696</v>
      </c>
    </row>
    <row r="63" spans="1:2" x14ac:dyDescent="0.3">
      <c r="A63" s="51">
        <v>37257</v>
      </c>
      <c r="B63">
        <v>514.18999061865804</v>
      </c>
    </row>
    <row r="64" spans="1:2" x14ac:dyDescent="0.3">
      <c r="A64" s="51">
        <v>37622</v>
      </c>
      <c r="B64">
        <v>538.47369065425301</v>
      </c>
    </row>
    <row r="65" spans="1:2" x14ac:dyDescent="0.3">
      <c r="A65" s="51">
        <v>37987</v>
      </c>
      <c r="B65">
        <v>546.35742675466201</v>
      </c>
    </row>
    <row r="66" spans="1:2" x14ac:dyDescent="0.3">
      <c r="A66" s="51">
        <v>38353</v>
      </c>
      <c r="B66">
        <v>576.37153026241697</v>
      </c>
    </row>
    <row r="67" spans="1:2" x14ac:dyDescent="0.3">
      <c r="A67" s="51">
        <v>38718</v>
      </c>
      <c r="B67">
        <v>594.378807895514</v>
      </c>
    </row>
    <row r="68" spans="1:2" x14ac:dyDescent="0.3">
      <c r="A68" s="51">
        <v>39083</v>
      </c>
      <c r="B68">
        <v>600.45577738689894</v>
      </c>
    </row>
    <row r="69" spans="1:2" x14ac:dyDescent="0.3">
      <c r="A69" s="51">
        <v>39448</v>
      </c>
      <c r="B69">
        <v>616.35325430569799</v>
      </c>
    </row>
    <row r="70" spans="1:2" x14ac:dyDescent="0.3">
      <c r="A70" s="51">
        <v>39814</v>
      </c>
      <c r="B70">
        <v>615.69092352819996</v>
      </c>
    </row>
    <row r="71" spans="1:2" x14ac:dyDescent="0.3">
      <c r="A71" s="51">
        <v>40179</v>
      </c>
      <c r="B71">
        <v>647.83609553787903</v>
      </c>
    </row>
    <row r="72" spans="1:2" x14ac:dyDescent="0.3">
      <c r="A72" s="51">
        <v>40544</v>
      </c>
      <c r="B72">
        <v>670.26438145811596</v>
      </c>
    </row>
    <row r="73" spans="1:2" x14ac:dyDescent="0.3">
      <c r="A73" s="51">
        <v>40909</v>
      </c>
      <c r="B73">
        <v>692.44478720033806</v>
      </c>
    </row>
    <row r="74" spans="1:2" x14ac:dyDescent="0.3">
      <c r="A74" s="51">
        <v>41275</v>
      </c>
      <c r="B74">
        <v>711.03532336697697</v>
      </c>
    </row>
    <row r="75" spans="1:2" x14ac:dyDescent="0.3">
      <c r="A75" s="51">
        <v>41640</v>
      </c>
      <c r="B75">
        <v>720.15170256806198</v>
      </c>
    </row>
    <row r="76" spans="1:2" x14ac:dyDescent="0.3">
      <c r="A76" s="51">
        <v>42005</v>
      </c>
      <c r="B76">
        <v>726.71283018408405</v>
      </c>
    </row>
    <row r="77" spans="1:2" x14ac:dyDescent="0.3">
      <c r="A77" s="51">
        <v>42370</v>
      </c>
      <c r="B77">
        <v>747.88681182140795</v>
      </c>
    </row>
    <row r="78" spans="1:2" x14ac:dyDescent="0.3">
      <c r="A78" s="51">
        <v>42736</v>
      </c>
      <c r="B78">
        <v>771.64987385451695</v>
      </c>
    </row>
    <row r="79" spans="1:2" x14ac:dyDescent="0.3">
      <c r="A79" s="51">
        <v>43101</v>
      </c>
      <c r="B79">
        <v>800.31451691628899</v>
      </c>
    </row>
    <row r="80" spans="1:2" x14ac:dyDescent="0.3">
      <c r="A80" s="51">
        <v>43466</v>
      </c>
      <c r="B80">
        <v>822.203714745139</v>
      </c>
    </row>
    <row r="81" spans="1:2" x14ac:dyDescent="0.3">
      <c r="A81" s="51">
        <v>43831</v>
      </c>
      <c r="B81">
        <v>815.48085563212101</v>
      </c>
    </row>
  </sheetData>
  <hyperlinks>
    <hyperlink ref="A1" location="'Contents'!A1" display="Go to Menu Sheet" xr:uid="{11AB4F0E-10E0-4C60-929F-CC8962E01A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52F6-F854-42AA-82EB-35907FB49D84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3659</v>
      </c>
    </row>
    <row r="2" spans="1:13" x14ac:dyDescent="0.3">
      <c r="A2" t="s">
        <v>388</v>
      </c>
      <c r="B2" t="s">
        <v>1559</v>
      </c>
      <c r="C2" t="s">
        <v>3660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0.47291666666666665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957.26854122653197</v>
      </c>
    </row>
    <row r="22" spans="1:11" x14ac:dyDescent="0.3">
      <c r="A22" s="51">
        <v>22282</v>
      </c>
      <c r="B22">
        <v>948.78867096424199</v>
      </c>
    </row>
    <row r="23" spans="1:11" x14ac:dyDescent="0.3">
      <c r="A23" s="51">
        <v>22647</v>
      </c>
      <c r="B23">
        <v>957.05418682216305</v>
      </c>
    </row>
    <row r="24" spans="1:11" x14ac:dyDescent="0.3">
      <c r="A24" s="51">
        <v>23012</v>
      </c>
      <c r="B24">
        <v>971.39345821446898</v>
      </c>
    </row>
    <row r="25" spans="1:11" x14ac:dyDescent="0.3">
      <c r="A25" s="51">
        <v>23377</v>
      </c>
      <c r="B25">
        <v>983.581144744271</v>
      </c>
    </row>
    <row r="26" spans="1:11" x14ac:dyDescent="0.3">
      <c r="A26" s="51">
        <v>23743</v>
      </c>
      <c r="B26">
        <v>980.82676109152601</v>
      </c>
    </row>
    <row r="27" spans="1:11" x14ac:dyDescent="0.3">
      <c r="A27" s="51">
        <v>24108</v>
      </c>
      <c r="B27">
        <v>1002.42038257642</v>
      </c>
    </row>
    <row r="28" spans="1:11" x14ac:dyDescent="0.3">
      <c r="A28" s="51">
        <v>24473</v>
      </c>
      <c r="B28">
        <v>872.00307017361797</v>
      </c>
    </row>
    <row r="29" spans="1:11" x14ac:dyDescent="0.3">
      <c r="A29" s="51">
        <v>24838</v>
      </c>
      <c r="B29">
        <v>905.06347071008702</v>
      </c>
    </row>
    <row r="30" spans="1:11" x14ac:dyDescent="0.3">
      <c r="A30" s="51">
        <v>25204</v>
      </c>
      <c r="B30">
        <v>926.17344646855395</v>
      </c>
    </row>
    <row r="31" spans="1:11" x14ac:dyDescent="0.3">
      <c r="A31" s="51">
        <v>25569</v>
      </c>
      <c r="B31">
        <v>930.99026227325999</v>
      </c>
    </row>
    <row r="32" spans="1:11" x14ac:dyDescent="0.3">
      <c r="A32" s="51">
        <v>25934</v>
      </c>
      <c r="B32">
        <v>938.91777561758101</v>
      </c>
    </row>
    <row r="33" spans="1:2" x14ac:dyDescent="0.3">
      <c r="A33" s="51">
        <v>26299</v>
      </c>
      <c r="B33">
        <v>939.10372219031399</v>
      </c>
    </row>
    <row r="34" spans="1:2" x14ac:dyDescent="0.3">
      <c r="A34" s="51">
        <v>26665</v>
      </c>
      <c r="B34">
        <v>963.35167245224</v>
      </c>
    </row>
    <row r="35" spans="1:2" x14ac:dyDescent="0.3">
      <c r="A35" s="51">
        <v>27030</v>
      </c>
      <c r="B35">
        <v>1038.1403098477599</v>
      </c>
    </row>
    <row r="36" spans="1:2" x14ac:dyDescent="0.3">
      <c r="A36" s="51">
        <v>27395</v>
      </c>
      <c r="B36">
        <v>1123.29591370873</v>
      </c>
    </row>
    <row r="37" spans="1:2" x14ac:dyDescent="0.3">
      <c r="A37" s="51">
        <v>27760</v>
      </c>
      <c r="B37">
        <v>1032.02012488181</v>
      </c>
    </row>
    <row r="38" spans="1:2" x14ac:dyDescent="0.3">
      <c r="A38" s="51">
        <v>28126</v>
      </c>
      <c r="B38">
        <v>1140.60603985945</v>
      </c>
    </row>
    <row r="39" spans="1:2" x14ac:dyDescent="0.3">
      <c r="A39" s="51">
        <v>28491</v>
      </c>
      <c r="B39">
        <v>1351.5609449763299</v>
      </c>
    </row>
    <row r="40" spans="1:2" x14ac:dyDescent="0.3">
      <c r="A40" s="51">
        <v>28856</v>
      </c>
      <c r="B40">
        <v>1391.24682023781</v>
      </c>
    </row>
    <row r="41" spans="1:2" x14ac:dyDescent="0.3">
      <c r="A41" s="51">
        <v>29221</v>
      </c>
      <c r="B41">
        <v>1323.42951413532</v>
      </c>
    </row>
    <row r="42" spans="1:2" x14ac:dyDescent="0.3">
      <c r="A42" s="51">
        <v>29587</v>
      </c>
      <c r="B42">
        <v>1502.9398140078399</v>
      </c>
    </row>
    <row r="43" spans="1:2" x14ac:dyDescent="0.3">
      <c r="A43" s="51">
        <v>29952</v>
      </c>
      <c r="B43">
        <v>1566.8494606049701</v>
      </c>
    </row>
    <row r="44" spans="1:2" x14ac:dyDescent="0.3">
      <c r="A44" s="51">
        <v>30317</v>
      </c>
      <c r="B44">
        <v>1623.1487834109701</v>
      </c>
    </row>
    <row r="45" spans="1:2" x14ac:dyDescent="0.3">
      <c r="A45" s="51">
        <v>30682</v>
      </c>
      <c r="B45">
        <v>1690.59744001076</v>
      </c>
    </row>
    <row r="46" spans="1:2" x14ac:dyDescent="0.3">
      <c r="A46" s="51">
        <v>31048</v>
      </c>
      <c r="B46">
        <v>1770.1405058818</v>
      </c>
    </row>
    <row r="47" spans="1:2" x14ac:dyDescent="0.3">
      <c r="A47" s="51">
        <v>31413</v>
      </c>
      <c r="B47">
        <v>1830.9791060866801</v>
      </c>
    </row>
    <row r="48" spans="1:2" x14ac:dyDescent="0.3">
      <c r="A48" s="51">
        <v>31778</v>
      </c>
      <c r="B48">
        <v>1735.6459233918999</v>
      </c>
    </row>
    <row r="49" spans="1:2" x14ac:dyDescent="0.3">
      <c r="A49" s="51">
        <v>32143</v>
      </c>
      <c r="B49">
        <v>1550.1115225602</v>
      </c>
    </row>
    <row r="50" spans="1:2" x14ac:dyDescent="0.3">
      <c r="A50" s="51">
        <v>32509</v>
      </c>
      <c r="B50">
        <v>1475.2421109899101</v>
      </c>
    </row>
    <row r="51" spans="1:2" x14ac:dyDescent="0.3">
      <c r="A51" s="51">
        <v>32874</v>
      </c>
      <c r="B51">
        <v>1343.51018514357</v>
      </c>
    </row>
    <row r="52" spans="1:2" x14ac:dyDescent="0.3">
      <c r="A52" s="51">
        <v>33239</v>
      </c>
      <c r="B52">
        <v>1254.2430064646501</v>
      </c>
    </row>
    <row r="53" spans="1:2" x14ac:dyDescent="0.3">
      <c r="A53" s="51">
        <v>33604</v>
      </c>
      <c r="B53">
        <v>1180.2033122979101</v>
      </c>
    </row>
    <row r="54" spans="1:2" x14ac:dyDescent="0.3">
      <c r="A54" s="51">
        <v>33970</v>
      </c>
      <c r="B54">
        <v>1055.79287468904</v>
      </c>
    </row>
    <row r="55" spans="1:2" x14ac:dyDescent="0.3">
      <c r="A55" s="51">
        <v>34335</v>
      </c>
      <c r="B55">
        <v>1048.3189234332899</v>
      </c>
    </row>
    <row r="56" spans="1:2" x14ac:dyDescent="0.3">
      <c r="A56" s="51">
        <v>34700</v>
      </c>
      <c r="B56">
        <v>1055.2626134986299</v>
      </c>
    </row>
    <row r="57" spans="1:2" x14ac:dyDescent="0.3">
      <c r="A57" s="51">
        <v>35065</v>
      </c>
      <c r="B57">
        <v>1072.0521022497901</v>
      </c>
    </row>
    <row r="58" spans="1:2" x14ac:dyDescent="0.3">
      <c r="A58" s="51">
        <v>35431</v>
      </c>
      <c r="B58">
        <v>1098.7498860231201</v>
      </c>
    </row>
    <row r="59" spans="1:2" x14ac:dyDescent="0.3">
      <c r="A59" s="51">
        <v>35796</v>
      </c>
      <c r="B59">
        <v>1118.63728676398</v>
      </c>
    </row>
    <row r="60" spans="1:2" x14ac:dyDescent="0.3">
      <c r="A60" s="51">
        <v>36161</v>
      </c>
      <c r="B60">
        <v>1136.63313234983</v>
      </c>
    </row>
    <row r="61" spans="1:2" x14ac:dyDescent="0.3">
      <c r="A61" s="51">
        <v>36526</v>
      </c>
      <c r="B61">
        <v>1146.5723841271099</v>
      </c>
    </row>
    <row r="62" spans="1:2" x14ac:dyDescent="0.3">
      <c r="A62" s="51">
        <v>36892</v>
      </c>
      <c r="B62">
        <v>1165.48140823569</v>
      </c>
    </row>
    <row r="63" spans="1:2" x14ac:dyDescent="0.3">
      <c r="A63" s="51">
        <v>37257</v>
      </c>
      <c r="B63">
        <v>1183.0264210442299</v>
      </c>
    </row>
    <row r="64" spans="1:2" x14ac:dyDescent="0.3">
      <c r="A64" s="51">
        <v>37622</v>
      </c>
      <c r="B64">
        <v>1204.41976699922</v>
      </c>
    </row>
    <row r="65" spans="1:2" x14ac:dyDescent="0.3">
      <c r="A65" s="51">
        <v>37987</v>
      </c>
      <c r="B65">
        <v>1251.92898156968</v>
      </c>
    </row>
    <row r="66" spans="1:2" x14ac:dyDescent="0.3">
      <c r="A66" s="51">
        <v>38353</v>
      </c>
      <c r="B66">
        <v>1243.08079524601</v>
      </c>
    </row>
    <row r="67" spans="1:2" x14ac:dyDescent="0.3">
      <c r="A67" s="51">
        <v>38718</v>
      </c>
      <c r="B67">
        <v>1251.46365713778</v>
      </c>
    </row>
    <row r="68" spans="1:2" x14ac:dyDescent="0.3">
      <c r="A68" s="51">
        <v>39083</v>
      </c>
      <c r="B68">
        <v>1277.3047156698999</v>
      </c>
    </row>
    <row r="69" spans="1:2" x14ac:dyDescent="0.3">
      <c r="A69" s="51">
        <v>39448</v>
      </c>
      <c r="B69">
        <v>1286.00054519386</v>
      </c>
    </row>
    <row r="70" spans="1:2" x14ac:dyDescent="0.3">
      <c r="A70" s="51">
        <v>39814</v>
      </c>
      <c r="B70">
        <v>1278.59601416544</v>
      </c>
    </row>
    <row r="71" spans="1:2" x14ac:dyDescent="0.3">
      <c r="A71" s="51">
        <v>40179</v>
      </c>
      <c r="B71">
        <v>1286.5158878510499</v>
      </c>
    </row>
    <row r="72" spans="1:2" x14ac:dyDescent="0.3">
      <c r="A72" s="51">
        <v>40544</v>
      </c>
      <c r="B72">
        <v>1303.4256308942199</v>
      </c>
    </row>
    <row r="73" spans="1:2" x14ac:dyDescent="0.3">
      <c r="A73" s="51">
        <v>40909</v>
      </c>
      <c r="B73">
        <v>1325.9301637159599</v>
      </c>
    </row>
    <row r="74" spans="1:2" x14ac:dyDescent="0.3">
      <c r="A74" s="51">
        <v>41275</v>
      </c>
      <c r="B74">
        <v>1360.10874692671</v>
      </c>
    </row>
    <row r="75" spans="1:2" x14ac:dyDescent="0.3">
      <c r="A75" s="51">
        <v>41640</v>
      </c>
      <c r="B75">
        <v>1401.75348326787</v>
      </c>
    </row>
    <row r="76" spans="1:2" x14ac:dyDescent="0.3">
      <c r="A76" s="51">
        <v>42005</v>
      </c>
      <c r="B76">
        <v>1441.7834763308001</v>
      </c>
    </row>
    <row r="77" spans="1:2" x14ac:dyDescent="0.3">
      <c r="A77" s="51">
        <v>42370</v>
      </c>
      <c r="B77">
        <v>1469.1920220669399</v>
      </c>
    </row>
    <row r="78" spans="1:2" x14ac:dyDescent="0.3">
      <c r="A78" s="51">
        <v>42736</v>
      </c>
      <c r="B78">
        <v>1481.7304820562499</v>
      </c>
    </row>
    <row r="79" spans="1:2" x14ac:dyDescent="0.3">
      <c r="A79" s="51">
        <v>43101</v>
      </c>
      <c r="B79">
        <v>1502.1676658225999</v>
      </c>
    </row>
    <row r="80" spans="1:2" x14ac:dyDescent="0.3">
      <c r="A80" s="51">
        <v>43466</v>
      </c>
      <c r="B80">
        <v>1518.31173876556</v>
      </c>
    </row>
    <row r="81" spans="1:2" x14ac:dyDescent="0.3">
      <c r="A81" s="51">
        <v>43831</v>
      </c>
      <c r="B81">
        <v>1490.82964058637</v>
      </c>
    </row>
  </sheetData>
  <hyperlinks>
    <hyperlink ref="A1" location="'Contents'!A1" display="Go to Menu Sheet" xr:uid="{A99F7E6E-10B6-4022-A326-B9A7A0CECF0B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0D62-A493-425B-AAC7-407E7ED511F9}">
  <dimension ref="A1:M44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3661</v>
      </c>
    </row>
    <row r="2" spans="1:13" x14ac:dyDescent="0.3">
      <c r="A2" t="s">
        <v>388</v>
      </c>
      <c r="B2" t="s">
        <v>1559</v>
      </c>
      <c r="C2" t="s">
        <v>3662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35431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8.7500000000000008E-2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35431</v>
      </c>
      <c r="B21">
        <v>36083.250263371599</v>
      </c>
    </row>
    <row r="22" spans="1:11" x14ac:dyDescent="0.3">
      <c r="A22" s="51">
        <v>35796</v>
      </c>
      <c r="B22">
        <v>36785.774778545703</v>
      </c>
    </row>
    <row r="23" spans="1:11" x14ac:dyDescent="0.3">
      <c r="A23" s="51">
        <v>36161</v>
      </c>
      <c r="B23">
        <v>37936.7250405827</v>
      </c>
    </row>
    <row r="24" spans="1:11" x14ac:dyDescent="0.3">
      <c r="A24" s="51">
        <v>36526</v>
      </c>
      <c r="B24">
        <v>39433.411759473398</v>
      </c>
    </row>
    <row r="25" spans="1:11" x14ac:dyDescent="0.3">
      <c r="A25" s="51">
        <v>36892</v>
      </c>
      <c r="B25">
        <v>39555.603985956601</v>
      </c>
    </row>
    <row r="26" spans="1:11" x14ac:dyDescent="0.3">
      <c r="A26" s="51">
        <v>37257</v>
      </c>
      <c r="B26">
        <v>40466.7978359236</v>
      </c>
    </row>
    <row r="27" spans="1:11" x14ac:dyDescent="0.3">
      <c r="A27" s="51">
        <v>37622</v>
      </c>
      <c r="B27">
        <v>41632.067536809504</v>
      </c>
    </row>
    <row r="28" spans="1:11" x14ac:dyDescent="0.3">
      <c r="A28" s="51">
        <v>37987</v>
      </c>
      <c r="B28">
        <v>42859.7964887415</v>
      </c>
    </row>
    <row r="29" spans="1:11" x14ac:dyDescent="0.3">
      <c r="A29" s="51">
        <v>38353</v>
      </c>
      <c r="B29">
        <v>44577.993393373101</v>
      </c>
    </row>
    <row r="30" spans="1:11" x14ac:dyDescent="0.3">
      <c r="A30" s="51">
        <v>38718</v>
      </c>
      <c r="B30">
        <v>45968.244183791699</v>
      </c>
    </row>
    <row r="31" spans="1:11" x14ac:dyDescent="0.3">
      <c r="A31" s="51">
        <v>39083</v>
      </c>
      <c r="B31">
        <v>48650.855932683902</v>
      </c>
    </row>
    <row r="32" spans="1:11" x14ac:dyDescent="0.3">
      <c r="A32" s="51">
        <v>39448</v>
      </c>
      <c r="B32">
        <v>48611.791806364898</v>
      </c>
    </row>
    <row r="33" spans="1:2" x14ac:dyDescent="0.3">
      <c r="A33" s="51">
        <v>39814</v>
      </c>
      <c r="B33">
        <v>46652.532500585497</v>
      </c>
    </row>
    <row r="34" spans="1:2" x14ac:dyDescent="0.3">
      <c r="A34" s="51">
        <v>40179</v>
      </c>
      <c r="B34">
        <v>47562.083425305696</v>
      </c>
    </row>
    <row r="35" spans="1:2" x14ac:dyDescent="0.3">
      <c r="A35" s="51">
        <v>40544</v>
      </c>
      <c r="B35">
        <v>48581.010223616002</v>
      </c>
    </row>
    <row r="36" spans="1:2" x14ac:dyDescent="0.3">
      <c r="A36" s="51">
        <v>40909</v>
      </c>
      <c r="B36">
        <v>48903.222799810203</v>
      </c>
    </row>
    <row r="37" spans="1:2" x14ac:dyDescent="0.3">
      <c r="A37" s="51">
        <v>41275</v>
      </c>
      <c r="B37">
        <v>49516.2803559776</v>
      </c>
    </row>
    <row r="38" spans="1:2" x14ac:dyDescent="0.3">
      <c r="A38" s="51">
        <v>41640</v>
      </c>
      <c r="B38">
        <v>50427.888013118398</v>
      </c>
    </row>
    <row r="39" spans="1:2" x14ac:dyDescent="0.3">
      <c r="A39" s="51">
        <v>42005</v>
      </c>
      <c r="B39">
        <v>50382.863069303399</v>
      </c>
    </row>
    <row r="40" spans="1:2" x14ac:dyDescent="0.3">
      <c r="A40" s="51">
        <v>42370</v>
      </c>
      <c r="B40">
        <v>50314.421667413</v>
      </c>
    </row>
    <row r="41" spans="1:2" x14ac:dyDescent="0.3">
      <c r="A41" s="51">
        <v>42736</v>
      </c>
      <c r="B41">
        <v>51225.673478536999</v>
      </c>
    </row>
    <row r="42" spans="1:2" x14ac:dyDescent="0.3">
      <c r="A42" s="51">
        <v>43101</v>
      </c>
      <c r="B42">
        <v>51734.2685418533</v>
      </c>
    </row>
    <row r="43" spans="1:2" x14ac:dyDescent="0.3">
      <c r="A43" s="51">
        <v>43466</v>
      </c>
      <c r="B43">
        <v>51956.835125290701</v>
      </c>
    </row>
    <row r="44" spans="1:2" x14ac:dyDescent="0.3">
      <c r="A44" s="51">
        <v>43831</v>
      </c>
      <c r="B44">
        <v>48617.087894534103</v>
      </c>
    </row>
  </sheetData>
  <hyperlinks>
    <hyperlink ref="A1" location="'Contents'!A1" display="Go to Menu Sheet" xr:uid="{7D4E2683-C04E-43B8-9ED8-F15D896B96DB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8B65-1655-470D-BCE9-DFA2B7B09230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3663</v>
      </c>
    </row>
    <row r="2" spans="1:13" x14ac:dyDescent="0.3">
      <c r="A2" t="s">
        <v>388</v>
      </c>
      <c r="B2" t="s">
        <v>1559</v>
      </c>
      <c r="C2" t="s">
        <v>3664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696.953631148618</v>
      </c>
    </row>
    <row r="22" spans="1:11" x14ac:dyDescent="0.3">
      <c r="A22" s="51">
        <v>22282</v>
      </c>
      <c r="B22">
        <v>693.12624750315797</v>
      </c>
    </row>
    <row r="23" spans="1:11" x14ac:dyDescent="0.3">
      <c r="A23" s="51">
        <v>22647</v>
      </c>
      <c r="B23">
        <v>716.03886623321603</v>
      </c>
    </row>
    <row r="24" spans="1:11" x14ac:dyDescent="0.3">
      <c r="A24" s="51">
        <v>23012</v>
      </c>
      <c r="B24">
        <v>690.78690836826797</v>
      </c>
    </row>
    <row r="25" spans="1:11" x14ac:dyDescent="0.3">
      <c r="A25" s="51">
        <v>23377</v>
      </c>
      <c r="B25">
        <v>660.38345785081697</v>
      </c>
    </row>
    <row r="26" spans="1:11" x14ac:dyDescent="0.3">
      <c r="A26" s="51">
        <v>23743</v>
      </c>
      <c r="B26">
        <v>651.72862062028696</v>
      </c>
    </row>
    <row r="27" spans="1:11" x14ac:dyDescent="0.3">
      <c r="A27" s="51">
        <v>24108</v>
      </c>
      <c r="B27">
        <v>628.07164166412394</v>
      </c>
    </row>
    <row r="28" spans="1:11" x14ac:dyDescent="0.3">
      <c r="A28" s="51">
        <v>24473</v>
      </c>
      <c r="B28">
        <v>621.34925799726</v>
      </c>
    </row>
    <row r="29" spans="1:11" x14ac:dyDescent="0.3">
      <c r="A29" s="51">
        <v>24838</v>
      </c>
      <c r="B29">
        <v>607.09868726850505</v>
      </c>
    </row>
    <row r="30" spans="1:11" x14ac:dyDescent="0.3">
      <c r="A30" s="51">
        <v>25204</v>
      </c>
      <c r="B30">
        <v>636.32231410428199</v>
      </c>
    </row>
    <row r="31" spans="1:11" x14ac:dyDescent="0.3">
      <c r="A31" s="51">
        <v>25569</v>
      </c>
      <c r="B31">
        <v>634.77744563405997</v>
      </c>
    </row>
    <row r="32" spans="1:11" x14ac:dyDescent="0.3">
      <c r="A32" s="51">
        <v>25934</v>
      </c>
      <c r="B32">
        <v>606.75807755926905</v>
      </c>
    </row>
    <row r="33" spans="1:2" x14ac:dyDescent="0.3">
      <c r="A33" s="51">
        <v>26299</v>
      </c>
      <c r="B33">
        <v>599.40635397514404</v>
      </c>
    </row>
    <row r="34" spans="1:2" x14ac:dyDescent="0.3">
      <c r="A34" s="51">
        <v>26665</v>
      </c>
      <c r="B34">
        <v>536.15251178389599</v>
      </c>
    </row>
    <row r="35" spans="1:2" x14ac:dyDescent="0.3">
      <c r="A35" s="51">
        <v>27030</v>
      </c>
      <c r="B35">
        <v>549.80816600541596</v>
      </c>
    </row>
    <row r="36" spans="1:2" x14ac:dyDescent="0.3">
      <c r="A36" s="51">
        <v>27395</v>
      </c>
      <c r="B36">
        <v>586.35205755099696</v>
      </c>
    </row>
    <row r="37" spans="1:2" x14ac:dyDescent="0.3">
      <c r="A37" s="51">
        <v>27760</v>
      </c>
      <c r="B37">
        <v>591.59402019176798</v>
      </c>
    </row>
    <row r="38" spans="1:2" x14ac:dyDescent="0.3">
      <c r="A38" s="51">
        <v>28126</v>
      </c>
      <c r="B38">
        <v>593.14317463432894</v>
      </c>
    </row>
    <row r="39" spans="1:2" x14ac:dyDescent="0.3">
      <c r="A39" s="51">
        <v>28491</v>
      </c>
      <c r="B39">
        <v>579.18958033594504</v>
      </c>
    </row>
    <row r="40" spans="1:2" x14ac:dyDescent="0.3">
      <c r="A40" s="51">
        <v>28856</v>
      </c>
      <c r="B40">
        <v>446.21396636235602</v>
      </c>
    </row>
    <row r="41" spans="1:2" x14ac:dyDescent="0.3">
      <c r="A41" s="51">
        <v>29221</v>
      </c>
      <c r="B41">
        <v>410.71425834791199</v>
      </c>
    </row>
    <row r="42" spans="1:2" x14ac:dyDescent="0.3">
      <c r="A42" s="51">
        <v>29587</v>
      </c>
      <c r="B42">
        <v>406.14228620334001</v>
      </c>
    </row>
    <row r="43" spans="1:2" x14ac:dyDescent="0.3">
      <c r="A43" s="51">
        <v>29952</v>
      </c>
      <c r="B43">
        <v>418.30828596348101</v>
      </c>
    </row>
    <row r="44" spans="1:2" x14ac:dyDescent="0.3">
      <c r="A44" s="51">
        <v>30317</v>
      </c>
      <c r="B44">
        <v>472.46212097209201</v>
      </c>
    </row>
    <row r="45" spans="1:2" x14ac:dyDescent="0.3">
      <c r="A45" s="51">
        <v>30682</v>
      </c>
      <c r="B45">
        <v>469.96182118910298</v>
      </c>
    </row>
    <row r="46" spans="1:2" x14ac:dyDescent="0.3">
      <c r="A46" s="51">
        <v>31048</v>
      </c>
      <c r="B46">
        <v>556.89572313236897</v>
      </c>
    </row>
    <row r="47" spans="1:2" x14ac:dyDescent="0.3">
      <c r="A47" s="51">
        <v>31413</v>
      </c>
      <c r="B47">
        <v>518.70384036810799</v>
      </c>
    </row>
    <row r="48" spans="1:2" x14ac:dyDescent="0.3">
      <c r="A48" s="51">
        <v>31778</v>
      </c>
      <c r="B48">
        <v>490.82637139763398</v>
      </c>
    </row>
    <row r="49" spans="1:2" x14ac:dyDescent="0.3">
      <c r="A49" s="51">
        <v>32143</v>
      </c>
      <c r="B49">
        <v>548.89143186478805</v>
      </c>
    </row>
    <row r="50" spans="1:2" x14ac:dyDescent="0.3">
      <c r="A50" s="51">
        <v>32509</v>
      </c>
      <c r="B50">
        <v>557.32665939018898</v>
      </c>
    </row>
    <row r="51" spans="1:2" x14ac:dyDescent="0.3">
      <c r="A51" s="51">
        <v>32874</v>
      </c>
      <c r="B51">
        <v>517.08436423303601</v>
      </c>
    </row>
    <row r="52" spans="1:2" x14ac:dyDescent="0.3">
      <c r="A52" s="51">
        <v>33239</v>
      </c>
      <c r="B52">
        <v>543.55016605889102</v>
      </c>
    </row>
    <row r="53" spans="1:2" x14ac:dyDescent="0.3">
      <c r="A53" s="51">
        <v>33604</v>
      </c>
      <c r="B53">
        <v>568.603887490842</v>
      </c>
    </row>
    <row r="54" spans="1:2" x14ac:dyDescent="0.3">
      <c r="A54" s="51">
        <v>33970</v>
      </c>
      <c r="B54">
        <v>464.14921977167</v>
      </c>
    </row>
    <row r="55" spans="1:2" x14ac:dyDescent="0.3">
      <c r="A55" s="51">
        <v>34335</v>
      </c>
      <c r="B55">
        <v>494.83070389174202</v>
      </c>
    </row>
    <row r="56" spans="1:2" x14ac:dyDescent="0.3">
      <c r="A56" s="51">
        <v>34700</v>
      </c>
      <c r="B56">
        <v>484.57778407131099</v>
      </c>
    </row>
    <row r="57" spans="1:2" x14ac:dyDescent="0.3">
      <c r="A57" s="51">
        <v>35065</v>
      </c>
      <c r="B57">
        <v>478.858735306097</v>
      </c>
    </row>
    <row r="58" spans="1:2" x14ac:dyDescent="0.3">
      <c r="A58" s="51">
        <v>35431</v>
      </c>
      <c r="B58">
        <v>488.90408775534701</v>
      </c>
    </row>
    <row r="59" spans="1:2" x14ac:dyDescent="0.3">
      <c r="A59" s="51">
        <v>35796</v>
      </c>
      <c r="B59">
        <v>504.95238910071902</v>
      </c>
    </row>
    <row r="60" spans="1:2" x14ac:dyDescent="0.3">
      <c r="A60" s="51">
        <v>36161</v>
      </c>
      <c r="B60">
        <v>483.85170021098997</v>
      </c>
    </row>
    <row r="61" spans="1:2" x14ac:dyDescent="0.3">
      <c r="A61" s="51">
        <v>36526</v>
      </c>
      <c r="B61">
        <v>462.25423971666203</v>
      </c>
    </row>
    <row r="62" spans="1:2" x14ac:dyDescent="0.3">
      <c r="A62" s="51">
        <v>36892</v>
      </c>
      <c r="B62">
        <v>496.96936877272998</v>
      </c>
    </row>
    <row r="63" spans="1:2" x14ac:dyDescent="0.3">
      <c r="A63" s="51">
        <v>37257</v>
      </c>
      <c r="B63">
        <v>518.77256682343796</v>
      </c>
    </row>
    <row r="64" spans="1:2" x14ac:dyDescent="0.3">
      <c r="A64" s="51">
        <v>37622</v>
      </c>
      <c r="B64">
        <v>572.62565577617204</v>
      </c>
    </row>
    <row r="65" spans="1:2" x14ac:dyDescent="0.3">
      <c r="A65" s="51">
        <v>37987</v>
      </c>
      <c r="B65">
        <v>736.83178856400002</v>
      </c>
    </row>
    <row r="66" spans="1:2" x14ac:dyDescent="0.3">
      <c r="A66" s="51">
        <v>38353</v>
      </c>
      <c r="B66">
        <v>833.55767619267795</v>
      </c>
    </row>
    <row r="67" spans="1:2" x14ac:dyDescent="0.3">
      <c r="A67" s="51">
        <v>38718</v>
      </c>
      <c r="B67">
        <v>810.03950910195499</v>
      </c>
    </row>
    <row r="68" spans="1:2" x14ac:dyDescent="0.3">
      <c r="A68" s="51">
        <v>39083</v>
      </c>
      <c r="B68">
        <v>808.63146875116695</v>
      </c>
    </row>
    <row r="69" spans="1:2" x14ac:dyDescent="0.3">
      <c r="A69" s="51">
        <v>39448</v>
      </c>
      <c r="B69">
        <v>806.07787494794297</v>
      </c>
    </row>
    <row r="70" spans="1:2" x14ac:dyDescent="0.3">
      <c r="A70" s="51">
        <v>39814</v>
      </c>
      <c r="B70">
        <v>812.71167043414096</v>
      </c>
    </row>
    <row r="71" spans="1:2" x14ac:dyDescent="0.3">
      <c r="A71" s="51">
        <v>40179</v>
      </c>
      <c r="B71">
        <v>892.56886969416803</v>
      </c>
    </row>
    <row r="72" spans="1:2" x14ac:dyDescent="0.3">
      <c r="A72" s="51">
        <v>40544</v>
      </c>
      <c r="B72">
        <v>863.76146450184103</v>
      </c>
    </row>
    <row r="73" spans="1:2" x14ac:dyDescent="0.3">
      <c r="A73" s="51">
        <v>40909</v>
      </c>
      <c r="B73">
        <v>909.31248602035998</v>
      </c>
    </row>
    <row r="74" spans="1:2" x14ac:dyDescent="0.3">
      <c r="A74" s="51">
        <v>41275</v>
      </c>
      <c r="B74">
        <v>929.46842298743195</v>
      </c>
    </row>
    <row r="75" spans="1:2" x14ac:dyDescent="0.3">
      <c r="A75" s="51">
        <v>41640</v>
      </c>
      <c r="B75">
        <v>961.37767369172298</v>
      </c>
    </row>
    <row r="76" spans="1:2" x14ac:dyDescent="0.3">
      <c r="A76" s="51">
        <v>42005</v>
      </c>
      <c r="B76">
        <v>956.65996302202302</v>
      </c>
    </row>
    <row r="77" spans="1:2" x14ac:dyDescent="0.3">
      <c r="A77" s="51">
        <v>42370</v>
      </c>
      <c r="B77">
        <v>869.05916273028004</v>
      </c>
    </row>
    <row r="78" spans="1:2" x14ac:dyDescent="0.3">
      <c r="A78" s="51">
        <v>42736</v>
      </c>
      <c r="B78">
        <v>817.53479040320303</v>
      </c>
    </row>
    <row r="79" spans="1:2" x14ac:dyDescent="0.3">
      <c r="A79" s="51">
        <v>43101</v>
      </c>
      <c r="B79">
        <v>812.01707707427602</v>
      </c>
    </row>
    <row r="80" spans="1:2" x14ac:dyDescent="0.3">
      <c r="A80" s="51">
        <v>43466</v>
      </c>
      <c r="B80">
        <v>813.71958871879303</v>
      </c>
    </row>
    <row r="81" spans="1:2" x14ac:dyDescent="0.3">
      <c r="A81" s="51">
        <v>43831</v>
      </c>
      <c r="B81">
        <v>782.95899343605799</v>
      </c>
    </row>
  </sheetData>
  <hyperlinks>
    <hyperlink ref="A1" location="'Contents'!A1" display="Go to Menu Sheet" xr:uid="{A2D4B953-BAFD-4F65-ADAE-0E77596C373E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36007-A2FF-4FF0-ABB6-FFEA404AB8DC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3665</v>
      </c>
    </row>
    <row r="2" spans="1:13" x14ac:dyDescent="0.3">
      <c r="A2" t="s">
        <v>388</v>
      </c>
      <c r="B2" t="s">
        <v>1559</v>
      </c>
      <c r="C2" t="s">
        <v>3666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3611.9187999748101</v>
      </c>
    </row>
    <row r="22" spans="1:11" x14ac:dyDescent="0.3">
      <c r="A22" s="51">
        <v>22282</v>
      </c>
      <c r="B22">
        <v>3723.1764122066502</v>
      </c>
    </row>
    <row r="23" spans="1:11" x14ac:dyDescent="0.3">
      <c r="A23" s="51">
        <v>22647</v>
      </c>
      <c r="B23">
        <v>3794.01166820765</v>
      </c>
    </row>
    <row r="24" spans="1:11" x14ac:dyDescent="0.3">
      <c r="A24" s="51">
        <v>23012</v>
      </c>
      <c r="B24">
        <v>3935.04935858201</v>
      </c>
    </row>
    <row r="25" spans="1:11" x14ac:dyDescent="0.3">
      <c r="A25" s="51">
        <v>23377</v>
      </c>
      <c r="B25">
        <v>3957.2382587451598</v>
      </c>
    </row>
    <row r="26" spans="1:11" x14ac:dyDescent="0.3">
      <c r="A26" s="51">
        <v>23743</v>
      </c>
      <c r="B26">
        <v>3920.2964024254202</v>
      </c>
    </row>
    <row r="27" spans="1:11" x14ac:dyDescent="0.3">
      <c r="A27" s="51">
        <v>24108</v>
      </c>
      <c r="B27">
        <v>4283.01573509846</v>
      </c>
    </row>
    <row r="28" spans="1:11" x14ac:dyDescent="0.3">
      <c r="A28" s="51">
        <v>24473</v>
      </c>
      <c r="B28">
        <v>4361.9986904157004</v>
      </c>
    </row>
    <row r="29" spans="1:11" x14ac:dyDescent="0.3">
      <c r="A29" s="51">
        <v>24838</v>
      </c>
      <c r="B29">
        <v>4443.8739663144997</v>
      </c>
    </row>
    <row r="30" spans="1:11" x14ac:dyDescent="0.3">
      <c r="A30" s="51">
        <v>25204</v>
      </c>
      <c r="B30">
        <v>4543.7962308615897</v>
      </c>
    </row>
    <row r="31" spans="1:11" x14ac:dyDescent="0.3">
      <c r="A31" s="51">
        <v>25569</v>
      </c>
      <c r="B31">
        <v>4552.2555883643699</v>
      </c>
    </row>
    <row r="32" spans="1:11" x14ac:dyDescent="0.3">
      <c r="A32" s="51">
        <v>25934</v>
      </c>
      <c r="B32">
        <v>4901.2513769445104</v>
      </c>
    </row>
    <row r="33" spans="1:2" x14ac:dyDescent="0.3">
      <c r="A33" s="51">
        <v>26299</v>
      </c>
      <c r="B33">
        <v>4773.9770005550499</v>
      </c>
    </row>
    <row r="34" spans="1:2" x14ac:dyDescent="0.3">
      <c r="A34" s="51">
        <v>26665</v>
      </c>
      <c r="B34">
        <v>4462.2677362222603</v>
      </c>
    </row>
    <row r="35" spans="1:2" x14ac:dyDescent="0.3">
      <c r="A35" s="51">
        <v>27030</v>
      </c>
      <c r="B35">
        <v>4497.1704102000504</v>
      </c>
    </row>
    <row r="36" spans="1:2" x14ac:dyDescent="0.3">
      <c r="A36" s="51">
        <v>27395</v>
      </c>
      <c r="B36">
        <v>3856.0347468199702</v>
      </c>
    </row>
    <row r="37" spans="1:2" x14ac:dyDescent="0.3">
      <c r="A37" s="51">
        <v>27760</v>
      </c>
      <c r="B37">
        <v>3942.5673504029401</v>
      </c>
    </row>
    <row r="38" spans="1:2" x14ac:dyDescent="0.3">
      <c r="A38" s="51">
        <v>28126</v>
      </c>
      <c r="B38">
        <v>4288.2198469033501</v>
      </c>
    </row>
    <row r="39" spans="1:2" x14ac:dyDescent="0.3">
      <c r="A39" s="51">
        <v>28491</v>
      </c>
      <c r="B39">
        <v>4549.1621557672197</v>
      </c>
    </row>
    <row r="40" spans="1:2" x14ac:dyDescent="0.3">
      <c r="A40" s="51">
        <v>28856</v>
      </c>
      <c r="B40">
        <v>4859.5059931410997</v>
      </c>
    </row>
    <row r="41" spans="1:2" x14ac:dyDescent="0.3">
      <c r="A41" s="51">
        <v>29221</v>
      </c>
      <c r="B41">
        <v>5172.0348429709002</v>
      </c>
    </row>
    <row r="42" spans="1:2" x14ac:dyDescent="0.3">
      <c r="A42" s="51">
        <v>29587</v>
      </c>
      <c r="B42">
        <v>5432.1476815913402</v>
      </c>
    </row>
    <row r="43" spans="1:2" x14ac:dyDescent="0.3">
      <c r="A43" s="51">
        <v>29952</v>
      </c>
      <c r="B43">
        <v>4767.2002812110904</v>
      </c>
    </row>
    <row r="44" spans="1:2" x14ac:dyDescent="0.3">
      <c r="A44" s="51">
        <v>30317</v>
      </c>
      <c r="B44">
        <v>4465.6311678592201</v>
      </c>
    </row>
    <row r="45" spans="1:2" x14ac:dyDescent="0.3">
      <c r="A45" s="51">
        <v>30682</v>
      </c>
      <c r="B45">
        <v>4583.3833105642998</v>
      </c>
    </row>
    <row r="46" spans="1:2" x14ac:dyDescent="0.3">
      <c r="A46" s="51">
        <v>31048</v>
      </c>
      <c r="B46">
        <v>4697.5158917523304</v>
      </c>
    </row>
    <row r="47" spans="1:2" x14ac:dyDescent="0.3">
      <c r="A47" s="51">
        <v>31413</v>
      </c>
      <c r="B47">
        <v>4875.1231555127397</v>
      </c>
    </row>
    <row r="48" spans="1:2" x14ac:dyDescent="0.3">
      <c r="A48" s="51">
        <v>31778</v>
      </c>
      <c r="B48">
        <v>5109.1734527810504</v>
      </c>
    </row>
    <row r="49" spans="1:2" x14ac:dyDescent="0.3">
      <c r="A49" s="51">
        <v>32143</v>
      </c>
      <c r="B49">
        <v>5397.0247321995903</v>
      </c>
    </row>
    <row r="50" spans="1:2" x14ac:dyDescent="0.3">
      <c r="A50" s="51">
        <v>32509</v>
      </c>
      <c r="B50">
        <v>5836.7139894534803</v>
      </c>
    </row>
    <row r="51" spans="1:2" x14ac:dyDescent="0.3">
      <c r="A51" s="51">
        <v>32874</v>
      </c>
      <c r="B51">
        <v>5933.2097458976205</v>
      </c>
    </row>
    <row r="52" spans="1:2" x14ac:dyDescent="0.3">
      <c r="A52" s="51">
        <v>33239</v>
      </c>
      <c r="B52">
        <v>6291.6863055865097</v>
      </c>
    </row>
    <row r="53" spans="1:2" x14ac:dyDescent="0.3">
      <c r="A53" s="51">
        <v>33604</v>
      </c>
      <c r="B53">
        <v>6879.7799902644501</v>
      </c>
    </row>
    <row r="54" spans="1:2" x14ac:dyDescent="0.3">
      <c r="A54" s="51">
        <v>33970</v>
      </c>
      <c r="B54">
        <v>7214.6944698651496</v>
      </c>
    </row>
    <row r="55" spans="1:2" x14ac:dyDescent="0.3">
      <c r="A55" s="51">
        <v>34335</v>
      </c>
      <c r="B55">
        <v>7459.1741467075099</v>
      </c>
    </row>
    <row r="56" spans="1:2" x14ac:dyDescent="0.3">
      <c r="A56" s="51">
        <v>34700</v>
      </c>
      <c r="B56">
        <v>8004.3165593372196</v>
      </c>
    </row>
    <row r="57" spans="1:2" x14ac:dyDescent="0.3">
      <c r="A57" s="51">
        <v>35065</v>
      </c>
      <c r="B57">
        <v>8427.8236292158708</v>
      </c>
    </row>
    <row r="58" spans="1:2" x14ac:dyDescent="0.3">
      <c r="A58" s="51">
        <v>35431</v>
      </c>
      <c r="B58">
        <v>8932.0680602293996</v>
      </c>
    </row>
    <row r="59" spans="1:2" x14ac:dyDescent="0.3">
      <c r="A59" s="51">
        <v>35796</v>
      </c>
      <c r="B59">
        <v>9199.1958359918008</v>
      </c>
    </row>
    <row r="60" spans="1:2" x14ac:dyDescent="0.3">
      <c r="A60" s="51">
        <v>36161</v>
      </c>
      <c r="B60">
        <v>9049.4709823117191</v>
      </c>
    </row>
    <row r="61" spans="1:2" x14ac:dyDescent="0.3">
      <c r="A61" s="51">
        <v>36526</v>
      </c>
      <c r="B61">
        <v>9419.9847915161299</v>
      </c>
    </row>
    <row r="62" spans="1:2" x14ac:dyDescent="0.3">
      <c r="A62" s="51">
        <v>36892</v>
      </c>
      <c r="B62">
        <v>9622.1542488525702</v>
      </c>
    </row>
    <row r="63" spans="1:2" x14ac:dyDescent="0.3">
      <c r="A63" s="51">
        <v>37257</v>
      </c>
      <c r="B63">
        <v>9814.6536318846101</v>
      </c>
    </row>
    <row r="64" spans="1:2" x14ac:dyDescent="0.3">
      <c r="A64" s="51">
        <v>37622</v>
      </c>
      <c r="B64">
        <v>10109.6699619765</v>
      </c>
    </row>
    <row r="65" spans="1:2" x14ac:dyDescent="0.3">
      <c r="A65" s="51">
        <v>37987</v>
      </c>
      <c r="B65">
        <v>10726.644180143599</v>
      </c>
    </row>
    <row r="66" spans="1:2" x14ac:dyDescent="0.3">
      <c r="A66" s="51">
        <v>38353</v>
      </c>
      <c r="B66">
        <v>11225.0854986455</v>
      </c>
    </row>
    <row r="67" spans="1:2" x14ac:dyDescent="0.3">
      <c r="A67" s="51">
        <v>38718</v>
      </c>
      <c r="B67">
        <v>11808.832604147699</v>
      </c>
    </row>
    <row r="68" spans="1:2" x14ac:dyDescent="0.3">
      <c r="A68" s="51">
        <v>39083</v>
      </c>
      <c r="B68">
        <v>12256.4252372384</v>
      </c>
    </row>
    <row r="69" spans="1:2" x14ac:dyDescent="0.3">
      <c r="A69" s="51">
        <v>39448</v>
      </c>
      <c r="B69">
        <v>12553.797090432499</v>
      </c>
    </row>
    <row r="70" spans="1:2" x14ac:dyDescent="0.3">
      <c r="A70" s="51">
        <v>39814</v>
      </c>
      <c r="B70">
        <v>12227.2159782244</v>
      </c>
    </row>
    <row r="71" spans="1:2" x14ac:dyDescent="0.3">
      <c r="A71" s="51">
        <v>40179</v>
      </c>
      <c r="B71">
        <v>12808.038339685399</v>
      </c>
    </row>
    <row r="72" spans="1:2" x14ac:dyDescent="0.3">
      <c r="A72" s="51">
        <v>40544</v>
      </c>
      <c r="B72">
        <v>13455.8315662204</v>
      </c>
    </row>
    <row r="73" spans="1:2" x14ac:dyDescent="0.3">
      <c r="A73" s="51">
        <v>40909</v>
      </c>
      <c r="B73">
        <v>14035.669451247</v>
      </c>
    </row>
    <row r="74" spans="1:2" x14ac:dyDescent="0.3">
      <c r="A74" s="51">
        <v>41275</v>
      </c>
      <c r="B74">
        <v>14461.1710856179</v>
      </c>
    </row>
    <row r="75" spans="1:2" x14ac:dyDescent="0.3">
      <c r="A75" s="51">
        <v>41640</v>
      </c>
      <c r="B75">
        <v>14561.3179648848</v>
      </c>
    </row>
    <row r="76" spans="1:2" x14ac:dyDescent="0.3">
      <c r="A76" s="51">
        <v>42005</v>
      </c>
      <c r="B76">
        <v>14722.3638697198</v>
      </c>
    </row>
    <row r="77" spans="1:2" x14ac:dyDescent="0.3">
      <c r="A77" s="51">
        <v>42370</v>
      </c>
      <c r="B77">
        <v>14777.145598786199</v>
      </c>
    </row>
    <row r="78" spans="1:2" x14ac:dyDescent="0.3">
      <c r="A78" s="51">
        <v>42736</v>
      </c>
      <c r="B78">
        <v>14740.608905511401</v>
      </c>
    </row>
    <row r="79" spans="1:2" x14ac:dyDescent="0.3">
      <c r="A79" s="51">
        <v>43101</v>
      </c>
      <c r="B79">
        <v>15076.8600359311</v>
      </c>
    </row>
    <row r="80" spans="1:2" x14ac:dyDescent="0.3">
      <c r="A80" s="51">
        <v>43466</v>
      </c>
      <c r="B80">
        <v>15039.916337827601</v>
      </c>
    </row>
    <row r="81" spans="1:2" x14ac:dyDescent="0.3">
      <c r="A81" s="51">
        <v>43831</v>
      </c>
      <c r="B81">
        <v>14050.176183870801</v>
      </c>
    </row>
  </sheetData>
  <hyperlinks>
    <hyperlink ref="A1" location="'Contents'!A1" display="Go to Menu Sheet" xr:uid="{EDF4E9CB-4184-4925-A1BA-AF1B9AF3BFE6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6315-CBE9-4A0E-B7E3-FE245D68CEDE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3667</v>
      </c>
    </row>
    <row r="2" spans="1:13" x14ac:dyDescent="0.3">
      <c r="A2" t="s">
        <v>388</v>
      </c>
      <c r="B2" t="s">
        <v>1559</v>
      </c>
      <c r="C2" t="s">
        <v>3668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7.8472222222222221E-2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191.95720419122699</v>
      </c>
    </row>
    <row r="22" spans="1:11" x14ac:dyDescent="0.3">
      <c r="A22" s="51">
        <v>22282</v>
      </c>
      <c r="B22">
        <v>141.03548118651599</v>
      </c>
    </row>
    <row r="23" spans="1:11" x14ac:dyDescent="0.3">
      <c r="A23" s="51">
        <v>22647</v>
      </c>
      <c r="B23">
        <v>132.077605738605</v>
      </c>
    </row>
    <row r="24" spans="1:11" x14ac:dyDescent="0.3">
      <c r="A24" s="51">
        <v>23012</v>
      </c>
      <c r="B24">
        <v>142.144896932465</v>
      </c>
    </row>
    <row r="25" spans="1:11" x14ac:dyDescent="0.3">
      <c r="A25" s="51">
        <v>23377</v>
      </c>
      <c r="B25">
        <v>164.13328452771401</v>
      </c>
    </row>
    <row r="26" spans="1:11" x14ac:dyDescent="0.3">
      <c r="A26" s="51">
        <v>23743</v>
      </c>
      <c r="B26">
        <v>187.43674609371601</v>
      </c>
    </row>
    <row r="27" spans="1:11" x14ac:dyDescent="0.3">
      <c r="A27" s="51">
        <v>24108</v>
      </c>
      <c r="B27">
        <v>201.69769085707199</v>
      </c>
    </row>
    <row r="28" spans="1:11" x14ac:dyDescent="0.3">
      <c r="A28" s="51">
        <v>24473</v>
      </c>
      <c r="B28">
        <v>185.23613868784801</v>
      </c>
    </row>
    <row r="29" spans="1:11" x14ac:dyDescent="0.3">
      <c r="A29" s="51">
        <v>24838</v>
      </c>
      <c r="B29">
        <v>173.06343545154499</v>
      </c>
    </row>
    <row r="30" spans="1:11" x14ac:dyDescent="0.3">
      <c r="A30" s="51">
        <v>25204</v>
      </c>
      <c r="B30">
        <v>196.91043523267999</v>
      </c>
    </row>
    <row r="31" spans="1:11" x14ac:dyDescent="0.3">
      <c r="A31" s="51">
        <v>25569</v>
      </c>
      <c r="B31">
        <v>228.51534633607</v>
      </c>
    </row>
    <row r="32" spans="1:11" x14ac:dyDescent="0.3">
      <c r="A32" s="51">
        <v>25934</v>
      </c>
      <c r="B32">
        <v>238.01970224792601</v>
      </c>
    </row>
    <row r="33" spans="1:2" x14ac:dyDescent="0.3">
      <c r="A33" s="51">
        <v>26299</v>
      </c>
      <c r="B33">
        <v>241.090408634228</v>
      </c>
    </row>
    <row r="34" spans="1:2" x14ac:dyDescent="0.3">
      <c r="A34" s="51">
        <v>26665</v>
      </c>
      <c r="B34">
        <v>253.93400113260199</v>
      </c>
    </row>
    <row r="35" spans="1:2" x14ac:dyDescent="0.3">
      <c r="A35" s="51">
        <v>27030</v>
      </c>
      <c r="B35">
        <v>254.48759164029201</v>
      </c>
    </row>
    <row r="36" spans="1:2" x14ac:dyDescent="0.3">
      <c r="A36" s="51">
        <v>27395</v>
      </c>
      <c r="B36">
        <v>271.83458692774701</v>
      </c>
    </row>
    <row r="37" spans="1:2" x14ac:dyDescent="0.3">
      <c r="A37" s="51">
        <v>27760</v>
      </c>
      <c r="B37">
        <v>263.45848803524802</v>
      </c>
    </row>
    <row r="38" spans="1:2" x14ac:dyDescent="0.3">
      <c r="A38" s="51">
        <v>28126</v>
      </c>
      <c r="B38">
        <v>279.566344403698</v>
      </c>
    </row>
    <row r="39" spans="1:2" x14ac:dyDescent="0.3">
      <c r="A39" s="51">
        <v>28491</v>
      </c>
      <c r="B39">
        <v>307.092885174267</v>
      </c>
    </row>
    <row r="40" spans="1:2" x14ac:dyDescent="0.3">
      <c r="A40" s="51">
        <v>28856</v>
      </c>
      <c r="B40">
        <v>326.02719974937003</v>
      </c>
    </row>
    <row r="41" spans="1:2" x14ac:dyDescent="0.3">
      <c r="A41" s="51">
        <v>29221</v>
      </c>
      <c r="B41">
        <v>347.18673229951099</v>
      </c>
    </row>
    <row r="42" spans="1:2" x14ac:dyDescent="0.3">
      <c r="A42" s="51">
        <v>29587</v>
      </c>
      <c r="B42">
        <v>360.29269698020698</v>
      </c>
    </row>
    <row r="43" spans="1:2" x14ac:dyDescent="0.3">
      <c r="A43" s="51">
        <v>29952</v>
      </c>
      <c r="B43">
        <v>387.038701912759</v>
      </c>
    </row>
    <row r="44" spans="1:2" x14ac:dyDescent="0.3">
      <c r="A44" s="51">
        <v>30317</v>
      </c>
      <c r="B44">
        <v>422.57325557027502</v>
      </c>
    </row>
    <row r="45" spans="1:2" x14ac:dyDescent="0.3">
      <c r="A45" s="51">
        <v>30682</v>
      </c>
      <c r="B45">
        <v>480.42361810027501</v>
      </c>
    </row>
    <row r="46" spans="1:2" x14ac:dyDescent="0.3">
      <c r="A46" s="51">
        <v>31048</v>
      </c>
      <c r="B46">
        <v>537.57751029889505</v>
      </c>
    </row>
    <row r="47" spans="1:2" x14ac:dyDescent="0.3">
      <c r="A47" s="51">
        <v>31413</v>
      </c>
      <c r="B47">
        <v>577.04340557408796</v>
      </c>
    </row>
    <row r="48" spans="1:2" x14ac:dyDescent="0.3">
      <c r="A48" s="51">
        <v>31778</v>
      </c>
      <c r="B48">
        <v>634.06200965204198</v>
      </c>
    </row>
    <row r="49" spans="1:2" x14ac:dyDescent="0.3">
      <c r="A49" s="51">
        <v>32143</v>
      </c>
      <c r="B49">
        <v>693.95659359263595</v>
      </c>
    </row>
    <row r="50" spans="1:2" x14ac:dyDescent="0.3">
      <c r="A50" s="51">
        <v>32509</v>
      </c>
      <c r="B50">
        <v>712.14421864577798</v>
      </c>
    </row>
    <row r="51" spans="1:2" x14ac:dyDescent="0.3">
      <c r="A51" s="51">
        <v>32874</v>
      </c>
      <c r="B51">
        <v>729.28238638457003</v>
      </c>
    </row>
    <row r="52" spans="1:2" x14ac:dyDescent="0.3">
      <c r="A52" s="51">
        <v>33239</v>
      </c>
      <c r="B52">
        <v>786.035812563587</v>
      </c>
    </row>
    <row r="53" spans="1:2" x14ac:dyDescent="0.3">
      <c r="A53" s="51">
        <v>33604</v>
      </c>
      <c r="B53">
        <v>886.90943576932705</v>
      </c>
    </row>
    <row r="54" spans="1:2" x14ac:dyDescent="0.3">
      <c r="A54" s="51">
        <v>33970</v>
      </c>
      <c r="B54">
        <v>998.50035121250801</v>
      </c>
    </row>
    <row r="55" spans="1:2" x14ac:dyDescent="0.3">
      <c r="A55" s="51">
        <v>34335</v>
      </c>
      <c r="B55">
        <v>1115.9877881565999</v>
      </c>
    </row>
    <row r="56" spans="1:2" x14ac:dyDescent="0.3">
      <c r="A56" s="51">
        <v>34700</v>
      </c>
      <c r="B56">
        <v>1224.85189347144</v>
      </c>
    </row>
    <row r="57" spans="1:2" x14ac:dyDescent="0.3">
      <c r="A57" s="51">
        <v>35065</v>
      </c>
      <c r="B57">
        <v>1332.35016018486</v>
      </c>
    </row>
    <row r="58" spans="1:2" x14ac:dyDescent="0.3">
      <c r="A58" s="51">
        <v>35431</v>
      </c>
      <c r="B58">
        <v>1440.59691666648</v>
      </c>
    </row>
    <row r="59" spans="1:2" x14ac:dyDescent="0.3">
      <c r="A59" s="51">
        <v>35796</v>
      </c>
      <c r="B59">
        <v>1538.7889326234899</v>
      </c>
    </row>
    <row r="60" spans="1:2" x14ac:dyDescent="0.3">
      <c r="A60" s="51">
        <v>36161</v>
      </c>
      <c r="B60">
        <v>1642.4030647152699</v>
      </c>
    </row>
    <row r="61" spans="1:2" x14ac:dyDescent="0.3">
      <c r="A61" s="51">
        <v>36526</v>
      </c>
      <c r="B61">
        <v>1767.8596270477001</v>
      </c>
    </row>
    <row r="62" spans="1:2" x14ac:dyDescent="0.3">
      <c r="A62" s="51">
        <v>36892</v>
      </c>
      <c r="B62">
        <v>1901.36228398872</v>
      </c>
    </row>
    <row r="63" spans="1:2" x14ac:dyDescent="0.3">
      <c r="A63" s="51">
        <v>37257</v>
      </c>
      <c r="B63">
        <v>2061.1695018506598</v>
      </c>
    </row>
    <row r="64" spans="1:2" x14ac:dyDescent="0.3">
      <c r="A64" s="51">
        <v>37622</v>
      </c>
      <c r="B64">
        <v>2253.9873050011302</v>
      </c>
    </row>
    <row r="65" spans="1:2" x14ac:dyDescent="0.3">
      <c r="A65" s="51">
        <v>37987</v>
      </c>
      <c r="B65">
        <v>2467.2496385434001</v>
      </c>
    </row>
    <row r="66" spans="1:2" x14ac:dyDescent="0.3">
      <c r="A66" s="51">
        <v>38353</v>
      </c>
      <c r="B66">
        <v>2732.26617752417</v>
      </c>
    </row>
    <row r="67" spans="1:2" x14ac:dyDescent="0.3">
      <c r="A67" s="51">
        <v>38718</v>
      </c>
      <c r="B67">
        <v>3062.6874514206102</v>
      </c>
    </row>
    <row r="68" spans="1:2" x14ac:dyDescent="0.3">
      <c r="A68" s="51">
        <v>39083</v>
      </c>
      <c r="B68">
        <v>3480.3100147919699</v>
      </c>
    </row>
    <row r="69" spans="1:2" x14ac:dyDescent="0.3">
      <c r="A69" s="51">
        <v>39448</v>
      </c>
      <c r="B69">
        <v>3796.67994353838</v>
      </c>
    </row>
    <row r="70" spans="1:2" x14ac:dyDescent="0.3">
      <c r="A70" s="51">
        <v>39814</v>
      </c>
      <c r="B70">
        <v>4132.9119327464496</v>
      </c>
    </row>
    <row r="71" spans="1:2" x14ac:dyDescent="0.3">
      <c r="A71" s="51">
        <v>40179</v>
      </c>
      <c r="B71">
        <v>4550.4531077559895</v>
      </c>
    </row>
    <row r="72" spans="1:2" x14ac:dyDescent="0.3">
      <c r="A72" s="51">
        <v>40544</v>
      </c>
      <c r="B72">
        <v>4961.2304469192604</v>
      </c>
    </row>
    <row r="73" spans="1:2" x14ac:dyDescent="0.3">
      <c r="A73" s="51">
        <v>40909</v>
      </c>
      <c r="B73">
        <v>5325.3584172877099</v>
      </c>
    </row>
    <row r="74" spans="1:2" x14ac:dyDescent="0.3">
      <c r="A74" s="51">
        <v>41275</v>
      </c>
      <c r="B74">
        <v>5710.6699045081696</v>
      </c>
    </row>
    <row r="75" spans="1:2" x14ac:dyDescent="0.3">
      <c r="A75" s="51">
        <v>41640</v>
      </c>
      <c r="B75">
        <v>6103.7484016902999</v>
      </c>
    </row>
    <row r="76" spans="1:2" x14ac:dyDescent="0.3">
      <c r="A76" s="51">
        <v>42005</v>
      </c>
      <c r="B76">
        <v>6500.4183226673003</v>
      </c>
    </row>
    <row r="77" spans="1:2" x14ac:dyDescent="0.3">
      <c r="A77" s="51">
        <v>42370</v>
      </c>
      <c r="B77">
        <v>6908.1091338059896</v>
      </c>
    </row>
    <row r="78" spans="1:2" x14ac:dyDescent="0.3">
      <c r="A78" s="51">
        <v>42736</v>
      </c>
      <c r="B78">
        <v>7346.8365644607202</v>
      </c>
    </row>
    <row r="79" spans="1:2" x14ac:dyDescent="0.3">
      <c r="A79" s="51">
        <v>43101</v>
      </c>
      <c r="B79">
        <v>7807.0578087962504</v>
      </c>
    </row>
    <row r="80" spans="1:2" x14ac:dyDescent="0.3">
      <c r="A80" s="51">
        <v>43466</v>
      </c>
      <c r="B80">
        <v>8242.0546432771407</v>
      </c>
    </row>
    <row r="81" spans="1:2" x14ac:dyDescent="0.3">
      <c r="A81" s="51">
        <v>43831</v>
      </c>
      <c r="B81">
        <v>8405.1804734961206</v>
      </c>
    </row>
  </sheetData>
  <hyperlinks>
    <hyperlink ref="A1" location="'Contents'!A1" display="Go to Menu Sheet" xr:uid="{1BCBD3F7-D257-4515-9306-68BA38276532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277F4-E49C-483D-A863-F93F393247A5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3669</v>
      </c>
      <c r="I1" t="s">
        <v>3670</v>
      </c>
      <c r="J1" t="s">
        <v>1586</v>
      </c>
      <c r="K1" t="s">
        <v>1584</v>
      </c>
      <c r="L1" t="s">
        <v>3671</v>
      </c>
    </row>
    <row r="2" spans="1:13" x14ac:dyDescent="0.3">
      <c r="A2" t="s">
        <v>388</v>
      </c>
      <c r="B2" t="s">
        <v>1559</v>
      </c>
      <c r="C2" t="s">
        <v>3672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1038.93209083396</v>
      </c>
    </row>
    <row r="22" spans="1:11" x14ac:dyDescent="0.3">
      <c r="A22" s="51">
        <v>22282</v>
      </c>
      <c r="B22">
        <v>903.12757438203403</v>
      </c>
    </row>
    <row r="23" spans="1:11" x14ac:dyDescent="0.3">
      <c r="A23" s="51">
        <v>22647</v>
      </c>
      <c r="B23">
        <v>1067.0643169750001</v>
      </c>
    </row>
    <row r="24" spans="1:11" x14ac:dyDescent="0.3">
      <c r="A24" s="51">
        <v>23012</v>
      </c>
      <c r="B24">
        <v>1094.01311973721</v>
      </c>
    </row>
    <row r="25" spans="1:11" x14ac:dyDescent="0.3">
      <c r="A25" s="51">
        <v>23377</v>
      </c>
      <c r="B25">
        <v>1039.40851407176</v>
      </c>
    </row>
    <row r="26" spans="1:11" x14ac:dyDescent="0.3">
      <c r="A26" s="51">
        <v>23743</v>
      </c>
      <c r="B26">
        <v>1021.60848611816</v>
      </c>
    </row>
    <row r="27" spans="1:11" x14ac:dyDescent="0.3">
      <c r="A27" s="51">
        <v>24108</v>
      </c>
      <c r="B27">
        <v>1060.7708201323701</v>
      </c>
    </row>
    <row r="28" spans="1:11" x14ac:dyDescent="0.3">
      <c r="A28" s="51">
        <v>24473</v>
      </c>
      <c r="B28">
        <v>1020.79319813563</v>
      </c>
    </row>
    <row r="29" spans="1:11" x14ac:dyDescent="0.3">
      <c r="A29" s="51">
        <v>24838</v>
      </c>
      <c r="B29">
        <v>1034.88147870646</v>
      </c>
    </row>
    <row r="30" spans="1:11" x14ac:dyDescent="0.3">
      <c r="A30" s="51">
        <v>25204</v>
      </c>
      <c r="B30">
        <v>1099.68186173617</v>
      </c>
    </row>
    <row r="31" spans="1:11" x14ac:dyDescent="0.3">
      <c r="A31" s="51">
        <v>25569</v>
      </c>
      <c r="B31">
        <v>1066.76990331613</v>
      </c>
    </row>
    <row r="32" spans="1:11" x14ac:dyDescent="0.3">
      <c r="A32" s="51">
        <v>25934</v>
      </c>
      <c r="B32">
        <v>1100.4182451038</v>
      </c>
    </row>
    <row r="33" spans="1:2" x14ac:dyDescent="0.3">
      <c r="A33" s="51">
        <v>26299</v>
      </c>
      <c r="B33">
        <v>1073.0023813794301</v>
      </c>
    </row>
    <row r="34" spans="1:2" x14ac:dyDescent="0.3">
      <c r="A34" s="51">
        <v>26665</v>
      </c>
      <c r="B34">
        <v>1129.87257564424</v>
      </c>
    </row>
    <row r="35" spans="1:2" x14ac:dyDescent="0.3">
      <c r="A35" s="51">
        <v>27030</v>
      </c>
      <c r="B35">
        <v>1134.30234367508</v>
      </c>
    </row>
    <row r="36" spans="1:2" x14ac:dyDescent="0.3">
      <c r="A36" s="51">
        <v>27395</v>
      </c>
      <c r="B36">
        <v>1048.55096002455</v>
      </c>
    </row>
    <row r="37" spans="1:2" x14ac:dyDescent="0.3">
      <c r="A37" s="51">
        <v>27760</v>
      </c>
      <c r="B37">
        <v>965.20105896923303</v>
      </c>
    </row>
    <row r="38" spans="1:2" x14ac:dyDescent="0.3">
      <c r="A38" s="51">
        <v>28126</v>
      </c>
      <c r="B38">
        <v>944.924720465419</v>
      </c>
    </row>
    <row r="39" spans="1:2" x14ac:dyDescent="0.3">
      <c r="A39" s="51">
        <v>28491</v>
      </c>
      <c r="B39">
        <v>869.06814101306099</v>
      </c>
    </row>
    <row r="40" spans="1:2" x14ac:dyDescent="0.3">
      <c r="A40" s="51">
        <v>28856</v>
      </c>
      <c r="B40">
        <v>848.75401505139496</v>
      </c>
    </row>
    <row r="41" spans="1:2" x14ac:dyDescent="0.3">
      <c r="A41" s="51">
        <v>29221</v>
      </c>
      <c r="B41">
        <v>844.50319816344904</v>
      </c>
    </row>
    <row r="42" spans="1:2" x14ac:dyDescent="0.3">
      <c r="A42" s="51">
        <v>29587</v>
      </c>
      <c r="B42">
        <v>842.57149580345197</v>
      </c>
    </row>
    <row r="43" spans="1:2" x14ac:dyDescent="0.3">
      <c r="A43" s="51">
        <v>29952</v>
      </c>
      <c r="B43">
        <v>818.23054958319096</v>
      </c>
    </row>
    <row r="44" spans="1:2" x14ac:dyDescent="0.3">
      <c r="A44" s="51">
        <v>30317</v>
      </c>
      <c r="B44">
        <v>809.72444243644202</v>
      </c>
    </row>
    <row r="45" spans="1:2" x14ac:dyDescent="0.3">
      <c r="A45" s="51">
        <v>30682</v>
      </c>
      <c r="B45">
        <v>833.58472291922499</v>
      </c>
    </row>
    <row r="46" spans="1:2" x14ac:dyDescent="0.3">
      <c r="A46" s="51">
        <v>31048</v>
      </c>
      <c r="B46">
        <v>816.14034990621406</v>
      </c>
    </row>
    <row r="47" spans="1:2" x14ac:dyDescent="0.3">
      <c r="A47" s="51">
        <v>31413</v>
      </c>
      <c r="B47">
        <v>832.283015588794</v>
      </c>
    </row>
    <row r="48" spans="1:2" x14ac:dyDescent="0.3">
      <c r="A48" s="51">
        <v>31778</v>
      </c>
      <c r="B48">
        <v>831.65385021323402</v>
      </c>
    </row>
    <row r="49" spans="1:2" x14ac:dyDescent="0.3">
      <c r="A49" s="51">
        <v>32143</v>
      </c>
      <c r="B49">
        <v>811.998530838325</v>
      </c>
    </row>
    <row r="50" spans="1:2" x14ac:dyDescent="0.3">
      <c r="A50" s="51">
        <v>32509</v>
      </c>
      <c r="B50">
        <v>777.25844326542801</v>
      </c>
    </row>
    <row r="51" spans="1:2" x14ac:dyDescent="0.3">
      <c r="A51" s="51">
        <v>32874</v>
      </c>
      <c r="B51">
        <v>702.13475639584203</v>
      </c>
    </row>
    <row r="52" spans="1:2" x14ac:dyDescent="0.3">
      <c r="A52" s="51">
        <v>33239</v>
      </c>
      <c r="B52">
        <v>619.79631342938296</v>
      </c>
    </row>
    <row r="53" spans="1:2" x14ac:dyDescent="0.3">
      <c r="A53" s="51">
        <v>33604</v>
      </c>
      <c r="B53">
        <v>533.53454491165905</v>
      </c>
    </row>
    <row r="54" spans="1:2" x14ac:dyDescent="0.3">
      <c r="A54" s="51">
        <v>33970</v>
      </c>
      <c r="B54">
        <v>444.04669056244501</v>
      </c>
    </row>
    <row r="55" spans="1:2" x14ac:dyDescent="0.3">
      <c r="A55" s="51">
        <v>34335</v>
      </c>
      <c r="B55">
        <v>411.49352979044102</v>
      </c>
    </row>
    <row r="56" spans="1:2" x14ac:dyDescent="0.3">
      <c r="A56" s="51">
        <v>34700</v>
      </c>
      <c r="B56">
        <v>401.18550925466502</v>
      </c>
    </row>
    <row r="57" spans="1:2" x14ac:dyDescent="0.3">
      <c r="A57" s="51">
        <v>35065</v>
      </c>
      <c r="B57">
        <v>386.11290179827199</v>
      </c>
    </row>
    <row r="58" spans="1:2" x14ac:dyDescent="0.3">
      <c r="A58" s="51">
        <v>35431</v>
      </c>
      <c r="B58">
        <v>355.52806860385999</v>
      </c>
    </row>
    <row r="59" spans="1:2" x14ac:dyDescent="0.3">
      <c r="A59" s="51">
        <v>35796</v>
      </c>
      <c r="B59">
        <v>341.77781775325298</v>
      </c>
    </row>
    <row r="60" spans="1:2" x14ac:dyDescent="0.3">
      <c r="A60" s="51">
        <v>36161</v>
      </c>
      <c r="B60">
        <v>319.56204508339698</v>
      </c>
    </row>
    <row r="61" spans="1:2" x14ac:dyDescent="0.3">
      <c r="A61" s="51">
        <v>36526</v>
      </c>
      <c r="B61">
        <v>289.98629525958597</v>
      </c>
    </row>
    <row r="62" spans="1:2" x14ac:dyDescent="0.3">
      <c r="A62" s="51">
        <v>36892</v>
      </c>
      <c r="B62">
        <v>276.14217155296598</v>
      </c>
    </row>
    <row r="63" spans="1:2" x14ac:dyDescent="0.3">
      <c r="A63" s="51">
        <v>37257</v>
      </c>
      <c r="B63">
        <v>276.05592341996902</v>
      </c>
    </row>
    <row r="64" spans="1:2" x14ac:dyDescent="0.3">
      <c r="A64" s="51">
        <v>37622</v>
      </c>
      <c r="B64">
        <v>282.64705030427001</v>
      </c>
    </row>
    <row r="65" spans="1:2" x14ac:dyDescent="0.3">
      <c r="A65" s="51">
        <v>37987</v>
      </c>
      <c r="B65">
        <v>292.35089772651702</v>
      </c>
    </row>
    <row r="66" spans="1:2" x14ac:dyDescent="0.3">
      <c r="A66" s="51">
        <v>38353</v>
      </c>
      <c r="B66">
        <v>300.56247182850302</v>
      </c>
    </row>
    <row r="67" spans="1:2" x14ac:dyDescent="0.3">
      <c r="A67" s="51">
        <v>38718</v>
      </c>
      <c r="B67">
        <v>306.52821196679201</v>
      </c>
    </row>
    <row r="68" spans="1:2" x14ac:dyDescent="0.3">
      <c r="A68" s="51">
        <v>39083</v>
      </c>
      <c r="B68">
        <v>315.26384192639603</v>
      </c>
    </row>
    <row r="69" spans="1:2" x14ac:dyDescent="0.3">
      <c r="A69" s="51">
        <v>39448</v>
      </c>
      <c r="B69">
        <v>324.04031280739002</v>
      </c>
    </row>
    <row r="70" spans="1:2" x14ac:dyDescent="0.3">
      <c r="A70" s="51">
        <v>39814</v>
      </c>
      <c r="B70">
        <v>322.41826475002898</v>
      </c>
    </row>
    <row r="71" spans="1:2" x14ac:dyDescent="0.3">
      <c r="A71" s="51">
        <v>40179</v>
      </c>
      <c r="B71">
        <v>334.02157774666</v>
      </c>
    </row>
    <row r="72" spans="1:2" x14ac:dyDescent="0.3">
      <c r="A72" s="51">
        <v>40544</v>
      </c>
      <c r="B72">
        <v>345.26612519508097</v>
      </c>
    </row>
    <row r="73" spans="1:2" x14ac:dyDescent="0.3">
      <c r="A73" s="51">
        <v>40909</v>
      </c>
      <c r="B73">
        <v>357.59828553046401</v>
      </c>
    </row>
    <row r="74" spans="1:2" x14ac:dyDescent="0.3">
      <c r="A74" s="51">
        <v>41275</v>
      </c>
      <c r="B74">
        <v>375.219191277672</v>
      </c>
    </row>
    <row r="75" spans="1:2" x14ac:dyDescent="0.3">
      <c r="A75" s="51">
        <v>41640</v>
      </c>
      <c r="B75">
        <v>397.341681242633</v>
      </c>
    </row>
    <row r="76" spans="1:2" x14ac:dyDescent="0.3">
      <c r="A76" s="51">
        <v>42005</v>
      </c>
      <c r="B76">
        <v>411.02063777645702</v>
      </c>
    </row>
    <row r="77" spans="1:2" x14ac:dyDescent="0.3">
      <c r="A77" s="51">
        <v>42370</v>
      </c>
      <c r="B77">
        <v>407.289627630452</v>
      </c>
    </row>
    <row r="78" spans="1:2" x14ac:dyDescent="0.3">
      <c r="A78" s="51">
        <v>42736</v>
      </c>
      <c r="B78">
        <v>408.92478835829098</v>
      </c>
    </row>
    <row r="79" spans="1:2" x14ac:dyDescent="0.3">
      <c r="A79" s="51">
        <v>43101</v>
      </c>
      <c r="B79">
        <v>418.98880651794701</v>
      </c>
    </row>
    <row r="80" spans="1:2" x14ac:dyDescent="0.3">
      <c r="A80" s="51">
        <v>43466</v>
      </c>
      <c r="B80">
        <v>423.64025073955003</v>
      </c>
    </row>
    <row r="81" spans="1:2" x14ac:dyDescent="0.3">
      <c r="A81" s="51">
        <v>43831</v>
      </c>
      <c r="B81">
        <v>413.70904034122901</v>
      </c>
    </row>
  </sheetData>
  <hyperlinks>
    <hyperlink ref="A1" location="'Contents'!A1" display="Go to Menu Sheet" xr:uid="{B1D7D20D-8A83-4631-9675-FDF225D0A766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C61B-B99D-4A24-B279-2836C28050D9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3670</v>
      </c>
      <c r="I1" t="s">
        <v>1586</v>
      </c>
      <c r="J1" t="s">
        <v>3673</v>
      </c>
      <c r="K1" t="s">
        <v>3674</v>
      </c>
    </row>
    <row r="2" spans="1:13" x14ac:dyDescent="0.3">
      <c r="A2" t="s">
        <v>388</v>
      </c>
      <c r="B2" t="s">
        <v>1559</v>
      </c>
      <c r="C2" t="s">
        <v>3675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0.4770833333333333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1225.52318591277</v>
      </c>
    </row>
    <row r="22" spans="1:11" x14ac:dyDescent="0.3">
      <c r="A22" s="51">
        <v>22282</v>
      </c>
      <c r="B22">
        <v>1299.76734215482</v>
      </c>
    </row>
    <row r="23" spans="1:11" x14ac:dyDescent="0.3">
      <c r="A23" s="51">
        <v>22647</v>
      </c>
      <c r="B23">
        <v>1267.1417538487101</v>
      </c>
    </row>
    <row r="24" spans="1:11" x14ac:dyDescent="0.3">
      <c r="A24" s="51">
        <v>23012</v>
      </c>
      <c r="B24">
        <v>1396.0091946108701</v>
      </c>
    </row>
    <row r="25" spans="1:11" x14ac:dyDescent="0.3">
      <c r="A25" s="51">
        <v>23377</v>
      </c>
      <c r="B25">
        <v>1580.2770907766901</v>
      </c>
    </row>
    <row r="26" spans="1:11" x14ac:dyDescent="0.3">
      <c r="A26" s="51">
        <v>23743</v>
      </c>
      <c r="B26">
        <v>1474.8320898500599</v>
      </c>
    </row>
    <row r="27" spans="1:11" x14ac:dyDescent="0.3">
      <c r="A27" s="51">
        <v>24108</v>
      </c>
      <c r="B27">
        <v>1586.6884912743201</v>
      </c>
    </row>
    <row r="28" spans="1:11" x14ac:dyDescent="0.3">
      <c r="A28" s="51">
        <v>24473</v>
      </c>
      <c r="B28">
        <v>1601.0482026294301</v>
      </c>
    </row>
    <row r="29" spans="1:11" x14ac:dyDescent="0.3">
      <c r="A29" s="51">
        <v>24838</v>
      </c>
      <c r="B29">
        <v>1737.3516872108701</v>
      </c>
    </row>
    <row r="30" spans="1:11" x14ac:dyDescent="0.3">
      <c r="A30" s="51">
        <v>25204</v>
      </c>
      <c r="B30">
        <v>1831.4513329752299</v>
      </c>
    </row>
    <row r="31" spans="1:11" x14ac:dyDescent="0.3">
      <c r="A31" s="51">
        <v>25569</v>
      </c>
      <c r="B31">
        <v>1940.4014751294301</v>
      </c>
    </row>
    <row r="32" spans="1:11" x14ac:dyDescent="0.3">
      <c r="A32" s="51">
        <v>25934</v>
      </c>
      <c r="B32">
        <v>2033.5553090030301</v>
      </c>
    </row>
    <row r="33" spans="1:2" x14ac:dyDescent="0.3">
      <c r="A33" s="51">
        <v>26299</v>
      </c>
      <c r="B33">
        <v>2025.7024960272699</v>
      </c>
    </row>
    <row r="34" spans="1:2" x14ac:dyDescent="0.3">
      <c r="A34" s="51">
        <v>26665</v>
      </c>
      <c r="B34">
        <v>2048.48026703197</v>
      </c>
    </row>
    <row r="35" spans="1:2" x14ac:dyDescent="0.3">
      <c r="A35" s="51">
        <v>27030</v>
      </c>
      <c r="B35">
        <v>2039.4456077676</v>
      </c>
    </row>
    <row r="36" spans="1:2" x14ac:dyDescent="0.3">
      <c r="A36" s="51">
        <v>27395</v>
      </c>
      <c r="B36">
        <v>2107.5297152602602</v>
      </c>
    </row>
    <row r="37" spans="1:2" x14ac:dyDescent="0.3">
      <c r="A37" s="51">
        <v>27760</v>
      </c>
      <c r="B37">
        <v>2272.8663420176499</v>
      </c>
    </row>
    <row r="38" spans="1:2" x14ac:dyDescent="0.3">
      <c r="A38" s="51">
        <v>28126</v>
      </c>
      <c r="B38">
        <v>2330.6191539556298</v>
      </c>
    </row>
    <row r="39" spans="1:2" x14ac:dyDescent="0.3">
      <c r="A39" s="51">
        <v>28491</v>
      </c>
      <c r="B39">
        <v>2471.0157243077301</v>
      </c>
    </row>
    <row r="40" spans="1:2" x14ac:dyDescent="0.3">
      <c r="A40" s="51">
        <v>28856</v>
      </c>
      <c r="B40">
        <v>2419.6843987681</v>
      </c>
    </row>
    <row r="41" spans="1:2" x14ac:dyDescent="0.3">
      <c r="A41" s="51">
        <v>29221</v>
      </c>
      <c r="B41">
        <v>2061.28644465467</v>
      </c>
    </row>
    <row r="42" spans="1:2" x14ac:dyDescent="0.3">
      <c r="A42" s="51">
        <v>29587</v>
      </c>
      <c r="B42">
        <v>2041.93038542912</v>
      </c>
    </row>
    <row r="43" spans="1:2" x14ac:dyDescent="0.3">
      <c r="A43" s="51">
        <v>29952</v>
      </c>
      <c r="B43">
        <v>1959.3571993082201</v>
      </c>
    </row>
    <row r="44" spans="1:2" x14ac:dyDescent="0.3">
      <c r="A44" s="51">
        <v>30317</v>
      </c>
      <c r="B44">
        <v>1804.7062905044399</v>
      </c>
    </row>
    <row r="45" spans="1:2" x14ac:dyDescent="0.3">
      <c r="A45" s="51">
        <v>30682</v>
      </c>
      <c r="B45">
        <v>1684.98875908895</v>
      </c>
    </row>
    <row r="46" spans="1:2" x14ac:dyDescent="0.3">
      <c r="A46" s="51">
        <v>31048</v>
      </c>
      <c r="B46">
        <v>1691.93213671732</v>
      </c>
    </row>
    <row r="47" spans="1:2" x14ac:dyDescent="0.3">
      <c r="A47" s="51">
        <v>31413</v>
      </c>
      <c r="B47">
        <v>1681.1319021531499</v>
      </c>
    </row>
    <row r="48" spans="1:2" x14ac:dyDescent="0.3">
      <c r="A48" s="51">
        <v>31778</v>
      </c>
      <c r="B48">
        <v>1614.0497308634699</v>
      </c>
    </row>
    <row r="49" spans="1:2" x14ac:dyDescent="0.3">
      <c r="A49" s="51">
        <v>32143</v>
      </c>
      <c r="B49">
        <v>1574.0475918182501</v>
      </c>
    </row>
    <row r="50" spans="1:2" x14ac:dyDescent="0.3">
      <c r="A50" s="51">
        <v>32509</v>
      </c>
      <c r="B50">
        <v>1563.0125164103799</v>
      </c>
    </row>
    <row r="51" spans="1:2" x14ac:dyDescent="0.3">
      <c r="A51" s="51">
        <v>32874</v>
      </c>
      <c r="B51">
        <v>1491.1228283714499</v>
      </c>
    </row>
    <row r="52" spans="1:2" x14ac:dyDescent="0.3">
      <c r="A52" s="51">
        <v>33239</v>
      </c>
      <c r="B52">
        <v>1438.93755973668</v>
      </c>
    </row>
    <row r="53" spans="1:2" x14ac:dyDescent="0.3">
      <c r="A53" s="51">
        <v>33604</v>
      </c>
      <c r="B53">
        <v>1385.00081510925</v>
      </c>
    </row>
    <row r="54" spans="1:2" x14ac:dyDescent="0.3">
      <c r="A54" s="51">
        <v>33970</v>
      </c>
      <c r="B54">
        <v>1334.5049279434199</v>
      </c>
    </row>
    <row r="55" spans="1:2" x14ac:dyDescent="0.3">
      <c r="A55" s="51">
        <v>34335</v>
      </c>
      <c r="B55">
        <v>1299.90318960121</v>
      </c>
    </row>
    <row r="56" spans="1:2" x14ac:dyDescent="0.3">
      <c r="A56" s="51">
        <v>34700</v>
      </c>
      <c r="B56">
        <v>1346.9963001891499</v>
      </c>
    </row>
    <row r="57" spans="1:2" x14ac:dyDescent="0.3">
      <c r="A57" s="51">
        <v>35065</v>
      </c>
      <c r="B57">
        <v>1405.0622178573899</v>
      </c>
    </row>
    <row r="58" spans="1:2" x14ac:dyDescent="0.3">
      <c r="A58" s="51">
        <v>35431</v>
      </c>
      <c r="B58">
        <v>1412.8113292297401</v>
      </c>
    </row>
    <row r="59" spans="1:2" x14ac:dyDescent="0.3">
      <c r="A59" s="51">
        <v>35796</v>
      </c>
      <c r="B59">
        <v>1438.84937763272</v>
      </c>
    </row>
    <row r="60" spans="1:2" x14ac:dyDescent="0.3">
      <c r="A60" s="51">
        <v>36161</v>
      </c>
      <c r="B60">
        <v>1421.70773485768</v>
      </c>
    </row>
    <row r="61" spans="1:2" x14ac:dyDescent="0.3">
      <c r="A61" s="51">
        <v>36526</v>
      </c>
      <c r="B61">
        <v>1356.58649433348</v>
      </c>
    </row>
    <row r="62" spans="1:2" x14ac:dyDescent="0.3">
      <c r="A62" s="51">
        <v>36892</v>
      </c>
      <c r="B62">
        <v>1326.1274885267801</v>
      </c>
    </row>
    <row r="63" spans="1:2" x14ac:dyDescent="0.3">
      <c r="A63" s="51">
        <v>37257</v>
      </c>
      <c r="B63">
        <v>1275.3681869479799</v>
      </c>
    </row>
    <row r="64" spans="1:2" x14ac:dyDescent="0.3">
      <c r="A64" s="51">
        <v>37622</v>
      </c>
      <c r="B64">
        <v>1231.7189853002501</v>
      </c>
    </row>
    <row r="65" spans="1:2" x14ac:dyDescent="0.3">
      <c r="A65" s="51">
        <v>37987</v>
      </c>
      <c r="B65">
        <v>1221.1572849541601</v>
      </c>
    </row>
    <row r="66" spans="1:2" x14ac:dyDescent="0.3">
      <c r="A66" s="51">
        <v>38353</v>
      </c>
      <c r="B66">
        <v>1216.18714191101</v>
      </c>
    </row>
    <row r="67" spans="1:2" x14ac:dyDescent="0.3">
      <c r="A67" s="51">
        <v>38718</v>
      </c>
      <c r="B67">
        <v>1208.2645093640299</v>
      </c>
    </row>
    <row r="68" spans="1:2" x14ac:dyDescent="0.3">
      <c r="A68" s="51">
        <v>39083</v>
      </c>
      <c r="B68">
        <v>1202.88818566139</v>
      </c>
    </row>
    <row r="69" spans="1:2" x14ac:dyDescent="0.3">
      <c r="A69" s="51">
        <v>39448</v>
      </c>
      <c r="B69">
        <v>1206.1507985805999</v>
      </c>
    </row>
    <row r="70" spans="1:2" x14ac:dyDescent="0.3">
      <c r="A70" s="51">
        <v>39814</v>
      </c>
      <c r="B70">
        <v>1217.2078697223801</v>
      </c>
    </row>
    <row r="71" spans="1:2" x14ac:dyDescent="0.3">
      <c r="A71" s="51">
        <v>40179</v>
      </c>
      <c r="B71">
        <v>1213.1129995521101</v>
      </c>
    </row>
    <row r="72" spans="1:2" x14ac:dyDescent="0.3">
      <c r="A72" s="51">
        <v>40544</v>
      </c>
      <c r="B72">
        <v>1132.5485621125799</v>
      </c>
    </row>
    <row r="73" spans="1:2" x14ac:dyDescent="0.3">
      <c r="A73" s="51">
        <v>40909</v>
      </c>
      <c r="B73">
        <v>1223.6319350233</v>
      </c>
    </row>
    <row r="74" spans="1:2" x14ac:dyDescent="0.3">
      <c r="A74" s="51">
        <v>41275</v>
      </c>
      <c r="B74">
        <v>1299.8116138256601</v>
      </c>
    </row>
    <row r="75" spans="1:2" x14ac:dyDescent="0.3">
      <c r="A75" s="51">
        <v>41640</v>
      </c>
      <c r="B75">
        <v>1379.1413520102501</v>
      </c>
    </row>
    <row r="76" spans="1:2" x14ac:dyDescent="0.3">
      <c r="A76" s="51">
        <v>42005</v>
      </c>
      <c r="B76">
        <v>1463.7102119204999</v>
      </c>
    </row>
    <row r="77" spans="1:2" x14ac:dyDescent="0.3">
      <c r="A77" s="51">
        <v>42370</v>
      </c>
      <c r="B77">
        <v>1529.50668328336</v>
      </c>
    </row>
    <row r="78" spans="1:2" x14ac:dyDescent="0.3">
      <c r="A78" s="51">
        <v>42736</v>
      </c>
      <c r="B78">
        <v>1600.76486348971</v>
      </c>
    </row>
    <row r="79" spans="1:2" x14ac:dyDescent="0.3">
      <c r="A79" s="51">
        <v>43101</v>
      </c>
      <c r="B79">
        <v>1667.94290462867</v>
      </c>
    </row>
    <row r="80" spans="1:2" x14ac:dyDescent="0.3">
      <c r="A80" s="51">
        <v>43466</v>
      </c>
      <c r="B80">
        <v>1727.2830174715</v>
      </c>
    </row>
    <row r="81" spans="1:2" x14ac:dyDescent="0.3">
      <c r="A81" s="51">
        <v>43831</v>
      </c>
      <c r="B81">
        <v>1714.5406989877399</v>
      </c>
    </row>
  </sheetData>
  <hyperlinks>
    <hyperlink ref="A1" location="'Contents'!A1" display="Go to Menu Sheet" xr:uid="{38BBABD1-EB83-4866-83F7-68D893A9B5DD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68998-CD31-4B4C-A397-F7283CD3B453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3676</v>
      </c>
    </row>
    <row r="2" spans="1:13" x14ac:dyDescent="0.3">
      <c r="A2" t="s">
        <v>388</v>
      </c>
      <c r="B2" t="s">
        <v>1559</v>
      </c>
      <c r="C2" t="s">
        <v>3677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711.93785963750395</v>
      </c>
    </row>
    <row r="22" spans="1:11" x14ac:dyDescent="0.3">
      <c r="A22" s="51">
        <v>22282</v>
      </c>
      <c r="B22">
        <v>724.10322527245398</v>
      </c>
    </row>
    <row r="23" spans="1:11" x14ac:dyDescent="0.3">
      <c r="A23" s="51">
        <v>22647</v>
      </c>
      <c r="B23">
        <v>688.945991080726</v>
      </c>
    </row>
    <row r="24" spans="1:11" x14ac:dyDescent="0.3">
      <c r="A24" s="51">
        <v>23012</v>
      </c>
      <c r="B24">
        <v>710.192761013309</v>
      </c>
    </row>
    <row r="25" spans="1:11" x14ac:dyDescent="0.3">
      <c r="A25" s="51">
        <v>23377</v>
      </c>
      <c r="B25">
        <v>744.802892959014</v>
      </c>
    </row>
    <row r="26" spans="1:11" x14ac:dyDescent="0.3">
      <c r="A26" s="51">
        <v>23743</v>
      </c>
      <c r="B26">
        <v>770.40827057829904</v>
      </c>
    </row>
    <row r="27" spans="1:11" x14ac:dyDescent="0.3">
      <c r="A27" s="51">
        <v>24108</v>
      </c>
      <c r="B27">
        <v>783.14183469896204</v>
      </c>
    </row>
    <row r="28" spans="1:11" x14ac:dyDescent="0.3">
      <c r="A28" s="51">
        <v>24473</v>
      </c>
      <c r="B28">
        <v>776.20611717306394</v>
      </c>
    </row>
    <row r="29" spans="1:11" x14ac:dyDescent="0.3">
      <c r="A29" s="51">
        <v>24838</v>
      </c>
      <c r="B29">
        <v>789.78052739087002</v>
      </c>
    </row>
    <row r="30" spans="1:11" x14ac:dyDescent="0.3">
      <c r="A30" s="51">
        <v>25204</v>
      </c>
      <c r="B30">
        <v>795.67034715323598</v>
      </c>
    </row>
    <row r="31" spans="1:11" x14ac:dyDescent="0.3">
      <c r="A31" s="51">
        <v>25569</v>
      </c>
      <c r="B31">
        <v>795.15641065688897</v>
      </c>
    </row>
    <row r="32" spans="1:11" x14ac:dyDescent="0.3">
      <c r="A32" s="51">
        <v>25934</v>
      </c>
      <c r="B32">
        <v>766.35089089025996</v>
      </c>
    </row>
    <row r="33" spans="1:2" x14ac:dyDescent="0.3">
      <c r="A33" s="51">
        <v>26299</v>
      </c>
      <c r="B33">
        <v>797.64829285360599</v>
      </c>
    </row>
    <row r="34" spans="1:2" x14ac:dyDescent="0.3">
      <c r="A34" s="51">
        <v>26665</v>
      </c>
      <c r="B34">
        <v>808.58223462579804</v>
      </c>
    </row>
    <row r="35" spans="1:2" x14ac:dyDescent="0.3">
      <c r="A35" s="51">
        <v>27030</v>
      </c>
      <c r="B35">
        <v>816.25440628295803</v>
      </c>
    </row>
    <row r="36" spans="1:2" x14ac:dyDescent="0.3">
      <c r="A36" s="51">
        <v>27395</v>
      </c>
      <c r="B36">
        <v>757.80986085043298</v>
      </c>
    </row>
    <row r="37" spans="1:2" x14ac:dyDescent="0.3">
      <c r="A37" s="51">
        <v>27760</v>
      </c>
      <c r="B37">
        <v>745.78189764851095</v>
      </c>
    </row>
    <row r="38" spans="1:2" x14ac:dyDescent="0.3">
      <c r="A38" s="51">
        <v>28126</v>
      </c>
      <c r="B38">
        <v>763.27512321203096</v>
      </c>
    </row>
    <row r="39" spans="1:2" x14ac:dyDescent="0.3">
      <c r="A39" s="51">
        <v>28491</v>
      </c>
      <c r="B39">
        <v>753.00935715118305</v>
      </c>
    </row>
    <row r="40" spans="1:2" x14ac:dyDescent="0.3">
      <c r="A40" s="51">
        <v>28856</v>
      </c>
      <c r="B40">
        <v>781.25447011600795</v>
      </c>
    </row>
    <row r="41" spans="1:2" x14ac:dyDescent="0.3">
      <c r="A41" s="51">
        <v>29221</v>
      </c>
      <c r="B41">
        <v>812.09921584788106</v>
      </c>
    </row>
    <row r="42" spans="1:2" x14ac:dyDescent="0.3">
      <c r="A42" s="51">
        <v>29587</v>
      </c>
      <c r="B42">
        <v>868.86983864363106</v>
      </c>
    </row>
    <row r="43" spans="1:2" x14ac:dyDescent="0.3">
      <c r="A43" s="51">
        <v>29952</v>
      </c>
      <c r="B43">
        <v>863.95695269278701</v>
      </c>
    </row>
    <row r="44" spans="1:2" x14ac:dyDescent="0.3">
      <c r="A44" s="51">
        <v>30317</v>
      </c>
      <c r="B44">
        <v>803.43775708739395</v>
      </c>
    </row>
    <row r="45" spans="1:2" x14ac:dyDescent="0.3">
      <c r="A45" s="51">
        <v>30682</v>
      </c>
      <c r="B45">
        <v>842.76709263410999</v>
      </c>
    </row>
    <row r="46" spans="1:2" x14ac:dyDescent="0.3">
      <c r="A46" s="51">
        <v>31048</v>
      </c>
      <c r="B46">
        <v>880.45649664995994</v>
      </c>
    </row>
    <row r="47" spans="1:2" x14ac:dyDescent="0.3">
      <c r="A47" s="51">
        <v>31413</v>
      </c>
      <c r="B47">
        <v>873.83790391727496</v>
      </c>
    </row>
    <row r="48" spans="1:2" x14ac:dyDescent="0.3">
      <c r="A48" s="51">
        <v>31778</v>
      </c>
      <c r="B48">
        <v>835.91424078455498</v>
      </c>
    </row>
    <row r="49" spans="1:2" x14ac:dyDescent="0.3">
      <c r="A49" s="51">
        <v>32143</v>
      </c>
      <c r="B49">
        <v>838.92935618074296</v>
      </c>
    </row>
    <row r="50" spans="1:2" x14ac:dyDescent="0.3">
      <c r="A50" s="51">
        <v>32509</v>
      </c>
      <c r="B50">
        <v>790.09995975528102</v>
      </c>
    </row>
    <row r="51" spans="1:2" x14ac:dyDescent="0.3">
      <c r="A51" s="51">
        <v>32874</v>
      </c>
      <c r="B51">
        <v>833.61347552817404</v>
      </c>
    </row>
    <row r="52" spans="1:2" x14ac:dyDescent="0.3">
      <c r="A52" s="51">
        <v>33239</v>
      </c>
      <c r="B52">
        <v>839.98743193461098</v>
      </c>
    </row>
    <row r="53" spans="1:2" x14ac:dyDescent="0.3">
      <c r="A53" s="51">
        <v>33604</v>
      </c>
      <c r="B53">
        <v>835.26086479362596</v>
      </c>
    </row>
    <row r="54" spans="1:2" x14ac:dyDescent="0.3">
      <c r="A54" s="51">
        <v>33970</v>
      </c>
      <c r="B54">
        <v>853.59705851625802</v>
      </c>
    </row>
    <row r="55" spans="1:2" x14ac:dyDescent="0.3">
      <c r="A55" s="51">
        <v>34335</v>
      </c>
      <c r="B55">
        <v>841.51325644930102</v>
      </c>
    </row>
    <row r="56" spans="1:2" x14ac:dyDescent="0.3">
      <c r="A56" s="51">
        <v>34700</v>
      </c>
      <c r="B56">
        <v>863.471585686764</v>
      </c>
    </row>
    <row r="57" spans="1:2" x14ac:dyDescent="0.3">
      <c r="A57" s="51">
        <v>35065</v>
      </c>
      <c r="B57">
        <v>872.91534455676106</v>
      </c>
    </row>
    <row r="58" spans="1:2" x14ac:dyDescent="0.3">
      <c r="A58" s="51">
        <v>35431</v>
      </c>
      <c r="B58">
        <v>895.44338251459101</v>
      </c>
    </row>
    <row r="59" spans="1:2" x14ac:dyDescent="0.3">
      <c r="A59" s="51">
        <v>35796</v>
      </c>
      <c r="B59">
        <v>903.77268382959096</v>
      </c>
    </row>
    <row r="60" spans="1:2" x14ac:dyDescent="0.3">
      <c r="A60" s="51">
        <v>36161</v>
      </c>
      <c r="B60">
        <v>924.35672245150795</v>
      </c>
    </row>
    <row r="61" spans="1:2" x14ac:dyDescent="0.3">
      <c r="A61" s="51">
        <v>36526</v>
      </c>
      <c r="B61">
        <v>949.73702329997695</v>
      </c>
    </row>
    <row r="62" spans="1:2" x14ac:dyDescent="0.3">
      <c r="A62" s="51">
        <v>36892</v>
      </c>
      <c r="B62">
        <v>970.59100317860202</v>
      </c>
    </row>
    <row r="63" spans="1:2" x14ac:dyDescent="0.3">
      <c r="A63" s="51">
        <v>37257</v>
      </c>
      <c r="B63">
        <v>985.21261933851599</v>
      </c>
    </row>
    <row r="64" spans="1:2" x14ac:dyDescent="0.3">
      <c r="A64" s="51">
        <v>37622</v>
      </c>
      <c r="B64">
        <v>988.62742562319795</v>
      </c>
    </row>
    <row r="65" spans="1:2" x14ac:dyDescent="0.3">
      <c r="A65" s="51">
        <v>37987</v>
      </c>
      <c r="B65">
        <v>1001.8546058334</v>
      </c>
    </row>
    <row r="66" spans="1:2" x14ac:dyDescent="0.3">
      <c r="A66" s="51">
        <v>38353</v>
      </c>
      <c r="B66">
        <v>989.372602397827</v>
      </c>
    </row>
    <row r="67" spans="1:2" x14ac:dyDescent="0.3">
      <c r="A67" s="51">
        <v>38718</v>
      </c>
      <c r="B67">
        <v>999.02058922090396</v>
      </c>
    </row>
    <row r="68" spans="1:2" x14ac:dyDescent="0.3">
      <c r="A68" s="51">
        <v>39083</v>
      </c>
      <c r="B68">
        <v>1029.03270696903</v>
      </c>
    </row>
    <row r="69" spans="1:2" x14ac:dyDescent="0.3">
      <c r="A69" s="51">
        <v>39448</v>
      </c>
      <c r="B69">
        <v>1049.3686732286301</v>
      </c>
    </row>
    <row r="70" spans="1:2" x14ac:dyDescent="0.3">
      <c r="A70" s="51">
        <v>39814</v>
      </c>
      <c r="B70">
        <v>1043.9613904913999</v>
      </c>
    </row>
    <row r="71" spans="1:2" x14ac:dyDescent="0.3">
      <c r="A71" s="51">
        <v>40179</v>
      </c>
      <c r="B71">
        <v>1036.5345941625201</v>
      </c>
    </row>
    <row r="72" spans="1:2" x14ac:dyDescent="0.3">
      <c r="A72" s="51">
        <v>40544</v>
      </c>
      <c r="B72">
        <v>1037.7472288746201</v>
      </c>
    </row>
    <row r="73" spans="1:2" x14ac:dyDescent="0.3">
      <c r="A73" s="51">
        <v>40909</v>
      </c>
      <c r="B73">
        <v>1057.6671688035799</v>
      </c>
    </row>
    <row r="74" spans="1:2" x14ac:dyDescent="0.3">
      <c r="A74" s="51">
        <v>41275</v>
      </c>
      <c r="B74">
        <v>1102.5268529911</v>
      </c>
    </row>
    <row r="75" spans="1:2" x14ac:dyDescent="0.3">
      <c r="A75" s="51">
        <v>41640</v>
      </c>
      <c r="B75">
        <v>1140.4481734444601</v>
      </c>
    </row>
    <row r="76" spans="1:2" x14ac:dyDescent="0.3">
      <c r="A76" s="51">
        <v>42005</v>
      </c>
      <c r="B76">
        <v>1128.99539898579</v>
      </c>
    </row>
    <row r="77" spans="1:2" x14ac:dyDescent="0.3">
      <c r="A77" s="51">
        <v>42370</v>
      </c>
      <c r="B77">
        <v>1134.9241009146001</v>
      </c>
    </row>
    <row r="78" spans="1:2" x14ac:dyDescent="0.3">
      <c r="A78" s="51">
        <v>42736</v>
      </c>
      <c r="B78">
        <v>1166.7619167964899</v>
      </c>
    </row>
    <row r="79" spans="1:2" x14ac:dyDescent="0.3">
      <c r="A79" s="51">
        <v>43101</v>
      </c>
      <c r="B79">
        <v>1211.31802652492</v>
      </c>
    </row>
    <row r="80" spans="1:2" x14ac:dyDescent="0.3">
      <c r="A80" s="51">
        <v>43466</v>
      </c>
      <c r="B80">
        <v>1259.8081668336899</v>
      </c>
    </row>
    <row r="81" spans="1:2" x14ac:dyDescent="0.3">
      <c r="A81" s="51">
        <v>43831</v>
      </c>
      <c r="B81">
        <v>1273.5413171047001</v>
      </c>
    </row>
  </sheetData>
  <hyperlinks>
    <hyperlink ref="A1" location="'Contents'!A1" display="Go to Menu Sheet" xr:uid="{E7D70265-5C71-492E-9C26-17A69B0F5BF8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099-433B-4E3E-84C2-1B5879C5B7D2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3678</v>
      </c>
    </row>
    <row r="2" spans="1:13" x14ac:dyDescent="0.3">
      <c r="A2" t="s">
        <v>388</v>
      </c>
      <c r="B2" t="s">
        <v>1559</v>
      </c>
      <c r="C2" t="s">
        <v>3679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578.599647748856</v>
      </c>
    </row>
    <row r="22" spans="1:11" x14ac:dyDescent="0.3">
      <c r="A22" s="51">
        <v>22282</v>
      </c>
      <c r="B22">
        <v>592.156553050752</v>
      </c>
    </row>
    <row r="23" spans="1:11" x14ac:dyDescent="0.3">
      <c r="A23" s="51">
        <v>22647</v>
      </c>
      <c r="B23">
        <v>598.78310859303804</v>
      </c>
    </row>
    <row r="24" spans="1:11" x14ac:dyDescent="0.3">
      <c r="A24" s="51">
        <v>23012</v>
      </c>
      <c r="B24">
        <v>644.36369540500004</v>
      </c>
    </row>
    <row r="25" spans="1:11" x14ac:dyDescent="0.3">
      <c r="A25" s="51">
        <v>23377</v>
      </c>
      <c r="B25">
        <v>699.76692088917002</v>
      </c>
    </row>
    <row r="26" spans="1:11" x14ac:dyDescent="0.3">
      <c r="A26" s="51">
        <v>23743</v>
      </c>
      <c r="B26">
        <v>715.14078078716705</v>
      </c>
    </row>
    <row r="27" spans="1:11" x14ac:dyDescent="0.3">
      <c r="A27" s="51">
        <v>24108</v>
      </c>
      <c r="B27">
        <v>731.88058057941305</v>
      </c>
    </row>
    <row r="28" spans="1:11" x14ac:dyDescent="0.3">
      <c r="A28" s="51">
        <v>24473</v>
      </c>
      <c r="B28">
        <v>718.92712349741805</v>
      </c>
    </row>
    <row r="29" spans="1:11" x14ac:dyDescent="0.3">
      <c r="A29" s="51">
        <v>24838</v>
      </c>
      <c r="B29">
        <v>689.62008578227801</v>
      </c>
    </row>
    <row r="30" spans="1:11" x14ac:dyDescent="0.3">
      <c r="A30" s="51">
        <v>25204</v>
      </c>
      <c r="B30">
        <v>708.336891939775</v>
      </c>
    </row>
    <row r="31" spans="1:11" x14ac:dyDescent="0.3">
      <c r="A31" s="51">
        <v>25569</v>
      </c>
      <c r="B31">
        <v>730.42301601004704</v>
      </c>
    </row>
    <row r="32" spans="1:11" x14ac:dyDescent="0.3">
      <c r="A32" s="51">
        <v>25934</v>
      </c>
      <c r="B32">
        <v>742.88137189281599</v>
      </c>
    </row>
    <row r="33" spans="1:2" x14ac:dyDescent="0.3">
      <c r="A33" s="51">
        <v>26299</v>
      </c>
      <c r="B33">
        <v>748.81274915863696</v>
      </c>
    </row>
    <row r="34" spans="1:2" x14ac:dyDescent="0.3">
      <c r="A34" s="51">
        <v>26665</v>
      </c>
      <c r="B34">
        <v>758.39557295442103</v>
      </c>
    </row>
    <row r="35" spans="1:2" x14ac:dyDescent="0.3">
      <c r="A35" s="51">
        <v>27030</v>
      </c>
      <c r="B35">
        <v>753.64106881842702</v>
      </c>
    </row>
    <row r="36" spans="1:2" x14ac:dyDescent="0.3">
      <c r="A36" s="51">
        <v>27395</v>
      </c>
      <c r="B36">
        <v>803.09897176602396</v>
      </c>
    </row>
    <row r="37" spans="1:2" x14ac:dyDescent="0.3">
      <c r="A37" s="51">
        <v>27760</v>
      </c>
      <c r="B37">
        <v>889.58822927261303</v>
      </c>
    </row>
    <row r="38" spans="1:2" x14ac:dyDescent="0.3">
      <c r="A38" s="51">
        <v>28126</v>
      </c>
      <c r="B38">
        <v>947.87390120229497</v>
      </c>
    </row>
    <row r="39" spans="1:2" x14ac:dyDescent="0.3">
      <c r="A39" s="51">
        <v>28491</v>
      </c>
      <c r="B39">
        <v>1006.06136735347</v>
      </c>
    </row>
    <row r="40" spans="1:2" x14ac:dyDescent="0.3">
      <c r="A40" s="51">
        <v>28856</v>
      </c>
      <c r="B40">
        <v>1027.13569579354</v>
      </c>
    </row>
    <row r="41" spans="1:2" x14ac:dyDescent="0.3">
      <c r="A41" s="51">
        <v>29221</v>
      </c>
      <c r="B41">
        <v>1102.7886250287299</v>
      </c>
    </row>
    <row r="42" spans="1:2" x14ac:dyDescent="0.3">
      <c r="A42" s="51">
        <v>29587</v>
      </c>
      <c r="B42">
        <v>1154.73728427572</v>
      </c>
    </row>
    <row r="43" spans="1:2" x14ac:dyDescent="0.3">
      <c r="A43" s="51">
        <v>29952</v>
      </c>
      <c r="B43">
        <v>1237.3911081824399</v>
      </c>
    </row>
    <row r="44" spans="1:2" x14ac:dyDescent="0.3">
      <c r="A44" s="51">
        <v>30317</v>
      </c>
      <c r="B44">
        <v>1267.33977260558</v>
      </c>
    </row>
    <row r="45" spans="1:2" x14ac:dyDescent="0.3">
      <c r="A45" s="51">
        <v>30682</v>
      </c>
      <c r="B45">
        <v>1354.8874672281599</v>
      </c>
    </row>
    <row r="46" spans="1:2" x14ac:dyDescent="0.3">
      <c r="A46" s="51">
        <v>31048</v>
      </c>
      <c r="B46">
        <v>1395.81635184469</v>
      </c>
    </row>
    <row r="47" spans="1:2" x14ac:dyDescent="0.3">
      <c r="A47" s="51">
        <v>31413</v>
      </c>
      <c r="B47">
        <v>1423.21993722968</v>
      </c>
    </row>
    <row r="48" spans="1:2" x14ac:dyDescent="0.3">
      <c r="A48" s="51">
        <v>31778</v>
      </c>
      <c r="B48">
        <v>1438.27911333668</v>
      </c>
    </row>
    <row r="49" spans="1:2" x14ac:dyDescent="0.3">
      <c r="A49" s="51">
        <v>32143</v>
      </c>
      <c r="B49">
        <v>1476.84617586629</v>
      </c>
    </row>
    <row r="50" spans="1:2" x14ac:dyDescent="0.3">
      <c r="A50" s="51">
        <v>32509</v>
      </c>
      <c r="B50">
        <v>1510.22412364719</v>
      </c>
    </row>
    <row r="51" spans="1:2" x14ac:dyDescent="0.3">
      <c r="A51" s="51">
        <v>32874</v>
      </c>
      <c r="B51">
        <v>1557.5501873052899</v>
      </c>
    </row>
    <row r="52" spans="1:2" x14ac:dyDescent="0.3">
      <c r="A52" s="51">
        <v>33239</v>
      </c>
      <c r="B52">
        <v>1539.69391820859</v>
      </c>
    </row>
    <row r="53" spans="1:2" x14ac:dyDescent="0.3">
      <c r="A53" s="51">
        <v>33604</v>
      </c>
      <c r="B53">
        <v>1574.5012204506199</v>
      </c>
    </row>
    <row r="54" spans="1:2" x14ac:dyDescent="0.3">
      <c r="A54" s="51">
        <v>33970</v>
      </c>
      <c r="B54">
        <v>1587.3315683666799</v>
      </c>
    </row>
    <row r="55" spans="1:2" x14ac:dyDescent="0.3">
      <c r="A55" s="51">
        <v>34335</v>
      </c>
      <c r="B55">
        <v>1617.5738331785899</v>
      </c>
    </row>
    <row r="56" spans="1:2" x14ac:dyDescent="0.3">
      <c r="A56" s="51">
        <v>34700</v>
      </c>
      <c r="B56">
        <v>1659.0453670049801</v>
      </c>
    </row>
    <row r="57" spans="1:2" x14ac:dyDescent="0.3">
      <c r="A57" s="51">
        <v>35065</v>
      </c>
      <c r="B57">
        <v>1707.0956587051601</v>
      </c>
    </row>
    <row r="58" spans="1:2" x14ac:dyDescent="0.3">
      <c r="A58" s="51">
        <v>35431</v>
      </c>
      <c r="B58">
        <v>1765.0383429651499</v>
      </c>
    </row>
    <row r="59" spans="1:2" x14ac:dyDescent="0.3">
      <c r="A59" s="51">
        <v>35796</v>
      </c>
      <c r="B59">
        <v>1826.62985646475</v>
      </c>
    </row>
    <row r="60" spans="1:2" x14ac:dyDescent="0.3">
      <c r="A60" s="51">
        <v>36161</v>
      </c>
      <c r="B60">
        <v>1899.46336613417</v>
      </c>
    </row>
    <row r="61" spans="1:2" x14ac:dyDescent="0.3">
      <c r="A61" s="51">
        <v>36526</v>
      </c>
      <c r="B61">
        <v>1981.8307000019299</v>
      </c>
    </row>
    <row r="62" spans="1:2" x14ac:dyDescent="0.3">
      <c r="A62" s="51">
        <v>36892</v>
      </c>
      <c r="B62">
        <v>2013.2525596379301</v>
      </c>
    </row>
    <row r="63" spans="1:2" x14ac:dyDescent="0.3">
      <c r="A63" s="51">
        <v>37257</v>
      </c>
      <c r="B63">
        <v>2022.9522643246801</v>
      </c>
    </row>
    <row r="64" spans="1:2" x14ac:dyDescent="0.3">
      <c r="A64" s="51">
        <v>37622</v>
      </c>
      <c r="B64">
        <v>2049.1130100682799</v>
      </c>
    </row>
    <row r="65" spans="1:2" x14ac:dyDescent="0.3">
      <c r="A65" s="51">
        <v>37987</v>
      </c>
      <c r="B65">
        <v>2094.2581323013701</v>
      </c>
    </row>
    <row r="66" spans="1:2" x14ac:dyDescent="0.3">
      <c r="A66" s="51">
        <v>38353</v>
      </c>
      <c r="B66">
        <v>2148.75514139294</v>
      </c>
    </row>
    <row r="67" spans="1:2" x14ac:dyDescent="0.3">
      <c r="A67" s="51">
        <v>38718</v>
      </c>
      <c r="B67">
        <v>2255.4922549804401</v>
      </c>
    </row>
    <row r="68" spans="1:2" x14ac:dyDescent="0.3">
      <c r="A68" s="51">
        <v>39083</v>
      </c>
      <c r="B68">
        <v>2373.4164139375398</v>
      </c>
    </row>
    <row r="69" spans="1:2" x14ac:dyDescent="0.3">
      <c r="A69" s="51">
        <v>39448</v>
      </c>
      <c r="B69">
        <v>2498.4279295628398</v>
      </c>
    </row>
    <row r="70" spans="1:2" x14ac:dyDescent="0.3">
      <c r="A70" s="51">
        <v>39814</v>
      </c>
      <c r="B70">
        <v>2566.8870259031401</v>
      </c>
    </row>
    <row r="71" spans="1:2" x14ac:dyDescent="0.3">
      <c r="A71" s="51">
        <v>40179</v>
      </c>
      <c r="B71">
        <v>2645.96875877924</v>
      </c>
    </row>
    <row r="72" spans="1:2" x14ac:dyDescent="0.3">
      <c r="A72" s="51">
        <v>40544</v>
      </c>
      <c r="B72">
        <v>2636.33934726912</v>
      </c>
    </row>
    <row r="73" spans="1:2" x14ac:dyDescent="0.3">
      <c r="A73" s="51">
        <v>40909</v>
      </c>
      <c r="B73">
        <v>2635.9977184586801</v>
      </c>
    </row>
    <row r="74" spans="1:2" x14ac:dyDescent="0.3">
      <c r="A74" s="51">
        <v>41275</v>
      </c>
      <c r="B74">
        <v>2633.2043256668198</v>
      </c>
    </row>
    <row r="75" spans="1:2" x14ac:dyDescent="0.3">
      <c r="A75" s="51">
        <v>41640</v>
      </c>
      <c r="B75">
        <v>2649.4472810706902</v>
      </c>
    </row>
    <row r="76" spans="1:2" x14ac:dyDescent="0.3">
      <c r="A76" s="51">
        <v>42005</v>
      </c>
      <c r="B76">
        <v>2704.9197071029498</v>
      </c>
    </row>
    <row r="77" spans="1:2" x14ac:dyDescent="0.3">
      <c r="A77" s="51">
        <v>42370</v>
      </c>
      <c r="B77">
        <v>2762.5890091722299</v>
      </c>
    </row>
    <row r="78" spans="1:2" x14ac:dyDescent="0.3">
      <c r="A78" s="51">
        <v>42736</v>
      </c>
      <c r="B78">
        <v>2818.5474582482798</v>
      </c>
    </row>
    <row r="79" spans="1:2" x14ac:dyDescent="0.3">
      <c r="A79" s="51">
        <v>43101</v>
      </c>
      <c r="B79">
        <v>2908.5837230768002</v>
      </c>
    </row>
    <row r="80" spans="1:2" x14ac:dyDescent="0.3">
      <c r="A80" s="51">
        <v>43466</v>
      </c>
      <c r="B80">
        <v>3010.1528300687501</v>
      </c>
    </row>
    <row r="81" spans="1:2" x14ac:dyDescent="0.3">
      <c r="A81" s="51">
        <v>43831</v>
      </c>
      <c r="B81">
        <v>3058.3107177386401</v>
      </c>
    </row>
  </sheetData>
  <hyperlinks>
    <hyperlink ref="A1" location="'Contents'!A1" display="Go to Menu Sheet" xr:uid="{89056C01-DEB6-4966-B77B-277603FAAB09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EF99-FD87-4776-9191-EC8996ED7849}">
  <dimension ref="A1:M60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3680</v>
      </c>
    </row>
    <row r="2" spans="1:13" x14ac:dyDescent="0.3">
      <c r="A2" t="s">
        <v>388</v>
      </c>
      <c r="B2" t="s">
        <v>1559</v>
      </c>
      <c r="C2" t="s">
        <v>3681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29587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29587</v>
      </c>
      <c r="B21">
        <v>228.64279048025799</v>
      </c>
    </row>
    <row r="22" spans="1:11" x14ac:dyDescent="0.3">
      <c r="A22" s="51">
        <v>29952</v>
      </c>
      <c r="B22">
        <v>224.433419660521</v>
      </c>
    </row>
    <row r="23" spans="1:11" x14ac:dyDescent="0.3">
      <c r="A23" s="51">
        <v>30317</v>
      </c>
      <c r="B23">
        <v>235.60798102129499</v>
      </c>
    </row>
    <row r="24" spans="1:11" x14ac:dyDescent="0.3">
      <c r="A24" s="51">
        <v>30682</v>
      </c>
      <c r="B24">
        <v>221.737673766656</v>
      </c>
    </row>
    <row r="25" spans="1:11" x14ac:dyDescent="0.3">
      <c r="A25" s="51">
        <v>31048</v>
      </c>
      <c r="B25">
        <v>190.83340410772999</v>
      </c>
    </row>
    <row r="26" spans="1:11" x14ac:dyDescent="0.3">
      <c r="A26" s="51">
        <v>31413</v>
      </c>
      <c r="B26">
        <v>202.720687683493</v>
      </c>
    </row>
    <row r="27" spans="1:11" x14ac:dyDescent="0.3">
      <c r="A27" s="51">
        <v>31778</v>
      </c>
      <c r="B27">
        <v>223.55278003347499</v>
      </c>
    </row>
    <row r="28" spans="1:11" x14ac:dyDescent="0.3">
      <c r="A28" s="51">
        <v>32143</v>
      </c>
      <c r="B28">
        <v>217.510441774318</v>
      </c>
    </row>
    <row r="29" spans="1:11" x14ac:dyDescent="0.3">
      <c r="A29" s="51">
        <v>32509</v>
      </c>
      <c r="B29">
        <v>209.62886064712899</v>
      </c>
    </row>
    <row r="30" spans="1:11" x14ac:dyDescent="0.3">
      <c r="A30" s="51">
        <v>32874</v>
      </c>
      <c r="B30">
        <v>208.07938591746401</v>
      </c>
    </row>
    <row r="31" spans="1:11" x14ac:dyDescent="0.3">
      <c r="A31" s="51">
        <v>33239</v>
      </c>
      <c r="B31">
        <v>186.52024316727901</v>
      </c>
    </row>
    <row r="32" spans="1:11" x14ac:dyDescent="0.3">
      <c r="A32" s="51">
        <v>33604</v>
      </c>
      <c r="B32">
        <v>164.33658309383699</v>
      </c>
    </row>
    <row r="33" spans="1:2" x14ac:dyDescent="0.3">
      <c r="A33" s="51">
        <v>33970</v>
      </c>
      <c r="B33">
        <v>179.40424258118</v>
      </c>
    </row>
    <row r="34" spans="1:2" x14ac:dyDescent="0.3">
      <c r="A34" s="51">
        <v>34335</v>
      </c>
      <c r="B34">
        <v>178.801706036865</v>
      </c>
    </row>
    <row r="35" spans="1:2" x14ac:dyDescent="0.3">
      <c r="A35" s="51">
        <v>34700</v>
      </c>
      <c r="B35">
        <v>183.547909500809</v>
      </c>
    </row>
    <row r="36" spans="1:2" x14ac:dyDescent="0.3">
      <c r="A36" s="51">
        <v>35065</v>
      </c>
      <c r="B36">
        <v>199.922988861927</v>
      </c>
    </row>
    <row r="37" spans="1:2" x14ac:dyDescent="0.3">
      <c r="A37" s="51">
        <v>35431</v>
      </c>
      <c r="B37">
        <v>200.02655469001601</v>
      </c>
    </row>
    <row r="38" spans="1:2" x14ac:dyDescent="0.3">
      <c r="A38" s="51">
        <v>35796</v>
      </c>
      <c r="B38">
        <v>187.51673405234899</v>
      </c>
    </row>
    <row r="39" spans="1:2" x14ac:dyDescent="0.3">
      <c r="A39" s="51">
        <v>36161</v>
      </c>
      <c r="B39">
        <v>191.57189508673801</v>
      </c>
    </row>
    <row r="40" spans="1:2" x14ac:dyDescent="0.3">
      <c r="A40" s="51">
        <v>36526</v>
      </c>
      <c r="B40">
        <v>197.43229024314999</v>
      </c>
    </row>
    <row r="41" spans="1:2" x14ac:dyDescent="0.3">
      <c r="A41" s="51">
        <v>36892</v>
      </c>
      <c r="B41">
        <v>207.75270829278199</v>
      </c>
    </row>
    <row r="42" spans="1:2" x14ac:dyDescent="0.3">
      <c r="A42" s="51">
        <v>37257</v>
      </c>
      <c r="B42">
        <v>204.93820883821701</v>
      </c>
    </row>
    <row r="43" spans="1:2" x14ac:dyDescent="0.3">
      <c r="A43" s="51">
        <v>37622</v>
      </c>
      <c r="B43">
        <v>194.873078199036</v>
      </c>
    </row>
    <row r="44" spans="1:2" x14ac:dyDescent="0.3">
      <c r="A44" s="51">
        <v>37987</v>
      </c>
      <c r="B44">
        <v>215.15455351808299</v>
      </c>
    </row>
    <row r="45" spans="1:2" x14ac:dyDescent="0.3">
      <c r="A45" s="51">
        <v>38353</v>
      </c>
      <c r="B45">
        <v>233.944193545113</v>
      </c>
    </row>
    <row r="46" spans="1:2" x14ac:dyDescent="0.3">
      <c r="A46" s="51">
        <v>38718</v>
      </c>
      <c r="B46">
        <v>252.212291438172</v>
      </c>
    </row>
    <row r="47" spans="1:2" x14ac:dyDescent="0.3">
      <c r="A47" s="51">
        <v>39083</v>
      </c>
      <c r="B47">
        <v>273.49213676477598</v>
      </c>
    </row>
    <row r="48" spans="1:2" x14ac:dyDescent="0.3">
      <c r="A48" s="51">
        <v>39448</v>
      </c>
      <c r="B48">
        <v>294.80542422921201</v>
      </c>
    </row>
    <row r="49" spans="1:2" x14ac:dyDescent="0.3">
      <c r="A49" s="51">
        <v>39814</v>
      </c>
      <c r="B49">
        <v>312.03381283442297</v>
      </c>
    </row>
    <row r="50" spans="1:2" x14ac:dyDescent="0.3">
      <c r="A50" s="51">
        <v>40179</v>
      </c>
      <c r="B50">
        <v>341.55412269966303</v>
      </c>
    </row>
    <row r="51" spans="1:2" x14ac:dyDescent="0.3">
      <c r="A51" s="51">
        <v>40544</v>
      </c>
      <c r="B51">
        <v>369.20240373314601</v>
      </c>
    </row>
    <row r="52" spans="1:2" x14ac:dyDescent="0.3">
      <c r="A52" s="51">
        <v>40909</v>
      </c>
      <c r="B52">
        <v>389.93892046402101</v>
      </c>
    </row>
    <row r="53" spans="1:2" x14ac:dyDescent="0.3">
      <c r="A53" s="51">
        <v>41275</v>
      </c>
      <c r="B53">
        <v>419.18382509461298</v>
      </c>
    </row>
    <row r="54" spans="1:2" x14ac:dyDescent="0.3">
      <c r="A54" s="51">
        <v>41640</v>
      </c>
      <c r="B54">
        <v>449.420326752459</v>
      </c>
    </row>
    <row r="55" spans="1:2" x14ac:dyDescent="0.3">
      <c r="A55" s="51">
        <v>42005</v>
      </c>
      <c r="B55">
        <v>482.63909026751401</v>
      </c>
    </row>
    <row r="56" spans="1:2" x14ac:dyDescent="0.3">
      <c r="A56" s="51">
        <v>42370</v>
      </c>
      <c r="B56">
        <v>514.05750522308006</v>
      </c>
    </row>
    <row r="57" spans="1:2" x14ac:dyDescent="0.3">
      <c r="A57" s="51">
        <v>42736</v>
      </c>
      <c r="B57">
        <v>548.41998562920696</v>
      </c>
    </row>
    <row r="58" spans="1:2" x14ac:dyDescent="0.3">
      <c r="A58" s="51">
        <v>43101</v>
      </c>
      <c r="B58">
        <v>570.652603623647</v>
      </c>
    </row>
    <row r="59" spans="1:2" x14ac:dyDescent="0.3">
      <c r="A59" s="51">
        <v>43466</v>
      </c>
      <c r="B59">
        <v>602.63408544000401</v>
      </c>
    </row>
    <row r="60" spans="1:2" x14ac:dyDescent="0.3">
      <c r="A60" s="51">
        <v>43831</v>
      </c>
      <c r="B60">
        <v>623.09514015128798</v>
      </c>
    </row>
  </sheetData>
  <hyperlinks>
    <hyperlink ref="A1" location="'Contents'!A1" display="Go to Menu Sheet" xr:uid="{2533E299-D792-46A2-ACF0-E8BBA06FEFA8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22E5F-B6DF-49B6-8FA4-76FB53C1A289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3682</v>
      </c>
    </row>
    <row r="2" spans="1:13" x14ac:dyDescent="0.3">
      <c r="A2" t="s">
        <v>388</v>
      </c>
      <c r="B2" t="s">
        <v>1559</v>
      </c>
      <c r="C2" t="s">
        <v>3683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7.8472222222222221E-2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12743.9199057429</v>
      </c>
    </row>
    <row r="22" spans="1:11" x14ac:dyDescent="0.3">
      <c r="A22" s="51">
        <v>22282</v>
      </c>
      <c r="B22">
        <v>13203.3256056888</v>
      </c>
    </row>
    <row r="23" spans="1:11" x14ac:dyDescent="0.3">
      <c r="A23" s="51">
        <v>22647</v>
      </c>
      <c r="B23">
        <v>13911.2544665184</v>
      </c>
    </row>
    <row r="24" spans="1:11" x14ac:dyDescent="0.3">
      <c r="A24" s="51">
        <v>23012</v>
      </c>
      <c r="B24">
        <v>14572.2730520198</v>
      </c>
    </row>
    <row r="25" spans="1:11" x14ac:dyDescent="0.3">
      <c r="A25" s="51">
        <v>23377</v>
      </c>
      <c r="B25">
        <v>15337.0799296243</v>
      </c>
    </row>
    <row r="26" spans="1:11" x14ac:dyDescent="0.3">
      <c r="A26" s="51">
        <v>23743</v>
      </c>
      <c r="B26">
        <v>15893.052614321099</v>
      </c>
    </row>
    <row r="27" spans="1:11" x14ac:dyDescent="0.3">
      <c r="A27" s="51">
        <v>24108</v>
      </c>
      <c r="B27">
        <v>16557.4791486596</v>
      </c>
    </row>
    <row r="28" spans="1:11" x14ac:dyDescent="0.3">
      <c r="A28" s="51">
        <v>24473</v>
      </c>
      <c r="B28">
        <v>17219.868288635698</v>
      </c>
    </row>
    <row r="29" spans="1:11" x14ac:dyDescent="0.3">
      <c r="A29" s="51">
        <v>24838</v>
      </c>
      <c r="B29">
        <v>17852.724894745701</v>
      </c>
    </row>
    <row r="30" spans="1:11" x14ac:dyDescent="0.3">
      <c r="A30" s="51">
        <v>25204</v>
      </c>
      <c r="B30">
        <v>18978.689067822499</v>
      </c>
    </row>
    <row r="31" spans="1:11" x14ac:dyDescent="0.3">
      <c r="A31" s="51">
        <v>25569</v>
      </c>
      <c r="B31">
        <v>19984.586140961601</v>
      </c>
    </row>
    <row r="32" spans="1:11" x14ac:dyDescent="0.3">
      <c r="A32" s="51">
        <v>25934</v>
      </c>
      <c r="B32">
        <v>20880.902114934699</v>
      </c>
    </row>
    <row r="33" spans="1:2" x14ac:dyDescent="0.3">
      <c r="A33" s="51">
        <v>26299</v>
      </c>
      <c r="B33">
        <v>21648.546922476798</v>
      </c>
    </row>
    <row r="34" spans="1:2" x14ac:dyDescent="0.3">
      <c r="A34" s="51">
        <v>26665</v>
      </c>
      <c r="B34">
        <v>22842.669336446499</v>
      </c>
    </row>
    <row r="35" spans="1:2" x14ac:dyDescent="0.3">
      <c r="A35" s="51">
        <v>27030</v>
      </c>
      <c r="B35">
        <v>23654.183679015601</v>
      </c>
    </row>
    <row r="36" spans="1:2" x14ac:dyDescent="0.3">
      <c r="A36" s="51">
        <v>27395</v>
      </c>
      <c r="B36">
        <v>23279.806028220301</v>
      </c>
    </row>
    <row r="37" spans="1:2" x14ac:dyDescent="0.3">
      <c r="A37" s="51">
        <v>27760</v>
      </c>
      <c r="B37">
        <v>24164.720479830299</v>
      </c>
    </row>
    <row r="38" spans="1:2" x14ac:dyDescent="0.3">
      <c r="A38" s="51">
        <v>28126</v>
      </c>
      <c r="B38">
        <v>24888.173127226099</v>
      </c>
    </row>
    <row r="39" spans="1:2" x14ac:dyDescent="0.3">
      <c r="A39" s="51">
        <v>28491</v>
      </c>
      <c r="B39">
        <v>25772.296388881601</v>
      </c>
    </row>
    <row r="40" spans="1:2" x14ac:dyDescent="0.3">
      <c r="A40" s="51">
        <v>28856</v>
      </c>
      <c r="B40">
        <v>26577.751807852699</v>
      </c>
    </row>
    <row r="41" spans="1:2" x14ac:dyDescent="0.3">
      <c r="A41" s="51">
        <v>29221</v>
      </c>
      <c r="B41">
        <v>26877.7316680115</v>
      </c>
    </row>
    <row r="42" spans="1:2" x14ac:dyDescent="0.3">
      <c r="A42" s="51">
        <v>29587</v>
      </c>
      <c r="B42">
        <v>27033.343151838799</v>
      </c>
    </row>
    <row r="43" spans="1:2" x14ac:dyDescent="0.3">
      <c r="A43" s="51">
        <v>29952</v>
      </c>
      <c r="B43">
        <v>27567.075679777499</v>
      </c>
    </row>
    <row r="44" spans="1:2" x14ac:dyDescent="0.3">
      <c r="A44" s="51">
        <v>30317</v>
      </c>
      <c r="B44">
        <v>27757.287370476901</v>
      </c>
    </row>
    <row r="45" spans="1:2" x14ac:dyDescent="0.3">
      <c r="A45" s="51">
        <v>30682</v>
      </c>
      <c r="B45">
        <v>28020.457408919301</v>
      </c>
    </row>
    <row r="46" spans="1:2" x14ac:dyDescent="0.3">
      <c r="A46" s="51">
        <v>31048</v>
      </c>
      <c r="B46">
        <v>28315.827019227301</v>
      </c>
    </row>
    <row r="47" spans="1:2" x14ac:dyDescent="0.3">
      <c r="A47" s="51">
        <v>31413</v>
      </c>
      <c r="B47">
        <v>28814.172731223</v>
      </c>
    </row>
    <row r="48" spans="1:2" x14ac:dyDescent="0.3">
      <c r="A48" s="51">
        <v>31778</v>
      </c>
      <c r="B48">
        <v>29383.97089361</v>
      </c>
    </row>
    <row r="49" spans="1:2" x14ac:dyDescent="0.3">
      <c r="A49" s="51">
        <v>32143</v>
      </c>
      <c r="B49">
        <v>30604.4035017159</v>
      </c>
    </row>
    <row r="50" spans="1:2" x14ac:dyDescent="0.3">
      <c r="A50" s="51">
        <v>32509</v>
      </c>
      <c r="B50">
        <v>31761.254653473301</v>
      </c>
    </row>
    <row r="51" spans="1:2" x14ac:dyDescent="0.3">
      <c r="A51" s="51">
        <v>32874</v>
      </c>
      <c r="B51">
        <v>32524.0481339652</v>
      </c>
    </row>
    <row r="52" spans="1:2" x14ac:dyDescent="0.3">
      <c r="A52" s="51">
        <v>33239</v>
      </c>
      <c r="B52">
        <v>32683.348818958199</v>
      </c>
    </row>
    <row r="53" spans="1:2" x14ac:dyDescent="0.3">
      <c r="A53" s="51">
        <v>33604</v>
      </c>
      <c r="B53">
        <v>33041.362666235502</v>
      </c>
    </row>
    <row r="54" spans="1:2" x14ac:dyDescent="0.3">
      <c r="A54" s="51">
        <v>33970</v>
      </c>
      <c r="B54">
        <v>32691.689853444401</v>
      </c>
    </row>
    <row r="55" spans="1:2" x14ac:dyDescent="0.3">
      <c r="A55" s="51">
        <v>34335</v>
      </c>
      <c r="B55">
        <v>33338.334558955001</v>
      </c>
    </row>
    <row r="56" spans="1:2" x14ac:dyDescent="0.3">
      <c r="A56" s="51">
        <v>34700</v>
      </c>
      <c r="B56">
        <v>33917.923355918603</v>
      </c>
    </row>
    <row r="57" spans="1:2" x14ac:dyDescent="0.3">
      <c r="A57" s="51">
        <v>35065</v>
      </c>
      <c r="B57">
        <v>34275.608263733702</v>
      </c>
    </row>
    <row r="58" spans="1:2" x14ac:dyDescent="0.3">
      <c r="A58" s="51">
        <v>35431</v>
      </c>
      <c r="B58">
        <v>34952.527448460503</v>
      </c>
    </row>
    <row r="59" spans="1:2" x14ac:dyDescent="0.3">
      <c r="A59" s="51">
        <v>35796</v>
      </c>
      <c r="B59">
        <v>36073.638976395399</v>
      </c>
    </row>
    <row r="60" spans="1:2" x14ac:dyDescent="0.3">
      <c r="A60" s="51">
        <v>36161</v>
      </c>
      <c r="B60">
        <v>37116.416923162797</v>
      </c>
    </row>
    <row r="61" spans="1:2" x14ac:dyDescent="0.3">
      <c r="A61" s="51">
        <v>36526</v>
      </c>
      <c r="B61">
        <v>38309.442738972699</v>
      </c>
    </row>
    <row r="62" spans="1:2" x14ac:dyDescent="0.3">
      <c r="A62" s="51">
        <v>36892</v>
      </c>
      <c r="B62">
        <v>38786.084542498902</v>
      </c>
    </row>
    <row r="63" spans="1:2" x14ac:dyDescent="0.3">
      <c r="A63" s="51">
        <v>37257</v>
      </c>
      <c r="B63">
        <v>38942.281847573198</v>
      </c>
    </row>
    <row r="64" spans="1:2" x14ac:dyDescent="0.3">
      <c r="A64" s="51">
        <v>37622</v>
      </c>
      <c r="B64">
        <v>38985.539611539403</v>
      </c>
    </row>
    <row r="65" spans="1:2" x14ac:dyDescent="0.3">
      <c r="A65" s="51">
        <v>37987</v>
      </c>
      <c r="B65">
        <v>39794.6316978576</v>
      </c>
    </row>
    <row r="66" spans="1:2" x14ac:dyDescent="0.3">
      <c r="A66" s="51">
        <v>38353</v>
      </c>
      <c r="B66">
        <v>40152.6896828065</v>
      </c>
    </row>
    <row r="67" spans="1:2" x14ac:dyDescent="0.3">
      <c r="A67" s="51">
        <v>38718</v>
      </c>
      <c r="B67">
        <v>40850.358740369898</v>
      </c>
    </row>
    <row r="68" spans="1:2" x14ac:dyDescent="0.3">
      <c r="A68" s="51">
        <v>39083</v>
      </c>
      <c r="B68">
        <v>41582.798405804599</v>
      </c>
    </row>
    <row r="69" spans="1:2" x14ac:dyDescent="0.3">
      <c r="A69" s="51">
        <v>39448</v>
      </c>
      <c r="B69">
        <v>41456.486639973198</v>
      </c>
    </row>
    <row r="70" spans="1:2" x14ac:dyDescent="0.3">
      <c r="A70" s="51">
        <v>39814</v>
      </c>
      <c r="B70">
        <v>40058.682855822299</v>
      </c>
    </row>
    <row r="71" spans="1:2" x14ac:dyDescent="0.3">
      <c r="A71" s="51">
        <v>40179</v>
      </c>
      <c r="B71">
        <v>40638.335254141399</v>
      </c>
    </row>
    <row r="72" spans="1:2" x14ac:dyDescent="0.3">
      <c r="A72" s="51">
        <v>40544</v>
      </c>
      <c r="B72">
        <v>41329.029668884497</v>
      </c>
    </row>
    <row r="73" spans="1:2" x14ac:dyDescent="0.3">
      <c r="A73" s="51">
        <v>40909</v>
      </c>
      <c r="B73">
        <v>41258.271588745498</v>
      </c>
    </row>
    <row r="74" spans="1:2" x14ac:dyDescent="0.3">
      <c r="A74" s="51">
        <v>41275</v>
      </c>
      <c r="B74">
        <v>41282.992051399502</v>
      </c>
    </row>
    <row r="75" spans="1:2" x14ac:dyDescent="0.3">
      <c r="A75" s="51">
        <v>41640</v>
      </c>
      <c r="B75">
        <v>41480.769607512397</v>
      </c>
    </row>
    <row r="76" spans="1:2" x14ac:dyDescent="0.3">
      <c r="A76" s="51">
        <v>42005</v>
      </c>
      <c r="B76">
        <v>41793.544711885901</v>
      </c>
    </row>
    <row r="77" spans="1:2" x14ac:dyDescent="0.3">
      <c r="A77" s="51">
        <v>42370</v>
      </c>
      <c r="B77">
        <v>42140.0368796576</v>
      </c>
    </row>
    <row r="78" spans="1:2" x14ac:dyDescent="0.3">
      <c r="A78" s="51">
        <v>42736</v>
      </c>
      <c r="B78">
        <v>42980.729961112898</v>
      </c>
    </row>
    <row r="79" spans="1:2" x14ac:dyDescent="0.3">
      <c r="A79" s="51">
        <v>43101</v>
      </c>
      <c r="B79">
        <v>43631.404293712098</v>
      </c>
    </row>
    <row r="80" spans="1:2" x14ac:dyDescent="0.3">
      <c r="A80" s="51">
        <v>43466</v>
      </c>
      <c r="B80">
        <v>44192.8146200556</v>
      </c>
    </row>
    <row r="81" spans="1:2" x14ac:dyDescent="0.3">
      <c r="A81" s="51">
        <v>43831</v>
      </c>
      <c r="B81">
        <v>40520.651797074599</v>
      </c>
    </row>
  </sheetData>
  <hyperlinks>
    <hyperlink ref="A1" location="'Contents'!A1" display="Go to Menu Sheet" xr:uid="{6800C000-179F-454A-8762-95765B02C49C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3E1A-0DB5-4C70-8D4A-2AD24269A9FB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3684</v>
      </c>
    </row>
    <row r="2" spans="1:13" x14ac:dyDescent="0.3">
      <c r="A2" t="s">
        <v>388</v>
      </c>
      <c r="B2" t="s">
        <v>1559</v>
      </c>
      <c r="C2" t="s">
        <v>3685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0.4770833333333333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4366.4438189685297</v>
      </c>
    </row>
    <row r="22" spans="1:11" x14ac:dyDescent="0.3">
      <c r="A22" s="51">
        <v>22282</v>
      </c>
      <c r="B22">
        <v>4962.9694738558401</v>
      </c>
    </row>
    <row r="23" spans="1:11" x14ac:dyDescent="0.3">
      <c r="A23" s="51">
        <v>22647</v>
      </c>
      <c r="B23">
        <v>5275.3903442102801</v>
      </c>
    </row>
    <row r="24" spans="1:11" x14ac:dyDescent="0.3">
      <c r="A24" s="51">
        <v>23012</v>
      </c>
      <c r="B24">
        <v>5528.7946233412104</v>
      </c>
    </row>
    <row r="25" spans="1:11" x14ac:dyDescent="0.3">
      <c r="A25" s="51">
        <v>23377</v>
      </c>
      <c r="B25">
        <v>5700.0082056421297</v>
      </c>
    </row>
    <row r="26" spans="1:11" x14ac:dyDescent="0.3">
      <c r="A26" s="51">
        <v>23743</v>
      </c>
      <c r="B26">
        <v>6076.99282209378</v>
      </c>
    </row>
    <row r="27" spans="1:11" x14ac:dyDescent="0.3">
      <c r="A27" s="51">
        <v>24108</v>
      </c>
      <c r="B27">
        <v>6236.7923141891797</v>
      </c>
    </row>
    <row r="28" spans="1:11" x14ac:dyDescent="0.3">
      <c r="A28" s="51">
        <v>24473</v>
      </c>
      <c r="B28">
        <v>6365.2889740259598</v>
      </c>
    </row>
    <row r="29" spans="1:11" x14ac:dyDescent="0.3">
      <c r="A29" s="51">
        <v>24838</v>
      </c>
      <c r="B29">
        <v>6389.9407428854001</v>
      </c>
    </row>
    <row r="30" spans="1:11" x14ac:dyDescent="0.3">
      <c r="A30" s="51">
        <v>25204</v>
      </c>
      <c r="B30">
        <v>6764.3821791377904</v>
      </c>
    </row>
    <row r="31" spans="1:11" x14ac:dyDescent="0.3">
      <c r="A31" s="51">
        <v>25569</v>
      </c>
      <c r="B31">
        <v>7205.8702031023404</v>
      </c>
    </row>
    <row r="32" spans="1:11" x14ac:dyDescent="0.3">
      <c r="A32" s="51">
        <v>25934</v>
      </c>
      <c r="B32">
        <v>7795.7388311034501</v>
      </c>
    </row>
    <row r="33" spans="1:2" x14ac:dyDescent="0.3">
      <c r="A33" s="51">
        <v>26299</v>
      </c>
      <c r="B33">
        <v>8522.0830860271399</v>
      </c>
    </row>
    <row r="34" spans="1:2" x14ac:dyDescent="0.3">
      <c r="A34" s="51">
        <v>26665</v>
      </c>
      <c r="B34">
        <v>9220.8734811111099</v>
      </c>
    </row>
    <row r="35" spans="1:2" x14ac:dyDescent="0.3">
      <c r="A35" s="51">
        <v>27030</v>
      </c>
      <c r="B35">
        <v>12622.314640473</v>
      </c>
    </row>
    <row r="36" spans="1:2" x14ac:dyDescent="0.3">
      <c r="A36" s="51">
        <v>27395</v>
      </c>
      <c r="B36">
        <v>14747.186208412901</v>
      </c>
    </row>
    <row r="37" spans="1:2" x14ac:dyDescent="0.3">
      <c r="A37" s="51">
        <v>27760</v>
      </c>
      <c r="B37">
        <v>19581.789589154701</v>
      </c>
    </row>
    <row r="38" spans="1:2" x14ac:dyDescent="0.3">
      <c r="A38" s="51">
        <v>28126</v>
      </c>
      <c r="B38">
        <v>16741.6940603488</v>
      </c>
    </row>
    <row r="39" spans="1:2" x14ac:dyDescent="0.3">
      <c r="A39" s="51">
        <v>28491</v>
      </c>
      <c r="B39">
        <v>12424.9012086074</v>
      </c>
    </row>
    <row r="40" spans="1:2" x14ac:dyDescent="0.3">
      <c r="A40" s="51">
        <v>28856</v>
      </c>
      <c r="B40">
        <v>12189.533248796501</v>
      </c>
    </row>
    <row r="41" spans="1:2" x14ac:dyDescent="0.3">
      <c r="A41" s="51">
        <v>29221</v>
      </c>
      <c r="B41">
        <v>12198.7284469283</v>
      </c>
    </row>
    <row r="42" spans="1:2" x14ac:dyDescent="0.3">
      <c r="A42" s="51">
        <v>29587</v>
      </c>
      <c r="B42">
        <v>12504.2173217118</v>
      </c>
    </row>
    <row r="43" spans="1:2" x14ac:dyDescent="0.3">
      <c r="A43" s="51">
        <v>29952</v>
      </c>
      <c r="B43">
        <v>11811.7742718153</v>
      </c>
    </row>
    <row r="44" spans="1:2" x14ac:dyDescent="0.3">
      <c r="A44" s="51">
        <v>30317</v>
      </c>
      <c r="B44">
        <v>12154.037343054601</v>
      </c>
    </row>
    <row r="45" spans="1:2" x14ac:dyDescent="0.3">
      <c r="A45" s="51">
        <v>30682</v>
      </c>
      <c r="B45">
        <v>12724.8619597365</v>
      </c>
    </row>
    <row r="46" spans="1:2" x14ac:dyDescent="0.3">
      <c r="A46" s="51">
        <v>31048</v>
      </c>
      <c r="B46">
        <v>12097.578626017499</v>
      </c>
    </row>
    <row r="47" spans="1:2" x14ac:dyDescent="0.3">
      <c r="A47" s="51">
        <v>31413</v>
      </c>
      <c r="B47">
        <v>11676.4433704611</v>
      </c>
    </row>
    <row r="48" spans="1:2" x14ac:dyDescent="0.3">
      <c r="A48" s="51">
        <v>31778</v>
      </c>
      <c r="B48">
        <v>9410.7015914050098</v>
      </c>
    </row>
    <row r="49" spans="1:2" x14ac:dyDescent="0.3">
      <c r="A49" s="51">
        <v>32143</v>
      </c>
      <c r="B49">
        <v>10328.766574982599</v>
      </c>
    </row>
    <row r="50" spans="1:2" x14ac:dyDescent="0.3">
      <c r="A50" s="51">
        <v>32509</v>
      </c>
      <c r="B50">
        <v>10905.022031422501</v>
      </c>
    </row>
    <row r="51" spans="1:2" x14ac:dyDescent="0.3">
      <c r="A51" s="51">
        <v>32874</v>
      </c>
      <c r="B51">
        <v>11159.789373110099</v>
      </c>
    </row>
    <row r="52" spans="1:2" x14ac:dyDescent="0.3">
      <c r="A52" s="51">
        <v>33239</v>
      </c>
      <c r="B52">
        <v>11522.857425979601</v>
      </c>
    </row>
    <row r="53" spans="1:2" x14ac:dyDescent="0.3">
      <c r="A53" s="51">
        <v>33604</v>
      </c>
      <c r="B53">
        <v>10868.4162303424</v>
      </c>
    </row>
    <row r="54" spans="1:2" x14ac:dyDescent="0.3">
      <c r="A54" s="51">
        <v>33970</v>
      </c>
      <c r="B54">
        <v>10998.9835799385</v>
      </c>
    </row>
    <row r="55" spans="1:2" x14ac:dyDescent="0.3">
      <c r="A55" s="51">
        <v>34335</v>
      </c>
      <c r="B55">
        <v>11110.8177084946</v>
      </c>
    </row>
    <row r="56" spans="1:2" x14ac:dyDescent="0.3">
      <c r="A56" s="51">
        <v>34700</v>
      </c>
      <c r="B56">
        <v>11365.682754424801</v>
      </c>
    </row>
    <row r="57" spans="1:2" x14ac:dyDescent="0.3">
      <c r="A57" s="51">
        <v>35065</v>
      </c>
      <c r="B57">
        <v>11481.4592975298</v>
      </c>
    </row>
    <row r="58" spans="1:2" x14ac:dyDescent="0.3">
      <c r="A58" s="51">
        <v>35431</v>
      </c>
      <c r="B58">
        <v>11838.345474850101</v>
      </c>
    </row>
    <row r="59" spans="1:2" x14ac:dyDescent="0.3">
      <c r="A59" s="51">
        <v>35796</v>
      </c>
      <c r="B59">
        <v>11949.282468711001</v>
      </c>
    </row>
    <row r="60" spans="1:2" x14ac:dyDescent="0.3">
      <c r="A60" s="51">
        <v>36161</v>
      </c>
      <c r="B60">
        <v>10618.739558453301</v>
      </c>
    </row>
    <row r="61" spans="1:2" x14ac:dyDescent="0.3">
      <c r="A61" s="51">
        <v>36526</v>
      </c>
      <c r="B61">
        <v>10170.264727618</v>
      </c>
    </row>
    <row r="62" spans="1:2" x14ac:dyDescent="0.3">
      <c r="A62" s="51">
        <v>36892</v>
      </c>
      <c r="B62">
        <v>10142.610610933199</v>
      </c>
    </row>
    <row r="63" spans="1:2" x14ac:dyDescent="0.3">
      <c r="A63" s="51">
        <v>37257</v>
      </c>
      <c r="B63">
        <v>9879.3845727602293</v>
      </c>
    </row>
    <row r="64" spans="1:2" x14ac:dyDescent="0.3">
      <c r="A64" s="51">
        <v>37622</v>
      </c>
      <c r="B64">
        <v>9859.2999896720103</v>
      </c>
    </row>
    <row r="65" spans="1:2" x14ac:dyDescent="0.3">
      <c r="A65" s="51">
        <v>37987</v>
      </c>
      <c r="B65">
        <v>9679.1218046685699</v>
      </c>
    </row>
    <row r="66" spans="1:2" x14ac:dyDescent="0.3">
      <c r="A66" s="51">
        <v>38353</v>
      </c>
      <c r="B66">
        <v>9675.4195750629297</v>
      </c>
    </row>
    <row r="67" spans="1:2" x14ac:dyDescent="0.3">
      <c r="A67" s="51">
        <v>38718</v>
      </c>
      <c r="B67">
        <v>9143.5221184930906</v>
      </c>
    </row>
    <row r="68" spans="1:2" x14ac:dyDescent="0.3">
      <c r="A68" s="51">
        <v>39083</v>
      </c>
      <c r="B68">
        <v>9413.6467623651897</v>
      </c>
    </row>
    <row r="69" spans="1:2" x14ac:dyDescent="0.3">
      <c r="A69" s="51">
        <v>39448</v>
      </c>
      <c r="B69">
        <v>8826.6380216266698</v>
      </c>
    </row>
    <row r="70" spans="1:2" x14ac:dyDescent="0.3">
      <c r="A70" s="51">
        <v>39814</v>
      </c>
      <c r="B70">
        <v>8554.2994667267903</v>
      </c>
    </row>
    <row r="71" spans="1:2" x14ac:dyDescent="0.3">
      <c r="A71" s="51">
        <v>40179</v>
      </c>
      <c r="B71">
        <v>8849.3226079916694</v>
      </c>
    </row>
    <row r="72" spans="1:2" x14ac:dyDescent="0.3">
      <c r="A72" s="51">
        <v>40544</v>
      </c>
      <c r="B72">
        <v>9136.6471099170594</v>
      </c>
    </row>
    <row r="73" spans="1:2" x14ac:dyDescent="0.3">
      <c r="A73" s="51">
        <v>40909</v>
      </c>
      <c r="B73">
        <v>9258.9084314941192</v>
      </c>
    </row>
    <row r="74" spans="1:2" x14ac:dyDescent="0.3">
      <c r="A74" s="51">
        <v>41275</v>
      </c>
      <c r="B74">
        <v>9418.2249202023904</v>
      </c>
    </row>
    <row r="75" spans="1:2" x14ac:dyDescent="0.3">
      <c r="A75" s="51">
        <v>41640</v>
      </c>
      <c r="B75">
        <v>9476.5947074769992</v>
      </c>
    </row>
    <row r="76" spans="1:2" x14ac:dyDescent="0.3">
      <c r="A76" s="51">
        <v>42005</v>
      </c>
      <c r="B76">
        <v>9521.2690045656891</v>
      </c>
    </row>
    <row r="77" spans="1:2" x14ac:dyDescent="0.3">
      <c r="A77" s="51">
        <v>42370</v>
      </c>
      <c r="B77">
        <v>9429.0040542583993</v>
      </c>
    </row>
    <row r="78" spans="1:2" x14ac:dyDescent="0.3">
      <c r="A78" s="51">
        <v>42736</v>
      </c>
      <c r="B78">
        <v>9212.3688044018199</v>
      </c>
    </row>
    <row r="79" spans="1:2" x14ac:dyDescent="0.3">
      <c r="A79" s="51">
        <v>43101</v>
      </c>
      <c r="B79">
        <v>9051.2813014437907</v>
      </c>
    </row>
    <row r="80" spans="1:2" x14ac:dyDescent="0.3">
      <c r="A80" s="51">
        <v>43466</v>
      </c>
      <c r="B80">
        <v>9177.5208269726008</v>
      </c>
    </row>
    <row r="81" spans="1:2" x14ac:dyDescent="0.3">
      <c r="A81" s="51">
        <v>43831</v>
      </c>
      <c r="B81">
        <v>8839.7601704811495</v>
      </c>
    </row>
  </sheetData>
  <hyperlinks>
    <hyperlink ref="A1" location="'Contents'!A1" display="Go to Menu Sheet" xr:uid="{AF0FBF2B-FA04-4517-8467-629BC4007438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CB83-44BE-461B-8336-DB94FFCD4FFF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3686</v>
      </c>
    </row>
    <row r="2" spans="1:13" x14ac:dyDescent="0.3">
      <c r="A2" t="s">
        <v>388</v>
      </c>
      <c r="B2" t="s">
        <v>1559</v>
      </c>
      <c r="C2" t="s">
        <v>3687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1512.00229196549</v>
      </c>
    </row>
    <row r="22" spans="1:11" x14ac:dyDescent="0.3">
      <c r="A22" s="51">
        <v>22282</v>
      </c>
      <c r="B22">
        <v>1439.4510294563599</v>
      </c>
    </row>
    <row r="23" spans="1:11" x14ac:dyDescent="0.3">
      <c r="A23" s="51">
        <v>22647</v>
      </c>
      <c r="B23">
        <v>1523.1533080521899</v>
      </c>
    </row>
    <row r="24" spans="1:11" x14ac:dyDescent="0.3">
      <c r="A24" s="51">
        <v>23012</v>
      </c>
      <c r="B24">
        <v>1465.6660469916201</v>
      </c>
    </row>
    <row r="25" spans="1:11" x14ac:dyDescent="0.3">
      <c r="A25" s="51">
        <v>23377</v>
      </c>
      <c r="B25">
        <v>1413.95950744693</v>
      </c>
    </row>
    <row r="26" spans="1:11" x14ac:dyDescent="0.3">
      <c r="A26" s="51">
        <v>23743</v>
      </c>
      <c r="B26">
        <v>1417.0170040794901</v>
      </c>
    </row>
    <row r="27" spans="1:11" x14ac:dyDescent="0.3">
      <c r="A27" s="51">
        <v>24108</v>
      </c>
      <c r="B27">
        <v>1382.0553624700101</v>
      </c>
    </row>
    <row r="28" spans="1:11" x14ac:dyDescent="0.3">
      <c r="A28" s="51">
        <v>24473</v>
      </c>
      <c r="B28">
        <v>1327.1117129888401</v>
      </c>
    </row>
    <row r="29" spans="1:11" x14ac:dyDescent="0.3">
      <c r="A29" s="51">
        <v>24838</v>
      </c>
      <c r="B29">
        <v>1343.68031832157</v>
      </c>
    </row>
    <row r="30" spans="1:11" x14ac:dyDescent="0.3">
      <c r="A30" s="51">
        <v>25204</v>
      </c>
      <c r="B30">
        <v>1369.4374591692499</v>
      </c>
    </row>
    <row r="31" spans="1:11" x14ac:dyDescent="0.3">
      <c r="A31" s="51">
        <v>25569</v>
      </c>
      <c r="B31">
        <v>1354.0162038326901</v>
      </c>
    </row>
    <row r="32" spans="1:11" x14ac:dyDescent="0.3">
      <c r="A32" s="51">
        <v>25934</v>
      </c>
      <c r="B32">
        <v>1417.23164830466</v>
      </c>
    </row>
    <row r="33" spans="1:2" x14ac:dyDescent="0.3">
      <c r="A33" s="51">
        <v>26299</v>
      </c>
      <c r="B33">
        <v>1407.3652464550801</v>
      </c>
    </row>
    <row r="34" spans="1:2" x14ac:dyDescent="0.3">
      <c r="A34" s="51">
        <v>26665</v>
      </c>
      <c r="B34">
        <v>1449.92414097552</v>
      </c>
    </row>
    <row r="35" spans="1:2" x14ac:dyDescent="0.3">
      <c r="A35" s="51">
        <v>27030</v>
      </c>
      <c r="B35">
        <v>1507.64865125699</v>
      </c>
    </row>
    <row r="36" spans="1:2" x14ac:dyDescent="0.3">
      <c r="A36" s="51">
        <v>27395</v>
      </c>
      <c r="B36">
        <v>1497.38493105779</v>
      </c>
    </row>
    <row r="37" spans="1:2" x14ac:dyDescent="0.3">
      <c r="A37" s="51">
        <v>27760</v>
      </c>
      <c r="B37">
        <v>1593.3879119150999</v>
      </c>
    </row>
    <row r="38" spans="1:2" x14ac:dyDescent="0.3">
      <c r="A38" s="51">
        <v>28126</v>
      </c>
      <c r="B38">
        <v>1620.33011336399</v>
      </c>
    </row>
    <row r="39" spans="1:2" x14ac:dyDescent="0.3">
      <c r="A39" s="51">
        <v>28491</v>
      </c>
      <c r="B39">
        <v>1686.09687475131</v>
      </c>
    </row>
    <row r="40" spans="1:2" x14ac:dyDescent="0.3">
      <c r="A40" s="51">
        <v>28856</v>
      </c>
      <c r="B40">
        <v>1775.40801481425</v>
      </c>
    </row>
    <row r="41" spans="1:2" x14ac:dyDescent="0.3">
      <c r="A41" s="51">
        <v>29221</v>
      </c>
      <c r="B41">
        <v>1864.79184950799</v>
      </c>
    </row>
    <row r="42" spans="1:2" x14ac:dyDescent="0.3">
      <c r="A42" s="51">
        <v>29587</v>
      </c>
      <c r="B42">
        <v>1770.7424819367</v>
      </c>
    </row>
    <row r="43" spans="1:2" x14ac:dyDescent="0.3">
      <c r="A43" s="51">
        <v>29952</v>
      </c>
      <c r="B43">
        <v>1668.09599670586</v>
      </c>
    </row>
    <row r="44" spans="1:2" x14ac:dyDescent="0.3">
      <c r="A44" s="51">
        <v>30317</v>
      </c>
      <c r="B44">
        <v>1643.9168730103199</v>
      </c>
    </row>
    <row r="45" spans="1:2" x14ac:dyDescent="0.3">
      <c r="A45" s="51">
        <v>30682</v>
      </c>
      <c r="B45">
        <v>1610.78246599198</v>
      </c>
    </row>
    <row r="46" spans="1:2" x14ac:dyDescent="0.3">
      <c r="A46" s="51">
        <v>31048</v>
      </c>
      <c r="B46">
        <v>1584.0441959427101</v>
      </c>
    </row>
    <row r="47" spans="1:2" x14ac:dyDescent="0.3">
      <c r="A47" s="51">
        <v>31413</v>
      </c>
      <c r="B47">
        <v>1541.79586314214</v>
      </c>
    </row>
    <row r="48" spans="1:2" x14ac:dyDescent="0.3">
      <c r="A48" s="51">
        <v>31778</v>
      </c>
      <c r="B48">
        <v>1497.1587196227299</v>
      </c>
    </row>
    <row r="49" spans="1:2" x14ac:dyDescent="0.3">
      <c r="A49" s="51">
        <v>32143</v>
      </c>
      <c r="B49">
        <v>1469.19829054055</v>
      </c>
    </row>
    <row r="50" spans="1:2" x14ac:dyDescent="0.3">
      <c r="A50" s="51">
        <v>32509</v>
      </c>
      <c r="B50">
        <v>1397.54012725081</v>
      </c>
    </row>
    <row r="51" spans="1:2" x14ac:dyDescent="0.3">
      <c r="A51" s="51">
        <v>32874</v>
      </c>
      <c r="B51">
        <v>1383.9273833663899</v>
      </c>
    </row>
    <row r="52" spans="1:2" x14ac:dyDescent="0.3">
      <c r="A52" s="51">
        <v>33239</v>
      </c>
      <c r="B52">
        <v>1382.3186206958801</v>
      </c>
    </row>
    <row r="53" spans="1:2" x14ac:dyDescent="0.3">
      <c r="A53" s="51">
        <v>33604</v>
      </c>
      <c r="B53">
        <v>1283.72536211222</v>
      </c>
    </row>
    <row r="54" spans="1:2" x14ac:dyDescent="0.3">
      <c r="A54" s="51">
        <v>33970</v>
      </c>
      <c r="B54">
        <v>1191.0904856570201</v>
      </c>
    </row>
    <row r="55" spans="1:2" x14ac:dyDescent="0.3">
      <c r="A55" s="51">
        <v>34335</v>
      </c>
      <c r="B55">
        <v>1029.2091196389699</v>
      </c>
    </row>
    <row r="56" spans="1:2" x14ac:dyDescent="0.3">
      <c r="A56" s="51">
        <v>34700</v>
      </c>
      <c r="B56">
        <v>1110.3103846567301</v>
      </c>
    </row>
    <row r="57" spans="1:2" x14ac:dyDescent="0.3">
      <c r="A57" s="51">
        <v>35065</v>
      </c>
      <c r="B57">
        <v>1135.35079468855</v>
      </c>
    </row>
    <row r="58" spans="1:2" x14ac:dyDescent="0.3">
      <c r="A58" s="51">
        <v>35431</v>
      </c>
      <c r="B58">
        <v>1145.2358329081001</v>
      </c>
    </row>
    <row r="59" spans="1:2" x14ac:dyDescent="0.3">
      <c r="A59" s="51">
        <v>35796</v>
      </c>
      <c r="B59">
        <v>1149.6150092780699</v>
      </c>
    </row>
    <row r="60" spans="1:2" x14ac:dyDescent="0.3">
      <c r="A60" s="51">
        <v>36161</v>
      </c>
      <c r="B60">
        <v>1160.2783418875899</v>
      </c>
    </row>
    <row r="61" spans="1:2" x14ac:dyDescent="0.3">
      <c r="A61" s="51">
        <v>36526</v>
      </c>
      <c r="B61">
        <v>1150.3599286327899</v>
      </c>
    </row>
    <row r="62" spans="1:2" x14ac:dyDescent="0.3">
      <c r="A62" s="51">
        <v>36892</v>
      </c>
      <c r="B62">
        <v>1127.2027795763699</v>
      </c>
    </row>
    <row r="63" spans="1:2" x14ac:dyDescent="0.3">
      <c r="A63" s="51">
        <v>37257</v>
      </c>
      <c r="B63">
        <v>1118.7366461343599</v>
      </c>
    </row>
    <row r="64" spans="1:2" x14ac:dyDescent="0.3">
      <c r="A64" s="51">
        <v>37622</v>
      </c>
      <c r="B64">
        <v>1137.3559410769999</v>
      </c>
    </row>
    <row r="65" spans="1:2" x14ac:dyDescent="0.3">
      <c r="A65" s="51">
        <v>37987</v>
      </c>
      <c r="B65">
        <v>1105.08114995247</v>
      </c>
    </row>
    <row r="66" spans="1:2" x14ac:dyDescent="0.3">
      <c r="A66" s="51">
        <v>38353</v>
      </c>
      <c r="B66">
        <v>1126.6029963087501</v>
      </c>
    </row>
    <row r="67" spans="1:2" x14ac:dyDescent="0.3">
      <c r="A67" s="51">
        <v>38718</v>
      </c>
      <c r="B67">
        <v>1127.91981304059</v>
      </c>
    </row>
    <row r="68" spans="1:2" x14ac:dyDescent="0.3">
      <c r="A68" s="51">
        <v>39083</v>
      </c>
      <c r="B68">
        <v>1171.8666491011099</v>
      </c>
    </row>
    <row r="69" spans="1:2" x14ac:dyDescent="0.3">
      <c r="A69" s="51">
        <v>39448</v>
      </c>
      <c r="B69">
        <v>1182.08175102564</v>
      </c>
    </row>
    <row r="70" spans="1:2" x14ac:dyDescent="0.3">
      <c r="A70" s="51">
        <v>39814</v>
      </c>
      <c r="B70">
        <v>1237.2768422203701</v>
      </c>
    </row>
    <row r="71" spans="1:2" x14ac:dyDescent="0.3">
      <c r="A71" s="51">
        <v>40179</v>
      </c>
      <c r="B71">
        <v>1172.0990145483599</v>
      </c>
    </row>
    <row r="72" spans="1:2" x14ac:dyDescent="0.3">
      <c r="A72" s="51">
        <v>40544</v>
      </c>
      <c r="B72">
        <v>1225.63107621733</v>
      </c>
    </row>
    <row r="73" spans="1:2" x14ac:dyDescent="0.3">
      <c r="A73" s="51">
        <v>40909</v>
      </c>
      <c r="B73">
        <v>1214.3048234177299</v>
      </c>
    </row>
    <row r="74" spans="1:2" x14ac:dyDescent="0.3">
      <c r="A74" s="51">
        <v>41275</v>
      </c>
      <c r="B74">
        <v>1233.74316635214</v>
      </c>
    </row>
    <row r="75" spans="1:2" x14ac:dyDescent="0.3">
      <c r="A75" s="51">
        <v>41640</v>
      </c>
      <c r="B75">
        <v>1257.77391435398</v>
      </c>
    </row>
    <row r="76" spans="1:2" x14ac:dyDescent="0.3">
      <c r="A76" s="51">
        <v>42005</v>
      </c>
      <c r="B76">
        <v>1260.6004392976499</v>
      </c>
    </row>
    <row r="77" spans="1:2" x14ac:dyDescent="0.3">
      <c r="A77" s="51">
        <v>42370</v>
      </c>
      <c r="B77">
        <v>1265.22879199355</v>
      </c>
    </row>
    <row r="78" spans="1:2" x14ac:dyDescent="0.3">
      <c r="A78" s="51">
        <v>42736</v>
      </c>
      <c r="B78">
        <v>1277.3742882075201</v>
      </c>
    </row>
    <row r="79" spans="1:2" x14ac:dyDescent="0.3">
      <c r="A79" s="51">
        <v>43101</v>
      </c>
      <c r="B79">
        <v>1282.2378133914401</v>
      </c>
    </row>
    <row r="80" spans="1:2" x14ac:dyDescent="0.3">
      <c r="A80" s="51">
        <v>43466</v>
      </c>
      <c r="B80">
        <v>1245.01227517149</v>
      </c>
    </row>
    <row r="81" spans="1:2" x14ac:dyDescent="0.3">
      <c r="A81" s="51">
        <v>43831</v>
      </c>
      <c r="B81">
        <v>1188.29576359864</v>
      </c>
    </row>
  </sheetData>
  <hyperlinks>
    <hyperlink ref="A1" location="'Contents'!A1" display="Go to Menu Sheet" xr:uid="{180A7DAF-58B3-44F4-BA2B-F09E2B8BAE4A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F658-CA97-4983-809E-255FA16F6208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3688</v>
      </c>
    </row>
    <row r="2" spans="1:13" x14ac:dyDescent="0.3">
      <c r="A2" t="s">
        <v>388</v>
      </c>
      <c r="B2" t="s">
        <v>1559</v>
      </c>
      <c r="C2" t="s">
        <v>3689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330.20532303295101</v>
      </c>
    </row>
    <row r="22" spans="1:11" x14ac:dyDescent="0.3">
      <c r="A22" s="51">
        <v>22282</v>
      </c>
      <c r="B22">
        <v>335.72134299991802</v>
      </c>
    </row>
    <row r="23" spans="1:11" x14ac:dyDescent="0.3">
      <c r="A23" s="51">
        <v>22647</v>
      </c>
      <c r="B23">
        <v>338.61113037307302</v>
      </c>
    </row>
    <row r="24" spans="1:11" x14ac:dyDescent="0.3">
      <c r="A24" s="51">
        <v>23012</v>
      </c>
      <c r="B24">
        <v>351.60165551265499</v>
      </c>
    </row>
    <row r="25" spans="1:11" x14ac:dyDescent="0.3">
      <c r="A25" s="51">
        <v>23377</v>
      </c>
      <c r="B25">
        <v>370.06043242701799</v>
      </c>
    </row>
    <row r="26" spans="1:11" x14ac:dyDescent="0.3">
      <c r="A26" s="51">
        <v>23743</v>
      </c>
      <c r="B26">
        <v>352.88905026832498</v>
      </c>
    </row>
    <row r="27" spans="1:11" x14ac:dyDescent="0.3">
      <c r="A27" s="51">
        <v>24108</v>
      </c>
      <c r="B27">
        <v>345.42154607825597</v>
      </c>
    </row>
    <row r="28" spans="1:11" x14ac:dyDescent="0.3">
      <c r="A28" s="51">
        <v>24473</v>
      </c>
      <c r="B28">
        <v>364.74661592348201</v>
      </c>
    </row>
    <row r="29" spans="1:11" x14ac:dyDescent="0.3">
      <c r="A29" s="51">
        <v>24838</v>
      </c>
      <c r="B29">
        <v>369.21922357423398</v>
      </c>
    </row>
    <row r="30" spans="1:11" x14ac:dyDescent="0.3">
      <c r="A30" s="51">
        <v>25204</v>
      </c>
      <c r="B30">
        <v>384.98434852952499</v>
      </c>
    </row>
    <row r="31" spans="1:11" x14ac:dyDescent="0.3">
      <c r="A31" s="51">
        <v>25569</v>
      </c>
      <c r="B31">
        <v>396.011691931781</v>
      </c>
    </row>
    <row r="32" spans="1:11" x14ac:dyDescent="0.3">
      <c r="A32" s="51">
        <v>25934</v>
      </c>
      <c r="B32">
        <v>393.53127215032299</v>
      </c>
    </row>
    <row r="33" spans="1:2" x14ac:dyDescent="0.3">
      <c r="A33" s="51">
        <v>26299</v>
      </c>
      <c r="B33">
        <v>382.45089562777201</v>
      </c>
    </row>
    <row r="34" spans="1:2" x14ac:dyDescent="0.3">
      <c r="A34" s="51">
        <v>26665</v>
      </c>
      <c r="B34">
        <v>385.96628472845703</v>
      </c>
    </row>
    <row r="35" spans="1:2" x14ac:dyDescent="0.3">
      <c r="A35" s="51">
        <v>27030</v>
      </c>
      <c r="B35">
        <v>381.53958925825799</v>
      </c>
    </row>
    <row r="36" spans="1:2" x14ac:dyDescent="0.3">
      <c r="A36" s="51">
        <v>27395</v>
      </c>
      <c r="B36">
        <v>406.89253313200498</v>
      </c>
    </row>
    <row r="37" spans="1:2" x14ac:dyDescent="0.3">
      <c r="A37" s="51">
        <v>27760</v>
      </c>
      <c r="B37">
        <v>404.23513336108198</v>
      </c>
    </row>
    <row r="38" spans="1:2" x14ac:dyDescent="0.3">
      <c r="A38" s="51">
        <v>28126</v>
      </c>
      <c r="B38">
        <v>423.740195821567</v>
      </c>
    </row>
    <row r="39" spans="1:2" x14ac:dyDescent="0.3">
      <c r="A39" s="51">
        <v>28491</v>
      </c>
      <c r="B39">
        <v>437.81917316233199</v>
      </c>
    </row>
    <row r="40" spans="1:2" x14ac:dyDescent="0.3">
      <c r="A40" s="51">
        <v>28856</v>
      </c>
      <c r="B40">
        <v>405.47264614726998</v>
      </c>
    </row>
    <row r="41" spans="1:2" x14ac:dyDescent="0.3">
      <c r="A41" s="51">
        <v>29221</v>
      </c>
      <c r="B41">
        <v>422.90384340041902</v>
      </c>
    </row>
    <row r="42" spans="1:2" x14ac:dyDescent="0.3">
      <c r="A42" s="51">
        <v>29587</v>
      </c>
      <c r="B42">
        <v>438.00690563278403</v>
      </c>
    </row>
    <row r="43" spans="1:2" x14ac:dyDescent="0.3">
      <c r="A43" s="51">
        <v>29952</v>
      </c>
      <c r="B43">
        <v>442.79850559462199</v>
      </c>
    </row>
    <row r="44" spans="1:2" x14ac:dyDescent="0.3">
      <c r="A44" s="51">
        <v>30317</v>
      </c>
      <c r="B44">
        <v>464.176972659049</v>
      </c>
    </row>
    <row r="45" spans="1:2" x14ac:dyDescent="0.3">
      <c r="A45" s="51">
        <v>30682</v>
      </c>
      <c r="B45">
        <v>470.97423159983401</v>
      </c>
    </row>
    <row r="46" spans="1:2" x14ac:dyDescent="0.3">
      <c r="A46" s="51">
        <v>31048</v>
      </c>
      <c r="B46">
        <v>484.64370121398201</v>
      </c>
    </row>
    <row r="47" spans="1:2" x14ac:dyDescent="0.3">
      <c r="A47" s="51">
        <v>31413</v>
      </c>
      <c r="B47">
        <v>496.63943888937303</v>
      </c>
    </row>
    <row r="48" spans="1:2" x14ac:dyDescent="0.3">
      <c r="A48" s="51">
        <v>31778</v>
      </c>
      <c r="B48">
        <v>505.17908868638102</v>
      </c>
    </row>
    <row r="49" spans="1:2" x14ac:dyDescent="0.3">
      <c r="A49" s="51">
        <v>32143</v>
      </c>
      <c r="B49">
        <v>542.05422885551297</v>
      </c>
    </row>
    <row r="50" spans="1:2" x14ac:dyDescent="0.3">
      <c r="A50" s="51">
        <v>32509</v>
      </c>
      <c r="B50">
        <v>562.29657390494003</v>
      </c>
    </row>
    <row r="51" spans="1:2" x14ac:dyDescent="0.3">
      <c r="A51" s="51">
        <v>32874</v>
      </c>
      <c r="B51">
        <v>581.21826162988805</v>
      </c>
    </row>
    <row r="52" spans="1:2" x14ac:dyDescent="0.3">
      <c r="A52" s="51">
        <v>33239</v>
      </c>
      <c r="B52">
        <v>575.50155172548102</v>
      </c>
    </row>
    <row r="53" spans="1:2" x14ac:dyDescent="0.3">
      <c r="A53" s="51">
        <v>33604</v>
      </c>
      <c r="B53">
        <v>595.01346103628396</v>
      </c>
    </row>
    <row r="54" spans="1:2" x14ac:dyDescent="0.3">
      <c r="A54" s="51">
        <v>33970</v>
      </c>
      <c r="B54">
        <v>611.11885279435</v>
      </c>
    </row>
    <row r="55" spans="1:2" x14ac:dyDescent="0.3">
      <c r="A55" s="51">
        <v>34335</v>
      </c>
      <c r="B55">
        <v>639.26875603263102</v>
      </c>
    </row>
    <row r="56" spans="1:2" x14ac:dyDescent="0.3">
      <c r="A56" s="51">
        <v>34700</v>
      </c>
      <c r="B56">
        <v>674.61955974365696</v>
      </c>
    </row>
    <row r="57" spans="1:2" x14ac:dyDescent="0.3">
      <c r="A57" s="51">
        <v>35065</v>
      </c>
      <c r="B57">
        <v>711.92883003823204</v>
      </c>
    </row>
    <row r="58" spans="1:2" x14ac:dyDescent="0.3">
      <c r="A58" s="51">
        <v>35431</v>
      </c>
      <c r="B58">
        <v>727.04318226048701</v>
      </c>
    </row>
    <row r="59" spans="1:2" x14ac:dyDescent="0.3">
      <c r="A59" s="51">
        <v>35796</v>
      </c>
      <c r="B59">
        <v>757.93410897100296</v>
      </c>
    </row>
    <row r="60" spans="1:2" x14ac:dyDescent="0.3">
      <c r="A60" s="51">
        <v>36161</v>
      </c>
      <c r="B60">
        <v>810.217284758088</v>
      </c>
    </row>
    <row r="61" spans="1:2" x14ac:dyDescent="0.3">
      <c r="A61" s="51">
        <v>36526</v>
      </c>
      <c r="B61">
        <v>826.59249389469096</v>
      </c>
    </row>
    <row r="62" spans="1:2" x14ac:dyDescent="0.3">
      <c r="A62" s="51">
        <v>36892</v>
      </c>
      <c r="B62">
        <v>851.616562164671</v>
      </c>
    </row>
    <row r="63" spans="1:2" x14ac:dyDescent="0.3">
      <c r="A63" s="51">
        <v>37257</v>
      </c>
      <c r="B63">
        <v>869.20138901186101</v>
      </c>
    </row>
    <row r="64" spans="1:2" x14ac:dyDescent="0.3">
      <c r="A64" s="51">
        <v>37622</v>
      </c>
      <c r="B64">
        <v>922.16795838356597</v>
      </c>
    </row>
    <row r="65" spans="1:2" x14ac:dyDescent="0.3">
      <c r="A65" s="51">
        <v>37987</v>
      </c>
      <c r="B65">
        <v>979.28383903094095</v>
      </c>
    </row>
    <row r="66" spans="1:2" x14ac:dyDescent="0.3">
      <c r="A66" s="51">
        <v>38353</v>
      </c>
      <c r="B66">
        <v>1040.31231563816</v>
      </c>
    </row>
    <row r="67" spans="1:2" x14ac:dyDescent="0.3">
      <c r="A67" s="51">
        <v>38718</v>
      </c>
      <c r="B67">
        <v>1106.9264701602999</v>
      </c>
    </row>
    <row r="68" spans="1:2" x14ac:dyDescent="0.3">
      <c r="A68" s="51">
        <v>39083</v>
      </c>
      <c r="B68">
        <v>1173.87531078489</v>
      </c>
    </row>
    <row r="69" spans="1:2" x14ac:dyDescent="0.3">
      <c r="A69" s="51">
        <v>39448</v>
      </c>
      <c r="B69">
        <v>1192.5117353133301</v>
      </c>
    </row>
    <row r="70" spans="1:2" x14ac:dyDescent="0.3">
      <c r="A70" s="51">
        <v>39814</v>
      </c>
      <c r="B70">
        <v>1268.24920826465</v>
      </c>
    </row>
    <row r="71" spans="1:2" x14ac:dyDescent="0.3">
      <c r="A71" s="51">
        <v>40179</v>
      </c>
      <c r="B71">
        <v>1357.5637268318001</v>
      </c>
    </row>
    <row r="72" spans="1:2" x14ac:dyDescent="0.3">
      <c r="A72" s="51">
        <v>40544</v>
      </c>
      <c r="B72">
        <v>1410.42679733619</v>
      </c>
    </row>
    <row r="73" spans="1:2" x14ac:dyDescent="0.3">
      <c r="A73" s="51">
        <v>40909</v>
      </c>
      <c r="B73">
        <v>1469.1805663539999</v>
      </c>
    </row>
    <row r="74" spans="1:2" x14ac:dyDescent="0.3">
      <c r="A74" s="51">
        <v>41275</v>
      </c>
      <c r="B74">
        <v>1544.6240830696499</v>
      </c>
    </row>
    <row r="75" spans="1:2" x14ac:dyDescent="0.3">
      <c r="A75" s="51">
        <v>41640</v>
      </c>
      <c r="B75">
        <v>1640.1850247657101</v>
      </c>
    </row>
    <row r="76" spans="1:2" x14ac:dyDescent="0.3">
      <c r="A76" s="51">
        <v>42005</v>
      </c>
      <c r="B76">
        <v>1751.6644491064001</v>
      </c>
    </row>
    <row r="77" spans="1:2" x14ac:dyDescent="0.3">
      <c r="A77" s="51">
        <v>42370</v>
      </c>
      <c r="B77">
        <v>1875.7213118843699</v>
      </c>
    </row>
    <row r="78" spans="1:2" x14ac:dyDescent="0.3">
      <c r="A78" s="51">
        <v>42736</v>
      </c>
      <c r="B78">
        <v>1981.9955763773701</v>
      </c>
    </row>
    <row r="79" spans="1:2" x14ac:dyDescent="0.3">
      <c r="A79" s="51">
        <v>43101</v>
      </c>
      <c r="B79">
        <v>2089.6789311175098</v>
      </c>
    </row>
    <row r="80" spans="1:2" x14ac:dyDescent="0.3">
      <c r="A80" s="51">
        <v>43466</v>
      </c>
      <c r="B80">
        <v>2152.2160086826202</v>
      </c>
    </row>
    <row r="81" spans="1:2" x14ac:dyDescent="0.3">
      <c r="A81" s="51">
        <v>43831</v>
      </c>
      <c r="B81">
        <v>1961.2987112217199</v>
      </c>
    </row>
  </sheetData>
  <hyperlinks>
    <hyperlink ref="A1" location="'Contents'!A1" display="Go to Menu Sheet" xr:uid="{7D0BE1CB-691C-42E3-B591-E7A3C0A496D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7D32-8E2C-4C50-9978-248F4DB4F536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3690</v>
      </c>
    </row>
    <row r="2" spans="1:13" x14ac:dyDescent="0.3">
      <c r="A2" t="s">
        <v>388</v>
      </c>
      <c r="B2" t="s">
        <v>1559</v>
      </c>
      <c r="C2" t="s">
        <v>3691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690.36879013229498</v>
      </c>
    </row>
    <row r="22" spans="1:11" x14ac:dyDescent="0.3">
      <c r="A22" s="51">
        <v>22282</v>
      </c>
      <c r="B22">
        <v>710.98174482050001</v>
      </c>
    </row>
    <row r="23" spans="1:11" x14ac:dyDescent="0.3">
      <c r="A23" s="51">
        <v>22647</v>
      </c>
      <c r="B23">
        <v>705.13836931200296</v>
      </c>
    </row>
    <row r="24" spans="1:11" x14ac:dyDescent="0.3">
      <c r="A24" s="51">
        <v>23012</v>
      </c>
      <c r="B24">
        <v>671.24830112377595</v>
      </c>
    </row>
    <row r="25" spans="1:11" x14ac:dyDescent="0.3">
      <c r="A25" s="51">
        <v>23377</v>
      </c>
      <c r="B25">
        <v>676.56014479141402</v>
      </c>
    </row>
    <row r="26" spans="1:11" x14ac:dyDescent="0.3">
      <c r="A26" s="51">
        <v>23743</v>
      </c>
      <c r="B26">
        <v>665.66451539600098</v>
      </c>
    </row>
    <row r="27" spans="1:11" x14ac:dyDescent="0.3">
      <c r="A27" s="51">
        <v>24108</v>
      </c>
      <c r="B27">
        <v>665.925861059353</v>
      </c>
    </row>
    <row r="28" spans="1:11" x14ac:dyDescent="0.3">
      <c r="A28" s="51">
        <v>24473</v>
      </c>
      <c r="B28">
        <v>657.00630134227504</v>
      </c>
    </row>
    <row r="29" spans="1:11" x14ac:dyDescent="0.3">
      <c r="A29" s="51">
        <v>24838</v>
      </c>
      <c r="B29">
        <v>709.19640165479302</v>
      </c>
    </row>
    <row r="30" spans="1:11" x14ac:dyDescent="0.3">
      <c r="A30" s="51">
        <v>25204</v>
      </c>
      <c r="B30">
        <v>737.38853230296604</v>
      </c>
    </row>
    <row r="31" spans="1:11" x14ac:dyDescent="0.3">
      <c r="A31" s="51">
        <v>25569</v>
      </c>
      <c r="B31">
        <v>772.129678090006</v>
      </c>
    </row>
    <row r="32" spans="1:11" x14ac:dyDescent="0.3">
      <c r="A32" s="51">
        <v>25934</v>
      </c>
      <c r="B32">
        <v>804.72377207076602</v>
      </c>
    </row>
    <row r="33" spans="1:2" x14ac:dyDescent="0.3">
      <c r="A33" s="51">
        <v>26299</v>
      </c>
      <c r="B33">
        <v>839.02812181040304</v>
      </c>
    </row>
    <row r="34" spans="1:2" x14ac:dyDescent="0.3">
      <c r="A34" s="51">
        <v>26665</v>
      </c>
      <c r="B34">
        <v>883.78205110200201</v>
      </c>
    </row>
    <row r="35" spans="1:2" x14ac:dyDescent="0.3">
      <c r="A35" s="51">
        <v>27030</v>
      </c>
      <c r="B35">
        <v>927.19867550992899</v>
      </c>
    </row>
    <row r="36" spans="1:2" x14ac:dyDescent="0.3">
      <c r="A36" s="51">
        <v>27395</v>
      </c>
      <c r="B36">
        <v>949.07764770349104</v>
      </c>
    </row>
    <row r="37" spans="1:2" x14ac:dyDescent="0.3">
      <c r="A37" s="51">
        <v>27760</v>
      </c>
      <c r="B37">
        <v>989.55236201810703</v>
      </c>
    </row>
    <row r="38" spans="1:2" x14ac:dyDescent="0.3">
      <c r="A38" s="51">
        <v>28126</v>
      </c>
      <c r="B38">
        <v>1050.2913431398599</v>
      </c>
    </row>
    <row r="39" spans="1:2" x14ac:dyDescent="0.3">
      <c r="A39" s="51">
        <v>28491</v>
      </c>
      <c r="B39">
        <v>1094.70170352492</v>
      </c>
    </row>
    <row r="40" spans="1:2" x14ac:dyDescent="0.3">
      <c r="A40" s="51">
        <v>28856</v>
      </c>
      <c r="B40">
        <v>1147.23967175076</v>
      </c>
    </row>
    <row r="41" spans="1:2" x14ac:dyDescent="0.3">
      <c r="A41" s="51">
        <v>29221</v>
      </c>
      <c r="B41">
        <v>1231.19515125927</v>
      </c>
    </row>
    <row r="42" spans="1:2" x14ac:dyDescent="0.3">
      <c r="A42" s="51">
        <v>29587</v>
      </c>
      <c r="B42">
        <v>1298.0660762560401</v>
      </c>
    </row>
    <row r="43" spans="1:2" x14ac:dyDescent="0.3">
      <c r="A43" s="51">
        <v>29952</v>
      </c>
      <c r="B43">
        <v>1296.8957416936701</v>
      </c>
    </row>
    <row r="44" spans="1:2" x14ac:dyDescent="0.3">
      <c r="A44" s="51">
        <v>30317</v>
      </c>
      <c r="B44">
        <v>1320.9918828549501</v>
      </c>
    </row>
    <row r="45" spans="1:2" x14ac:dyDescent="0.3">
      <c r="A45" s="51">
        <v>30682</v>
      </c>
      <c r="B45">
        <v>1382.3937821669499</v>
      </c>
    </row>
    <row r="46" spans="1:2" x14ac:dyDescent="0.3">
      <c r="A46" s="51">
        <v>31048</v>
      </c>
      <c r="B46">
        <v>1386.73276369106</v>
      </c>
    </row>
    <row r="47" spans="1:2" x14ac:dyDescent="0.3">
      <c r="A47" s="51">
        <v>31413</v>
      </c>
      <c r="B47">
        <v>1438.6275375662699</v>
      </c>
    </row>
    <row r="48" spans="1:2" x14ac:dyDescent="0.3">
      <c r="A48" s="51">
        <v>31778</v>
      </c>
      <c r="B48">
        <v>1480.2316604238399</v>
      </c>
    </row>
    <row r="49" spans="1:2" x14ac:dyDescent="0.3">
      <c r="A49" s="51">
        <v>32143</v>
      </c>
      <c r="B49">
        <v>1536.5057747355399</v>
      </c>
    </row>
    <row r="50" spans="1:2" x14ac:dyDescent="0.3">
      <c r="A50" s="51">
        <v>32509</v>
      </c>
      <c r="B50">
        <v>1621.12168496765</v>
      </c>
    </row>
    <row r="51" spans="1:2" x14ac:dyDescent="0.3">
      <c r="A51" s="51">
        <v>32874</v>
      </c>
      <c r="B51">
        <v>1707.81839241188</v>
      </c>
    </row>
    <row r="52" spans="1:2" x14ac:dyDescent="0.3">
      <c r="A52" s="51">
        <v>33239</v>
      </c>
      <c r="B52">
        <v>1794.42287001669</v>
      </c>
    </row>
    <row r="53" spans="1:2" x14ac:dyDescent="0.3">
      <c r="A53" s="51">
        <v>33604</v>
      </c>
      <c r="B53">
        <v>1878.97304404285</v>
      </c>
    </row>
    <row r="54" spans="1:2" x14ac:dyDescent="0.3">
      <c r="A54" s="51">
        <v>33970</v>
      </c>
      <c r="B54">
        <v>1968.4163780889501</v>
      </c>
    </row>
    <row r="55" spans="1:2" x14ac:dyDescent="0.3">
      <c r="A55" s="51">
        <v>34335</v>
      </c>
      <c r="B55">
        <v>2083.36246003311</v>
      </c>
    </row>
    <row r="56" spans="1:2" x14ac:dyDescent="0.3">
      <c r="A56" s="51">
        <v>34700</v>
      </c>
      <c r="B56">
        <v>2220.0769833402201</v>
      </c>
    </row>
    <row r="57" spans="1:2" x14ac:dyDescent="0.3">
      <c r="A57" s="51">
        <v>35065</v>
      </c>
      <c r="B57">
        <v>2358.11977188317</v>
      </c>
    </row>
    <row r="58" spans="1:2" x14ac:dyDescent="0.3">
      <c r="A58" s="51">
        <v>35431</v>
      </c>
      <c r="B58">
        <v>2433.3407595488202</v>
      </c>
    </row>
    <row r="59" spans="1:2" x14ac:dyDescent="0.3">
      <c r="A59" s="51">
        <v>35796</v>
      </c>
      <c r="B59">
        <v>2084.1428308054001</v>
      </c>
    </row>
    <row r="60" spans="1:2" x14ac:dyDescent="0.3">
      <c r="A60" s="51">
        <v>36161</v>
      </c>
      <c r="B60">
        <v>2071.5246627392398</v>
      </c>
    </row>
    <row r="61" spans="1:2" x14ac:dyDescent="0.3">
      <c r="A61" s="51">
        <v>36526</v>
      </c>
      <c r="B61">
        <v>2143.6595142600099</v>
      </c>
    </row>
    <row r="62" spans="1:2" x14ac:dyDescent="0.3">
      <c r="A62" s="51">
        <v>36892</v>
      </c>
      <c r="B62">
        <v>2191.57415651058</v>
      </c>
    </row>
    <row r="63" spans="1:2" x14ac:dyDescent="0.3">
      <c r="A63" s="51">
        <v>37257</v>
      </c>
      <c r="B63">
        <v>2259.3077347714802</v>
      </c>
    </row>
    <row r="64" spans="1:2" x14ac:dyDescent="0.3">
      <c r="A64" s="51">
        <v>37622</v>
      </c>
      <c r="B64">
        <v>2335.5940020977901</v>
      </c>
    </row>
    <row r="65" spans="1:2" x14ac:dyDescent="0.3">
      <c r="A65" s="51">
        <v>37987</v>
      </c>
      <c r="B65">
        <v>2420.39729003914</v>
      </c>
    </row>
    <row r="66" spans="1:2" x14ac:dyDescent="0.3">
      <c r="A66" s="51">
        <v>38353</v>
      </c>
      <c r="B66">
        <v>2524.2224460692</v>
      </c>
    </row>
    <row r="67" spans="1:2" x14ac:dyDescent="0.3">
      <c r="A67" s="51">
        <v>38718</v>
      </c>
      <c r="B67">
        <v>2627.9052453868799</v>
      </c>
    </row>
    <row r="68" spans="1:2" x14ac:dyDescent="0.3">
      <c r="A68" s="51">
        <v>39083</v>
      </c>
      <c r="B68">
        <v>2757.8937410542699</v>
      </c>
    </row>
    <row r="69" spans="1:2" x14ac:dyDescent="0.3">
      <c r="A69" s="51">
        <v>39448</v>
      </c>
      <c r="B69">
        <v>2885.3093606232601</v>
      </c>
    </row>
    <row r="70" spans="1:2" x14ac:dyDescent="0.3">
      <c r="A70" s="51">
        <v>39814</v>
      </c>
      <c r="B70">
        <v>2979.0048262580899</v>
      </c>
    </row>
    <row r="71" spans="1:2" x14ac:dyDescent="0.3">
      <c r="A71" s="51">
        <v>40179</v>
      </c>
      <c r="B71">
        <v>3122.3626731936201</v>
      </c>
    </row>
    <row r="72" spans="1:2" x14ac:dyDescent="0.3">
      <c r="A72" s="51">
        <v>40544</v>
      </c>
      <c r="B72">
        <v>3270.6223986600698</v>
      </c>
    </row>
    <row r="73" spans="1:2" x14ac:dyDescent="0.3">
      <c r="A73" s="51">
        <v>40909</v>
      </c>
      <c r="B73">
        <v>3421.28314594111</v>
      </c>
    </row>
    <row r="74" spans="1:2" x14ac:dyDescent="0.3">
      <c r="A74" s="51">
        <v>41275</v>
      </c>
      <c r="B74">
        <v>3563.3152602432101</v>
      </c>
    </row>
    <row r="75" spans="1:2" x14ac:dyDescent="0.3">
      <c r="A75" s="51">
        <v>41640</v>
      </c>
      <c r="B75">
        <v>3692.98687894057</v>
      </c>
    </row>
    <row r="76" spans="1:2" x14ac:dyDescent="0.3">
      <c r="A76" s="51">
        <v>42005</v>
      </c>
      <c r="B76">
        <v>3824.2748704354499</v>
      </c>
    </row>
    <row r="77" spans="1:2" x14ac:dyDescent="0.3">
      <c r="A77" s="51">
        <v>42370</v>
      </c>
      <c r="B77">
        <v>3968.0231419493498</v>
      </c>
    </row>
    <row r="78" spans="1:2" x14ac:dyDescent="0.3">
      <c r="A78" s="51">
        <v>42736</v>
      </c>
      <c r="B78">
        <v>4120.4427383297298</v>
      </c>
    </row>
    <row r="79" spans="1:2" x14ac:dyDescent="0.3">
      <c r="A79" s="51">
        <v>43101</v>
      </c>
      <c r="B79">
        <v>4284.7587782276096</v>
      </c>
    </row>
    <row r="80" spans="1:2" x14ac:dyDescent="0.3">
      <c r="A80" s="51">
        <v>43466</v>
      </c>
      <c r="B80">
        <v>4450.6408209252804</v>
      </c>
    </row>
    <row r="81" spans="1:2" x14ac:dyDescent="0.3">
      <c r="A81" s="51">
        <v>43831</v>
      </c>
      <c r="B81">
        <v>4312.3530822375296</v>
      </c>
    </row>
  </sheetData>
  <hyperlinks>
    <hyperlink ref="A1" location="'Contents'!A1" display="Go to Menu Sheet" xr:uid="{56A6721B-C277-4F57-AB5D-0C1BD37A95B5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A2FC-ED0B-42D3-9F43-C32C94D4DD55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3692</v>
      </c>
    </row>
    <row r="2" spans="1:13" x14ac:dyDescent="0.3">
      <c r="A2" t="s">
        <v>388</v>
      </c>
      <c r="B2" t="s">
        <v>1559</v>
      </c>
      <c r="C2" t="s">
        <v>3693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7.8472222222222221E-2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10878.983032780499</v>
      </c>
    </row>
    <row r="22" spans="1:11" x14ac:dyDescent="0.3">
      <c r="A22" s="51">
        <v>22282</v>
      </c>
      <c r="B22">
        <v>11693.4292680534</v>
      </c>
    </row>
    <row r="23" spans="1:11" x14ac:dyDescent="0.3">
      <c r="A23" s="51">
        <v>22647</v>
      </c>
      <c r="B23">
        <v>12335.103599669799</v>
      </c>
    </row>
    <row r="24" spans="1:11" x14ac:dyDescent="0.3">
      <c r="A24" s="51">
        <v>23012</v>
      </c>
      <c r="B24">
        <v>12932.3757905722</v>
      </c>
    </row>
    <row r="25" spans="1:11" x14ac:dyDescent="0.3">
      <c r="A25" s="51">
        <v>23377</v>
      </c>
      <c r="B25">
        <v>13185.2726292957</v>
      </c>
    </row>
    <row r="26" spans="1:11" x14ac:dyDescent="0.3">
      <c r="A26" s="51">
        <v>23743</v>
      </c>
      <c r="B26">
        <v>13501.9889624394</v>
      </c>
    </row>
    <row r="27" spans="1:11" x14ac:dyDescent="0.3">
      <c r="A27" s="51">
        <v>24108</v>
      </c>
      <c r="B27">
        <v>14199.253718607901</v>
      </c>
    </row>
    <row r="28" spans="1:11" x14ac:dyDescent="0.3">
      <c r="A28" s="51">
        <v>24473</v>
      </c>
      <c r="B28">
        <v>15108.812133964901</v>
      </c>
    </row>
    <row r="29" spans="1:11" x14ac:dyDescent="0.3">
      <c r="A29" s="51">
        <v>24838</v>
      </c>
      <c r="B29">
        <v>15996.2425069774</v>
      </c>
    </row>
    <row r="30" spans="1:11" x14ac:dyDescent="0.3">
      <c r="A30" s="51">
        <v>25204</v>
      </c>
      <c r="B30">
        <v>16875.904596581699</v>
      </c>
    </row>
    <row r="31" spans="1:11" x14ac:dyDescent="0.3">
      <c r="A31" s="51">
        <v>25569</v>
      </c>
      <c r="B31">
        <v>17671.336975217801</v>
      </c>
    </row>
    <row r="32" spans="1:11" x14ac:dyDescent="0.3">
      <c r="A32" s="51">
        <v>25934</v>
      </c>
      <c r="B32">
        <v>17908.889293688699</v>
      </c>
    </row>
    <row r="33" spans="1:2" x14ac:dyDescent="0.3">
      <c r="A33" s="51">
        <v>26299</v>
      </c>
      <c r="B33">
        <v>18464.689842338699</v>
      </c>
    </row>
    <row r="34" spans="1:2" x14ac:dyDescent="0.3">
      <c r="A34" s="51">
        <v>26665</v>
      </c>
      <c r="B34">
        <v>19646.763454284301</v>
      </c>
    </row>
    <row r="35" spans="1:2" x14ac:dyDescent="0.3">
      <c r="A35" s="51">
        <v>27030</v>
      </c>
      <c r="B35">
        <v>20592.1684270568</v>
      </c>
    </row>
    <row r="36" spans="1:2" x14ac:dyDescent="0.3">
      <c r="A36" s="51">
        <v>27395</v>
      </c>
      <c r="B36">
        <v>20041.701891347198</v>
      </c>
    </row>
    <row r="37" spans="1:2" x14ac:dyDescent="0.3">
      <c r="A37" s="51">
        <v>27760</v>
      </c>
      <c r="B37">
        <v>21362.914958614499</v>
      </c>
    </row>
    <row r="38" spans="1:2" x14ac:dyDescent="0.3">
      <c r="A38" s="51">
        <v>28126</v>
      </c>
      <c r="B38">
        <v>21817.0536808332</v>
      </c>
    </row>
    <row r="39" spans="1:2" x14ac:dyDescent="0.3">
      <c r="A39" s="51">
        <v>28491</v>
      </c>
      <c r="B39">
        <v>22443.843746326798</v>
      </c>
    </row>
    <row r="40" spans="1:2" x14ac:dyDescent="0.3">
      <c r="A40" s="51">
        <v>28856</v>
      </c>
      <c r="B40">
        <v>23712.644505398501</v>
      </c>
    </row>
    <row r="41" spans="1:2" x14ac:dyDescent="0.3">
      <c r="A41" s="51">
        <v>29221</v>
      </c>
      <c r="B41">
        <v>24475.5206247612</v>
      </c>
    </row>
    <row r="42" spans="1:2" x14ac:dyDescent="0.3">
      <c r="A42" s="51">
        <v>29587</v>
      </c>
      <c r="B42">
        <v>24652.5355199818</v>
      </c>
    </row>
    <row r="43" spans="1:2" x14ac:dyDescent="0.3">
      <c r="A43" s="51">
        <v>29952</v>
      </c>
      <c r="B43">
        <v>24736.163081123999</v>
      </c>
    </row>
    <row r="44" spans="1:2" x14ac:dyDescent="0.3">
      <c r="A44" s="51">
        <v>30317</v>
      </c>
      <c r="B44">
        <v>25016.297941938599</v>
      </c>
    </row>
    <row r="45" spans="1:2" x14ac:dyDescent="0.3">
      <c r="A45" s="51">
        <v>30682</v>
      </c>
      <c r="B45">
        <v>25817.515672879999</v>
      </c>
    </row>
    <row r="46" spans="1:2" x14ac:dyDescent="0.3">
      <c r="A46" s="51">
        <v>31048</v>
      </c>
      <c r="B46">
        <v>26532.242994170902</v>
      </c>
    </row>
    <row r="47" spans="1:2" x14ac:dyDescent="0.3">
      <c r="A47" s="51">
        <v>31413</v>
      </c>
      <c r="B47">
        <v>27289.5705525052</v>
      </c>
    </row>
    <row r="48" spans="1:2" x14ac:dyDescent="0.3">
      <c r="A48" s="51">
        <v>31778</v>
      </c>
      <c r="B48">
        <v>28157.7692195809</v>
      </c>
    </row>
    <row r="49" spans="1:2" x14ac:dyDescent="0.3">
      <c r="A49" s="51">
        <v>32143</v>
      </c>
      <c r="B49">
        <v>29324.6390373416</v>
      </c>
    </row>
    <row r="50" spans="1:2" x14ac:dyDescent="0.3">
      <c r="A50" s="51">
        <v>32509</v>
      </c>
      <c r="B50">
        <v>30295.5373486731</v>
      </c>
    </row>
    <row r="51" spans="1:2" x14ac:dyDescent="0.3">
      <c r="A51" s="51">
        <v>32874</v>
      </c>
      <c r="B51">
        <v>30871.2858063821</v>
      </c>
    </row>
    <row r="52" spans="1:2" x14ac:dyDescent="0.3">
      <c r="A52" s="51">
        <v>33239</v>
      </c>
      <c r="B52">
        <v>31324.530495435502</v>
      </c>
    </row>
    <row r="53" spans="1:2" x14ac:dyDescent="0.3">
      <c r="A53" s="51">
        <v>33604</v>
      </c>
      <c r="B53">
        <v>31564.416130456899</v>
      </c>
    </row>
    <row r="54" spans="1:2" x14ac:dyDescent="0.3">
      <c r="A54" s="51">
        <v>33970</v>
      </c>
      <c r="B54">
        <v>31276.106210000598</v>
      </c>
    </row>
    <row r="55" spans="1:2" x14ac:dyDescent="0.3">
      <c r="A55" s="51">
        <v>34335</v>
      </c>
      <c r="B55">
        <v>31942.354664636401</v>
      </c>
    </row>
    <row r="56" spans="1:2" x14ac:dyDescent="0.3">
      <c r="A56" s="51">
        <v>34700</v>
      </c>
      <c r="B56">
        <v>32863.956232295001</v>
      </c>
    </row>
    <row r="57" spans="1:2" x14ac:dyDescent="0.3">
      <c r="A57" s="51">
        <v>35065</v>
      </c>
      <c r="B57">
        <v>33270.919925982802</v>
      </c>
    </row>
    <row r="58" spans="1:2" x14ac:dyDescent="0.3">
      <c r="A58" s="51">
        <v>35431</v>
      </c>
      <c r="B58">
        <v>33861.928319161998</v>
      </c>
    </row>
    <row r="59" spans="1:2" x14ac:dyDescent="0.3">
      <c r="A59" s="51">
        <v>35796</v>
      </c>
      <c r="B59">
        <v>34465.119101707503</v>
      </c>
    </row>
    <row r="60" spans="1:2" x14ac:dyDescent="0.3">
      <c r="A60" s="51">
        <v>36161</v>
      </c>
      <c r="B60">
        <v>35019.536977799798</v>
      </c>
    </row>
    <row r="61" spans="1:2" x14ac:dyDescent="0.3">
      <c r="A61" s="51">
        <v>36526</v>
      </c>
      <c r="B61">
        <v>36329.248936880504</v>
      </c>
    </row>
    <row r="62" spans="1:2" x14ac:dyDescent="0.3">
      <c r="A62" s="51">
        <v>36892</v>
      </c>
      <c r="B62">
        <v>37017.369958129202</v>
      </c>
    </row>
    <row r="63" spans="1:2" x14ac:dyDescent="0.3">
      <c r="A63" s="51">
        <v>37257</v>
      </c>
      <c r="B63">
        <v>37056.149174830003</v>
      </c>
    </row>
    <row r="64" spans="1:2" x14ac:dyDescent="0.3">
      <c r="A64" s="51">
        <v>37622</v>
      </c>
      <c r="B64">
        <v>36942.939382064302</v>
      </c>
    </row>
    <row r="65" spans="1:2" x14ac:dyDescent="0.3">
      <c r="A65" s="51">
        <v>37987</v>
      </c>
      <c r="B65">
        <v>37227.147940091898</v>
      </c>
    </row>
    <row r="66" spans="1:2" x14ac:dyDescent="0.3">
      <c r="A66" s="51">
        <v>38353</v>
      </c>
      <c r="B66">
        <v>37347.635929014599</v>
      </c>
    </row>
    <row r="67" spans="1:2" x14ac:dyDescent="0.3">
      <c r="A67" s="51">
        <v>38718</v>
      </c>
      <c r="B67">
        <v>37902.307092642397</v>
      </c>
    </row>
    <row r="68" spans="1:2" x14ac:dyDescent="0.3">
      <c r="A68" s="51">
        <v>39083</v>
      </c>
      <c r="B68">
        <v>38272.204096463203</v>
      </c>
    </row>
    <row r="69" spans="1:2" x14ac:dyDescent="0.3">
      <c r="A69" s="51">
        <v>39448</v>
      </c>
      <c r="B69">
        <v>37653.748001455802</v>
      </c>
    </row>
    <row r="70" spans="1:2" x14ac:dyDescent="0.3">
      <c r="A70" s="51">
        <v>39814</v>
      </c>
      <c r="B70">
        <v>35503.151027926899</v>
      </c>
    </row>
    <row r="71" spans="1:2" x14ac:dyDescent="0.3">
      <c r="A71" s="51">
        <v>40179</v>
      </c>
      <c r="B71">
        <v>36000.5201179254</v>
      </c>
    </row>
    <row r="72" spans="1:2" x14ac:dyDescent="0.3">
      <c r="A72" s="51">
        <v>40544</v>
      </c>
      <c r="B72">
        <v>36192.866375100697</v>
      </c>
    </row>
    <row r="73" spans="1:2" x14ac:dyDescent="0.3">
      <c r="A73" s="51">
        <v>40909</v>
      </c>
      <c r="B73">
        <v>35019.471888086402</v>
      </c>
    </row>
    <row r="74" spans="1:2" x14ac:dyDescent="0.3">
      <c r="A74" s="51">
        <v>41275</v>
      </c>
      <c r="B74">
        <v>33978.551774945998</v>
      </c>
    </row>
    <row r="75" spans="1:2" x14ac:dyDescent="0.3">
      <c r="A75" s="51">
        <v>41640</v>
      </c>
      <c r="B75">
        <v>33666.691910616399</v>
      </c>
    </row>
    <row r="76" spans="1:2" x14ac:dyDescent="0.3">
      <c r="A76" s="51">
        <v>42005</v>
      </c>
      <c r="B76">
        <v>33961.436190222797</v>
      </c>
    </row>
    <row r="77" spans="1:2" x14ac:dyDescent="0.3">
      <c r="A77" s="51">
        <v>42370</v>
      </c>
      <c r="B77">
        <v>34459.205715223798</v>
      </c>
    </row>
    <row r="78" spans="1:2" x14ac:dyDescent="0.3">
      <c r="A78" s="51">
        <v>42736</v>
      </c>
      <c r="B78">
        <v>35086.478301961499</v>
      </c>
    </row>
    <row r="79" spans="1:2" x14ac:dyDescent="0.3">
      <c r="A79" s="51">
        <v>43101</v>
      </c>
      <c r="B79">
        <v>35484.279379580701</v>
      </c>
    </row>
    <row r="80" spans="1:2" x14ac:dyDescent="0.3">
      <c r="A80" s="51">
        <v>43466</v>
      </c>
      <c r="B80">
        <v>35998.973499988999</v>
      </c>
    </row>
    <row r="81" spans="1:2" x14ac:dyDescent="0.3">
      <c r="A81" s="51">
        <v>43831</v>
      </c>
      <c r="B81">
        <v>32901.882924209902</v>
      </c>
    </row>
  </sheetData>
  <hyperlinks>
    <hyperlink ref="A1" location="'Contents'!A1" display="Go to Menu Sheet" xr:uid="{153ABA95-C35B-4FD5-B7C5-C561DF70057F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4F0F-43B7-4097-92C4-E72521D524A4}">
  <dimension ref="A1:M80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3694</v>
      </c>
    </row>
    <row r="2" spans="1:13" x14ac:dyDescent="0.3">
      <c r="A2" t="s">
        <v>388</v>
      </c>
      <c r="B2" t="s">
        <v>1559</v>
      </c>
      <c r="C2" t="s">
        <v>3695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43466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8541.5937573965402</v>
      </c>
    </row>
    <row r="22" spans="1:11" x14ac:dyDescent="0.3">
      <c r="A22" s="51">
        <v>22282</v>
      </c>
      <c r="B22">
        <v>9484.9336107725594</v>
      </c>
    </row>
    <row r="23" spans="1:11" x14ac:dyDescent="0.3">
      <c r="A23" s="51">
        <v>22647</v>
      </c>
      <c r="B23">
        <v>10234.4059776878</v>
      </c>
    </row>
    <row r="24" spans="1:11" x14ac:dyDescent="0.3">
      <c r="A24" s="51">
        <v>23012</v>
      </c>
      <c r="B24">
        <v>10989.690510071299</v>
      </c>
    </row>
    <row r="25" spans="1:11" x14ac:dyDescent="0.3">
      <c r="A25" s="51">
        <v>23377</v>
      </c>
      <c r="B25">
        <v>12145.8930001261</v>
      </c>
    </row>
    <row r="26" spans="1:11" x14ac:dyDescent="0.3">
      <c r="A26" s="51">
        <v>23743</v>
      </c>
      <c r="B26">
        <v>12715.104204633801</v>
      </c>
    </row>
    <row r="27" spans="1:11" x14ac:dyDescent="0.3">
      <c r="A27" s="51">
        <v>24108</v>
      </c>
      <c r="B27">
        <v>13939.868769028</v>
      </c>
    </row>
    <row r="28" spans="1:11" x14ac:dyDescent="0.3">
      <c r="A28" s="51">
        <v>24473</v>
      </c>
      <c r="B28">
        <v>15325.329255377101</v>
      </c>
    </row>
    <row r="29" spans="1:11" x14ac:dyDescent="0.3">
      <c r="A29" s="51">
        <v>24838</v>
      </c>
      <c r="B29">
        <v>17105.738370868999</v>
      </c>
    </row>
    <row r="30" spans="1:11" x14ac:dyDescent="0.3">
      <c r="A30" s="51">
        <v>25204</v>
      </c>
      <c r="B30">
        <v>19012.798524245802</v>
      </c>
    </row>
    <row r="31" spans="1:11" x14ac:dyDescent="0.3">
      <c r="A31" s="51">
        <v>25569</v>
      </c>
      <c r="B31">
        <v>18870.097375609999</v>
      </c>
    </row>
    <row r="32" spans="1:11" x14ac:dyDescent="0.3">
      <c r="A32" s="51">
        <v>25934</v>
      </c>
      <c r="B32">
        <v>19328.0090383149</v>
      </c>
    </row>
    <row r="33" spans="1:2" x14ac:dyDescent="0.3">
      <c r="A33" s="51">
        <v>26299</v>
      </c>
      <c r="B33">
        <v>20662.704648757099</v>
      </c>
    </row>
    <row r="34" spans="1:2" x14ac:dyDescent="0.3">
      <c r="A34" s="51">
        <v>26665</v>
      </c>
      <c r="B34">
        <v>22010.537748660801</v>
      </c>
    </row>
    <row r="35" spans="1:2" x14ac:dyDescent="0.3">
      <c r="A35" s="51">
        <v>27030</v>
      </c>
      <c r="B35">
        <v>21453.706536641301</v>
      </c>
    </row>
    <row r="36" spans="1:2" x14ac:dyDescent="0.3">
      <c r="A36" s="51">
        <v>27395</v>
      </c>
      <c r="B36">
        <v>21837.263548627499</v>
      </c>
    </row>
    <row r="37" spans="1:2" x14ac:dyDescent="0.3">
      <c r="A37" s="51">
        <v>27760</v>
      </c>
      <c r="B37">
        <v>22463.289437211701</v>
      </c>
    </row>
    <row r="38" spans="1:2" x14ac:dyDescent="0.3">
      <c r="A38" s="51">
        <v>28126</v>
      </c>
      <c r="B38">
        <v>23223.6000626278</v>
      </c>
    </row>
    <row r="39" spans="1:2" x14ac:dyDescent="0.3">
      <c r="A39" s="51">
        <v>28491</v>
      </c>
      <c r="B39">
        <v>24226.460166084998</v>
      </c>
    </row>
    <row r="40" spans="1:2" x14ac:dyDescent="0.3">
      <c r="A40" s="51">
        <v>28856</v>
      </c>
      <c r="B40">
        <v>25339.609879700602</v>
      </c>
    </row>
    <row r="41" spans="1:2" x14ac:dyDescent="0.3">
      <c r="A41" s="51">
        <v>29221</v>
      </c>
      <c r="B41">
        <v>25849.041414818501</v>
      </c>
    </row>
    <row r="42" spans="1:2" x14ac:dyDescent="0.3">
      <c r="A42" s="51">
        <v>29587</v>
      </c>
      <c r="B42">
        <v>26741.601194987201</v>
      </c>
    </row>
    <row r="43" spans="1:2" x14ac:dyDescent="0.3">
      <c r="A43" s="51">
        <v>29952</v>
      </c>
      <c r="B43">
        <v>27436.429094926702</v>
      </c>
    </row>
    <row r="44" spans="1:2" x14ac:dyDescent="0.3">
      <c r="A44" s="51">
        <v>30317</v>
      </c>
      <c r="B44">
        <v>28206.145652155399</v>
      </c>
    </row>
    <row r="45" spans="1:2" x14ac:dyDescent="0.3">
      <c r="A45" s="51">
        <v>30682</v>
      </c>
      <c r="B45">
        <v>29285.505246781599</v>
      </c>
    </row>
    <row r="46" spans="1:2" x14ac:dyDescent="0.3">
      <c r="A46" s="51">
        <v>31048</v>
      </c>
      <c r="B46">
        <v>30625.828019574299</v>
      </c>
    </row>
    <row r="47" spans="1:2" x14ac:dyDescent="0.3">
      <c r="A47" s="51">
        <v>31413</v>
      </c>
      <c r="B47">
        <v>31476.589269504599</v>
      </c>
    </row>
    <row r="48" spans="1:2" x14ac:dyDescent="0.3">
      <c r="A48" s="51">
        <v>31778</v>
      </c>
      <c r="B48">
        <v>32807.117815302103</v>
      </c>
    </row>
    <row r="49" spans="1:2" x14ac:dyDescent="0.3">
      <c r="A49" s="51">
        <v>32143</v>
      </c>
      <c r="B49">
        <v>34887.613931595297</v>
      </c>
    </row>
    <row r="50" spans="1:2" x14ac:dyDescent="0.3">
      <c r="A50" s="51">
        <v>32509</v>
      </c>
      <c r="B50">
        <v>36436.516787973596</v>
      </c>
    </row>
    <row r="51" spans="1:2" x14ac:dyDescent="0.3">
      <c r="A51" s="51">
        <v>32874</v>
      </c>
      <c r="B51">
        <v>38092.656197915603</v>
      </c>
    </row>
    <row r="52" spans="1:2" x14ac:dyDescent="0.3">
      <c r="A52" s="51">
        <v>33239</v>
      </c>
      <c r="B52">
        <v>39240.025738333003</v>
      </c>
    </row>
    <row r="53" spans="1:2" x14ac:dyDescent="0.3">
      <c r="A53" s="51">
        <v>33604</v>
      </c>
      <c r="B53">
        <v>39426.189495507897</v>
      </c>
    </row>
    <row r="54" spans="1:2" x14ac:dyDescent="0.3">
      <c r="A54" s="51">
        <v>33970</v>
      </c>
      <c r="B54">
        <v>39095.054299610703</v>
      </c>
    </row>
    <row r="55" spans="1:2" x14ac:dyDescent="0.3">
      <c r="A55" s="51">
        <v>34335</v>
      </c>
      <c r="B55">
        <v>39373.2135311491</v>
      </c>
    </row>
    <row r="56" spans="1:2" x14ac:dyDescent="0.3">
      <c r="A56" s="51">
        <v>34700</v>
      </c>
      <c r="B56">
        <v>40358.095032960198</v>
      </c>
    </row>
    <row r="57" spans="1:2" x14ac:dyDescent="0.3">
      <c r="A57" s="51">
        <v>35065</v>
      </c>
      <c r="B57">
        <v>41514.897794652999</v>
      </c>
    </row>
    <row r="58" spans="1:2" x14ac:dyDescent="0.3">
      <c r="A58" s="51">
        <v>35431</v>
      </c>
      <c r="B58">
        <v>41861.753438591397</v>
      </c>
    </row>
    <row r="59" spans="1:2" x14ac:dyDescent="0.3">
      <c r="A59" s="51">
        <v>35796</v>
      </c>
      <c r="B59">
        <v>41277.066758852801</v>
      </c>
    </row>
    <row r="60" spans="1:2" x14ac:dyDescent="0.3">
      <c r="A60" s="51">
        <v>36161</v>
      </c>
      <c r="B60">
        <v>41097.9596040256</v>
      </c>
    </row>
    <row r="61" spans="1:2" x14ac:dyDescent="0.3">
      <c r="A61" s="51">
        <v>36526</v>
      </c>
      <c r="B61">
        <v>42169.733283768503</v>
      </c>
    </row>
    <row r="62" spans="1:2" x14ac:dyDescent="0.3">
      <c r="A62" s="51">
        <v>36892</v>
      </c>
      <c r="B62">
        <v>42239.184926363399</v>
      </c>
    </row>
    <row r="63" spans="1:2" x14ac:dyDescent="0.3">
      <c r="A63" s="51">
        <v>37257</v>
      </c>
      <c r="B63">
        <v>42190.804872841603</v>
      </c>
    </row>
    <row r="64" spans="1:2" x14ac:dyDescent="0.3">
      <c r="A64" s="51">
        <v>37622</v>
      </c>
      <c r="B64">
        <v>42744.011285045199</v>
      </c>
    </row>
    <row r="65" spans="1:2" x14ac:dyDescent="0.3">
      <c r="A65" s="51">
        <v>37987</v>
      </c>
      <c r="B65">
        <v>43671.679973912302</v>
      </c>
    </row>
    <row r="66" spans="1:2" x14ac:dyDescent="0.3">
      <c r="A66" s="51">
        <v>38353</v>
      </c>
      <c r="B66">
        <v>44393.626384266303</v>
      </c>
    </row>
    <row r="67" spans="1:2" x14ac:dyDescent="0.3">
      <c r="A67" s="51">
        <v>38718</v>
      </c>
      <c r="B67">
        <v>44995.494491971302</v>
      </c>
    </row>
    <row r="68" spans="1:2" x14ac:dyDescent="0.3">
      <c r="A68" s="51">
        <v>39083</v>
      </c>
      <c r="B68">
        <v>45687.273814764703</v>
      </c>
    </row>
    <row r="69" spans="1:2" x14ac:dyDescent="0.3">
      <c r="A69" s="51">
        <v>39448</v>
      </c>
      <c r="B69">
        <v>45165.787918754198</v>
      </c>
    </row>
    <row r="70" spans="1:2" x14ac:dyDescent="0.3">
      <c r="A70" s="51">
        <v>39814</v>
      </c>
      <c r="B70">
        <v>42724.760369974902</v>
      </c>
    </row>
    <row r="71" spans="1:2" x14ac:dyDescent="0.3">
      <c r="A71" s="51">
        <v>40179</v>
      </c>
      <c r="B71">
        <v>44507.676385917199</v>
      </c>
    </row>
    <row r="72" spans="1:2" x14ac:dyDescent="0.3">
      <c r="A72" s="51">
        <v>40544</v>
      </c>
      <c r="B72">
        <v>44538.726190677597</v>
      </c>
    </row>
    <row r="73" spans="1:2" x14ac:dyDescent="0.3">
      <c r="A73" s="51">
        <v>40909</v>
      </c>
      <c r="B73">
        <v>45276.874335398497</v>
      </c>
    </row>
    <row r="74" spans="1:2" x14ac:dyDescent="0.3">
      <c r="A74" s="51">
        <v>41275</v>
      </c>
      <c r="B74">
        <v>46249.209588662801</v>
      </c>
    </row>
    <row r="75" spans="1:2" x14ac:dyDescent="0.3">
      <c r="A75" s="51">
        <v>41640</v>
      </c>
      <c r="B75">
        <v>46484.155266913403</v>
      </c>
    </row>
    <row r="76" spans="1:2" x14ac:dyDescent="0.3">
      <c r="A76" s="51">
        <v>42005</v>
      </c>
      <c r="B76">
        <v>47102.580878149798</v>
      </c>
    </row>
    <row r="77" spans="1:2" x14ac:dyDescent="0.3">
      <c r="A77" s="51">
        <v>42370</v>
      </c>
      <c r="B77">
        <v>47403.046911693396</v>
      </c>
    </row>
    <row r="78" spans="1:2" x14ac:dyDescent="0.3">
      <c r="A78" s="51">
        <v>42736</v>
      </c>
      <c r="B78">
        <v>48510.609408778197</v>
      </c>
    </row>
    <row r="79" spans="1:2" x14ac:dyDescent="0.3">
      <c r="A79" s="51">
        <v>43101</v>
      </c>
      <c r="B79">
        <v>48766.133662921602</v>
      </c>
    </row>
    <row r="80" spans="1:2" x14ac:dyDescent="0.3">
      <c r="A80" s="51">
        <v>43466</v>
      </c>
      <c r="B80">
        <v>49000.256040253298</v>
      </c>
    </row>
  </sheetData>
  <hyperlinks>
    <hyperlink ref="A1" location="'Contents'!A1" display="Go to Menu Sheet" xr:uid="{E2C08EA5-D24D-4DFD-8DB2-B897D1C5288F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9632-3D35-4A50-832E-D9DD09E25B08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3670</v>
      </c>
      <c r="I1" t="s">
        <v>1586</v>
      </c>
      <c r="J1" t="s">
        <v>399</v>
      </c>
    </row>
    <row r="2" spans="1:13" x14ac:dyDescent="0.3">
      <c r="A2" t="s">
        <v>388</v>
      </c>
      <c r="B2" t="s">
        <v>1559</v>
      </c>
      <c r="C2" t="s">
        <v>3696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932.04173178509097</v>
      </c>
    </row>
    <row r="22" spans="1:11" x14ac:dyDescent="0.3">
      <c r="A22" s="51">
        <v>22282</v>
      </c>
      <c r="B22">
        <v>967.54837196426899</v>
      </c>
    </row>
    <row r="23" spans="1:11" x14ac:dyDescent="0.3">
      <c r="A23" s="51">
        <v>22647</v>
      </c>
      <c r="B23">
        <v>976.90110452105</v>
      </c>
    </row>
    <row r="24" spans="1:11" x14ac:dyDescent="0.3">
      <c r="A24" s="51">
        <v>23012</v>
      </c>
      <c r="B24">
        <v>1035.7733254500299</v>
      </c>
    </row>
    <row r="25" spans="1:11" x14ac:dyDescent="0.3">
      <c r="A25" s="51">
        <v>23377</v>
      </c>
      <c r="B25">
        <v>1104.6291488511499</v>
      </c>
    </row>
    <row r="26" spans="1:11" x14ac:dyDescent="0.3">
      <c r="A26" s="51">
        <v>23743</v>
      </c>
      <c r="B26">
        <v>1155.71407640652</v>
      </c>
    </row>
    <row r="27" spans="1:11" x14ac:dyDescent="0.3">
      <c r="A27" s="51">
        <v>24108</v>
      </c>
      <c r="B27">
        <v>1262.19119166679</v>
      </c>
    </row>
    <row r="28" spans="1:11" x14ac:dyDescent="0.3">
      <c r="A28" s="51">
        <v>24473</v>
      </c>
      <c r="B28">
        <v>1345.01730573442</v>
      </c>
    </row>
    <row r="29" spans="1:11" x14ac:dyDescent="0.3">
      <c r="A29" s="51">
        <v>24838</v>
      </c>
      <c r="B29">
        <v>1487.1877234143501</v>
      </c>
    </row>
    <row r="30" spans="1:11" x14ac:dyDescent="0.3">
      <c r="A30" s="51">
        <v>25204</v>
      </c>
      <c r="B30">
        <v>1665.61264262447</v>
      </c>
    </row>
    <row r="31" spans="1:11" x14ac:dyDescent="0.3">
      <c r="A31" s="51">
        <v>25569</v>
      </c>
      <c r="B31">
        <v>1793.44928786747</v>
      </c>
    </row>
    <row r="32" spans="1:11" x14ac:dyDescent="0.3">
      <c r="A32" s="51">
        <v>25934</v>
      </c>
      <c r="B32">
        <v>1943.8774093577699</v>
      </c>
    </row>
    <row r="33" spans="1:2" x14ac:dyDescent="0.3">
      <c r="A33" s="51">
        <v>26299</v>
      </c>
      <c r="B33">
        <v>2045.3821960302</v>
      </c>
    </row>
    <row r="34" spans="1:2" x14ac:dyDescent="0.3">
      <c r="A34" s="51">
        <v>26665</v>
      </c>
      <c r="B34">
        <v>2308.9182811824498</v>
      </c>
    </row>
    <row r="35" spans="1:2" x14ac:dyDescent="0.3">
      <c r="A35" s="51">
        <v>27030</v>
      </c>
      <c r="B35">
        <v>2485.6011150496101</v>
      </c>
    </row>
    <row r="36" spans="1:2" x14ac:dyDescent="0.3">
      <c r="A36" s="51">
        <v>27395</v>
      </c>
      <c r="B36">
        <v>2635.76212104659</v>
      </c>
    </row>
    <row r="37" spans="1:2" x14ac:dyDescent="0.3">
      <c r="A37" s="51">
        <v>27760</v>
      </c>
      <c r="B37">
        <v>2936.9810918621201</v>
      </c>
    </row>
    <row r="38" spans="1:2" x14ac:dyDescent="0.3">
      <c r="A38" s="51">
        <v>28126</v>
      </c>
      <c r="B38">
        <v>3248.2482668487701</v>
      </c>
    </row>
    <row r="39" spans="1:2" x14ac:dyDescent="0.3">
      <c r="A39" s="51">
        <v>28491</v>
      </c>
      <c r="B39">
        <v>3549.6899524476198</v>
      </c>
    </row>
    <row r="40" spans="1:2" x14ac:dyDescent="0.3">
      <c r="A40" s="51">
        <v>28856</v>
      </c>
      <c r="B40">
        <v>3799.41984629527</v>
      </c>
    </row>
    <row r="41" spans="1:2" x14ac:dyDescent="0.3">
      <c r="A41" s="51">
        <v>29221</v>
      </c>
      <c r="B41">
        <v>3679.1066377378902</v>
      </c>
    </row>
    <row r="42" spans="1:2" x14ac:dyDescent="0.3">
      <c r="A42" s="51">
        <v>29587</v>
      </c>
      <c r="B42">
        <v>3884.6179535614001</v>
      </c>
    </row>
    <row r="43" spans="1:2" x14ac:dyDescent="0.3">
      <c r="A43" s="51">
        <v>29952</v>
      </c>
      <c r="B43">
        <v>4143.97909060643</v>
      </c>
    </row>
    <row r="44" spans="1:2" x14ac:dyDescent="0.3">
      <c r="A44" s="51">
        <v>30317</v>
      </c>
      <c r="B44">
        <v>4629.5300078672499</v>
      </c>
    </row>
    <row r="45" spans="1:2" x14ac:dyDescent="0.3">
      <c r="A45" s="51">
        <v>30682</v>
      </c>
      <c r="B45">
        <v>5055.2521320557898</v>
      </c>
    </row>
    <row r="46" spans="1:2" x14ac:dyDescent="0.3">
      <c r="A46" s="51">
        <v>31048</v>
      </c>
      <c r="B46">
        <v>5398.1159805953002</v>
      </c>
    </row>
    <row r="47" spans="1:2" x14ac:dyDescent="0.3">
      <c r="A47" s="51">
        <v>31413</v>
      </c>
      <c r="B47">
        <v>5950.0923367021396</v>
      </c>
    </row>
    <row r="48" spans="1:2" x14ac:dyDescent="0.3">
      <c r="A48" s="51">
        <v>31778</v>
      </c>
      <c r="B48">
        <v>6641.4136700038298</v>
      </c>
    </row>
    <row r="49" spans="1:2" x14ac:dyDescent="0.3">
      <c r="A49" s="51">
        <v>32143</v>
      </c>
      <c r="B49">
        <v>7365.0949911916296</v>
      </c>
    </row>
    <row r="50" spans="1:2" x14ac:dyDescent="0.3">
      <c r="A50" s="51">
        <v>32509</v>
      </c>
      <c r="B50">
        <v>7808.4047058667102</v>
      </c>
    </row>
    <row r="51" spans="1:2" x14ac:dyDescent="0.3">
      <c r="A51" s="51">
        <v>32874</v>
      </c>
      <c r="B51">
        <v>8495.57785477586</v>
      </c>
    </row>
    <row r="52" spans="1:2" x14ac:dyDescent="0.3">
      <c r="A52" s="51">
        <v>33239</v>
      </c>
      <c r="B52">
        <v>9318.5443906107994</v>
      </c>
    </row>
    <row r="53" spans="1:2" x14ac:dyDescent="0.3">
      <c r="A53" s="51">
        <v>33604</v>
      </c>
      <c r="B53">
        <v>9793.8629972053404</v>
      </c>
    </row>
    <row r="54" spans="1:2" x14ac:dyDescent="0.3">
      <c r="A54" s="51">
        <v>33970</v>
      </c>
      <c r="B54">
        <v>10361.641198306301</v>
      </c>
    </row>
    <row r="55" spans="1:2" x14ac:dyDescent="0.3">
      <c r="A55" s="51">
        <v>34335</v>
      </c>
      <c r="B55">
        <v>11208.6809284802</v>
      </c>
    </row>
    <row r="56" spans="1:2" x14ac:dyDescent="0.3">
      <c r="A56" s="51">
        <v>34700</v>
      </c>
      <c r="B56">
        <v>12163.341437433201</v>
      </c>
    </row>
    <row r="57" spans="1:2" x14ac:dyDescent="0.3">
      <c r="A57" s="51">
        <v>35065</v>
      </c>
      <c r="B57">
        <v>12998.674052601</v>
      </c>
    </row>
    <row r="58" spans="1:2" x14ac:dyDescent="0.3">
      <c r="A58" s="51">
        <v>35431</v>
      </c>
      <c r="B58">
        <v>13671.957242992299</v>
      </c>
    </row>
    <row r="59" spans="1:2" x14ac:dyDescent="0.3">
      <c r="A59" s="51">
        <v>35796</v>
      </c>
      <c r="B59">
        <v>12877.367748504001</v>
      </c>
    </row>
    <row r="60" spans="1:2" x14ac:dyDescent="0.3">
      <c r="A60" s="51">
        <v>36161</v>
      </c>
      <c r="B60">
        <v>14252.342326311</v>
      </c>
    </row>
    <row r="61" spans="1:2" x14ac:dyDescent="0.3">
      <c r="A61" s="51">
        <v>36526</v>
      </c>
      <c r="B61">
        <v>15414.291565396799</v>
      </c>
    </row>
    <row r="62" spans="1:2" x14ac:dyDescent="0.3">
      <c r="A62" s="51">
        <v>36892</v>
      </c>
      <c r="B62">
        <v>16038.7255036845</v>
      </c>
    </row>
    <row r="63" spans="1:2" x14ac:dyDescent="0.3">
      <c r="A63" s="51">
        <v>37257</v>
      </c>
      <c r="B63">
        <v>17178.169989992301</v>
      </c>
    </row>
    <row r="64" spans="1:2" x14ac:dyDescent="0.3">
      <c r="A64" s="51">
        <v>37622</v>
      </c>
      <c r="B64">
        <v>17627.214195126198</v>
      </c>
    </row>
    <row r="65" spans="1:2" x14ac:dyDescent="0.3">
      <c r="A65" s="51">
        <v>37987</v>
      </c>
      <c r="B65">
        <v>18470.021746639799</v>
      </c>
    </row>
    <row r="66" spans="1:2" x14ac:dyDescent="0.3">
      <c r="A66" s="51">
        <v>38353</v>
      </c>
      <c r="B66">
        <v>19225.010694145902</v>
      </c>
    </row>
    <row r="67" spans="1:2" x14ac:dyDescent="0.3">
      <c r="A67" s="51">
        <v>38718</v>
      </c>
      <c r="B67">
        <v>20131.0715398147</v>
      </c>
    </row>
    <row r="68" spans="1:2" x14ac:dyDescent="0.3">
      <c r="A68" s="51">
        <v>39083</v>
      </c>
      <c r="B68">
        <v>21191.246469604401</v>
      </c>
    </row>
    <row r="69" spans="1:2" x14ac:dyDescent="0.3">
      <c r="A69" s="51">
        <v>39448</v>
      </c>
      <c r="B69">
        <v>21664.606416492999</v>
      </c>
    </row>
    <row r="70" spans="1:2" x14ac:dyDescent="0.3">
      <c r="A70" s="51">
        <v>39814</v>
      </c>
      <c r="B70">
        <v>21724.242357668099</v>
      </c>
    </row>
    <row r="71" spans="1:2" x14ac:dyDescent="0.3">
      <c r="A71" s="51">
        <v>40179</v>
      </c>
      <c r="B71">
        <v>23087.2256438476</v>
      </c>
    </row>
    <row r="72" spans="1:2" x14ac:dyDescent="0.3">
      <c r="A72" s="51">
        <v>40544</v>
      </c>
      <c r="B72">
        <v>23754.7724552742</v>
      </c>
    </row>
    <row r="73" spans="1:2" x14ac:dyDescent="0.3">
      <c r="A73" s="51">
        <v>40909</v>
      </c>
      <c r="B73">
        <v>24197.941370467499</v>
      </c>
    </row>
    <row r="74" spans="1:2" x14ac:dyDescent="0.3">
      <c r="A74" s="51">
        <v>41275</v>
      </c>
      <c r="B74">
        <v>24850.3543993397</v>
      </c>
    </row>
    <row r="75" spans="1:2" x14ac:dyDescent="0.3">
      <c r="A75" s="51">
        <v>41640</v>
      </c>
      <c r="B75">
        <v>25485.584006510198</v>
      </c>
    </row>
    <row r="76" spans="1:2" x14ac:dyDescent="0.3">
      <c r="A76" s="51">
        <v>42005</v>
      </c>
      <c r="B76">
        <v>26063.7064870504</v>
      </c>
    </row>
    <row r="77" spans="1:2" x14ac:dyDescent="0.3">
      <c r="A77" s="51">
        <v>42370</v>
      </c>
      <c r="B77">
        <v>26725.501716457598</v>
      </c>
    </row>
    <row r="78" spans="1:2" x14ac:dyDescent="0.3">
      <c r="A78" s="51">
        <v>42736</v>
      </c>
      <c r="B78">
        <v>27492.576254672</v>
      </c>
    </row>
    <row r="79" spans="1:2" x14ac:dyDescent="0.3">
      <c r="A79" s="51">
        <v>43101</v>
      </c>
      <c r="B79">
        <v>28157.734446698199</v>
      </c>
    </row>
    <row r="80" spans="1:2" x14ac:dyDescent="0.3">
      <c r="A80" s="51">
        <v>43466</v>
      </c>
      <c r="B80">
        <v>28675.0344073464</v>
      </c>
    </row>
    <row r="81" spans="1:2" x14ac:dyDescent="0.3">
      <c r="A81" s="51">
        <v>43831</v>
      </c>
      <c r="B81">
        <v>28361.1890143807</v>
      </c>
    </row>
  </sheetData>
  <hyperlinks>
    <hyperlink ref="A1" location="'Contents'!A1" display="Go to Menu Sheet" xr:uid="{0531F34D-41B8-416D-A1C3-CC8F9949DD02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11107-E168-403B-9CC9-8573466053A6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3697</v>
      </c>
    </row>
    <row r="2" spans="1:13" x14ac:dyDescent="0.3">
      <c r="A2" t="s">
        <v>388</v>
      </c>
      <c r="B2" t="s">
        <v>1559</v>
      </c>
      <c r="C2" t="s">
        <v>3698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7.8472222222222221E-2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27085.591004549799</v>
      </c>
    </row>
    <row r="22" spans="1:11" x14ac:dyDescent="0.3">
      <c r="A22" s="51">
        <v>22282</v>
      </c>
      <c r="B22">
        <v>27867.781361724301</v>
      </c>
    </row>
    <row r="23" spans="1:11" x14ac:dyDescent="0.3">
      <c r="A23" s="51">
        <v>22647</v>
      </c>
      <c r="B23">
        <v>27902.526144045001</v>
      </c>
    </row>
    <row r="24" spans="1:11" x14ac:dyDescent="0.3">
      <c r="A24" s="51">
        <v>23012</v>
      </c>
      <c r="B24">
        <v>28563.7962678035</v>
      </c>
    </row>
    <row r="25" spans="1:11" x14ac:dyDescent="0.3">
      <c r="A25" s="51">
        <v>23377</v>
      </c>
      <c r="B25">
        <v>30467.4524715962</v>
      </c>
    </row>
    <row r="26" spans="1:11" x14ac:dyDescent="0.3">
      <c r="A26" s="51">
        <v>23743</v>
      </c>
      <c r="B26">
        <v>29901.415466526101</v>
      </c>
    </row>
    <row r="27" spans="1:11" x14ac:dyDescent="0.3">
      <c r="A27" s="51">
        <v>24108</v>
      </c>
      <c r="B27">
        <v>30015.2442328176</v>
      </c>
    </row>
    <row r="28" spans="1:11" x14ac:dyDescent="0.3">
      <c r="A28" s="51">
        <v>24473</v>
      </c>
      <c r="B28">
        <v>29981.523918135401</v>
      </c>
    </row>
    <row r="29" spans="1:11" x14ac:dyDescent="0.3">
      <c r="A29" s="51">
        <v>24838</v>
      </c>
      <c r="B29">
        <v>31156.392888631501</v>
      </c>
    </row>
    <row r="30" spans="1:11" x14ac:dyDescent="0.3">
      <c r="A30" s="51">
        <v>25204</v>
      </c>
      <c r="B30">
        <v>34096.064877188001</v>
      </c>
    </row>
    <row r="31" spans="1:11" x14ac:dyDescent="0.3">
      <c r="A31" s="51">
        <v>25569</v>
      </c>
      <c r="B31">
        <v>35457.2367285851</v>
      </c>
    </row>
    <row r="32" spans="1:11" x14ac:dyDescent="0.3">
      <c r="A32" s="51">
        <v>25934</v>
      </c>
      <c r="B32">
        <v>36057.454303226797</v>
      </c>
    </row>
    <row r="33" spans="1:2" x14ac:dyDescent="0.3">
      <c r="A33" s="51">
        <v>26299</v>
      </c>
      <c r="B33">
        <v>37973.160752889497</v>
      </c>
    </row>
    <row r="34" spans="1:2" x14ac:dyDescent="0.3">
      <c r="A34" s="51">
        <v>26665</v>
      </c>
      <c r="B34">
        <v>40677.899747637202</v>
      </c>
    </row>
    <row r="35" spans="1:2" x14ac:dyDescent="0.3">
      <c r="A35" s="51">
        <v>27030</v>
      </c>
      <c r="B35">
        <v>41842.223436820001</v>
      </c>
    </row>
    <row r="36" spans="1:2" x14ac:dyDescent="0.3">
      <c r="A36" s="51">
        <v>27395</v>
      </c>
      <c r="B36">
        <v>38667.873371793001</v>
      </c>
    </row>
    <row r="37" spans="1:2" x14ac:dyDescent="0.3">
      <c r="A37" s="51">
        <v>27760</v>
      </c>
      <c r="B37">
        <v>39452.097636386199</v>
      </c>
    </row>
    <row r="38" spans="1:2" x14ac:dyDescent="0.3">
      <c r="A38" s="51">
        <v>28126</v>
      </c>
      <c r="B38">
        <v>40001.877875714003</v>
      </c>
    </row>
    <row r="39" spans="1:2" x14ac:dyDescent="0.3">
      <c r="A39" s="51">
        <v>28491</v>
      </c>
      <c r="B39">
        <v>41557.306360821603</v>
      </c>
    </row>
    <row r="40" spans="1:2" x14ac:dyDescent="0.3">
      <c r="A40" s="51">
        <v>28856</v>
      </c>
      <c r="B40">
        <v>42432.563037377397</v>
      </c>
    </row>
    <row r="41" spans="1:2" x14ac:dyDescent="0.3">
      <c r="A41" s="51">
        <v>29221</v>
      </c>
      <c r="B41">
        <v>42637.317733647702</v>
      </c>
    </row>
    <row r="42" spans="1:2" x14ac:dyDescent="0.3">
      <c r="A42" s="51">
        <v>29587</v>
      </c>
      <c r="B42">
        <v>42277.601488083601</v>
      </c>
    </row>
    <row r="43" spans="1:2" x14ac:dyDescent="0.3">
      <c r="A43" s="51">
        <v>29952</v>
      </c>
      <c r="B43">
        <v>42720.7960594049</v>
      </c>
    </row>
    <row r="44" spans="1:2" x14ac:dyDescent="0.3">
      <c r="A44" s="51">
        <v>30317</v>
      </c>
      <c r="B44">
        <v>43986.079780216998</v>
      </c>
    </row>
    <row r="45" spans="1:2" x14ac:dyDescent="0.3">
      <c r="A45" s="51">
        <v>30682</v>
      </c>
      <c r="B45">
        <v>46659.488726830299</v>
      </c>
    </row>
    <row r="46" spans="1:2" x14ac:dyDescent="0.3">
      <c r="A46" s="51">
        <v>31048</v>
      </c>
      <c r="B46">
        <v>47869.484516953104</v>
      </c>
    </row>
    <row r="47" spans="1:2" x14ac:dyDescent="0.3">
      <c r="A47" s="51">
        <v>31413</v>
      </c>
      <c r="B47">
        <v>52413.049375483803</v>
      </c>
    </row>
    <row r="48" spans="1:2" x14ac:dyDescent="0.3">
      <c r="A48" s="51">
        <v>31778</v>
      </c>
      <c r="B48">
        <v>54131.920410638399</v>
      </c>
    </row>
    <row r="49" spans="1:2" x14ac:dyDescent="0.3">
      <c r="A49" s="51">
        <v>32143</v>
      </c>
      <c r="B49">
        <v>58288.768570461798</v>
      </c>
    </row>
    <row r="50" spans="1:2" x14ac:dyDescent="0.3">
      <c r="A50" s="51">
        <v>32509</v>
      </c>
      <c r="B50">
        <v>63380.472596182502</v>
      </c>
    </row>
    <row r="51" spans="1:2" x14ac:dyDescent="0.3">
      <c r="A51" s="51">
        <v>32874</v>
      </c>
      <c r="B51">
        <v>65921.910295395603</v>
      </c>
    </row>
    <row r="52" spans="1:2" x14ac:dyDescent="0.3">
      <c r="A52" s="51">
        <v>33239</v>
      </c>
      <c r="B52">
        <v>70667.237281493202</v>
      </c>
    </row>
    <row r="53" spans="1:2" x14ac:dyDescent="0.3">
      <c r="A53" s="51">
        <v>33604</v>
      </c>
      <c r="B53">
        <v>71003.670426635799</v>
      </c>
    </row>
    <row r="54" spans="1:2" x14ac:dyDescent="0.3">
      <c r="A54" s="51">
        <v>33970</v>
      </c>
      <c r="B54">
        <v>72999.738526305198</v>
      </c>
    </row>
    <row r="55" spans="1:2" x14ac:dyDescent="0.3">
      <c r="A55" s="51">
        <v>34335</v>
      </c>
      <c r="B55">
        <v>74763.870299657705</v>
      </c>
    </row>
    <row r="56" spans="1:2" x14ac:dyDescent="0.3">
      <c r="A56" s="51">
        <v>34700</v>
      </c>
      <c r="B56">
        <v>74776.804832313603</v>
      </c>
    </row>
    <row r="57" spans="1:2" x14ac:dyDescent="0.3">
      <c r="A57" s="51">
        <v>35065</v>
      </c>
      <c r="B57">
        <v>74790.069052692095</v>
      </c>
    </row>
    <row r="58" spans="1:2" x14ac:dyDescent="0.3">
      <c r="A58" s="51">
        <v>35431</v>
      </c>
      <c r="B58">
        <v>78075.530839863102</v>
      </c>
    </row>
    <row r="59" spans="1:2" x14ac:dyDescent="0.3">
      <c r="A59" s="51">
        <v>35796</v>
      </c>
      <c r="B59">
        <v>81771.442154145494</v>
      </c>
    </row>
    <row r="60" spans="1:2" x14ac:dyDescent="0.3">
      <c r="A60" s="51">
        <v>36161</v>
      </c>
      <c r="B60">
        <v>87516.443973540794</v>
      </c>
    </row>
    <row r="61" spans="1:2" x14ac:dyDescent="0.3">
      <c r="A61" s="51">
        <v>36526</v>
      </c>
      <c r="B61">
        <v>93462.926162505406</v>
      </c>
    </row>
    <row r="62" spans="1:2" x14ac:dyDescent="0.3">
      <c r="A62" s="51">
        <v>36892</v>
      </c>
      <c r="B62">
        <v>94695.340468778406</v>
      </c>
    </row>
    <row r="63" spans="1:2" x14ac:dyDescent="0.3">
      <c r="A63" s="51">
        <v>37257</v>
      </c>
      <c r="B63">
        <v>97287.598109077604</v>
      </c>
    </row>
    <row r="64" spans="1:2" x14ac:dyDescent="0.3">
      <c r="A64" s="51">
        <v>37622</v>
      </c>
      <c r="B64">
        <v>97678.459960174805</v>
      </c>
    </row>
    <row r="65" spans="1:2" x14ac:dyDescent="0.3">
      <c r="A65" s="51">
        <v>37987</v>
      </c>
      <c r="B65">
        <v>99778.470081488194</v>
      </c>
    </row>
    <row r="66" spans="1:2" x14ac:dyDescent="0.3">
      <c r="A66" s="51">
        <v>38353</v>
      </c>
      <c r="B66">
        <v>101380.77489272501</v>
      </c>
    </row>
    <row r="67" spans="1:2" x14ac:dyDescent="0.3">
      <c r="A67" s="51">
        <v>38718</v>
      </c>
      <c r="B67">
        <v>104943.439300274</v>
      </c>
    </row>
    <row r="68" spans="1:2" x14ac:dyDescent="0.3">
      <c r="A68" s="51">
        <v>39083</v>
      </c>
      <c r="B68">
        <v>111968.34925584801</v>
      </c>
    </row>
    <row r="69" spans="1:2" x14ac:dyDescent="0.3">
      <c r="A69" s="51">
        <v>39448</v>
      </c>
      <c r="B69">
        <v>108577.351334116</v>
      </c>
    </row>
    <row r="70" spans="1:2" x14ac:dyDescent="0.3">
      <c r="A70" s="51">
        <v>39814</v>
      </c>
      <c r="B70">
        <v>101939.612990806</v>
      </c>
    </row>
    <row r="71" spans="1:2" x14ac:dyDescent="0.3">
      <c r="A71" s="51">
        <v>40179</v>
      </c>
      <c r="B71">
        <v>104965.30607826701</v>
      </c>
    </row>
    <row r="72" spans="1:2" x14ac:dyDescent="0.3">
      <c r="A72" s="51">
        <v>40544</v>
      </c>
      <c r="B72">
        <v>105264.749398459</v>
      </c>
    </row>
    <row r="73" spans="1:2" x14ac:dyDescent="0.3">
      <c r="A73" s="51">
        <v>40909</v>
      </c>
      <c r="B73">
        <v>102404.612086023</v>
      </c>
    </row>
    <row r="74" spans="1:2" x14ac:dyDescent="0.3">
      <c r="A74" s="51">
        <v>41275</v>
      </c>
      <c r="B74">
        <v>103721.748149728</v>
      </c>
    </row>
    <row r="75" spans="1:2" x14ac:dyDescent="0.3">
      <c r="A75" s="51">
        <v>41640</v>
      </c>
      <c r="B75">
        <v>105658.520745502</v>
      </c>
    </row>
    <row r="76" spans="1:2" x14ac:dyDescent="0.3">
      <c r="A76" s="51">
        <v>42005</v>
      </c>
      <c r="B76">
        <v>107638.212259786</v>
      </c>
    </row>
    <row r="77" spans="1:2" x14ac:dyDescent="0.3">
      <c r="A77" s="51">
        <v>42370</v>
      </c>
      <c r="B77">
        <v>110162.12162339</v>
      </c>
    </row>
    <row r="78" spans="1:2" x14ac:dyDescent="0.3">
      <c r="A78" s="51">
        <v>42736</v>
      </c>
      <c r="B78">
        <v>109452.96004541501</v>
      </c>
    </row>
    <row r="79" spans="1:2" x14ac:dyDescent="0.3">
      <c r="A79" s="51">
        <v>43101</v>
      </c>
      <c r="B79">
        <v>110701.877200861</v>
      </c>
    </row>
    <row r="80" spans="1:2" x14ac:dyDescent="0.3">
      <c r="A80" s="51">
        <v>43466</v>
      </c>
      <c r="B80">
        <v>111043.531695388</v>
      </c>
    </row>
    <row r="81" spans="1:2" x14ac:dyDescent="0.3">
      <c r="A81" s="51">
        <v>43831</v>
      </c>
      <c r="B81">
        <v>107457.98496002601</v>
      </c>
    </row>
  </sheetData>
  <hyperlinks>
    <hyperlink ref="A1" location="'Contents'!A1" display="Go to Menu Sheet" xr:uid="{F37E9F9C-052E-4A8A-B1C3-18778E30A662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4DEFF-CB6D-4644-A154-024DD651CBBC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3699</v>
      </c>
    </row>
    <row r="2" spans="1:13" x14ac:dyDescent="0.3">
      <c r="A2" t="s">
        <v>388</v>
      </c>
      <c r="B2" t="s">
        <v>1559</v>
      </c>
      <c r="C2" t="s">
        <v>3700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1353.97244570054</v>
      </c>
    </row>
    <row r="22" spans="1:11" x14ac:dyDescent="0.3">
      <c r="A22" s="51">
        <v>22282</v>
      </c>
      <c r="B22">
        <v>1411.59379969152</v>
      </c>
    </row>
    <row r="23" spans="1:11" x14ac:dyDescent="0.3">
      <c r="A23" s="51">
        <v>22647</v>
      </c>
      <c r="B23">
        <v>1454.7900748245399</v>
      </c>
    </row>
    <row r="24" spans="1:11" x14ac:dyDescent="0.3">
      <c r="A24" s="51">
        <v>23012</v>
      </c>
      <c r="B24">
        <v>1512.5776690104301</v>
      </c>
    </row>
    <row r="25" spans="1:11" x14ac:dyDescent="0.3">
      <c r="A25" s="51">
        <v>23377</v>
      </c>
      <c r="B25">
        <v>1545.41009872832</v>
      </c>
    </row>
    <row r="26" spans="1:11" x14ac:dyDescent="0.3">
      <c r="A26" s="51">
        <v>23743</v>
      </c>
      <c r="B26">
        <v>1616.5299967036301</v>
      </c>
    </row>
    <row r="27" spans="1:11" x14ac:dyDescent="0.3">
      <c r="A27" s="51">
        <v>24108</v>
      </c>
      <c r="B27">
        <v>1695.97516926806</v>
      </c>
    </row>
    <row r="28" spans="1:11" x14ac:dyDescent="0.3">
      <c r="A28" s="51">
        <v>24473</v>
      </c>
      <c r="B28">
        <v>1716.46597379478</v>
      </c>
    </row>
    <row r="29" spans="1:11" x14ac:dyDescent="0.3">
      <c r="A29" s="51">
        <v>24838</v>
      </c>
      <c r="B29">
        <v>1808.11203222671</v>
      </c>
    </row>
    <row r="30" spans="1:11" x14ac:dyDescent="0.3">
      <c r="A30" s="51">
        <v>25204</v>
      </c>
      <c r="B30">
        <v>1851.3049694582801</v>
      </c>
    </row>
    <row r="31" spans="1:11" x14ac:dyDescent="0.3">
      <c r="A31" s="51">
        <v>25569</v>
      </c>
      <c r="B31">
        <v>1915.8715500727999</v>
      </c>
    </row>
    <row r="32" spans="1:11" x14ac:dyDescent="0.3">
      <c r="A32" s="51">
        <v>25934</v>
      </c>
      <c r="B32">
        <v>2058.8990120643298</v>
      </c>
    </row>
    <row r="33" spans="1:2" x14ac:dyDescent="0.3">
      <c r="A33" s="51">
        <v>26299</v>
      </c>
      <c r="B33">
        <v>2200.1216900018499</v>
      </c>
    </row>
    <row r="34" spans="1:2" x14ac:dyDescent="0.3">
      <c r="A34" s="51">
        <v>26665</v>
      </c>
      <c r="B34">
        <v>2400.6690336200299</v>
      </c>
    </row>
    <row r="35" spans="1:2" x14ac:dyDescent="0.3">
      <c r="A35" s="51">
        <v>27030</v>
      </c>
      <c r="B35">
        <v>2539.3748561788502</v>
      </c>
    </row>
    <row r="36" spans="1:2" x14ac:dyDescent="0.3">
      <c r="A36" s="51">
        <v>27395</v>
      </c>
      <c r="B36">
        <v>2498.4533076467101</v>
      </c>
    </row>
    <row r="37" spans="1:2" x14ac:dyDescent="0.3">
      <c r="A37" s="51">
        <v>27760</v>
      </c>
      <c r="B37">
        <v>2718.8441809388701</v>
      </c>
    </row>
    <row r="38" spans="1:2" x14ac:dyDescent="0.3">
      <c r="A38" s="51">
        <v>28126</v>
      </c>
      <c r="B38">
        <v>2855.9691347634398</v>
      </c>
    </row>
    <row r="39" spans="1:2" x14ac:dyDescent="0.3">
      <c r="A39" s="51">
        <v>28491</v>
      </c>
      <c r="B39">
        <v>2968.8194677812298</v>
      </c>
    </row>
    <row r="40" spans="1:2" x14ac:dyDescent="0.3">
      <c r="A40" s="51">
        <v>28856</v>
      </c>
      <c r="B40">
        <v>3165.04883062727</v>
      </c>
    </row>
    <row r="41" spans="1:2" x14ac:dyDescent="0.3">
      <c r="A41" s="51">
        <v>29221</v>
      </c>
      <c r="B41">
        <v>3317.27051426663</v>
      </c>
    </row>
    <row r="42" spans="1:2" x14ac:dyDescent="0.3">
      <c r="A42" s="51">
        <v>29587</v>
      </c>
      <c r="B42">
        <v>3463.2335672672002</v>
      </c>
    </row>
    <row r="43" spans="1:2" x14ac:dyDescent="0.3">
      <c r="A43" s="51">
        <v>29952</v>
      </c>
      <c r="B43">
        <v>3583.5759110507302</v>
      </c>
    </row>
    <row r="44" spans="1:2" x14ac:dyDescent="0.3">
      <c r="A44" s="51">
        <v>30317</v>
      </c>
      <c r="B44">
        <v>3718.16074852986</v>
      </c>
    </row>
    <row r="45" spans="1:2" x14ac:dyDescent="0.3">
      <c r="A45" s="51">
        <v>30682</v>
      </c>
      <c r="B45">
        <v>3908.4173361693202</v>
      </c>
    </row>
    <row r="46" spans="1:2" x14ac:dyDescent="0.3">
      <c r="A46" s="51">
        <v>31048</v>
      </c>
      <c r="B46">
        <v>3767.5083969521602</v>
      </c>
    </row>
    <row r="47" spans="1:2" x14ac:dyDescent="0.3">
      <c r="A47" s="51">
        <v>31413</v>
      </c>
      <c r="B47">
        <v>3708.49802953787</v>
      </c>
    </row>
    <row r="48" spans="1:2" x14ac:dyDescent="0.3">
      <c r="A48" s="51">
        <v>31778</v>
      </c>
      <c r="B48">
        <v>3788.1159930932299</v>
      </c>
    </row>
    <row r="49" spans="1:2" x14ac:dyDescent="0.3">
      <c r="A49" s="51">
        <v>32143</v>
      </c>
      <c r="B49">
        <v>4042.1287155682699</v>
      </c>
    </row>
    <row r="50" spans="1:2" x14ac:dyDescent="0.3">
      <c r="A50" s="51">
        <v>32509</v>
      </c>
      <c r="B50">
        <v>4280.9528588331304</v>
      </c>
    </row>
    <row r="51" spans="1:2" x14ac:dyDescent="0.3">
      <c r="A51" s="51">
        <v>32874</v>
      </c>
      <c r="B51">
        <v>4536.9668356380098</v>
      </c>
    </row>
    <row r="52" spans="1:2" x14ac:dyDescent="0.3">
      <c r="A52" s="51">
        <v>33239</v>
      </c>
      <c r="B52">
        <v>4838.5129302573496</v>
      </c>
    </row>
    <row r="53" spans="1:2" x14ac:dyDescent="0.3">
      <c r="A53" s="51">
        <v>33604</v>
      </c>
      <c r="B53">
        <v>5134.5883710396602</v>
      </c>
    </row>
    <row r="54" spans="1:2" x14ac:dyDescent="0.3">
      <c r="A54" s="51">
        <v>33970</v>
      </c>
      <c r="B54">
        <v>5503.0003022176397</v>
      </c>
    </row>
    <row r="55" spans="1:2" x14ac:dyDescent="0.3">
      <c r="A55" s="51">
        <v>34335</v>
      </c>
      <c r="B55">
        <v>5861.7454306682503</v>
      </c>
    </row>
    <row r="56" spans="1:2" x14ac:dyDescent="0.3">
      <c r="A56" s="51">
        <v>34700</v>
      </c>
      <c r="B56">
        <v>6277.6118859018497</v>
      </c>
    </row>
    <row r="57" spans="1:2" x14ac:dyDescent="0.3">
      <c r="A57" s="51">
        <v>35065</v>
      </c>
      <c r="B57">
        <v>6731.4010431957804</v>
      </c>
    </row>
    <row r="58" spans="1:2" x14ac:dyDescent="0.3">
      <c r="A58" s="51">
        <v>35431</v>
      </c>
      <c r="B58">
        <v>7041.67191824359</v>
      </c>
    </row>
    <row r="59" spans="1:2" x14ac:dyDescent="0.3">
      <c r="A59" s="51">
        <v>35796</v>
      </c>
      <c r="B59">
        <v>6360.6575839716797</v>
      </c>
    </row>
    <row r="60" spans="1:2" x14ac:dyDescent="0.3">
      <c r="A60" s="51">
        <v>36161</v>
      </c>
      <c r="B60">
        <v>6588.1981724812103</v>
      </c>
    </row>
    <row r="61" spans="1:2" x14ac:dyDescent="0.3">
      <c r="A61" s="51">
        <v>36526</v>
      </c>
      <c r="B61">
        <v>7007.0430137501098</v>
      </c>
    </row>
    <row r="62" spans="1:2" x14ac:dyDescent="0.3">
      <c r="A62" s="51">
        <v>36892</v>
      </c>
      <c r="B62">
        <v>6890.3653098571704</v>
      </c>
    </row>
    <row r="63" spans="1:2" x14ac:dyDescent="0.3">
      <c r="A63" s="51">
        <v>37257</v>
      </c>
      <c r="B63">
        <v>7112.0555946753002</v>
      </c>
    </row>
    <row r="64" spans="1:2" x14ac:dyDescent="0.3">
      <c r="A64" s="51">
        <v>37622</v>
      </c>
      <c r="B64">
        <v>7374.3424522252999</v>
      </c>
    </row>
    <row r="65" spans="1:2" x14ac:dyDescent="0.3">
      <c r="A65" s="51">
        <v>37987</v>
      </c>
      <c r="B65">
        <v>7720.8319603923501</v>
      </c>
    </row>
    <row r="66" spans="1:2" x14ac:dyDescent="0.3">
      <c r="A66" s="51">
        <v>38353</v>
      </c>
      <c r="B66">
        <v>7974.2496114096502</v>
      </c>
    </row>
    <row r="67" spans="1:2" x14ac:dyDescent="0.3">
      <c r="A67" s="51">
        <v>38718</v>
      </c>
      <c r="B67">
        <v>8255.2882492977606</v>
      </c>
    </row>
    <row r="68" spans="1:2" x14ac:dyDescent="0.3">
      <c r="A68" s="51">
        <v>39083</v>
      </c>
      <c r="B68">
        <v>8605.0184825589204</v>
      </c>
    </row>
    <row r="69" spans="1:2" x14ac:dyDescent="0.3">
      <c r="A69" s="51">
        <v>39448</v>
      </c>
      <c r="B69">
        <v>8850.0101962523895</v>
      </c>
    </row>
    <row r="70" spans="1:2" x14ac:dyDescent="0.3">
      <c r="A70" s="51">
        <v>39814</v>
      </c>
      <c r="B70">
        <v>8559.2351170587208</v>
      </c>
    </row>
    <row r="71" spans="1:2" x14ac:dyDescent="0.3">
      <c r="A71" s="51">
        <v>40179</v>
      </c>
      <c r="B71">
        <v>9040.5684946452402</v>
      </c>
    </row>
    <row r="72" spans="1:2" x14ac:dyDescent="0.3">
      <c r="A72" s="51">
        <v>40544</v>
      </c>
      <c r="B72">
        <v>9372.0052484882908</v>
      </c>
    </row>
    <row r="73" spans="1:2" x14ac:dyDescent="0.3">
      <c r="A73" s="51">
        <v>40909</v>
      </c>
      <c r="B73">
        <v>9743.0947412817004</v>
      </c>
    </row>
    <row r="74" spans="1:2" x14ac:dyDescent="0.3">
      <c r="A74" s="51">
        <v>41275</v>
      </c>
      <c r="B74">
        <v>10061.698023428</v>
      </c>
    </row>
    <row r="75" spans="1:2" x14ac:dyDescent="0.3">
      <c r="A75" s="51">
        <v>41640</v>
      </c>
      <c r="B75">
        <v>10524.0541769666</v>
      </c>
    </row>
    <row r="76" spans="1:2" x14ac:dyDescent="0.3">
      <c r="A76" s="51">
        <v>42005</v>
      </c>
      <c r="B76">
        <v>10912.152000521801</v>
      </c>
    </row>
    <row r="77" spans="1:2" x14ac:dyDescent="0.3">
      <c r="A77" s="51">
        <v>42370</v>
      </c>
      <c r="B77">
        <v>11244.056155962</v>
      </c>
    </row>
    <row r="78" spans="1:2" x14ac:dyDescent="0.3">
      <c r="A78" s="51">
        <v>42736</v>
      </c>
      <c r="B78">
        <v>11736.989276320401</v>
      </c>
    </row>
    <row r="79" spans="1:2" x14ac:dyDescent="0.3">
      <c r="A79" s="51">
        <v>43101</v>
      </c>
      <c r="B79">
        <v>12131.7055638734</v>
      </c>
    </row>
    <row r="80" spans="1:2" x14ac:dyDescent="0.3">
      <c r="A80" s="51">
        <v>43466</v>
      </c>
      <c r="B80">
        <v>12486.6741109207</v>
      </c>
    </row>
    <row r="81" spans="1:2" x14ac:dyDescent="0.3">
      <c r="A81" s="51">
        <v>43831</v>
      </c>
      <c r="B81">
        <v>11637.3511970661</v>
      </c>
    </row>
  </sheetData>
  <hyperlinks>
    <hyperlink ref="A1" location="'Contents'!A1" display="Go to Menu Sheet" xr:uid="{D28E9419-9EE6-4E9D-A9E4-472D5A315E17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09FCB-8D88-43FA-A6BA-DE39C93EDD36}">
  <dimension ref="A1:M74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3701</v>
      </c>
    </row>
    <row r="2" spans="1:13" x14ac:dyDescent="0.3">
      <c r="A2" t="s">
        <v>388</v>
      </c>
      <c r="B2" t="s">
        <v>1559</v>
      </c>
      <c r="C2" t="s">
        <v>3702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24473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24473</v>
      </c>
      <c r="B21">
        <v>340.93545393763401</v>
      </c>
    </row>
    <row r="22" spans="1:11" x14ac:dyDescent="0.3">
      <c r="A22" s="51">
        <v>24838</v>
      </c>
      <c r="B22">
        <v>349.01321751374002</v>
      </c>
    </row>
    <row r="23" spans="1:11" x14ac:dyDescent="0.3">
      <c r="A23" s="51">
        <v>25204</v>
      </c>
      <c r="B23">
        <v>345.010223508347</v>
      </c>
    </row>
    <row r="24" spans="1:11" x14ac:dyDescent="0.3">
      <c r="A24" s="51">
        <v>25569</v>
      </c>
      <c r="B24">
        <v>360.78973465816398</v>
      </c>
    </row>
    <row r="25" spans="1:11" x14ac:dyDescent="0.3">
      <c r="A25" s="51">
        <v>25934</v>
      </c>
      <c r="B25">
        <v>364.212800740712</v>
      </c>
    </row>
    <row r="26" spans="1:11" x14ac:dyDescent="0.3">
      <c r="A26" s="51">
        <v>26299</v>
      </c>
      <c r="B26">
        <v>379.04225689132301</v>
      </c>
    </row>
    <row r="27" spans="1:11" x14ac:dyDescent="0.3">
      <c r="A27" s="51">
        <v>26665</v>
      </c>
      <c r="B27">
        <v>367.035192469864</v>
      </c>
    </row>
    <row r="28" spans="1:11" x14ac:dyDescent="0.3">
      <c r="A28" s="51">
        <v>27030</v>
      </c>
      <c r="B28">
        <v>355.05871016570501</v>
      </c>
    </row>
    <row r="29" spans="1:11" x14ac:dyDescent="0.3">
      <c r="A29" s="51">
        <v>27395</v>
      </c>
      <c r="B29">
        <v>389.36827663843297</v>
      </c>
    </row>
    <row r="30" spans="1:11" x14ac:dyDescent="0.3">
      <c r="A30" s="51">
        <v>27760</v>
      </c>
      <c r="B30">
        <v>434.73869434445203</v>
      </c>
    </row>
    <row r="31" spans="1:11" x14ac:dyDescent="0.3">
      <c r="A31" s="51">
        <v>28126</v>
      </c>
      <c r="B31">
        <v>454.37995018345299</v>
      </c>
    </row>
    <row r="32" spans="1:11" x14ac:dyDescent="0.3">
      <c r="A32" s="51">
        <v>28491</v>
      </c>
      <c r="B32">
        <v>439.94218995665801</v>
      </c>
    </row>
    <row r="33" spans="1:2" x14ac:dyDescent="0.3">
      <c r="A33" s="51">
        <v>28856</v>
      </c>
      <c r="B33">
        <v>476.92773534151797</v>
      </c>
    </row>
    <row r="34" spans="1:2" x14ac:dyDescent="0.3">
      <c r="A34" s="51">
        <v>29221</v>
      </c>
      <c r="B34">
        <v>447.691156208341</v>
      </c>
    </row>
    <row r="35" spans="1:2" x14ac:dyDescent="0.3">
      <c r="A35" s="51">
        <v>29587</v>
      </c>
      <c r="B35">
        <v>445.36289397735101</v>
      </c>
    </row>
    <row r="36" spans="1:2" x14ac:dyDescent="0.3">
      <c r="A36" s="51">
        <v>29952</v>
      </c>
      <c r="B36">
        <v>403.90749492811199</v>
      </c>
    </row>
    <row r="37" spans="1:2" x14ac:dyDescent="0.3">
      <c r="A37" s="51">
        <v>30317</v>
      </c>
      <c r="B37">
        <v>402.73221932357802</v>
      </c>
    </row>
    <row r="38" spans="1:2" x14ac:dyDescent="0.3">
      <c r="A38" s="51">
        <v>30682</v>
      </c>
      <c r="B38">
        <v>393.76415817185102</v>
      </c>
    </row>
    <row r="39" spans="1:2" x14ac:dyDescent="0.3">
      <c r="A39" s="51">
        <v>31048</v>
      </c>
      <c r="B39">
        <v>465.35849178308501</v>
      </c>
    </row>
    <row r="40" spans="1:2" x14ac:dyDescent="0.3">
      <c r="A40" s="51">
        <v>31413</v>
      </c>
      <c r="B40">
        <v>470.61942426988702</v>
      </c>
    </row>
    <row r="41" spans="1:2" x14ac:dyDescent="0.3">
      <c r="A41" s="51">
        <v>31778</v>
      </c>
      <c r="B41">
        <v>463.59006067080799</v>
      </c>
    </row>
    <row r="42" spans="1:2" x14ac:dyDescent="0.3">
      <c r="A42" s="51">
        <v>32143</v>
      </c>
      <c r="B42">
        <v>491.18845004512701</v>
      </c>
    </row>
    <row r="43" spans="1:2" x14ac:dyDescent="0.3">
      <c r="A43" s="51">
        <v>32509</v>
      </c>
      <c r="B43">
        <v>503.97370131001702</v>
      </c>
    </row>
    <row r="44" spans="1:2" x14ac:dyDescent="0.3">
      <c r="A44" s="51">
        <v>32874</v>
      </c>
      <c r="B44">
        <v>482.465575559169</v>
      </c>
    </row>
    <row r="45" spans="1:2" x14ac:dyDescent="0.3">
      <c r="A45" s="51">
        <v>33239</v>
      </c>
      <c r="B45">
        <v>527.54397440301</v>
      </c>
    </row>
    <row r="46" spans="1:2" x14ac:dyDescent="0.3">
      <c r="A46" s="51">
        <v>33604</v>
      </c>
      <c r="B46">
        <v>498.17223909462098</v>
      </c>
    </row>
    <row r="47" spans="1:2" x14ac:dyDescent="0.3">
      <c r="A47" s="51">
        <v>33970</v>
      </c>
      <c r="B47">
        <v>500.579366720086</v>
      </c>
    </row>
    <row r="48" spans="1:2" x14ac:dyDescent="0.3">
      <c r="A48" s="51">
        <v>34335</v>
      </c>
      <c r="B48">
        <v>505.71494338999702</v>
      </c>
    </row>
    <row r="49" spans="1:2" x14ac:dyDescent="0.3">
      <c r="A49" s="51">
        <v>34700</v>
      </c>
      <c r="B49">
        <v>497.02101506699</v>
      </c>
    </row>
    <row r="50" spans="1:2" x14ac:dyDescent="0.3">
      <c r="A50" s="51">
        <v>35065</v>
      </c>
      <c r="B50">
        <v>518.46430095628205</v>
      </c>
    </row>
    <row r="51" spans="1:2" x14ac:dyDescent="0.3">
      <c r="A51" s="51">
        <v>35431</v>
      </c>
      <c r="B51">
        <v>529.675079189641</v>
      </c>
    </row>
    <row r="52" spans="1:2" x14ac:dyDescent="0.3">
      <c r="A52" s="51">
        <v>35796</v>
      </c>
      <c r="B52">
        <v>555.14056353578201</v>
      </c>
    </row>
    <row r="53" spans="1:2" x14ac:dyDescent="0.3">
      <c r="A53" s="51">
        <v>36161</v>
      </c>
      <c r="B53">
        <v>571.22043141584402</v>
      </c>
    </row>
    <row r="54" spans="1:2" x14ac:dyDescent="0.3">
      <c r="A54" s="51">
        <v>36526</v>
      </c>
      <c r="B54">
        <v>555.04439659603395</v>
      </c>
    </row>
    <row r="55" spans="1:2" x14ac:dyDescent="0.3">
      <c r="A55" s="51">
        <v>36892</v>
      </c>
      <c r="B55">
        <v>621.91586615265703</v>
      </c>
    </row>
    <row r="56" spans="1:2" x14ac:dyDescent="0.3">
      <c r="A56" s="51">
        <v>37257</v>
      </c>
      <c r="B56">
        <v>622.17517781917797</v>
      </c>
    </row>
    <row r="57" spans="1:2" x14ac:dyDescent="0.3">
      <c r="A57" s="51">
        <v>37622</v>
      </c>
      <c r="B57">
        <v>658.18609893467101</v>
      </c>
    </row>
    <row r="58" spans="1:2" x14ac:dyDescent="0.3">
      <c r="A58" s="51">
        <v>37987</v>
      </c>
      <c r="B58">
        <v>647.57259359903503</v>
      </c>
    </row>
    <row r="59" spans="1:2" x14ac:dyDescent="0.3">
      <c r="A59" s="51">
        <v>38353</v>
      </c>
      <c r="B59">
        <v>667.942356931208</v>
      </c>
    </row>
    <row r="60" spans="1:2" x14ac:dyDescent="0.3">
      <c r="A60" s="51">
        <v>38718</v>
      </c>
      <c r="B60">
        <v>676.42857401853303</v>
      </c>
    </row>
    <row r="61" spans="1:2" x14ac:dyDescent="0.3">
      <c r="A61" s="51">
        <v>39083</v>
      </c>
      <c r="B61">
        <v>677.08255541760002</v>
      </c>
    </row>
    <row r="62" spans="1:2" x14ac:dyDescent="0.3">
      <c r="A62" s="51">
        <v>39448</v>
      </c>
      <c r="B62">
        <v>686.17267504281494</v>
      </c>
    </row>
    <row r="63" spans="1:2" x14ac:dyDescent="0.3">
      <c r="A63" s="51">
        <v>39814</v>
      </c>
      <c r="B63">
        <v>696.07814904808504</v>
      </c>
    </row>
    <row r="64" spans="1:2" x14ac:dyDescent="0.3">
      <c r="A64" s="51">
        <v>40179</v>
      </c>
      <c r="B64">
        <v>710.27424937216801</v>
      </c>
    </row>
    <row r="65" spans="1:2" x14ac:dyDescent="0.3">
      <c r="A65" s="51">
        <v>40544</v>
      </c>
      <c r="B65">
        <v>711.11272060691294</v>
      </c>
    </row>
    <row r="66" spans="1:2" x14ac:dyDescent="0.3">
      <c r="A66" s="51">
        <v>40909</v>
      </c>
      <c r="B66">
        <v>684.646961737271</v>
      </c>
    </row>
    <row r="67" spans="1:2" x14ac:dyDescent="0.3">
      <c r="A67" s="51">
        <v>41275</v>
      </c>
      <c r="B67">
        <v>680.33419921974303</v>
      </c>
    </row>
    <row r="68" spans="1:2" x14ac:dyDescent="0.3">
      <c r="A68" s="51">
        <v>41640</v>
      </c>
      <c r="B68">
        <v>707.69591926615897</v>
      </c>
    </row>
    <row r="69" spans="1:2" x14ac:dyDescent="0.3">
      <c r="A69" s="51">
        <v>42005</v>
      </c>
      <c r="B69">
        <v>729.63387713987697</v>
      </c>
    </row>
    <row r="70" spans="1:2" x14ac:dyDescent="0.3">
      <c r="A70" s="51">
        <v>42370</v>
      </c>
      <c r="B70">
        <v>749.69244443891296</v>
      </c>
    </row>
    <row r="71" spans="1:2" x14ac:dyDescent="0.3">
      <c r="A71" s="51">
        <v>42736</v>
      </c>
      <c r="B71">
        <v>766.14090975315298</v>
      </c>
    </row>
    <row r="72" spans="1:2" x14ac:dyDescent="0.3">
      <c r="A72" s="51">
        <v>43101</v>
      </c>
      <c r="B72">
        <v>778.72523261737695</v>
      </c>
    </row>
    <row r="73" spans="1:2" x14ac:dyDescent="0.3">
      <c r="A73" s="51">
        <v>43466</v>
      </c>
      <c r="B73">
        <v>791.75617651725497</v>
      </c>
    </row>
    <row r="74" spans="1:2" x14ac:dyDescent="0.3">
      <c r="A74" s="51">
        <v>43831</v>
      </c>
      <c r="B74">
        <v>755.90289901137203</v>
      </c>
    </row>
  </sheetData>
  <hyperlinks>
    <hyperlink ref="A1" location="'Contents'!A1" display="Go to Menu Sheet" xr:uid="{76688F73-BF7D-48AA-86BA-8308EEF83867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BC44-AB12-4AE0-84A1-8E8B8AEB7629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3703</v>
      </c>
    </row>
    <row r="2" spans="1:13" x14ac:dyDescent="0.3">
      <c r="A2" t="s">
        <v>388</v>
      </c>
      <c r="B2" t="s">
        <v>1559</v>
      </c>
      <c r="C2" t="s">
        <v>3704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3907.4935942368202</v>
      </c>
    </row>
    <row r="22" spans="1:11" x14ac:dyDescent="0.3">
      <c r="A22" s="51">
        <v>22282</v>
      </c>
      <c r="B22">
        <v>3977.12814425938</v>
      </c>
    </row>
    <row r="23" spans="1:11" x14ac:dyDescent="0.3">
      <c r="A23" s="51">
        <v>22647</v>
      </c>
      <c r="B23">
        <v>4035.3344660646999</v>
      </c>
    </row>
    <row r="24" spans="1:11" x14ac:dyDescent="0.3">
      <c r="A24" s="51">
        <v>23012</v>
      </c>
      <c r="B24">
        <v>4229.1609436713397</v>
      </c>
    </row>
    <row r="25" spans="1:11" x14ac:dyDescent="0.3">
      <c r="A25" s="51">
        <v>23377</v>
      </c>
      <c r="B25">
        <v>4587.8534665468896</v>
      </c>
    </row>
    <row r="26" spans="1:11" x14ac:dyDescent="0.3">
      <c r="A26" s="51">
        <v>23743</v>
      </c>
      <c r="B26">
        <v>4762.9461110401298</v>
      </c>
    </row>
    <row r="27" spans="1:11" x14ac:dyDescent="0.3">
      <c r="A27" s="51">
        <v>24108</v>
      </c>
      <c r="B27">
        <v>4898.3402178898004</v>
      </c>
    </row>
    <row r="28" spans="1:11" x14ac:dyDescent="0.3">
      <c r="A28" s="51">
        <v>24473</v>
      </c>
      <c r="B28">
        <v>5026.5131917667504</v>
      </c>
    </row>
    <row r="29" spans="1:11" x14ac:dyDescent="0.3">
      <c r="A29" s="51">
        <v>24838</v>
      </c>
      <c r="B29">
        <v>5332.5805574155402</v>
      </c>
    </row>
    <row r="30" spans="1:11" x14ac:dyDescent="0.3">
      <c r="A30" s="51">
        <v>25204</v>
      </c>
      <c r="B30">
        <v>5347.7841793246898</v>
      </c>
    </row>
    <row r="31" spans="1:11" x14ac:dyDescent="0.3">
      <c r="A31" s="51">
        <v>25569</v>
      </c>
      <c r="B31">
        <v>5524.2723858202198</v>
      </c>
    </row>
    <row r="32" spans="1:11" x14ac:dyDescent="0.3">
      <c r="A32" s="51">
        <v>25934</v>
      </c>
      <c r="B32">
        <v>5561.1826040170299</v>
      </c>
    </row>
    <row r="33" spans="1:2" x14ac:dyDescent="0.3">
      <c r="A33" s="51">
        <v>26299</v>
      </c>
      <c r="B33">
        <v>5841.2222337460998</v>
      </c>
    </row>
    <row r="34" spans="1:2" x14ac:dyDescent="0.3">
      <c r="A34" s="51">
        <v>26665</v>
      </c>
      <c r="B34">
        <v>6117.5883930704804</v>
      </c>
    </row>
    <row r="35" spans="1:2" x14ac:dyDescent="0.3">
      <c r="A35" s="51">
        <v>27030</v>
      </c>
      <c r="B35">
        <v>6287.6339956360598</v>
      </c>
    </row>
    <row r="36" spans="1:2" x14ac:dyDescent="0.3">
      <c r="A36" s="51">
        <v>27395</v>
      </c>
      <c r="B36">
        <v>6465.7697035737201</v>
      </c>
    </row>
    <row r="37" spans="1:2" x14ac:dyDescent="0.3">
      <c r="A37" s="51">
        <v>27760</v>
      </c>
      <c r="B37">
        <v>6571.2312276839903</v>
      </c>
    </row>
    <row r="38" spans="1:2" x14ac:dyDescent="0.3">
      <c r="A38" s="51">
        <v>28126</v>
      </c>
      <c r="B38">
        <v>6618.1385130647705</v>
      </c>
    </row>
    <row r="39" spans="1:2" x14ac:dyDescent="0.3">
      <c r="A39" s="51">
        <v>28491</v>
      </c>
      <c r="B39">
        <v>7029.2404437946198</v>
      </c>
    </row>
    <row r="40" spans="1:2" x14ac:dyDescent="0.3">
      <c r="A40" s="51">
        <v>28856</v>
      </c>
      <c r="B40">
        <v>7520.9803597876598</v>
      </c>
    </row>
    <row r="41" spans="1:2" x14ac:dyDescent="0.3">
      <c r="A41" s="51">
        <v>29221</v>
      </c>
      <c r="B41">
        <v>8016.8853360285502</v>
      </c>
    </row>
    <row r="42" spans="1:2" x14ac:dyDescent="0.3">
      <c r="A42" s="51">
        <v>29587</v>
      </c>
      <c r="B42">
        <v>8494.0122230912293</v>
      </c>
    </row>
    <row r="43" spans="1:2" x14ac:dyDescent="0.3">
      <c r="A43" s="51">
        <v>29952</v>
      </c>
      <c r="B43">
        <v>8253.4466740230291</v>
      </c>
    </row>
    <row r="44" spans="1:2" x14ac:dyDescent="0.3">
      <c r="A44" s="51">
        <v>30317</v>
      </c>
      <c r="B44">
        <v>7784.8584402071601</v>
      </c>
    </row>
    <row r="45" spans="1:2" x14ac:dyDescent="0.3">
      <c r="A45" s="51">
        <v>30682</v>
      </c>
      <c r="B45">
        <v>7872.4576965900096</v>
      </c>
    </row>
    <row r="46" spans="1:2" x14ac:dyDescent="0.3">
      <c r="A46" s="51">
        <v>31048</v>
      </c>
      <c r="B46">
        <v>7872.0176124424797</v>
      </c>
    </row>
    <row r="47" spans="1:2" x14ac:dyDescent="0.3">
      <c r="A47" s="51">
        <v>31413</v>
      </c>
      <c r="B47">
        <v>7470.7920088334504</v>
      </c>
    </row>
    <row r="48" spans="1:2" x14ac:dyDescent="0.3">
      <c r="A48" s="51">
        <v>31778</v>
      </c>
      <c r="B48">
        <v>7445.85369014963</v>
      </c>
    </row>
    <row r="49" spans="1:2" x14ac:dyDescent="0.3">
      <c r="A49" s="51">
        <v>32143</v>
      </c>
      <c r="B49">
        <v>7393.1079148832596</v>
      </c>
    </row>
    <row r="50" spans="1:2" x14ac:dyDescent="0.3">
      <c r="A50" s="51">
        <v>32509</v>
      </c>
      <c r="B50">
        <v>7548.9767634345199</v>
      </c>
    </row>
    <row r="51" spans="1:2" x14ac:dyDescent="0.3">
      <c r="A51" s="51">
        <v>32874</v>
      </c>
      <c r="B51">
        <v>7790.7993947994901</v>
      </c>
    </row>
    <row r="52" spans="1:2" x14ac:dyDescent="0.3">
      <c r="A52" s="51">
        <v>33239</v>
      </c>
      <c r="B52">
        <v>7970.1445816188898</v>
      </c>
    </row>
    <row r="53" spans="1:2" x14ac:dyDescent="0.3">
      <c r="A53" s="51">
        <v>33604</v>
      </c>
      <c r="B53">
        <v>8104.2912634669601</v>
      </c>
    </row>
    <row r="54" spans="1:2" x14ac:dyDescent="0.3">
      <c r="A54" s="51">
        <v>33970</v>
      </c>
      <c r="B54">
        <v>8117.0898162317399</v>
      </c>
    </row>
    <row r="55" spans="1:2" x14ac:dyDescent="0.3">
      <c r="A55" s="51">
        <v>34335</v>
      </c>
      <c r="B55">
        <v>8373.5139000584604</v>
      </c>
    </row>
    <row r="56" spans="1:2" x14ac:dyDescent="0.3">
      <c r="A56" s="51">
        <v>34700</v>
      </c>
      <c r="B56">
        <v>7717.7211102922502</v>
      </c>
    </row>
    <row r="57" spans="1:2" x14ac:dyDescent="0.3">
      <c r="A57" s="51">
        <v>35065</v>
      </c>
      <c r="B57">
        <v>8109.1986112888799</v>
      </c>
    </row>
    <row r="58" spans="1:2" x14ac:dyDescent="0.3">
      <c r="A58" s="51">
        <v>35431</v>
      </c>
      <c r="B58">
        <v>8530.3545443461408</v>
      </c>
    </row>
    <row r="59" spans="1:2" x14ac:dyDescent="0.3">
      <c r="A59" s="51">
        <v>35796</v>
      </c>
      <c r="B59">
        <v>8835.8762793779806</v>
      </c>
    </row>
    <row r="60" spans="1:2" x14ac:dyDescent="0.3">
      <c r="A60" s="51">
        <v>36161</v>
      </c>
      <c r="B60">
        <v>8946.1337031248004</v>
      </c>
    </row>
    <row r="61" spans="1:2" x14ac:dyDescent="0.3">
      <c r="A61" s="51">
        <v>36526</v>
      </c>
      <c r="B61">
        <v>9253.9680461864391</v>
      </c>
    </row>
    <row r="62" spans="1:2" x14ac:dyDescent="0.3">
      <c r="A62" s="51">
        <v>36892</v>
      </c>
      <c r="B62">
        <v>9088.0534093891401</v>
      </c>
    </row>
    <row r="63" spans="1:2" x14ac:dyDescent="0.3">
      <c r="A63" s="51">
        <v>37257</v>
      </c>
      <c r="B63">
        <v>8960.5535577465507</v>
      </c>
    </row>
    <row r="64" spans="1:2" x14ac:dyDescent="0.3">
      <c r="A64" s="51">
        <v>37622</v>
      </c>
      <c r="B64">
        <v>8967.0291903178295</v>
      </c>
    </row>
    <row r="65" spans="1:2" x14ac:dyDescent="0.3">
      <c r="A65" s="51">
        <v>37987</v>
      </c>
      <c r="B65">
        <v>9190.7414164140191</v>
      </c>
    </row>
    <row r="66" spans="1:2" x14ac:dyDescent="0.3">
      <c r="A66" s="51">
        <v>38353</v>
      </c>
      <c r="B66">
        <v>9270.6568921055896</v>
      </c>
    </row>
    <row r="67" spans="1:2" x14ac:dyDescent="0.3">
      <c r="A67" s="51">
        <v>38718</v>
      </c>
      <c r="B67">
        <v>9547.3333931577599</v>
      </c>
    </row>
    <row r="68" spans="1:2" x14ac:dyDescent="0.3">
      <c r="A68" s="51">
        <v>39083</v>
      </c>
      <c r="B68">
        <v>9622.0478688535495</v>
      </c>
    </row>
    <row r="69" spans="1:2" x14ac:dyDescent="0.3">
      <c r="A69" s="51">
        <v>39448</v>
      </c>
      <c r="B69">
        <v>9587.6362528110294</v>
      </c>
    </row>
    <row r="70" spans="1:2" x14ac:dyDescent="0.3">
      <c r="A70" s="51">
        <v>39814</v>
      </c>
      <c r="B70">
        <v>8947.7415534340707</v>
      </c>
    </row>
    <row r="71" spans="1:2" x14ac:dyDescent="0.3">
      <c r="A71" s="51">
        <v>40179</v>
      </c>
      <c r="B71">
        <v>9271.3983957699693</v>
      </c>
    </row>
    <row r="72" spans="1:2" x14ac:dyDescent="0.3">
      <c r="A72" s="51">
        <v>40544</v>
      </c>
      <c r="B72">
        <v>9477.8875946951794</v>
      </c>
    </row>
    <row r="73" spans="1:2" x14ac:dyDescent="0.3">
      <c r="A73" s="51">
        <v>40909</v>
      </c>
      <c r="B73">
        <v>9690.8689818980201</v>
      </c>
    </row>
    <row r="74" spans="1:2" x14ac:dyDescent="0.3">
      <c r="A74" s="51">
        <v>41275</v>
      </c>
      <c r="B74">
        <v>9693.7232136797102</v>
      </c>
    </row>
    <row r="75" spans="1:2" x14ac:dyDescent="0.3">
      <c r="A75" s="51">
        <v>41640</v>
      </c>
      <c r="B75">
        <v>9843.3977032656403</v>
      </c>
    </row>
    <row r="76" spans="1:2" x14ac:dyDescent="0.3">
      <c r="A76" s="51">
        <v>42005</v>
      </c>
      <c r="B76">
        <v>10042.1395335056</v>
      </c>
    </row>
    <row r="77" spans="1:2" x14ac:dyDescent="0.3">
      <c r="A77" s="51">
        <v>42370</v>
      </c>
      <c r="B77">
        <v>10183.0328272102</v>
      </c>
    </row>
    <row r="78" spans="1:2" x14ac:dyDescent="0.3">
      <c r="A78" s="51">
        <v>42736</v>
      </c>
      <c r="B78">
        <v>10277.883352610999</v>
      </c>
    </row>
    <row r="79" spans="1:2" x14ac:dyDescent="0.3">
      <c r="A79" s="51">
        <v>43101</v>
      </c>
      <c r="B79">
        <v>10385.8331506949</v>
      </c>
    </row>
    <row r="80" spans="1:2" x14ac:dyDescent="0.3">
      <c r="A80" s="51">
        <v>43466</v>
      </c>
      <c r="B80">
        <v>10267.500171932999</v>
      </c>
    </row>
    <row r="81" spans="1:2" x14ac:dyDescent="0.3">
      <c r="A81" s="51">
        <v>43831</v>
      </c>
      <c r="B81">
        <v>9322.3357130418608</v>
      </c>
    </row>
  </sheetData>
  <hyperlinks>
    <hyperlink ref="A1" location="'Contents'!A1" display="Go to Menu Sheet" xr:uid="{18A9BBF2-C1E8-4090-8756-A44C44B952F6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C69-DA9F-493B-A57E-ABF9B255C884}">
  <dimension ref="A1:M60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3705</v>
      </c>
    </row>
    <row r="2" spans="1:13" x14ac:dyDescent="0.3">
      <c r="A2" t="s">
        <v>388</v>
      </c>
      <c r="B2" t="s">
        <v>1559</v>
      </c>
      <c r="C2" t="s">
        <v>3706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29587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0.47291666666666665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29587</v>
      </c>
      <c r="B21">
        <v>1440.62457057807</v>
      </c>
    </row>
    <row r="22" spans="1:11" x14ac:dyDescent="0.3">
      <c r="A22" s="51">
        <v>29952</v>
      </c>
      <c r="B22">
        <v>1521.95119459128</v>
      </c>
    </row>
    <row r="23" spans="1:11" x14ac:dyDescent="0.3">
      <c r="A23" s="51">
        <v>30317</v>
      </c>
      <c r="B23">
        <v>1570.5563160925101</v>
      </c>
    </row>
    <row r="24" spans="1:11" x14ac:dyDescent="0.3">
      <c r="A24" s="51">
        <v>30682</v>
      </c>
      <c r="B24">
        <v>1621.17428490824</v>
      </c>
    </row>
    <row r="25" spans="1:11" x14ac:dyDescent="0.3">
      <c r="A25" s="51">
        <v>31048</v>
      </c>
      <c r="B25">
        <v>1668.4904445322099</v>
      </c>
    </row>
    <row r="26" spans="1:11" x14ac:dyDescent="0.3">
      <c r="A26" s="51">
        <v>31413</v>
      </c>
      <c r="B26">
        <v>1774.65665369713</v>
      </c>
    </row>
    <row r="27" spans="1:11" x14ac:dyDescent="0.3">
      <c r="A27" s="51">
        <v>31778</v>
      </c>
      <c r="B27">
        <v>1784.5327236217699</v>
      </c>
    </row>
    <row r="28" spans="1:11" x14ac:dyDescent="0.3">
      <c r="A28" s="51">
        <v>32143</v>
      </c>
      <c r="B28">
        <v>1825.1002083256301</v>
      </c>
    </row>
    <row r="29" spans="1:11" x14ac:dyDescent="0.3">
      <c r="A29" s="51">
        <v>32509</v>
      </c>
      <c r="B29">
        <v>1855.80216881094</v>
      </c>
    </row>
    <row r="30" spans="1:11" x14ac:dyDescent="0.3">
      <c r="A30" s="51">
        <v>32874</v>
      </c>
      <c r="B30">
        <v>1761.2222245119799</v>
      </c>
    </row>
    <row r="31" spans="1:11" x14ac:dyDescent="0.3">
      <c r="A31" s="51">
        <v>33239</v>
      </c>
      <c r="B31">
        <v>1583.61799473159</v>
      </c>
    </row>
    <row r="32" spans="1:11" x14ac:dyDescent="0.3">
      <c r="A32" s="51">
        <v>33604</v>
      </c>
      <c r="B32">
        <v>1420.6480443641201</v>
      </c>
    </row>
    <row r="33" spans="1:2" x14ac:dyDescent="0.3">
      <c r="A33" s="51">
        <v>33970</v>
      </c>
      <c r="B33">
        <v>1363.6558778741901</v>
      </c>
    </row>
    <row r="34" spans="1:2" x14ac:dyDescent="0.3">
      <c r="A34" s="51">
        <v>34335</v>
      </c>
      <c r="B34">
        <v>1382.2086561011799</v>
      </c>
    </row>
    <row r="35" spans="1:2" x14ac:dyDescent="0.3">
      <c r="A35" s="51">
        <v>34700</v>
      </c>
      <c r="B35">
        <v>1459.1202523731799</v>
      </c>
    </row>
    <row r="36" spans="1:2" x14ac:dyDescent="0.3">
      <c r="A36" s="51">
        <v>35065</v>
      </c>
      <c r="B36">
        <v>1479.78529470596</v>
      </c>
    </row>
    <row r="37" spans="1:2" x14ac:dyDescent="0.3">
      <c r="A37" s="51">
        <v>35431</v>
      </c>
      <c r="B37">
        <v>1524.8281151409301</v>
      </c>
    </row>
    <row r="38" spans="1:2" x14ac:dyDescent="0.3">
      <c r="A38" s="51">
        <v>35796</v>
      </c>
      <c r="B38">
        <v>1562.4294835168901</v>
      </c>
    </row>
    <row r="39" spans="1:2" x14ac:dyDescent="0.3">
      <c r="A39" s="51">
        <v>36161</v>
      </c>
      <c r="B39">
        <v>1596.46736657265</v>
      </c>
    </row>
    <row r="40" spans="1:2" x14ac:dyDescent="0.3">
      <c r="A40" s="51">
        <v>36526</v>
      </c>
      <c r="B40">
        <v>1600.49216810605</v>
      </c>
    </row>
    <row r="41" spans="1:2" x14ac:dyDescent="0.3">
      <c r="A41" s="51">
        <v>36892</v>
      </c>
      <c r="B41">
        <v>1632.6474720235401</v>
      </c>
    </row>
    <row r="42" spans="1:2" x14ac:dyDescent="0.3">
      <c r="A42" s="51">
        <v>37257</v>
      </c>
      <c r="B42">
        <v>1693.3569354845799</v>
      </c>
    </row>
    <row r="43" spans="1:2" x14ac:dyDescent="0.3">
      <c r="A43" s="51">
        <v>37622</v>
      </c>
      <c r="B43">
        <v>1793.25153004405</v>
      </c>
    </row>
    <row r="44" spans="1:2" x14ac:dyDescent="0.3">
      <c r="A44" s="51">
        <v>37987</v>
      </c>
      <c r="B44">
        <v>1961.83604274</v>
      </c>
    </row>
    <row r="45" spans="1:2" x14ac:dyDescent="0.3">
      <c r="A45" s="51">
        <v>38353</v>
      </c>
      <c r="B45">
        <v>2079.1263604658702</v>
      </c>
    </row>
    <row r="46" spans="1:2" x14ac:dyDescent="0.3">
      <c r="A46" s="51">
        <v>38718</v>
      </c>
      <c r="B46">
        <v>2228.4210237884899</v>
      </c>
    </row>
    <row r="47" spans="1:2" x14ac:dyDescent="0.3">
      <c r="A47" s="51">
        <v>39083</v>
      </c>
      <c r="B47">
        <v>2423.6721430126199</v>
      </c>
    </row>
    <row r="48" spans="1:2" x14ac:dyDescent="0.3">
      <c r="A48" s="51">
        <v>39448</v>
      </c>
      <c r="B48">
        <v>2601.1995276213001</v>
      </c>
    </row>
    <row r="49" spans="1:2" x14ac:dyDescent="0.3">
      <c r="A49" s="51">
        <v>39814</v>
      </c>
      <c r="B49">
        <v>2527.9602520129501</v>
      </c>
    </row>
    <row r="50" spans="1:2" x14ac:dyDescent="0.3">
      <c r="A50" s="51">
        <v>40179</v>
      </c>
      <c r="B50">
        <v>2643.28708316435</v>
      </c>
    </row>
    <row r="51" spans="1:2" x14ac:dyDescent="0.3">
      <c r="A51" s="51">
        <v>40544</v>
      </c>
      <c r="B51">
        <v>3043.8673195162401</v>
      </c>
    </row>
    <row r="52" spans="1:2" x14ac:dyDescent="0.3">
      <c r="A52" s="51">
        <v>40909</v>
      </c>
      <c r="B52">
        <v>3353.0947937638798</v>
      </c>
    </row>
    <row r="53" spans="1:2" x14ac:dyDescent="0.3">
      <c r="A53" s="51">
        <v>41275</v>
      </c>
      <c r="B53">
        <v>3669.5354727520698</v>
      </c>
    </row>
    <row r="54" spans="1:2" x14ac:dyDescent="0.3">
      <c r="A54" s="51">
        <v>41640</v>
      </c>
      <c r="B54">
        <v>3880.34742813515</v>
      </c>
    </row>
    <row r="55" spans="1:2" x14ac:dyDescent="0.3">
      <c r="A55" s="51">
        <v>42005</v>
      </c>
      <c r="B55">
        <v>3895.4211571189999</v>
      </c>
    </row>
    <row r="56" spans="1:2" x14ac:dyDescent="0.3">
      <c r="A56" s="51">
        <v>42370</v>
      </c>
      <c r="B56">
        <v>3866.24523824685</v>
      </c>
    </row>
    <row r="57" spans="1:2" x14ac:dyDescent="0.3">
      <c r="A57" s="51">
        <v>42736</v>
      </c>
      <c r="B57">
        <v>3997.4743194237599</v>
      </c>
    </row>
    <row r="58" spans="1:2" x14ac:dyDescent="0.3">
      <c r="A58" s="51">
        <v>43101</v>
      </c>
      <c r="B58">
        <v>4210.8502441092196</v>
      </c>
    </row>
    <row r="59" spans="1:2" x14ac:dyDescent="0.3">
      <c r="A59" s="51">
        <v>43466</v>
      </c>
      <c r="B59">
        <v>4352.6429405040399</v>
      </c>
    </row>
    <row r="60" spans="1:2" x14ac:dyDescent="0.3">
      <c r="A60" s="51">
        <v>43831</v>
      </c>
      <c r="B60">
        <v>4053.6326361309898</v>
      </c>
    </row>
  </sheetData>
  <hyperlinks>
    <hyperlink ref="A1" location="'Contents'!A1" display="Go to Menu Sheet" xr:uid="{038ED1CC-433E-40A5-9C18-7224F9BABBDE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F1165-E5A3-4AC9-A529-456E298F8AB6}">
  <dimension ref="A1:M6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3707</v>
      </c>
    </row>
    <row r="2" spans="1:13" x14ac:dyDescent="0.3">
      <c r="A2" t="s">
        <v>388</v>
      </c>
      <c r="B2" t="s">
        <v>1559</v>
      </c>
      <c r="C2" t="s">
        <v>3708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29221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29221</v>
      </c>
      <c r="B21">
        <v>238.22738625004001</v>
      </c>
    </row>
    <row r="22" spans="1:11" x14ac:dyDescent="0.3">
      <c r="A22" s="51">
        <v>29587</v>
      </c>
      <c r="B22">
        <v>244.19890698573701</v>
      </c>
    </row>
    <row r="23" spans="1:11" x14ac:dyDescent="0.3">
      <c r="A23" s="51">
        <v>29952</v>
      </c>
      <c r="B23">
        <v>222.18792545978701</v>
      </c>
    </row>
    <row r="24" spans="1:11" x14ac:dyDescent="0.3">
      <c r="A24" s="51">
        <v>30317</v>
      </c>
      <c r="B24">
        <v>183.54085416586199</v>
      </c>
    </row>
    <row r="25" spans="1:11" x14ac:dyDescent="0.3">
      <c r="A25" s="51">
        <v>30682</v>
      </c>
      <c r="B25">
        <v>168.94411720208299</v>
      </c>
    </row>
    <row r="26" spans="1:11" x14ac:dyDescent="0.3">
      <c r="A26" s="51">
        <v>31048</v>
      </c>
      <c r="B26">
        <v>168.918913808833</v>
      </c>
    </row>
    <row r="27" spans="1:11" x14ac:dyDescent="0.3">
      <c r="A27" s="51">
        <v>31413</v>
      </c>
      <c r="B27">
        <v>164.464529142033</v>
      </c>
    </row>
    <row r="28" spans="1:11" x14ac:dyDescent="0.3">
      <c r="A28" s="51">
        <v>31778</v>
      </c>
      <c r="B28">
        <v>188.968530524654</v>
      </c>
    </row>
    <row r="29" spans="1:11" x14ac:dyDescent="0.3">
      <c r="A29" s="51">
        <v>32143</v>
      </c>
      <c r="B29">
        <v>204.91828731768899</v>
      </c>
    </row>
    <row r="30" spans="1:11" x14ac:dyDescent="0.3">
      <c r="A30" s="51">
        <v>32509</v>
      </c>
      <c r="B30">
        <v>217.420876345197</v>
      </c>
    </row>
    <row r="31" spans="1:11" x14ac:dyDescent="0.3">
      <c r="A31" s="51">
        <v>32874</v>
      </c>
      <c r="B31">
        <v>216.528856100366</v>
      </c>
    </row>
    <row r="32" spans="1:11" x14ac:dyDescent="0.3">
      <c r="A32" s="51">
        <v>33239</v>
      </c>
      <c r="B32">
        <v>221.38556660841101</v>
      </c>
    </row>
    <row r="33" spans="1:2" x14ac:dyDescent="0.3">
      <c r="A33" s="51">
        <v>33604</v>
      </c>
      <c r="B33">
        <v>200.63128798327401</v>
      </c>
    </row>
    <row r="34" spans="1:2" x14ac:dyDescent="0.3">
      <c r="A34" s="51">
        <v>33970</v>
      </c>
      <c r="B34">
        <v>213.17210502805801</v>
      </c>
    </row>
    <row r="35" spans="1:2" x14ac:dyDescent="0.3">
      <c r="A35" s="51">
        <v>34335</v>
      </c>
      <c r="B35">
        <v>218.33184438985199</v>
      </c>
    </row>
    <row r="36" spans="1:2" x14ac:dyDescent="0.3">
      <c r="A36" s="51">
        <v>34700</v>
      </c>
      <c r="B36">
        <v>215.547752589639</v>
      </c>
    </row>
    <row r="37" spans="1:2" x14ac:dyDescent="0.3">
      <c r="A37" s="51">
        <v>35065</v>
      </c>
      <c r="B37">
        <v>232.52840579848001</v>
      </c>
    </row>
    <row r="38" spans="1:2" x14ac:dyDescent="0.3">
      <c r="A38" s="51">
        <v>35431</v>
      </c>
      <c r="B38">
        <v>251.913424961575</v>
      </c>
    </row>
    <row r="39" spans="1:2" x14ac:dyDescent="0.3">
      <c r="A39" s="51">
        <v>35796</v>
      </c>
      <c r="B39">
        <v>270.06721749064599</v>
      </c>
    </row>
    <row r="40" spans="1:2" x14ac:dyDescent="0.3">
      <c r="A40" s="51">
        <v>36161</v>
      </c>
      <c r="B40">
        <v>294.13486392480002</v>
      </c>
    </row>
    <row r="41" spans="1:2" x14ac:dyDescent="0.3">
      <c r="A41" s="51">
        <v>36526</v>
      </c>
      <c r="B41">
        <v>289.74713676085003</v>
      </c>
    </row>
    <row r="42" spans="1:2" x14ac:dyDescent="0.3">
      <c r="A42" s="51">
        <v>36892</v>
      </c>
      <c r="B42">
        <v>315.67951362420303</v>
      </c>
    </row>
    <row r="43" spans="1:2" x14ac:dyDescent="0.3">
      <c r="A43" s="51">
        <v>37257</v>
      </c>
      <c r="B43">
        <v>335.03907093235802</v>
      </c>
    </row>
    <row r="44" spans="1:2" x14ac:dyDescent="0.3">
      <c r="A44" s="51">
        <v>37622</v>
      </c>
      <c r="B44">
        <v>347.58279072513301</v>
      </c>
    </row>
    <row r="45" spans="1:2" x14ac:dyDescent="0.3">
      <c r="A45" s="51">
        <v>37987</v>
      </c>
      <c r="B45">
        <v>364.18244851341598</v>
      </c>
    </row>
    <row r="46" spans="1:2" x14ac:dyDescent="0.3">
      <c r="A46" s="51">
        <v>38353</v>
      </c>
      <c r="B46">
        <v>377.32993353826998</v>
      </c>
    </row>
    <row r="47" spans="1:2" x14ac:dyDescent="0.3">
      <c r="A47" s="51">
        <v>38718</v>
      </c>
      <c r="B47">
        <v>402.39999519346998</v>
      </c>
    </row>
    <row r="48" spans="1:2" x14ac:dyDescent="0.3">
      <c r="A48" s="51">
        <v>39083</v>
      </c>
      <c r="B48">
        <v>421.63923050811798</v>
      </c>
    </row>
    <row r="49" spans="1:2" x14ac:dyDescent="0.3">
      <c r="A49" s="51">
        <v>39448</v>
      </c>
      <c r="B49">
        <v>440.23968281089998</v>
      </c>
    </row>
    <row r="50" spans="1:2" x14ac:dyDescent="0.3">
      <c r="A50" s="51">
        <v>39814</v>
      </c>
      <c r="B50">
        <v>455.41813554546701</v>
      </c>
    </row>
    <row r="51" spans="1:2" x14ac:dyDescent="0.3">
      <c r="A51" s="51">
        <v>40179</v>
      </c>
      <c r="B51">
        <v>471.90434334447701</v>
      </c>
    </row>
    <row r="52" spans="1:2" x14ac:dyDescent="0.3">
      <c r="A52" s="51">
        <v>40544</v>
      </c>
      <c r="B52">
        <v>493.16064669662302</v>
      </c>
    </row>
    <row r="53" spans="1:2" x14ac:dyDescent="0.3">
      <c r="A53" s="51">
        <v>40909</v>
      </c>
      <c r="B53">
        <v>514.59202440088302</v>
      </c>
    </row>
    <row r="54" spans="1:2" x14ac:dyDescent="0.3">
      <c r="A54" s="51">
        <v>41275</v>
      </c>
      <c r="B54">
        <v>535.39373198456803</v>
      </c>
    </row>
    <row r="55" spans="1:2" x14ac:dyDescent="0.3">
      <c r="A55" s="51">
        <v>41640</v>
      </c>
      <c r="B55">
        <v>559.13605876911197</v>
      </c>
    </row>
    <row r="56" spans="1:2" x14ac:dyDescent="0.3">
      <c r="A56" s="51">
        <v>42005</v>
      </c>
      <c r="B56">
        <v>580.050107216009</v>
      </c>
    </row>
    <row r="57" spans="1:2" x14ac:dyDescent="0.3">
      <c r="A57" s="51">
        <v>42370</v>
      </c>
      <c r="B57">
        <v>585.18188729339704</v>
      </c>
    </row>
    <row r="58" spans="1:2" x14ac:dyDescent="0.3">
      <c r="A58" s="51">
        <v>42736</v>
      </c>
      <c r="B58">
        <v>589.71907445638999</v>
      </c>
    </row>
    <row r="59" spans="1:2" x14ac:dyDescent="0.3">
      <c r="A59" s="51">
        <v>43101</v>
      </c>
      <c r="B59">
        <v>592.51045190314403</v>
      </c>
    </row>
    <row r="60" spans="1:2" x14ac:dyDescent="0.3">
      <c r="A60" s="51">
        <v>43466</v>
      </c>
      <c r="B60">
        <v>588.72959608649205</v>
      </c>
    </row>
    <row r="61" spans="1:2" x14ac:dyDescent="0.3">
      <c r="A61" s="51">
        <v>43831</v>
      </c>
      <c r="B61">
        <v>564.64484719284803</v>
      </c>
    </row>
  </sheetData>
  <hyperlinks>
    <hyperlink ref="A1" location="'Contents'!A1" display="Go to Menu Sheet" xr:uid="{70CC1E1C-7BD8-4E19-9262-B708136E2A4B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4C1F-DDA0-4E88-8E47-87B2A2434C3E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3709</v>
      </c>
    </row>
    <row r="2" spans="1:13" x14ac:dyDescent="0.3">
      <c r="A2" t="s">
        <v>388</v>
      </c>
      <c r="B2" t="s">
        <v>1559</v>
      </c>
      <c r="C2" t="s">
        <v>3710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1360.41893800405</v>
      </c>
    </row>
    <row r="22" spans="1:11" x14ac:dyDescent="0.3">
      <c r="A22" s="51">
        <v>22282</v>
      </c>
      <c r="B22">
        <v>1335.65401219417</v>
      </c>
    </row>
    <row r="23" spans="1:11" x14ac:dyDescent="0.3">
      <c r="A23" s="51">
        <v>22647</v>
      </c>
      <c r="B23">
        <v>1361.88828016005</v>
      </c>
    </row>
    <row r="24" spans="1:11" x14ac:dyDescent="0.3">
      <c r="A24" s="51">
        <v>23012</v>
      </c>
      <c r="B24">
        <v>1447.8380851700001</v>
      </c>
    </row>
    <row r="25" spans="1:11" x14ac:dyDescent="0.3">
      <c r="A25" s="51">
        <v>23377</v>
      </c>
      <c r="B25">
        <v>1487.49721012963</v>
      </c>
    </row>
    <row r="26" spans="1:11" x14ac:dyDescent="0.3">
      <c r="A26" s="51">
        <v>23743</v>
      </c>
      <c r="B26">
        <v>1527.1340519737801</v>
      </c>
    </row>
    <row r="27" spans="1:11" x14ac:dyDescent="0.3">
      <c r="A27" s="51">
        <v>24108</v>
      </c>
      <c r="B27">
        <v>1431.1031678720699</v>
      </c>
    </row>
    <row r="28" spans="1:11" x14ac:dyDescent="0.3">
      <c r="A28" s="51">
        <v>24473</v>
      </c>
      <c r="B28">
        <v>1179.8962478738499</v>
      </c>
    </row>
    <row r="29" spans="1:11" x14ac:dyDescent="0.3">
      <c r="A29" s="51">
        <v>24838</v>
      </c>
      <c r="B29">
        <v>1139.8199364514501</v>
      </c>
    </row>
    <row r="30" spans="1:11" x14ac:dyDescent="0.3">
      <c r="A30" s="51">
        <v>25204</v>
      </c>
      <c r="B30">
        <v>1384.30012408522</v>
      </c>
    </row>
    <row r="31" spans="1:11" x14ac:dyDescent="0.3">
      <c r="A31" s="51">
        <v>25569</v>
      </c>
      <c r="B31">
        <v>1691.36942467985</v>
      </c>
    </row>
    <row r="32" spans="1:11" x14ac:dyDescent="0.3">
      <c r="A32" s="51">
        <v>25934</v>
      </c>
      <c r="B32">
        <v>1887.8392220281301</v>
      </c>
    </row>
    <row r="33" spans="1:2" x14ac:dyDescent="0.3">
      <c r="A33" s="51">
        <v>26299</v>
      </c>
      <c r="B33">
        <v>1905.8210174999599</v>
      </c>
    </row>
    <row r="34" spans="1:2" x14ac:dyDescent="0.3">
      <c r="A34" s="51">
        <v>26665</v>
      </c>
      <c r="B34">
        <v>1960.18885425246</v>
      </c>
    </row>
    <row r="35" spans="1:2" x14ac:dyDescent="0.3">
      <c r="A35" s="51">
        <v>27030</v>
      </c>
      <c r="B35">
        <v>2123.7566014065501</v>
      </c>
    </row>
    <row r="36" spans="1:2" x14ac:dyDescent="0.3">
      <c r="A36" s="51">
        <v>27395</v>
      </c>
      <c r="B36">
        <v>1958.8323221640601</v>
      </c>
    </row>
    <row r="37" spans="1:2" x14ac:dyDescent="0.3">
      <c r="A37" s="51">
        <v>27760</v>
      </c>
      <c r="B37">
        <v>2075.4658602079298</v>
      </c>
    </row>
    <row r="38" spans="1:2" x14ac:dyDescent="0.3">
      <c r="A38" s="51">
        <v>28126</v>
      </c>
      <c r="B38">
        <v>2135.6039326902201</v>
      </c>
    </row>
    <row r="39" spans="1:2" x14ac:dyDescent="0.3">
      <c r="A39" s="51">
        <v>28491</v>
      </c>
      <c r="B39">
        <v>1952.40161607342</v>
      </c>
    </row>
    <row r="40" spans="1:2" x14ac:dyDescent="0.3">
      <c r="A40" s="51">
        <v>28856</v>
      </c>
      <c r="B40">
        <v>2023.3490833861499</v>
      </c>
    </row>
    <row r="41" spans="1:2" x14ac:dyDescent="0.3">
      <c r="A41" s="51">
        <v>29221</v>
      </c>
      <c r="B41">
        <v>2049.20076667792</v>
      </c>
    </row>
    <row r="42" spans="1:2" x14ac:dyDescent="0.3">
      <c r="A42" s="51">
        <v>29587</v>
      </c>
      <c r="B42">
        <v>1732.59192851698</v>
      </c>
    </row>
    <row r="43" spans="1:2" x14ac:dyDescent="0.3">
      <c r="A43" s="51">
        <v>29952</v>
      </c>
      <c r="B43">
        <v>1573.27825083535</v>
      </c>
    </row>
    <row r="44" spans="1:2" x14ac:dyDescent="0.3">
      <c r="A44" s="51">
        <v>30317</v>
      </c>
      <c r="B44">
        <v>1366.3426215209399</v>
      </c>
    </row>
    <row r="45" spans="1:2" x14ac:dyDescent="0.3">
      <c r="A45" s="51">
        <v>30682</v>
      </c>
      <c r="B45">
        <v>1317.3601030427001</v>
      </c>
    </row>
    <row r="46" spans="1:2" x14ac:dyDescent="0.3">
      <c r="A46" s="51">
        <v>31048</v>
      </c>
      <c r="B46">
        <v>1359.9579825988601</v>
      </c>
    </row>
    <row r="47" spans="1:2" x14ac:dyDescent="0.3">
      <c r="A47" s="51">
        <v>31413</v>
      </c>
      <c r="B47">
        <v>1325.8237364992301</v>
      </c>
    </row>
    <row r="48" spans="1:2" x14ac:dyDescent="0.3">
      <c r="A48" s="51">
        <v>31778</v>
      </c>
      <c r="B48">
        <v>1332.79556134569</v>
      </c>
    </row>
    <row r="49" spans="1:2" x14ac:dyDescent="0.3">
      <c r="A49" s="51">
        <v>32143</v>
      </c>
      <c r="B49">
        <v>1393.3969291839501</v>
      </c>
    </row>
    <row r="50" spans="1:2" x14ac:dyDescent="0.3">
      <c r="A50" s="51">
        <v>32509</v>
      </c>
      <c r="B50">
        <v>1383.5197911032201</v>
      </c>
    </row>
    <row r="51" spans="1:2" x14ac:dyDescent="0.3">
      <c r="A51" s="51">
        <v>32874</v>
      </c>
      <c r="B51">
        <v>1507.0776170096899</v>
      </c>
    </row>
    <row r="52" spans="1:2" x14ac:dyDescent="0.3">
      <c r="A52" s="51">
        <v>33239</v>
      </c>
      <c r="B52">
        <v>1474.4574497702199</v>
      </c>
    </row>
    <row r="53" spans="1:2" x14ac:dyDescent="0.3">
      <c r="A53" s="51">
        <v>33604</v>
      </c>
      <c r="B53">
        <v>1504.3273709771399</v>
      </c>
    </row>
    <row r="54" spans="1:2" x14ac:dyDescent="0.3">
      <c r="A54" s="51">
        <v>33970</v>
      </c>
      <c r="B54">
        <v>1437.2783245252001</v>
      </c>
    </row>
    <row r="55" spans="1:2" x14ac:dyDescent="0.3">
      <c r="A55" s="51">
        <v>34335</v>
      </c>
      <c r="B55">
        <v>1376.4409441742901</v>
      </c>
    </row>
    <row r="56" spans="1:2" x14ac:dyDescent="0.3">
      <c r="A56" s="51">
        <v>34700</v>
      </c>
      <c r="B56">
        <v>1341.61626855502</v>
      </c>
    </row>
    <row r="57" spans="1:2" x14ac:dyDescent="0.3">
      <c r="A57" s="51">
        <v>35065</v>
      </c>
      <c r="B57">
        <v>1363.54624769818</v>
      </c>
    </row>
    <row r="58" spans="1:2" x14ac:dyDescent="0.3">
      <c r="A58" s="51">
        <v>35431</v>
      </c>
      <c r="B58">
        <v>1369.09350774017</v>
      </c>
    </row>
    <row r="59" spans="1:2" x14ac:dyDescent="0.3">
      <c r="A59" s="51">
        <v>35796</v>
      </c>
      <c r="B59">
        <v>1369.8765541934399</v>
      </c>
    </row>
    <row r="60" spans="1:2" x14ac:dyDescent="0.3">
      <c r="A60" s="51">
        <v>36161</v>
      </c>
      <c r="B60">
        <v>1343.90752732542</v>
      </c>
    </row>
    <row r="61" spans="1:2" x14ac:dyDescent="0.3">
      <c r="A61" s="51">
        <v>36526</v>
      </c>
      <c r="B61">
        <v>1376.41843240805</v>
      </c>
    </row>
    <row r="62" spans="1:2" x14ac:dyDescent="0.3">
      <c r="A62" s="51">
        <v>36892</v>
      </c>
      <c r="B62">
        <v>1421.71045474785</v>
      </c>
    </row>
    <row r="63" spans="1:2" x14ac:dyDescent="0.3">
      <c r="A63" s="51">
        <v>37257</v>
      </c>
      <c r="B63">
        <v>1598.81958199004</v>
      </c>
    </row>
    <row r="64" spans="1:2" x14ac:dyDescent="0.3">
      <c r="A64" s="51">
        <v>37622</v>
      </c>
      <c r="B64">
        <v>1673.2891812996399</v>
      </c>
    </row>
    <row r="65" spans="1:2" x14ac:dyDescent="0.3">
      <c r="A65" s="51">
        <v>37987</v>
      </c>
      <c r="B65">
        <v>1781.87901753455</v>
      </c>
    </row>
    <row r="66" spans="1:2" x14ac:dyDescent="0.3">
      <c r="A66" s="51">
        <v>38353</v>
      </c>
      <c r="B66">
        <v>1848.1938536100399</v>
      </c>
    </row>
    <row r="67" spans="1:2" x14ac:dyDescent="0.3">
      <c r="A67" s="51">
        <v>38718</v>
      </c>
      <c r="B67">
        <v>1909.6688079891101</v>
      </c>
    </row>
    <row r="68" spans="1:2" x14ac:dyDescent="0.3">
      <c r="A68" s="51">
        <v>39083</v>
      </c>
      <c r="B68">
        <v>1982.6577305355299</v>
      </c>
    </row>
    <row r="69" spans="1:2" x14ac:dyDescent="0.3">
      <c r="A69" s="51">
        <v>39448</v>
      </c>
      <c r="B69">
        <v>2061.4190169169001</v>
      </c>
    </row>
    <row r="70" spans="1:2" x14ac:dyDescent="0.3">
      <c r="A70" s="51">
        <v>39814</v>
      </c>
      <c r="B70">
        <v>2168.5706375961199</v>
      </c>
    </row>
    <row r="71" spans="1:2" x14ac:dyDescent="0.3">
      <c r="A71" s="51">
        <v>40179</v>
      </c>
      <c r="B71">
        <v>2280.43733738126</v>
      </c>
    </row>
    <row r="72" spans="1:2" x14ac:dyDescent="0.3">
      <c r="A72" s="51">
        <v>40544</v>
      </c>
      <c r="B72">
        <v>2338.02572838676</v>
      </c>
    </row>
    <row r="73" spans="1:2" x14ac:dyDescent="0.3">
      <c r="A73" s="51">
        <v>40909</v>
      </c>
      <c r="B73">
        <v>2372.4613690609699</v>
      </c>
    </row>
    <row r="74" spans="1:2" x14ac:dyDescent="0.3">
      <c r="A74" s="51">
        <v>41275</v>
      </c>
      <c r="B74">
        <v>2463.8894508918402</v>
      </c>
    </row>
    <row r="75" spans="1:2" x14ac:dyDescent="0.3">
      <c r="A75" s="51">
        <v>41640</v>
      </c>
      <c r="B75">
        <v>2550.4699486545601</v>
      </c>
    </row>
    <row r="76" spans="1:2" x14ac:dyDescent="0.3">
      <c r="A76" s="51">
        <v>42005</v>
      </c>
      <c r="B76">
        <v>2549.72311225363</v>
      </c>
    </row>
    <row r="77" spans="1:2" x14ac:dyDescent="0.3">
      <c r="A77" s="51">
        <v>42370</v>
      </c>
      <c r="B77">
        <v>2443.4407496610102</v>
      </c>
    </row>
    <row r="78" spans="1:2" x14ac:dyDescent="0.3">
      <c r="A78" s="51">
        <v>42736</v>
      </c>
      <c r="B78">
        <v>2399.7320509746301</v>
      </c>
    </row>
    <row r="79" spans="1:2" x14ac:dyDescent="0.3">
      <c r="A79" s="51">
        <v>43101</v>
      </c>
      <c r="B79">
        <v>2383.4204793039198</v>
      </c>
    </row>
    <row r="80" spans="1:2" x14ac:dyDescent="0.3">
      <c r="A80" s="51">
        <v>43466</v>
      </c>
      <c r="B80">
        <v>2374.36938277949</v>
      </c>
    </row>
    <row r="81" spans="1:2" x14ac:dyDescent="0.3">
      <c r="A81" s="51">
        <v>43831</v>
      </c>
      <c r="B81">
        <v>2273.21856061168</v>
      </c>
    </row>
  </sheetData>
  <hyperlinks>
    <hyperlink ref="A1" location="'Contents'!A1" display="Go to Menu Sheet" xr:uid="{6D7D2A75-754B-43DC-988D-281EA909AA42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8E410-60F7-41B4-853E-F7AFF508C172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3711</v>
      </c>
    </row>
    <row r="2" spans="1:13" x14ac:dyDescent="0.3">
      <c r="A2" t="s">
        <v>388</v>
      </c>
      <c r="B2" t="s">
        <v>1559</v>
      </c>
      <c r="C2" t="s">
        <v>3712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302.092562158286</v>
      </c>
    </row>
    <row r="22" spans="1:11" x14ac:dyDescent="0.3">
      <c r="A22" s="51">
        <v>22282</v>
      </c>
      <c r="B22">
        <v>312.69732386899801</v>
      </c>
    </row>
    <row r="23" spans="1:11" x14ac:dyDescent="0.3">
      <c r="A23" s="51">
        <v>22647</v>
      </c>
      <c r="B23">
        <v>318.86782305876102</v>
      </c>
    </row>
    <row r="24" spans="1:11" x14ac:dyDescent="0.3">
      <c r="A24" s="51">
        <v>23012</v>
      </c>
      <c r="B24">
        <v>338.06175259033802</v>
      </c>
    </row>
    <row r="25" spans="1:11" x14ac:dyDescent="0.3">
      <c r="A25" s="51">
        <v>23377</v>
      </c>
      <c r="B25">
        <v>354.56354426267302</v>
      </c>
    </row>
    <row r="26" spans="1:11" x14ac:dyDescent="0.3">
      <c r="A26" s="51">
        <v>23743</v>
      </c>
      <c r="B26">
        <v>381.58533831219302</v>
      </c>
    </row>
    <row r="27" spans="1:11" x14ac:dyDescent="0.3">
      <c r="A27" s="51">
        <v>24108</v>
      </c>
      <c r="B27">
        <v>393.31118404367498</v>
      </c>
    </row>
    <row r="28" spans="1:11" x14ac:dyDescent="0.3">
      <c r="A28" s="51">
        <v>24473</v>
      </c>
      <c r="B28">
        <v>403.76978844890903</v>
      </c>
    </row>
    <row r="29" spans="1:11" x14ac:dyDescent="0.3">
      <c r="A29" s="51">
        <v>24838</v>
      </c>
      <c r="B29">
        <v>421.60612095513397</v>
      </c>
    </row>
    <row r="30" spans="1:11" x14ac:dyDescent="0.3">
      <c r="A30" s="51">
        <v>25204</v>
      </c>
      <c r="B30">
        <v>433.07435298398502</v>
      </c>
    </row>
    <row r="31" spans="1:11" x14ac:dyDescent="0.3">
      <c r="A31" s="51">
        <v>25569</v>
      </c>
      <c r="B31">
        <v>469.437715366693</v>
      </c>
    </row>
    <row r="32" spans="1:11" x14ac:dyDescent="0.3">
      <c r="A32" s="51">
        <v>25934</v>
      </c>
      <c r="B32">
        <v>459.06342825661199</v>
      </c>
    </row>
    <row r="33" spans="1:2" x14ac:dyDescent="0.3">
      <c r="A33" s="51">
        <v>26299</v>
      </c>
      <c r="B33">
        <v>450.37591528753001</v>
      </c>
    </row>
    <row r="34" spans="1:2" x14ac:dyDescent="0.3">
      <c r="A34" s="51">
        <v>26665</v>
      </c>
      <c r="B34">
        <v>469.067500063902</v>
      </c>
    </row>
    <row r="35" spans="1:2" x14ac:dyDescent="0.3">
      <c r="A35" s="51">
        <v>27030</v>
      </c>
      <c r="B35">
        <v>472.15516689312199</v>
      </c>
    </row>
    <row r="36" spans="1:2" x14ac:dyDescent="0.3">
      <c r="A36" s="51">
        <v>27395</v>
      </c>
      <c r="B36">
        <v>477.967867125976</v>
      </c>
    </row>
    <row r="37" spans="1:2" x14ac:dyDescent="0.3">
      <c r="A37" s="51">
        <v>27760</v>
      </c>
      <c r="B37">
        <v>487.881836384179</v>
      </c>
    </row>
    <row r="38" spans="1:2" x14ac:dyDescent="0.3">
      <c r="A38" s="51">
        <v>28126</v>
      </c>
      <c r="B38">
        <v>491.962709108333</v>
      </c>
    </row>
    <row r="39" spans="1:2" x14ac:dyDescent="0.3">
      <c r="A39" s="51">
        <v>28491</v>
      </c>
      <c r="B39">
        <v>515.29824955536503</v>
      </c>
    </row>
    <row r="40" spans="1:2" x14ac:dyDescent="0.3">
      <c r="A40" s="51">
        <v>28856</v>
      </c>
      <c r="B40">
        <v>517.93879061142604</v>
      </c>
    </row>
    <row r="41" spans="1:2" x14ac:dyDescent="0.3">
      <c r="A41" s="51">
        <v>29221</v>
      </c>
      <c r="B41">
        <v>552.61575307553699</v>
      </c>
    </row>
    <row r="42" spans="1:2" x14ac:dyDescent="0.3">
      <c r="A42" s="51">
        <v>29587</v>
      </c>
      <c r="B42">
        <v>576.97499028808704</v>
      </c>
    </row>
    <row r="43" spans="1:2" x14ac:dyDescent="0.3">
      <c r="A43" s="51">
        <v>29952</v>
      </c>
      <c r="B43">
        <v>594.42525196331098</v>
      </c>
    </row>
    <row r="44" spans="1:2" x14ac:dyDescent="0.3">
      <c r="A44" s="51">
        <v>30317</v>
      </c>
      <c r="B44">
        <v>613.72118305847198</v>
      </c>
    </row>
    <row r="45" spans="1:2" x14ac:dyDescent="0.3">
      <c r="A45" s="51">
        <v>30682</v>
      </c>
      <c r="B45">
        <v>623.64644699893995</v>
      </c>
    </row>
    <row r="46" spans="1:2" x14ac:dyDescent="0.3">
      <c r="A46" s="51">
        <v>31048</v>
      </c>
      <c r="B46">
        <v>649.321198542866</v>
      </c>
    </row>
    <row r="47" spans="1:2" x14ac:dyDescent="0.3">
      <c r="A47" s="51">
        <v>31413</v>
      </c>
      <c r="B47">
        <v>663.28881081828297</v>
      </c>
    </row>
    <row r="48" spans="1:2" x14ac:dyDescent="0.3">
      <c r="A48" s="51">
        <v>31778</v>
      </c>
      <c r="B48">
        <v>684.028771009926</v>
      </c>
    </row>
    <row r="49" spans="1:2" x14ac:dyDescent="0.3">
      <c r="A49" s="51">
        <v>32143</v>
      </c>
      <c r="B49">
        <v>713.65094454844598</v>
      </c>
    </row>
    <row r="50" spans="1:2" x14ac:dyDescent="0.3">
      <c r="A50" s="51">
        <v>32509</v>
      </c>
      <c r="B50">
        <v>726.66182073226298</v>
      </c>
    </row>
    <row r="51" spans="1:2" x14ac:dyDescent="0.3">
      <c r="A51" s="51">
        <v>32874</v>
      </c>
      <c r="B51">
        <v>736.95444851155696</v>
      </c>
    </row>
    <row r="52" spans="1:2" x14ac:dyDescent="0.3">
      <c r="A52" s="51">
        <v>33239</v>
      </c>
      <c r="B52">
        <v>752.37450154556404</v>
      </c>
    </row>
    <row r="53" spans="1:2" x14ac:dyDescent="0.3">
      <c r="A53" s="51">
        <v>33604</v>
      </c>
      <c r="B53">
        <v>788.06764423261802</v>
      </c>
    </row>
    <row r="54" spans="1:2" x14ac:dyDescent="0.3">
      <c r="A54" s="51">
        <v>33970</v>
      </c>
      <c r="B54">
        <v>780.17069981550003</v>
      </c>
    </row>
    <row r="55" spans="1:2" x14ac:dyDescent="0.3">
      <c r="A55" s="51">
        <v>34335</v>
      </c>
      <c r="B55">
        <v>787.30026817479302</v>
      </c>
    </row>
    <row r="56" spans="1:2" x14ac:dyDescent="0.3">
      <c r="A56" s="51">
        <v>34700</v>
      </c>
      <c r="B56">
        <v>803.57755158017403</v>
      </c>
    </row>
    <row r="57" spans="1:2" x14ac:dyDescent="0.3">
      <c r="A57" s="51">
        <v>35065</v>
      </c>
      <c r="B57">
        <v>818.88875097254095</v>
      </c>
    </row>
    <row r="58" spans="1:2" x14ac:dyDescent="0.3">
      <c r="A58" s="51">
        <v>35431</v>
      </c>
      <c r="B58">
        <v>803.79085549097601</v>
      </c>
    </row>
    <row r="59" spans="1:2" x14ac:dyDescent="0.3">
      <c r="A59" s="51">
        <v>35796</v>
      </c>
      <c r="B59">
        <v>801.14700836754696</v>
      </c>
    </row>
    <row r="60" spans="1:2" x14ac:dyDescent="0.3">
      <c r="A60" s="51">
        <v>36161</v>
      </c>
      <c r="B60">
        <v>807.81655328325598</v>
      </c>
    </row>
    <row r="61" spans="1:2" x14ac:dyDescent="0.3">
      <c r="A61" s="51">
        <v>36526</v>
      </c>
      <c r="B61">
        <v>820.22561206770399</v>
      </c>
    </row>
    <row r="62" spans="1:2" x14ac:dyDescent="0.3">
      <c r="A62" s="51">
        <v>36892</v>
      </c>
      <c r="B62">
        <v>828.23051948118496</v>
      </c>
    </row>
    <row r="63" spans="1:2" x14ac:dyDescent="0.3">
      <c r="A63" s="51">
        <v>37257</v>
      </c>
      <c r="B63">
        <v>828.73086187963497</v>
      </c>
    </row>
    <row r="64" spans="1:2" x14ac:dyDescent="0.3">
      <c r="A64" s="51">
        <v>37622</v>
      </c>
      <c r="B64">
        <v>856.31596902609897</v>
      </c>
    </row>
    <row r="65" spans="1:2" x14ac:dyDescent="0.3">
      <c r="A65" s="51">
        <v>37987</v>
      </c>
      <c r="B65">
        <v>899.94717546603795</v>
      </c>
    </row>
    <row r="66" spans="1:2" x14ac:dyDescent="0.3">
      <c r="A66" s="51">
        <v>38353</v>
      </c>
      <c r="B66">
        <v>936.84978546862305</v>
      </c>
    </row>
    <row r="67" spans="1:2" x14ac:dyDescent="0.3">
      <c r="A67" s="51">
        <v>38718</v>
      </c>
      <c r="B67">
        <v>969.62180750161394</v>
      </c>
    </row>
    <row r="68" spans="1:2" x14ac:dyDescent="0.3">
      <c r="A68" s="51">
        <v>39083</v>
      </c>
      <c r="B68">
        <v>993.55166780505294</v>
      </c>
    </row>
    <row r="69" spans="1:2" x14ac:dyDescent="0.3">
      <c r="A69" s="51">
        <v>39448</v>
      </c>
      <c r="B69">
        <v>987.84569132756701</v>
      </c>
    </row>
    <row r="70" spans="1:2" x14ac:dyDescent="0.3">
      <c r="A70" s="51">
        <v>39814</v>
      </c>
      <c r="B70">
        <v>993.38293806497802</v>
      </c>
    </row>
    <row r="71" spans="1:2" x14ac:dyDescent="0.3">
      <c r="A71" s="51">
        <v>40179</v>
      </c>
      <c r="B71">
        <v>987.40971203752304</v>
      </c>
    </row>
    <row r="72" spans="1:2" x14ac:dyDescent="0.3">
      <c r="A72" s="51">
        <v>40544</v>
      </c>
      <c r="B72">
        <v>992.88043564530597</v>
      </c>
    </row>
    <row r="73" spans="1:2" x14ac:dyDescent="0.3">
      <c r="A73" s="51">
        <v>40909</v>
      </c>
      <c r="B73">
        <v>1006.08054088811</v>
      </c>
    </row>
    <row r="74" spans="1:2" x14ac:dyDescent="0.3">
      <c r="A74" s="51">
        <v>41275</v>
      </c>
      <c r="B74">
        <v>1028.45248608375</v>
      </c>
    </row>
    <row r="75" spans="1:2" x14ac:dyDescent="0.3">
      <c r="A75" s="51">
        <v>41640</v>
      </c>
      <c r="B75">
        <v>1054.23776032462</v>
      </c>
    </row>
    <row r="76" spans="1:2" x14ac:dyDescent="0.3">
      <c r="A76" s="51">
        <v>42005</v>
      </c>
      <c r="B76">
        <v>1081.2944256369401</v>
      </c>
    </row>
    <row r="77" spans="1:2" x14ac:dyDescent="0.3">
      <c r="A77" s="51">
        <v>42370</v>
      </c>
      <c r="B77">
        <v>1117.4952077099499</v>
      </c>
    </row>
    <row r="78" spans="1:2" x14ac:dyDescent="0.3">
      <c r="A78" s="51">
        <v>42736</v>
      </c>
      <c r="B78">
        <v>1155.31044098335</v>
      </c>
    </row>
    <row r="79" spans="1:2" x14ac:dyDescent="0.3">
      <c r="A79" s="51">
        <v>43101</v>
      </c>
      <c r="B79">
        <v>1197.8378164564599</v>
      </c>
    </row>
    <row r="80" spans="1:2" x14ac:dyDescent="0.3">
      <c r="A80" s="51">
        <v>43466</v>
      </c>
      <c r="B80">
        <v>1185.4567762200099</v>
      </c>
    </row>
    <row r="81" spans="1:2" x14ac:dyDescent="0.3">
      <c r="A81" s="51">
        <v>43831</v>
      </c>
      <c r="B81">
        <v>1168.3429740146701</v>
      </c>
    </row>
  </sheetData>
  <hyperlinks>
    <hyperlink ref="A1" location="'Contents'!A1" display="Go to Menu Sheet" xr:uid="{6C4A162F-A8C6-4EC9-893A-CE60EC1135AF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A39B-848F-4D70-B8F8-1F1CE45D265B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3713</v>
      </c>
    </row>
    <row r="2" spans="1:13" x14ac:dyDescent="0.3">
      <c r="A2" t="s">
        <v>388</v>
      </c>
      <c r="B2" t="s">
        <v>1559</v>
      </c>
      <c r="C2" t="s">
        <v>3714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1100.01975525793</v>
      </c>
    </row>
    <row r="22" spans="1:11" x14ac:dyDescent="0.3">
      <c r="A22" s="51">
        <v>22282</v>
      </c>
      <c r="B22">
        <v>1123.6777624733299</v>
      </c>
    </row>
    <row r="23" spans="1:11" x14ac:dyDescent="0.3">
      <c r="A23" s="51">
        <v>22647</v>
      </c>
      <c r="B23">
        <v>1138.8911529792999</v>
      </c>
    </row>
    <row r="24" spans="1:11" x14ac:dyDescent="0.3">
      <c r="A24" s="51">
        <v>23012</v>
      </c>
      <c r="B24">
        <v>1179.9955638029501</v>
      </c>
    </row>
    <row r="25" spans="1:11" x14ac:dyDescent="0.3">
      <c r="A25" s="51">
        <v>23377</v>
      </c>
      <c r="B25">
        <v>1182.12260989486</v>
      </c>
    </row>
    <row r="26" spans="1:11" x14ac:dyDescent="0.3">
      <c r="A26" s="51">
        <v>23743</v>
      </c>
      <c r="B26">
        <v>1206.0732222858801</v>
      </c>
    </row>
    <row r="27" spans="1:11" x14ac:dyDescent="0.3">
      <c r="A27" s="51">
        <v>24108</v>
      </c>
      <c r="B27">
        <v>1221.7393955345501</v>
      </c>
    </row>
    <row r="28" spans="1:11" x14ac:dyDescent="0.3">
      <c r="A28" s="51">
        <v>24473</v>
      </c>
      <c r="B28">
        <v>1249.1601275728699</v>
      </c>
    </row>
    <row r="29" spans="1:11" x14ac:dyDescent="0.3">
      <c r="A29" s="51">
        <v>24838</v>
      </c>
      <c r="B29">
        <v>1273.26160420674</v>
      </c>
    </row>
    <row r="30" spans="1:11" x14ac:dyDescent="0.3">
      <c r="A30" s="51">
        <v>25204</v>
      </c>
      <c r="B30">
        <v>1294.58321491026</v>
      </c>
    </row>
    <row r="31" spans="1:11" x14ac:dyDescent="0.3">
      <c r="A31" s="51">
        <v>25569</v>
      </c>
      <c r="B31">
        <v>1305.1516340651699</v>
      </c>
    </row>
    <row r="32" spans="1:11" x14ac:dyDescent="0.3">
      <c r="A32" s="51">
        <v>25934</v>
      </c>
      <c r="B32">
        <v>1336.94157953269</v>
      </c>
    </row>
    <row r="33" spans="1:2" x14ac:dyDescent="0.3">
      <c r="A33" s="51">
        <v>26299</v>
      </c>
      <c r="B33">
        <v>1369.84752305393</v>
      </c>
    </row>
    <row r="34" spans="1:2" x14ac:dyDescent="0.3">
      <c r="A34" s="51">
        <v>26665</v>
      </c>
      <c r="B34">
        <v>1450.0124646475099</v>
      </c>
    </row>
    <row r="35" spans="1:2" x14ac:dyDescent="0.3">
      <c r="A35" s="51">
        <v>27030</v>
      </c>
      <c r="B35">
        <v>1459.65592923534</v>
      </c>
    </row>
    <row r="36" spans="1:2" x14ac:dyDescent="0.3">
      <c r="A36" s="51">
        <v>27395</v>
      </c>
      <c r="B36">
        <v>1498.2793064790999</v>
      </c>
    </row>
    <row r="37" spans="1:2" x14ac:dyDescent="0.3">
      <c r="A37" s="51">
        <v>27760</v>
      </c>
      <c r="B37">
        <v>1585.64044306763</v>
      </c>
    </row>
    <row r="38" spans="1:2" x14ac:dyDescent="0.3">
      <c r="A38" s="51">
        <v>28126</v>
      </c>
      <c r="B38">
        <v>1629.07548696048</v>
      </c>
    </row>
    <row r="39" spans="1:2" x14ac:dyDescent="0.3">
      <c r="A39" s="51">
        <v>28491</v>
      </c>
      <c r="B39">
        <v>1667.1329210408801</v>
      </c>
    </row>
    <row r="40" spans="1:2" x14ac:dyDescent="0.3">
      <c r="A40" s="51">
        <v>28856</v>
      </c>
      <c r="B40">
        <v>1713.7095512698099</v>
      </c>
    </row>
    <row r="41" spans="1:2" x14ac:dyDescent="0.3">
      <c r="A41" s="51">
        <v>29221</v>
      </c>
      <c r="B41">
        <v>1753.3233627611301</v>
      </c>
    </row>
    <row r="42" spans="1:2" x14ac:dyDescent="0.3">
      <c r="A42" s="51">
        <v>29587</v>
      </c>
      <c r="B42">
        <v>1764.34963574687</v>
      </c>
    </row>
    <row r="43" spans="1:2" x14ac:dyDescent="0.3">
      <c r="A43" s="51">
        <v>29952</v>
      </c>
      <c r="B43">
        <v>1778.8420972740601</v>
      </c>
    </row>
    <row r="44" spans="1:2" x14ac:dyDescent="0.3">
      <c r="A44" s="51">
        <v>30317</v>
      </c>
      <c r="B44">
        <v>1763.3544578173801</v>
      </c>
    </row>
    <row r="45" spans="1:2" x14ac:dyDescent="0.3">
      <c r="A45" s="51">
        <v>30682</v>
      </c>
      <c r="B45">
        <v>1590.3417110840301</v>
      </c>
    </row>
    <row r="46" spans="1:2" x14ac:dyDescent="0.3">
      <c r="A46" s="51">
        <v>31048</v>
      </c>
      <c r="B46">
        <v>1434.79228806828</v>
      </c>
    </row>
    <row r="47" spans="1:2" x14ac:dyDescent="0.3">
      <c r="A47" s="51">
        <v>31413</v>
      </c>
      <c r="B47">
        <v>1444.4418511369699</v>
      </c>
    </row>
    <row r="48" spans="1:2" x14ac:dyDescent="0.3">
      <c r="A48" s="51">
        <v>31778</v>
      </c>
      <c r="B48">
        <v>1467.02968119205</v>
      </c>
    </row>
    <row r="49" spans="1:2" x14ac:dyDescent="0.3">
      <c r="A49" s="51">
        <v>32143</v>
      </c>
      <c r="B49">
        <v>1525.3067015715701</v>
      </c>
    </row>
    <row r="50" spans="1:2" x14ac:dyDescent="0.3">
      <c r="A50" s="51">
        <v>32509</v>
      </c>
      <c r="B50">
        <v>1578.4577716368201</v>
      </c>
    </row>
    <row r="51" spans="1:2" x14ac:dyDescent="0.3">
      <c r="A51" s="51">
        <v>32874</v>
      </c>
      <c r="B51">
        <v>1585.55061865418</v>
      </c>
    </row>
    <row r="52" spans="1:2" x14ac:dyDescent="0.3">
      <c r="A52" s="51">
        <v>33239</v>
      </c>
      <c r="B52">
        <v>1537.6359384432301</v>
      </c>
    </row>
    <row r="53" spans="1:2" x14ac:dyDescent="0.3">
      <c r="A53" s="51">
        <v>33604</v>
      </c>
      <c r="B53">
        <v>1505.683968972</v>
      </c>
    </row>
    <row r="54" spans="1:2" x14ac:dyDescent="0.3">
      <c r="A54" s="51">
        <v>33970</v>
      </c>
      <c r="B54">
        <v>1501.2127533795499</v>
      </c>
    </row>
    <row r="55" spans="1:2" x14ac:dyDescent="0.3">
      <c r="A55" s="51">
        <v>34335</v>
      </c>
      <c r="B55">
        <v>1530.60576612108</v>
      </c>
    </row>
    <row r="56" spans="1:2" x14ac:dyDescent="0.3">
      <c r="A56" s="51">
        <v>34700</v>
      </c>
      <c r="B56">
        <v>1565.4082494010399</v>
      </c>
    </row>
    <row r="57" spans="1:2" x14ac:dyDescent="0.3">
      <c r="A57" s="51">
        <v>35065</v>
      </c>
      <c r="B57">
        <v>1619.38136263821</v>
      </c>
    </row>
    <row r="58" spans="1:2" x14ac:dyDescent="0.3">
      <c r="A58" s="51">
        <v>35431</v>
      </c>
      <c r="B58">
        <v>1665.3546325376799</v>
      </c>
    </row>
    <row r="59" spans="1:2" x14ac:dyDescent="0.3">
      <c r="A59" s="51">
        <v>35796</v>
      </c>
      <c r="B59">
        <v>1619.3604046846999</v>
      </c>
    </row>
    <row r="60" spans="1:2" x14ac:dyDescent="0.3">
      <c r="A60" s="51">
        <v>36161</v>
      </c>
      <c r="B60">
        <v>1633.09612563512</v>
      </c>
    </row>
    <row r="61" spans="1:2" x14ac:dyDescent="0.3">
      <c r="A61" s="51">
        <v>36526</v>
      </c>
      <c r="B61">
        <v>1668.7155431998101</v>
      </c>
    </row>
    <row r="62" spans="1:2" x14ac:dyDescent="0.3">
      <c r="A62" s="51">
        <v>36892</v>
      </c>
      <c r="B62">
        <v>1683.3146992071599</v>
      </c>
    </row>
    <row r="63" spans="1:2" x14ac:dyDescent="0.3">
      <c r="A63" s="51">
        <v>37257</v>
      </c>
      <c r="B63">
        <v>1709.5569873157001</v>
      </c>
    </row>
    <row r="64" spans="1:2" x14ac:dyDescent="0.3">
      <c r="A64" s="51">
        <v>37622</v>
      </c>
      <c r="B64">
        <v>1760.03493142092</v>
      </c>
    </row>
    <row r="65" spans="1:2" x14ac:dyDescent="0.3">
      <c r="A65" s="51">
        <v>37987</v>
      </c>
      <c r="B65">
        <v>1838.93160459659</v>
      </c>
    </row>
    <row r="66" spans="1:2" x14ac:dyDescent="0.3">
      <c r="A66" s="51">
        <v>38353</v>
      </c>
      <c r="B66">
        <v>1893.7018091136999</v>
      </c>
    </row>
    <row r="67" spans="1:2" x14ac:dyDescent="0.3">
      <c r="A67" s="51">
        <v>38718</v>
      </c>
      <c r="B67">
        <v>1958.92420385777</v>
      </c>
    </row>
    <row r="68" spans="1:2" x14ac:dyDescent="0.3">
      <c r="A68" s="51">
        <v>39083</v>
      </c>
      <c r="B68">
        <v>2051.2314654275501</v>
      </c>
    </row>
    <row r="69" spans="1:2" x14ac:dyDescent="0.3">
      <c r="A69" s="51">
        <v>39448</v>
      </c>
      <c r="B69">
        <v>2105.11122660401</v>
      </c>
    </row>
    <row r="70" spans="1:2" x14ac:dyDescent="0.3">
      <c r="A70" s="51">
        <v>39814</v>
      </c>
      <c r="B70">
        <v>2100.6547273536798</v>
      </c>
    </row>
    <row r="71" spans="1:2" x14ac:dyDescent="0.3">
      <c r="A71" s="51">
        <v>40179</v>
      </c>
      <c r="B71">
        <v>2217.4721533665202</v>
      </c>
    </row>
    <row r="72" spans="1:2" x14ac:dyDescent="0.3">
      <c r="A72" s="51">
        <v>40544</v>
      </c>
      <c r="B72">
        <v>2264.3922415941101</v>
      </c>
    </row>
    <row r="73" spans="1:2" x14ac:dyDescent="0.3">
      <c r="A73" s="51">
        <v>40909</v>
      </c>
      <c r="B73">
        <v>2379.6662704127202</v>
      </c>
    </row>
    <row r="74" spans="1:2" x14ac:dyDescent="0.3">
      <c r="A74" s="51">
        <v>41275</v>
      </c>
      <c r="B74">
        <v>2497.6837902749598</v>
      </c>
    </row>
    <row r="75" spans="1:2" x14ac:dyDescent="0.3">
      <c r="A75" s="51">
        <v>41640</v>
      </c>
      <c r="B75">
        <v>2612.8548320764999</v>
      </c>
    </row>
    <row r="76" spans="1:2" x14ac:dyDescent="0.3">
      <c r="A76" s="51">
        <v>42005</v>
      </c>
      <c r="B76">
        <v>2735.18552083347</v>
      </c>
    </row>
    <row r="77" spans="1:2" x14ac:dyDescent="0.3">
      <c r="A77" s="51">
        <v>42370</v>
      </c>
      <c r="B77">
        <v>2886.89839487156</v>
      </c>
    </row>
    <row r="78" spans="1:2" x14ac:dyDescent="0.3">
      <c r="A78" s="51">
        <v>42736</v>
      </c>
      <c r="B78">
        <v>3042.6942867661</v>
      </c>
    </row>
    <row r="79" spans="1:2" x14ac:dyDescent="0.3">
      <c r="A79" s="51">
        <v>43101</v>
      </c>
      <c r="B79">
        <v>3190.7916113934898</v>
      </c>
    </row>
    <row r="80" spans="1:2" x14ac:dyDescent="0.3">
      <c r="A80" s="51">
        <v>43466</v>
      </c>
      <c r="B80">
        <v>3340.1326704457301</v>
      </c>
    </row>
    <row r="81" spans="1:2" x14ac:dyDescent="0.3">
      <c r="A81" s="51">
        <v>43831</v>
      </c>
      <c r="B81">
        <v>2980.0158141165698</v>
      </c>
    </row>
  </sheetData>
  <hyperlinks>
    <hyperlink ref="A1" location="'Contents'!A1" display="Go to Menu Sheet" xr:uid="{EB80211F-D20E-4947-A3C9-D37ACB454CF1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B63A-C131-4807-BB88-BFE9BC8E14A6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3715</v>
      </c>
    </row>
    <row r="2" spans="1:13" x14ac:dyDescent="0.3">
      <c r="A2" t="s">
        <v>388</v>
      </c>
      <c r="B2" t="s">
        <v>1559</v>
      </c>
      <c r="C2" t="s">
        <v>3716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2659.5261007330901</v>
      </c>
    </row>
    <row r="22" spans="1:11" x14ac:dyDescent="0.3">
      <c r="A22" s="51">
        <v>22282</v>
      </c>
      <c r="B22">
        <v>2775.2316667776799</v>
      </c>
    </row>
    <row r="23" spans="1:11" x14ac:dyDescent="0.3">
      <c r="A23" s="51">
        <v>22647</v>
      </c>
      <c r="B23">
        <v>2967.7013410222598</v>
      </c>
    </row>
    <row r="24" spans="1:11" x14ac:dyDescent="0.3">
      <c r="A24" s="51">
        <v>23012</v>
      </c>
      <c r="B24">
        <v>3008.5944379488601</v>
      </c>
    </row>
    <row r="25" spans="1:11" x14ac:dyDescent="0.3">
      <c r="A25" s="51">
        <v>23377</v>
      </c>
      <c r="B25">
        <v>3115.1791200184498</v>
      </c>
    </row>
    <row r="26" spans="1:11" x14ac:dyDescent="0.3">
      <c r="A26" s="51">
        <v>23743</v>
      </c>
      <c r="B26">
        <v>3198.1442523912701</v>
      </c>
    </row>
    <row r="27" spans="1:11" x14ac:dyDescent="0.3">
      <c r="A27" s="51">
        <v>24108</v>
      </c>
      <c r="B27">
        <v>3365.5446305195601</v>
      </c>
    </row>
    <row r="28" spans="1:11" x14ac:dyDescent="0.3">
      <c r="A28" s="51">
        <v>24473</v>
      </c>
      <c r="B28">
        <v>3398.96039937558</v>
      </c>
    </row>
    <row r="29" spans="1:11" x14ac:dyDescent="0.3">
      <c r="A29" s="51">
        <v>24838</v>
      </c>
      <c r="B29">
        <v>3310.9496639476201</v>
      </c>
    </row>
    <row r="30" spans="1:11" x14ac:dyDescent="0.3">
      <c r="A30" s="51">
        <v>25204</v>
      </c>
      <c r="B30">
        <v>3333.76688396903</v>
      </c>
    </row>
    <row r="31" spans="1:11" x14ac:dyDescent="0.3">
      <c r="A31" s="51">
        <v>25569</v>
      </c>
      <c r="B31">
        <v>3352.0348076918699</v>
      </c>
    </row>
    <row r="32" spans="1:11" x14ac:dyDescent="0.3">
      <c r="A32" s="51">
        <v>25934</v>
      </c>
      <c r="B32">
        <v>3410.4930307605</v>
      </c>
    </row>
    <row r="33" spans="1:2" x14ac:dyDescent="0.3">
      <c r="A33" s="51">
        <v>26299</v>
      </c>
      <c r="B33">
        <v>3433.4124843831701</v>
      </c>
    </row>
    <row r="34" spans="1:2" x14ac:dyDescent="0.3">
      <c r="A34" s="51">
        <v>26665</v>
      </c>
      <c r="B34">
        <v>3550.5880202144999</v>
      </c>
    </row>
    <row r="35" spans="1:2" x14ac:dyDescent="0.3">
      <c r="A35" s="51">
        <v>27030</v>
      </c>
      <c r="B35">
        <v>3780.10977403373</v>
      </c>
    </row>
    <row r="36" spans="1:2" x14ac:dyDescent="0.3">
      <c r="A36" s="51">
        <v>27395</v>
      </c>
      <c r="B36">
        <v>3838.4796044354298</v>
      </c>
    </row>
    <row r="37" spans="1:2" x14ac:dyDescent="0.3">
      <c r="A37" s="51">
        <v>27760</v>
      </c>
      <c r="B37">
        <v>3792.2852828827599</v>
      </c>
    </row>
    <row r="38" spans="1:2" x14ac:dyDescent="0.3">
      <c r="A38" s="51">
        <v>28126</v>
      </c>
      <c r="B38">
        <v>3707.2723450252602</v>
      </c>
    </row>
    <row r="39" spans="1:2" x14ac:dyDescent="0.3">
      <c r="A39" s="51">
        <v>28491</v>
      </c>
      <c r="B39">
        <v>3517.3351223055502</v>
      </c>
    </row>
    <row r="40" spans="1:2" x14ac:dyDescent="0.3">
      <c r="A40" s="51">
        <v>28856</v>
      </c>
      <c r="B40">
        <v>3569.2392090805101</v>
      </c>
    </row>
    <row r="41" spans="1:2" x14ac:dyDescent="0.3">
      <c r="A41" s="51">
        <v>29221</v>
      </c>
      <c r="B41">
        <v>3687.8003194330299</v>
      </c>
    </row>
    <row r="42" spans="1:2" x14ac:dyDescent="0.3">
      <c r="A42" s="51">
        <v>29587</v>
      </c>
      <c r="B42">
        <v>3797.7992695593798</v>
      </c>
    </row>
    <row r="43" spans="1:2" x14ac:dyDescent="0.3">
      <c r="A43" s="51">
        <v>29952</v>
      </c>
      <c r="B43">
        <v>3698.6457646900599</v>
      </c>
    </row>
    <row r="44" spans="1:2" x14ac:dyDescent="0.3">
      <c r="A44" s="51">
        <v>30317</v>
      </c>
      <c r="B44">
        <v>3235.6227645913</v>
      </c>
    </row>
    <row r="45" spans="1:2" x14ac:dyDescent="0.3">
      <c r="A45" s="51">
        <v>30682</v>
      </c>
      <c r="B45">
        <v>3274.5045620451501</v>
      </c>
    </row>
    <row r="46" spans="1:2" x14ac:dyDescent="0.3">
      <c r="A46" s="51">
        <v>31048</v>
      </c>
      <c r="B46">
        <v>3265.4095642055099</v>
      </c>
    </row>
    <row r="47" spans="1:2" x14ac:dyDescent="0.3">
      <c r="A47" s="51">
        <v>31413</v>
      </c>
      <c r="B47">
        <v>3492.3971117527899</v>
      </c>
    </row>
    <row r="48" spans="1:2" x14ac:dyDescent="0.3">
      <c r="A48" s="51">
        <v>31778</v>
      </c>
      <c r="B48">
        <v>3746.7130465974201</v>
      </c>
    </row>
    <row r="49" spans="1:2" x14ac:dyDescent="0.3">
      <c r="A49" s="51">
        <v>32143</v>
      </c>
      <c r="B49">
        <v>3318.84329882678</v>
      </c>
    </row>
    <row r="50" spans="1:2" x14ac:dyDescent="0.3">
      <c r="A50" s="51">
        <v>32509</v>
      </c>
      <c r="B50">
        <v>2848.1911748982102</v>
      </c>
    </row>
    <row r="51" spans="1:2" x14ac:dyDescent="0.3">
      <c r="A51" s="51">
        <v>32874</v>
      </c>
      <c r="B51">
        <v>2650.2139752497201</v>
      </c>
    </row>
    <row r="52" spans="1:2" x14ac:dyDescent="0.3">
      <c r="A52" s="51">
        <v>33239</v>
      </c>
      <c r="B52">
        <v>2654.7880860587202</v>
      </c>
    </row>
    <row r="53" spans="1:2" x14ac:dyDescent="0.3">
      <c r="A53" s="51">
        <v>33604</v>
      </c>
      <c r="B53">
        <v>2589.3426617534901</v>
      </c>
    </row>
    <row r="54" spans="1:2" x14ac:dyDescent="0.3">
      <c r="A54" s="51">
        <v>33970</v>
      </c>
      <c r="B54">
        <v>2673.7402767253302</v>
      </c>
    </row>
    <row r="55" spans="1:2" x14ac:dyDescent="0.3">
      <c r="A55" s="51">
        <v>34335</v>
      </c>
      <c r="B55">
        <v>2947.02740328556</v>
      </c>
    </row>
    <row r="56" spans="1:2" x14ac:dyDescent="0.3">
      <c r="A56" s="51">
        <v>34700</v>
      </c>
      <c r="B56">
        <v>3107.1133329313302</v>
      </c>
    </row>
    <row r="57" spans="1:2" x14ac:dyDescent="0.3">
      <c r="A57" s="51">
        <v>35065</v>
      </c>
      <c r="B57">
        <v>3135.4144691711999</v>
      </c>
    </row>
    <row r="58" spans="1:2" x14ac:dyDescent="0.3">
      <c r="A58" s="51">
        <v>35431</v>
      </c>
      <c r="B58">
        <v>3277.9553455118798</v>
      </c>
    </row>
    <row r="59" spans="1:2" x14ac:dyDescent="0.3">
      <c r="A59" s="51">
        <v>35796</v>
      </c>
      <c r="B59">
        <v>3208.22349831983</v>
      </c>
    </row>
    <row r="60" spans="1:2" x14ac:dyDescent="0.3">
      <c r="A60" s="51">
        <v>36161</v>
      </c>
      <c r="B60">
        <v>3203.71351137191</v>
      </c>
    </row>
    <row r="61" spans="1:2" x14ac:dyDescent="0.3">
      <c r="A61" s="51">
        <v>36526</v>
      </c>
      <c r="B61">
        <v>3242.57915732832</v>
      </c>
    </row>
    <row r="62" spans="1:2" x14ac:dyDescent="0.3">
      <c r="A62" s="51">
        <v>36892</v>
      </c>
      <c r="B62">
        <v>3221.30206649704</v>
      </c>
    </row>
    <row r="63" spans="1:2" x14ac:dyDescent="0.3">
      <c r="A63" s="51">
        <v>37257</v>
      </c>
      <c r="B63">
        <v>3359.1631830492202</v>
      </c>
    </row>
    <row r="64" spans="1:2" x14ac:dyDescent="0.3">
      <c r="A64" s="51">
        <v>37622</v>
      </c>
      <c r="B64">
        <v>3464.3980172061201</v>
      </c>
    </row>
    <row r="65" spans="1:2" x14ac:dyDescent="0.3">
      <c r="A65" s="51">
        <v>37987</v>
      </c>
      <c r="B65">
        <v>3602.99802957048</v>
      </c>
    </row>
    <row r="66" spans="1:2" x14ac:dyDescent="0.3">
      <c r="A66" s="51">
        <v>38353</v>
      </c>
      <c r="B66">
        <v>3796.2040809937698</v>
      </c>
    </row>
    <row r="67" spans="1:2" x14ac:dyDescent="0.3">
      <c r="A67" s="51">
        <v>38718</v>
      </c>
      <c r="B67">
        <v>4047.7481800790401</v>
      </c>
    </row>
    <row r="68" spans="1:2" x14ac:dyDescent="0.3">
      <c r="A68" s="51">
        <v>39083</v>
      </c>
      <c r="B68">
        <v>4356.7392725572799</v>
      </c>
    </row>
    <row r="69" spans="1:2" x14ac:dyDescent="0.3">
      <c r="A69" s="51">
        <v>39448</v>
      </c>
      <c r="B69">
        <v>4716.1966018399498</v>
      </c>
    </row>
    <row r="70" spans="1:2" x14ac:dyDescent="0.3">
      <c r="A70" s="51">
        <v>39814</v>
      </c>
      <c r="B70">
        <v>4729.7346623660796</v>
      </c>
    </row>
    <row r="71" spans="1:2" x14ac:dyDescent="0.3">
      <c r="A71" s="51">
        <v>40179</v>
      </c>
      <c r="B71">
        <v>5082.3537061445404</v>
      </c>
    </row>
    <row r="72" spans="1:2" x14ac:dyDescent="0.3">
      <c r="A72" s="51">
        <v>40544</v>
      </c>
      <c r="B72">
        <v>5360.2273650645002</v>
      </c>
    </row>
    <row r="73" spans="1:2" x14ac:dyDescent="0.3">
      <c r="A73" s="51">
        <v>40909</v>
      </c>
      <c r="B73">
        <v>5642.5777326956104</v>
      </c>
    </row>
    <row r="74" spans="1:2" x14ac:dyDescent="0.3">
      <c r="A74" s="51">
        <v>41275</v>
      </c>
      <c r="B74">
        <v>5919.2097670423</v>
      </c>
    </row>
    <row r="75" spans="1:2" x14ac:dyDescent="0.3">
      <c r="A75" s="51">
        <v>41640</v>
      </c>
      <c r="B75">
        <v>5996.4943740113304</v>
      </c>
    </row>
    <row r="76" spans="1:2" x14ac:dyDescent="0.3">
      <c r="A76" s="51">
        <v>42005</v>
      </c>
      <c r="B76">
        <v>6114.2262109929197</v>
      </c>
    </row>
    <row r="77" spans="1:2" x14ac:dyDescent="0.3">
      <c r="A77" s="51">
        <v>42370</v>
      </c>
      <c r="B77">
        <v>6262.3680946743098</v>
      </c>
    </row>
    <row r="78" spans="1:2" x14ac:dyDescent="0.3">
      <c r="A78" s="51">
        <v>42736</v>
      </c>
      <c r="B78">
        <v>6314.2910361109898</v>
      </c>
    </row>
    <row r="79" spans="1:2" x14ac:dyDescent="0.3">
      <c r="A79" s="51">
        <v>43101</v>
      </c>
      <c r="B79">
        <v>6453.0758980291503</v>
      </c>
    </row>
    <row r="80" spans="1:2" x14ac:dyDescent="0.3">
      <c r="A80" s="51">
        <v>43466</v>
      </c>
      <c r="B80">
        <v>6489.5663868605398</v>
      </c>
    </row>
    <row r="81" spans="1:2" x14ac:dyDescent="0.3">
      <c r="A81" s="51">
        <v>43831</v>
      </c>
      <c r="B81">
        <v>5685.3708387019096</v>
      </c>
    </row>
  </sheetData>
  <hyperlinks>
    <hyperlink ref="A1" location="'Contents'!A1" display="Go to Menu Sheet" xr:uid="{1F2986D4-6AD6-4F88-B6AC-1833CAB7820B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16E26-32B4-4D55-8A55-DB54B806D2D1}">
  <dimension ref="A1:M4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3717</v>
      </c>
    </row>
    <row r="2" spans="1:13" x14ac:dyDescent="0.3">
      <c r="A2" t="s">
        <v>388</v>
      </c>
      <c r="B2" t="s">
        <v>1559</v>
      </c>
      <c r="C2" t="s">
        <v>3718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36526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36526</v>
      </c>
      <c r="B21">
        <v>60837.647223606997</v>
      </c>
    </row>
    <row r="22" spans="1:11" x14ac:dyDescent="0.3">
      <c r="A22" s="51">
        <v>36892</v>
      </c>
      <c r="B22">
        <v>60892.001255192801</v>
      </c>
    </row>
    <row r="23" spans="1:11" x14ac:dyDescent="0.3">
      <c r="A23" s="51">
        <v>37257</v>
      </c>
      <c r="B23">
        <v>62631.918846064997</v>
      </c>
    </row>
    <row r="24" spans="1:11" x14ac:dyDescent="0.3">
      <c r="A24" s="51">
        <v>37622</v>
      </c>
      <c r="B24">
        <v>61062.992780780303</v>
      </c>
    </row>
    <row r="25" spans="1:11" x14ac:dyDescent="0.3">
      <c r="A25" s="51">
        <v>37987</v>
      </c>
      <c r="B25">
        <v>65885.235160326294</v>
      </c>
    </row>
    <row r="26" spans="1:11" x14ac:dyDescent="0.3">
      <c r="A26" s="51">
        <v>38353</v>
      </c>
      <c r="B26">
        <v>61649.820266206698</v>
      </c>
    </row>
    <row r="27" spans="1:11" x14ac:dyDescent="0.3">
      <c r="A27" s="51">
        <v>38718</v>
      </c>
      <c r="B27">
        <v>65820.430453822293</v>
      </c>
    </row>
    <row r="28" spans="1:11" x14ac:dyDescent="0.3">
      <c r="A28" s="51">
        <v>39083</v>
      </c>
      <c r="B28">
        <v>65183.155827784598</v>
      </c>
    </row>
    <row r="29" spans="1:11" x14ac:dyDescent="0.3">
      <c r="A29" s="51">
        <v>39448</v>
      </c>
      <c r="B29">
        <v>65046.635065997798</v>
      </c>
    </row>
    <row r="30" spans="1:11" x14ac:dyDescent="0.3">
      <c r="A30" s="51">
        <v>39814</v>
      </c>
      <c r="B30">
        <v>63219.070397969801</v>
      </c>
    </row>
    <row r="31" spans="1:11" x14ac:dyDescent="0.3">
      <c r="A31" s="51">
        <v>40179</v>
      </c>
      <c r="B31">
        <v>67403.087677967604</v>
      </c>
    </row>
    <row r="32" spans="1:11" x14ac:dyDescent="0.3">
      <c r="A32" s="51">
        <v>40544</v>
      </c>
      <c r="B32">
        <v>69679.396519350499</v>
      </c>
    </row>
    <row r="33" spans="1:2" x14ac:dyDescent="0.3">
      <c r="A33" s="51">
        <v>40909</v>
      </c>
      <c r="B33">
        <v>67651.294035371495</v>
      </c>
    </row>
    <row r="34" spans="1:2" x14ac:dyDescent="0.3">
      <c r="A34" s="51">
        <v>41275</v>
      </c>
      <c r="B34">
        <v>67116.065927899297</v>
      </c>
    </row>
    <row r="35" spans="1:2" x14ac:dyDescent="0.3">
      <c r="A35" s="51">
        <v>41640</v>
      </c>
      <c r="B35">
        <v>67171.132006208994</v>
      </c>
    </row>
    <row r="36" spans="1:2" x14ac:dyDescent="0.3">
      <c r="A36" s="51">
        <v>42005</v>
      </c>
      <c r="B36">
        <v>67443.103242576995</v>
      </c>
    </row>
    <row r="37" spans="1:2" x14ac:dyDescent="0.3">
      <c r="A37" s="51">
        <v>42370</v>
      </c>
      <c r="B37">
        <v>67187.679683816707</v>
      </c>
    </row>
    <row r="38" spans="1:2" x14ac:dyDescent="0.3">
      <c r="A38" s="51">
        <v>42736</v>
      </c>
      <c r="B38">
        <v>64472.776302145503</v>
      </c>
    </row>
    <row r="39" spans="1:2" x14ac:dyDescent="0.3">
      <c r="A39" s="51">
        <v>43101</v>
      </c>
      <c r="B39">
        <v>63932.549858539103</v>
      </c>
    </row>
    <row r="40" spans="1:2" x14ac:dyDescent="0.3">
      <c r="A40" s="51">
        <v>43466</v>
      </c>
      <c r="B40">
        <v>63281.585305680397</v>
      </c>
    </row>
    <row r="41" spans="1:2" x14ac:dyDescent="0.3">
      <c r="A41" s="51">
        <v>43831</v>
      </c>
      <c r="B41">
        <v>59923.959657755797</v>
      </c>
    </row>
  </sheetData>
  <hyperlinks>
    <hyperlink ref="A1" location="'Contents'!A1" display="Go to Menu Sheet" xr:uid="{0EA1BCC5-7359-43E4-954E-AB8199C75AEB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B8339-FB89-4D55-BEE8-5ECEF303955D}">
  <dimension ref="A1:M52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3719</v>
      </c>
      <c r="I1" t="s">
        <v>3720</v>
      </c>
    </row>
    <row r="2" spans="1:13" x14ac:dyDescent="0.3">
      <c r="A2" t="s">
        <v>388</v>
      </c>
      <c r="B2" t="s">
        <v>1559</v>
      </c>
      <c r="C2" t="s">
        <v>3721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32509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32509</v>
      </c>
      <c r="B21">
        <v>9883.40423870425</v>
      </c>
    </row>
    <row r="22" spans="1:11" x14ac:dyDescent="0.3">
      <c r="A22" s="51">
        <v>32874</v>
      </c>
      <c r="B22">
        <v>9570.8083120318897</v>
      </c>
    </row>
    <row r="23" spans="1:11" x14ac:dyDescent="0.3">
      <c r="A23" s="51">
        <v>33239</v>
      </c>
      <c r="B23">
        <v>9061.7597830955892</v>
      </c>
    </row>
    <row r="24" spans="1:11" x14ac:dyDescent="0.3">
      <c r="A24" s="51">
        <v>33604</v>
      </c>
      <c r="B24">
        <v>7737.4814136363202</v>
      </c>
    </row>
    <row r="25" spans="1:11" x14ac:dyDescent="0.3">
      <c r="A25" s="51">
        <v>33970</v>
      </c>
      <c r="B25">
        <v>7070.5351704333398</v>
      </c>
    </row>
    <row r="26" spans="1:11" x14ac:dyDescent="0.3">
      <c r="A26" s="51">
        <v>34335</v>
      </c>
      <c r="B26">
        <v>6183.9048847777303</v>
      </c>
    </row>
    <row r="27" spans="1:11" x14ac:dyDescent="0.3">
      <c r="A27" s="51">
        <v>34700</v>
      </c>
      <c r="B27">
        <v>5928.9564361126304</v>
      </c>
    </row>
    <row r="28" spans="1:11" x14ac:dyDescent="0.3">
      <c r="A28" s="51">
        <v>35065</v>
      </c>
      <c r="B28">
        <v>5714.6259747456197</v>
      </c>
    </row>
    <row r="29" spans="1:11" x14ac:dyDescent="0.3">
      <c r="A29" s="51">
        <v>35431</v>
      </c>
      <c r="B29">
        <v>5804.21478227836</v>
      </c>
    </row>
    <row r="30" spans="1:11" x14ac:dyDescent="0.3">
      <c r="A30" s="51">
        <v>35796</v>
      </c>
      <c r="B30">
        <v>5505.6972575210102</v>
      </c>
    </row>
    <row r="31" spans="1:11" x14ac:dyDescent="0.3">
      <c r="A31" s="51">
        <v>36161</v>
      </c>
      <c r="B31">
        <v>5876.2029243397401</v>
      </c>
    </row>
    <row r="32" spans="1:11" x14ac:dyDescent="0.3">
      <c r="A32" s="51">
        <v>36526</v>
      </c>
      <c r="B32">
        <v>6491.0722271988097</v>
      </c>
    </row>
    <row r="33" spans="1:2" x14ac:dyDescent="0.3">
      <c r="A33" s="51">
        <v>36892</v>
      </c>
      <c r="B33">
        <v>6851.1136370444201</v>
      </c>
    </row>
    <row r="34" spans="1:2" x14ac:dyDescent="0.3">
      <c r="A34" s="51">
        <v>37257</v>
      </c>
      <c r="B34">
        <v>7206.1895107377804</v>
      </c>
    </row>
    <row r="35" spans="1:2" x14ac:dyDescent="0.3">
      <c r="A35" s="51">
        <v>37622</v>
      </c>
      <c r="B35">
        <v>7767.4050421995698</v>
      </c>
    </row>
    <row r="36" spans="1:2" x14ac:dyDescent="0.3">
      <c r="A36" s="51">
        <v>37987</v>
      </c>
      <c r="B36">
        <v>8360.2516495949003</v>
      </c>
    </row>
    <row r="37" spans="1:2" x14ac:dyDescent="0.3">
      <c r="A37" s="51">
        <v>38353</v>
      </c>
      <c r="B37">
        <v>8929.3010540181895</v>
      </c>
    </row>
    <row r="38" spans="1:2" x14ac:dyDescent="0.3">
      <c r="A38" s="51">
        <v>38718</v>
      </c>
      <c r="B38">
        <v>9693.1978442535292</v>
      </c>
    </row>
    <row r="39" spans="1:2" x14ac:dyDescent="0.3">
      <c r="A39" s="51">
        <v>39083</v>
      </c>
      <c r="B39">
        <v>10535.1258045942</v>
      </c>
    </row>
    <row r="40" spans="1:2" x14ac:dyDescent="0.3">
      <c r="A40" s="51">
        <v>39448</v>
      </c>
      <c r="B40">
        <v>11087.821053001</v>
      </c>
    </row>
    <row r="41" spans="1:2" x14ac:dyDescent="0.3">
      <c r="A41" s="51">
        <v>39814</v>
      </c>
      <c r="B41">
        <v>10219.894241199599</v>
      </c>
    </row>
    <row r="42" spans="1:2" x14ac:dyDescent="0.3">
      <c r="A42" s="51">
        <v>40179</v>
      </c>
      <c r="B42">
        <v>10674.995782567499</v>
      </c>
    </row>
    <row r="43" spans="1:2" x14ac:dyDescent="0.3">
      <c r="A43" s="51">
        <v>40544</v>
      </c>
      <c r="B43">
        <v>11125.3445917138</v>
      </c>
    </row>
    <row r="44" spans="1:2" x14ac:dyDescent="0.3">
      <c r="A44" s="51">
        <v>40909</v>
      </c>
      <c r="B44">
        <v>11553.5764196495</v>
      </c>
    </row>
    <row r="45" spans="1:2" x14ac:dyDescent="0.3">
      <c r="A45" s="51">
        <v>41275</v>
      </c>
      <c r="B45">
        <v>11731.381780349901</v>
      </c>
    </row>
    <row r="46" spans="1:2" x14ac:dyDescent="0.3">
      <c r="A46" s="51">
        <v>41640</v>
      </c>
      <c r="B46">
        <v>11608.7586367575</v>
      </c>
    </row>
    <row r="47" spans="1:2" x14ac:dyDescent="0.3">
      <c r="A47" s="51">
        <v>42005</v>
      </c>
      <c r="B47">
        <v>11355.236304971</v>
      </c>
    </row>
    <row r="48" spans="1:2" x14ac:dyDescent="0.3">
      <c r="A48" s="51">
        <v>42370</v>
      </c>
      <c r="B48">
        <v>11356.4000420395</v>
      </c>
    </row>
    <row r="49" spans="1:2" x14ac:dyDescent="0.3">
      <c r="A49" s="51">
        <v>42736</v>
      </c>
      <c r="B49">
        <v>11550.5251991967</v>
      </c>
    </row>
    <row r="50" spans="1:2" x14ac:dyDescent="0.3">
      <c r="A50" s="51">
        <v>43101</v>
      </c>
      <c r="B50">
        <v>11875.7332037328</v>
      </c>
    </row>
    <row r="51" spans="1:2" x14ac:dyDescent="0.3">
      <c r="A51" s="51">
        <v>43466</v>
      </c>
      <c r="B51">
        <v>12122.6072885872</v>
      </c>
    </row>
    <row r="52" spans="1:2" x14ac:dyDescent="0.3">
      <c r="A52" s="51">
        <v>43831</v>
      </c>
      <c r="B52">
        <v>11786.6213075834</v>
      </c>
    </row>
  </sheetData>
  <hyperlinks>
    <hyperlink ref="A1" location="'Contents'!A1" display="Go to Menu Sheet" xr:uid="{7D67640B-CBC4-4FE3-864B-A5B45E5A75F9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065D-681E-41CB-AA45-5B2AD4436CE5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3722</v>
      </c>
    </row>
    <row r="2" spans="1:13" x14ac:dyDescent="0.3">
      <c r="A2" t="s">
        <v>388</v>
      </c>
      <c r="B2" t="s">
        <v>1559</v>
      </c>
      <c r="C2" t="s">
        <v>3723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351.21761438295101</v>
      </c>
    </row>
    <row r="22" spans="1:11" x14ac:dyDescent="0.3">
      <c r="A22" s="51">
        <v>22282</v>
      </c>
      <c r="B22">
        <v>329.08843796098</v>
      </c>
    </row>
    <row r="23" spans="1:11" x14ac:dyDescent="0.3">
      <c r="A23" s="51">
        <v>22647</v>
      </c>
      <c r="B23">
        <v>359.83368597424101</v>
      </c>
    </row>
    <row r="24" spans="1:11" x14ac:dyDescent="0.3">
      <c r="A24" s="51">
        <v>23012</v>
      </c>
      <c r="B24">
        <v>319.01259106582597</v>
      </c>
    </row>
    <row r="25" spans="1:11" x14ac:dyDescent="0.3">
      <c r="A25" s="51">
        <v>23377</v>
      </c>
      <c r="B25">
        <v>274.05494085856799</v>
      </c>
    </row>
    <row r="26" spans="1:11" x14ac:dyDescent="0.3">
      <c r="A26" s="51">
        <v>23743</v>
      </c>
      <c r="B26">
        <v>286.80435409428298</v>
      </c>
    </row>
    <row r="27" spans="1:11" x14ac:dyDescent="0.3">
      <c r="A27" s="51">
        <v>24108</v>
      </c>
      <c r="B27">
        <v>298.94749120647901</v>
      </c>
    </row>
    <row r="28" spans="1:11" x14ac:dyDescent="0.3">
      <c r="A28" s="51">
        <v>24473</v>
      </c>
      <c r="B28">
        <v>310.35210509759702</v>
      </c>
    </row>
    <row r="29" spans="1:11" x14ac:dyDescent="0.3">
      <c r="A29" s="51">
        <v>24838</v>
      </c>
      <c r="B29">
        <v>321.86926257868498</v>
      </c>
    </row>
    <row r="30" spans="1:11" x14ac:dyDescent="0.3">
      <c r="A30" s="51">
        <v>25204</v>
      </c>
      <c r="B30">
        <v>346.17746416602898</v>
      </c>
    </row>
    <row r="31" spans="1:11" x14ac:dyDescent="0.3">
      <c r="A31" s="51">
        <v>25569</v>
      </c>
      <c r="B31">
        <v>355.80836447273299</v>
      </c>
    </row>
    <row r="32" spans="1:11" x14ac:dyDescent="0.3">
      <c r="A32" s="51">
        <v>25934</v>
      </c>
      <c r="B32">
        <v>349.49079677371498</v>
      </c>
    </row>
    <row r="33" spans="1:2" x14ac:dyDescent="0.3">
      <c r="A33" s="51">
        <v>26299</v>
      </c>
      <c r="B33">
        <v>340.23375290174101</v>
      </c>
    </row>
    <row r="34" spans="1:2" x14ac:dyDescent="0.3">
      <c r="A34" s="51">
        <v>26665</v>
      </c>
      <c r="B34">
        <v>341.71653317112799</v>
      </c>
    </row>
    <row r="35" spans="1:2" x14ac:dyDescent="0.3">
      <c r="A35" s="51">
        <v>27030</v>
      </c>
      <c r="B35">
        <v>336.28382626778898</v>
      </c>
    </row>
    <row r="36" spans="1:2" x14ac:dyDescent="0.3">
      <c r="A36" s="51">
        <v>27395</v>
      </c>
      <c r="B36">
        <v>319.13504354617402</v>
      </c>
    </row>
    <row r="37" spans="1:2" x14ac:dyDescent="0.3">
      <c r="A37" s="51">
        <v>27760</v>
      </c>
      <c r="B37">
        <v>369.41339302201999</v>
      </c>
    </row>
    <row r="38" spans="1:2" x14ac:dyDescent="0.3">
      <c r="A38" s="51">
        <v>28126</v>
      </c>
      <c r="B38">
        <v>364.69828725775301</v>
      </c>
    </row>
    <row r="39" spans="1:2" x14ac:dyDescent="0.3">
      <c r="A39" s="51">
        <v>28491</v>
      </c>
      <c r="B39">
        <v>385.04562561287901</v>
      </c>
    </row>
    <row r="40" spans="1:2" x14ac:dyDescent="0.3">
      <c r="A40" s="51">
        <v>28856</v>
      </c>
      <c r="B40">
        <v>416.39361264330699</v>
      </c>
    </row>
    <row r="41" spans="1:2" x14ac:dyDescent="0.3">
      <c r="A41" s="51">
        <v>29221</v>
      </c>
      <c r="B41">
        <v>438.30542150908599</v>
      </c>
    </row>
    <row r="42" spans="1:2" x14ac:dyDescent="0.3">
      <c r="A42" s="51">
        <v>29587</v>
      </c>
      <c r="B42">
        <v>446.87606828846702</v>
      </c>
    </row>
    <row r="43" spans="1:2" x14ac:dyDescent="0.3">
      <c r="A43" s="51">
        <v>29952</v>
      </c>
      <c r="B43">
        <v>440.455448398486</v>
      </c>
    </row>
    <row r="44" spans="1:2" x14ac:dyDescent="0.3">
      <c r="A44" s="51">
        <v>30317</v>
      </c>
      <c r="B44">
        <v>451.528161749064</v>
      </c>
    </row>
    <row r="45" spans="1:2" x14ac:dyDescent="0.3">
      <c r="A45" s="51">
        <v>30682</v>
      </c>
      <c r="B45">
        <v>416.86140920936998</v>
      </c>
    </row>
    <row r="46" spans="1:2" x14ac:dyDescent="0.3">
      <c r="A46" s="51">
        <v>31048</v>
      </c>
      <c r="B46">
        <v>417.93633773764998</v>
      </c>
    </row>
    <row r="47" spans="1:2" x14ac:dyDescent="0.3">
      <c r="A47" s="51">
        <v>31413</v>
      </c>
      <c r="B47">
        <v>420.49840218084501</v>
      </c>
    </row>
    <row r="48" spans="1:2" x14ac:dyDescent="0.3">
      <c r="A48" s="51">
        <v>31778</v>
      </c>
      <c r="B48">
        <v>399.548975006744</v>
      </c>
    </row>
    <row r="49" spans="1:2" x14ac:dyDescent="0.3">
      <c r="A49" s="51">
        <v>32143</v>
      </c>
      <c r="B49">
        <v>399.36896191234399</v>
      </c>
    </row>
    <row r="50" spans="1:2" x14ac:dyDescent="0.3">
      <c r="A50" s="51">
        <v>32509</v>
      </c>
      <c r="B50">
        <v>388.86588929574498</v>
      </c>
    </row>
    <row r="51" spans="1:2" x14ac:dyDescent="0.3">
      <c r="A51" s="51">
        <v>32874</v>
      </c>
      <c r="B51">
        <v>378.91622555045001</v>
      </c>
    </row>
    <row r="52" spans="1:2" x14ac:dyDescent="0.3">
      <c r="A52" s="51">
        <v>33239</v>
      </c>
      <c r="B52">
        <v>380.07613653511902</v>
      </c>
    </row>
    <row r="53" spans="1:2" x14ac:dyDescent="0.3">
      <c r="A53" s="51">
        <v>33604</v>
      </c>
      <c r="B53">
        <v>425.31326001117702</v>
      </c>
    </row>
    <row r="54" spans="1:2" x14ac:dyDescent="0.3">
      <c r="A54" s="51">
        <v>33970</v>
      </c>
      <c r="B54">
        <v>418.184851884946</v>
      </c>
    </row>
    <row r="55" spans="1:2" x14ac:dyDescent="0.3">
      <c r="A55" s="51">
        <v>34335</v>
      </c>
      <c r="B55">
        <v>219.53351118803999</v>
      </c>
    </row>
    <row r="56" spans="1:2" x14ac:dyDescent="0.3">
      <c r="A56" s="51">
        <v>34700</v>
      </c>
      <c r="B56">
        <v>301.93642581186901</v>
      </c>
    </row>
    <row r="57" spans="1:2" x14ac:dyDescent="0.3">
      <c r="A57" s="51">
        <v>35065</v>
      </c>
      <c r="B57">
        <v>330.42122233464102</v>
      </c>
    </row>
    <row r="58" spans="1:2" x14ac:dyDescent="0.3">
      <c r="A58" s="51">
        <v>35431</v>
      </c>
      <c r="B58">
        <v>352.34749586240201</v>
      </c>
    </row>
    <row r="59" spans="1:2" x14ac:dyDescent="0.3">
      <c r="A59" s="51">
        <v>35796</v>
      </c>
      <c r="B59">
        <v>353.65387300915501</v>
      </c>
    </row>
    <row r="60" spans="1:2" x14ac:dyDescent="0.3">
      <c r="A60" s="51">
        <v>36161</v>
      </c>
      <c r="B60">
        <v>342.55452328705599</v>
      </c>
    </row>
    <row r="61" spans="1:2" x14ac:dyDescent="0.3">
      <c r="A61" s="51">
        <v>36526</v>
      </c>
      <c r="B61">
        <v>350.99448072569101</v>
      </c>
    </row>
    <row r="62" spans="1:2" x14ac:dyDescent="0.3">
      <c r="A62" s="51">
        <v>36892</v>
      </c>
      <c r="B62">
        <v>367.01417417540398</v>
      </c>
    </row>
    <row r="63" spans="1:2" x14ac:dyDescent="0.3">
      <c r="A63" s="51">
        <v>37257</v>
      </c>
      <c r="B63">
        <v>405.773076758245</v>
      </c>
    </row>
    <row r="64" spans="1:2" x14ac:dyDescent="0.3">
      <c r="A64" s="51">
        <v>37622</v>
      </c>
      <c r="B64">
        <v>408.40463390386799</v>
      </c>
    </row>
    <row r="65" spans="1:2" x14ac:dyDescent="0.3">
      <c r="A65" s="51">
        <v>37987</v>
      </c>
      <c r="B65">
        <v>432.58535548409498</v>
      </c>
    </row>
    <row r="66" spans="1:2" x14ac:dyDescent="0.3">
      <c r="A66" s="51">
        <v>38353</v>
      </c>
      <c r="B66">
        <v>464.60497976805601</v>
      </c>
    </row>
    <row r="67" spans="1:2" x14ac:dyDescent="0.3">
      <c r="A67" s="51">
        <v>38718</v>
      </c>
      <c r="B67">
        <v>496.07608791119202</v>
      </c>
    </row>
    <row r="68" spans="1:2" x14ac:dyDescent="0.3">
      <c r="A68" s="51">
        <v>39083</v>
      </c>
      <c r="B68">
        <v>520.67655549452797</v>
      </c>
    </row>
    <row r="69" spans="1:2" x14ac:dyDescent="0.3">
      <c r="A69" s="51">
        <v>39448</v>
      </c>
      <c r="B69">
        <v>563.551459376102</v>
      </c>
    </row>
    <row r="70" spans="1:2" x14ac:dyDescent="0.3">
      <c r="A70" s="51">
        <v>39814</v>
      </c>
      <c r="B70">
        <v>582.95792023488696</v>
      </c>
    </row>
    <row r="71" spans="1:2" x14ac:dyDescent="0.3">
      <c r="A71" s="51">
        <v>40179</v>
      </c>
      <c r="B71">
        <v>609.72491702025195</v>
      </c>
    </row>
    <row r="72" spans="1:2" x14ac:dyDescent="0.3">
      <c r="A72" s="51">
        <v>40544</v>
      </c>
      <c r="B72">
        <v>642.00655199287598</v>
      </c>
    </row>
    <row r="73" spans="1:2" x14ac:dyDescent="0.3">
      <c r="A73" s="51">
        <v>40909</v>
      </c>
      <c r="B73">
        <v>680.53810046794695</v>
      </c>
    </row>
    <row r="74" spans="1:2" x14ac:dyDescent="0.3">
      <c r="A74" s="51">
        <v>41275</v>
      </c>
      <c r="B74">
        <v>695.39695846609402</v>
      </c>
    </row>
    <row r="75" spans="1:2" x14ac:dyDescent="0.3">
      <c r="A75" s="51">
        <v>41640</v>
      </c>
      <c r="B75">
        <v>720.15919983220999</v>
      </c>
    </row>
    <row r="76" spans="1:2" x14ac:dyDescent="0.3">
      <c r="A76" s="51">
        <v>42005</v>
      </c>
      <c r="B76">
        <v>764.26055631571899</v>
      </c>
    </row>
    <row r="77" spans="1:2" x14ac:dyDescent="0.3">
      <c r="A77" s="51">
        <v>42370</v>
      </c>
      <c r="B77">
        <v>789.08709873332896</v>
      </c>
    </row>
    <row r="78" spans="1:2" x14ac:dyDescent="0.3">
      <c r="A78" s="51">
        <v>42736</v>
      </c>
      <c r="B78">
        <v>799.08856543693298</v>
      </c>
    </row>
    <row r="79" spans="1:2" x14ac:dyDescent="0.3">
      <c r="A79" s="51">
        <v>43101</v>
      </c>
      <c r="B79">
        <v>845.00531708881795</v>
      </c>
    </row>
    <row r="80" spans="1:2" x14ac:dyDescent="0.3">
      <c r="A80" s="51">
        <v>43466</v>
      </c>
      <c r="B80">
        <v>901.14395469987505</v>
      </c>
    </row>
    <row r="81" spans="1:2" x14ac:dyDescent="0.3">
      <c r="A81" s="51">
        <v>43831</v>
      </c>
      <c r="B81">
        <v>849.03510382097704</v>
      </c>
    </row>
  </sheetData>
  <hyperlinks>
    <hyperlink ref="A1" location="'Contents'!A1" display="Go to Menu Sheet" xr:uid="{8D2E4E28-6E31-4933-BABA-31F353FE237F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4BF93-6D46-4BFB-ABD6-BDE1F43D1BA1}">
  <dimension ref="A1"/>
  <sheetViews>
    <sheetView workbookViewId="0"/>
  </sheetViews>
  <sheetFormatPr defaultRowHeight="14" x14ac:dyDescent="0.3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26E4E-2DFD-4BBE-8E42-F193971E7D21}">
  <dimension ref="A1:M73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3724</v>
      </c>
      <c r="H1" t="s">
        <v>3725</v>
      </c>
    </row>
    <row r="2" spans="1:13" x14ac:dyDescent="0.3">
      <c r="A2" t="s">
        <v>388</v>
      </c>
      <c r="B2" t="s">
        <v>1559</v>
      </c>
      <c r="C2" t="s">
        <v>3726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24838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24838</v>
      </c>
      <c r="B21">
        <v>14252.638283746401</v>
      </c>
    </row>
    <row r="22" spans="1:11" x14ac:dyDescent="0.3">
      <c r="A22" s="51">
        <v>25204</v>
      </c>
      <c r="B22">
        <v>14540.8098822803</v>
      </c>
    </row>
    <row r="23" spans="1:11" x14ac:dyDescent="0.3">
      <c r="A23" s="51">
        <v>25569</v>
      </c>
      <c r="B23">
        <v>22133.912012386099</v>
      </c>
    </row>
    <row r="24" spans="1:11" x14ac:dyDescent="0.3">
      <c r="A24" s="51">
        <v>25934</v>
      </c>
      <c r="B24">
        <v>25518.706261306801</v>
      </c>
    </row>
    <row r="25" spans="1:11" x14ac:dyDescent="0.3">
      <c r="A25" s="51">
        <v>26299</v>
      </c>
      <c r="B25">
        <v>29935.787231659899</v>
      </c>
    </row>
    <row r="26" spans="1:11" x14ac:dyDescent="0.3">
      <c r="A26" s="51">
        <v>26665</v>
      </c>
      <c r="B26">
        <v>35405.047592958603</v>
      </c>
    </row>
    <row r="27" spans="1:11" x14ac:dyDescent="0.3">
      <c r="A27" s="51">
        <v>27030</v>
      </c>
      <c r="B27">
        <v>39152.084037328998</v>
      </c>
    </row>
    <row r="28" spans="1:11" x14ac:dyDescent="0.3">
      <c r="A28" s="51">
        <v>27395</v>
      </c>
      <c r="B28">
        <v>33902.460363699502</v>
      </c>
    </row>
    <row r="29" spans="1:11" x14ac:dyDescent="0.3">
      <c r="A29" s="51">
        <v>27760</v>
      </c>
      <c r="B29">
        <v>37981.319324026197</v>
      </c>
    </row>
    <row r="30" spans="1:11" x14ac:dyDescent="0.3">
      <c r="A30" s="51">
        <v>28126</v>
      </c>
      <c r="B30">
        <v>38669.537740534499</v>
      </c>
    </row>
    <row r="31" spans="1:11" x14ac:dyDescent="0.3">
      <c r="A31" s="51">
        <v>28491</v>
      </c>
      <c r="B31">
        <v>34789.683326206097</v>
      </c>
    </row>
    <row r="32" spans="1:11" x14ac:dyDescent="0.3">
      <c r="A32" s="51">
        <v>28856</v>
      </c>
      <c r="B32">
        <v>36843.927030609499</v>
      </c>
    </row>
    <row r="33" spans="1:2" x14ac:dyDescent="0.3">
      <c r="A33" s="51">
        <v>29221</v>
      </c>
      <c r="B33">
        <v>36703.167737737203</v>
      </c>
    </row>
    <row r="34" spans="1:2" x14ac:dyDescent="0.3">
      <c r="A34" s="51">
        <v>29587</v>
      </c>
      <c r="B34">
        <v>35165.550314321103</v>
      </c>
    </row>
    <row r="35" spans="1:2" x14ac:dyDescent="0.3">
      <c r="A35" s="51">
        <v>29952</v>
      </c>
      <c r="B35">
        <v>26158.200444024798</v>
      </c>
    </row>
    <row r="36" spans="1:2" x14ac:dyDescent="0.3">
      <c r="A36" s="51">
        <v>30317</v>
      </c>
      <c r="B36">
        <v>20622.713036307599</v>
      </c>
    </row>
    <row r="37" spans="1:2" x14ac:dyDescent="0.3">
      <c r="A37" s="51">
        <v>30682</v>
      </c>
      <c r="B37">
        <v>18525.132333915899</v>
      </c>
    </row>
    <row r="38" spans="1:2" x14ac:dyDescent="0.3">
      <c r="A38" s="51">
        <v>31048</v>
      </c>
      <c r="B38">
        <v>15818.837047025299</v>
      </c>
    </row>
    <row r="39" spans="1:2" x14ac:dyDescent="0.3">
      <c r="A39" s="51">
        <v>31413</v>
      </c>
      <c r="B39">
        <v>17604.062870752099</v>
      </c>
    </row>
    <row r="40" spans="1:2" x14ac:dyDescent="0.3">
      <c r="A40" s="51">
        <v>31778</v>
      </c>
      <c r="B40">
        <v>15695.1929904065</v>
      </c>
    </row>
    <row r="41" spans="1:2" x14ac:dyDescent="0.3">
      <c r="A41" s="51">
        <v>32143</v>
      </c>
      <c r="B41">
        <v>17017.1523980764</v>
      </c>
    </row>
    <row r="42" spans="1:2" x14ac:dyDescent="0.3">
      <c r="A42" s="51">
        <v>32509</v>
      </c>
      <c r="B42">
        <v>16287.1946515867</v>
      </c>
    </row>
    <row r="43" spans="1:2" x14ac:dyDescent="0.3">
      <c r="A43" s="51">
        <v>32874</v>
      </c>
      <c r="B43">
        <v>18105.9075484528</v>
      </c>
    </row>
    <row r="44" spans="1:2" x14ac:dyDescent="0.3">
      <c r="A44" s="51">
        <v>33239</v>
      </c>
      <c r="B44">
        <v>20154.1675299089</v>
      </c>
    </row>
    <row r="45" spans="1:2" x14ac:dyDescent="0.3">
      <c r="A45" s="51">
        <v>33604</v>
      </c>
      <c r="B45">
        <v>20339.383240482199</v>
      </c>
    </row>
    <row r="46" spans="1:2" x14ac:dyDescent="0.3">
      <c r="A46" s="51">
        <v>33970</v>
      </c>
      <c r="B46">
        <v>19519.200820187401</v>
      </c>
    </row>
    <row r="47" spans="1:2" x14ac:dyDescent="0.3">
      <c r="A47" s="51">
        <v>34335</v>
      </c>
      <c r="B47">
        <v>19142.060693677999</v>
      </c>
    </row>
    <row r="48" spans="1:2" x14ac:dyDescent="0.3">
      <c r="A48" s="51">
        <v>34700</v>
      </c>
      <c r="B48">
        <v>18745.963076480799</v>
      </c>
    </row>
    <row r="49" spans="1:2" x14ac:dyDescent="0.3">
      <c r="A49" s="51">
        <v>35065</v>
      </c>
      <c r="B49">
        <v>18841.034042155701</v>
      </c>
    </row>
    <row r="50" spans="1:2" x14ac:dyDescent="0.3">
      <c r="A50" s="51">
        <v>35431</v>
      </c>
      <c r="B50">
        <v>18682.591792715801</v>
      </c>
    </row>
    <row r="51" spans="1:2" x14ac:dyDescent="0.3">
      <c r="A51" s="51">
        <v>35796</v>
      </c>
      <c r="B51">
        <v>18857.634765196901</v>
      </c>
    </row>
    <row r="52" spans="1:2" x14ac:dyDescent="0.3">
      <c r="A52" s="51">
        <v>36161</v>
      </c>
      <c r="B52">
        <v>17778.413230972801</v>
      </c>
    </row>
    <row r="53" spans="1:2" x14ac:dyDescent="0.3">
      <c r="A53" s="51">
        <v>36526</v>
      </c>
      <c r="B53">
        <v>18352.032537270599</v>
      </c>
    </row>
    <row r="54" spans="1:2" x14ac:dyDescent="0.3">
      <c r="A54" s="51">
        <v>36892</v>
      </c>
      <c r="B54">
        <v>17669.1172982756</v>
      </c>
    </row>
    <row r="55" spans="1:2" x14ac:dyDescent="0.3">
      <c r="A55" s="51">
        <v>37257</v>
      </c>
      <c r="B55">
        <v>16696.405980530999</v>
      </c>
    </row>
    <row r="56" spans="1:2" x14ac:dyDescent="0.3">
      <c r="A56" s="51">
        <v>37622</v>
      </c>
      <c r="B56">
        <v>18034.730420200998</v>
      </c>
    </row>
    <row r="57" spans="1:2" x14ac:dyDescent="0.3">
      <c r="A57" s="51">
        <v>37987</v>
      </c>
      <c r="B57">
        <v>18901.012651281701</v>
      </c>
    </row>
    <row r="58" spans="1:2" x14ac:dyDescent="0.3">
      <c r="A58" s="51">
        <v>38353</v>
      </c>
      <c r="B58">
        <v>19381.8613610432</v>
      </c>
    </row>
    <row r="59" spans="1:2" x14ac:dyDescent="0.3">
      <c r="A59" s="51">
        <v>38718</v>
      </c>
      <c r="B59">
        <v>19367.5832670854</v>
      </c>
    </row>
    <row r="60" spans="1:2" x14ac:dyDescent="0.3">
      <c r="A60" s="51">
        <v>39083</v>
      </c>
      <c r="B60">
        <v>19187.8157475275</v>
      </c>
    </row>
    <row r="61" spans="1:2" x14ac:dyDescent="0.3">
      <c r="A61" s="51">
        <v>39448</v>
      </c>
      <c r="B61">
        <v>19832.6588821572</v>
      </c>
    </row>
    <row r="62" spans="1:2" x14ac:dyDescent="0.3">
      <c r="A62" s="51">
        <v>39814</v>
      </c>
      <c r="B62">
        <v>18883.206315720101</v>
      </c>
    </row>
    <row r="63" spans="1:2" x14ac:dyDescent="0.3">
      <c r="A63" s="51">
        <v>40179</v>
      </c>
      <c r="B63">
        <v>19262.547601025599</v>
      </c>
    </row>
    <row r="64" spans="1:2" x14ac:dyDescent="0.3">
      <c r="A64" s="51">
        <v>40544</v>
      </c>
      <c r="B64">
        <v>20553.976784610099</v>
      </c>
    </row>
    <row r="65" spans="1:2" x14ac:dyDescent="0.3">
      <c r="A65" s="51">
        <v>40909</v>
      </c>
      <c r="B65">
        <v>21006.842603211298</v>
      </c>
    </row>
    <row r="66" spans="1:2" x14ac:dyDescent="0.3">
      <c r="A66" s="51">
        <v>41275</v>
      </c>
      <c r="B66">
        <v>20929.820349147802</v>
      </c>
    </row>
    <row r="67" spans="1:2" x14ac:dyDescent="0.3">
      <c r="A67" s="51">
        <v>41640</v>
      </c>
      <c r="B67">
        <v>21087.624243096299</v>
      </c>
    </row>
    <row r="68" spans="1:2" x14ac:dyDescent="0.3">
      <c r="A68" s="51">
        <v>42005</v>
      </c>
      <c r="B68">
        <v>21399.101120907599</v>
      </c>
    </row>
    <row r="69" spans="1:2" x14ac:dyDescent="0.3">
      <c r="A69" s="51">
        <v>42370</v>
      </c>
      <c r="B69">
        <v>21269.899849601501</v>
      </c>
    </row>
    <row r="70" spans="1:2" x14ac:dyDescent="0.3">
      <c r="A70" s="51">
        <v>42736</v>
      </c>
      <c r="B70">
        <v>20692.671468897599</v>
      </c>
    </row>
    <row r="71" spans="1:2" x14ac:dyDescent="0.3">
      <c r="A71" s="51">
        <v>43101</v>
      </c>
      <c r="B71">
        <v>20818.011808764299</v>
      </c>
    </row>
    <row r="72" spans="1:2" x14ac:dyDescent="0.3">
      <c r="A72" s="51">
        <v>43466</v>
      </c>
      <c r="B72">
        <v>20542.166462224799</v>
      </c>
    </row>
    <row r="73" spans="1:2" x14ac:dyDescent="0.3">
      <c r="A73" s="51">
        <v>43831</v>
      </c>
      <c r="B73">
        <v>19390.018934309399</v>
      </c>
    </row>
  </sheetData>
  <hyperlinks>
    <hyperlink ref="A1" location="'Contents'!A1" display="Go to Menu Sheet" xr:uid="{6C6E1EBC-CC0E-48D7-B195-AE9881EC0977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C3AE2-B842-4387-B9E4-F5078E84CEC4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3728</v>
      </c>
      <c r="H1" t="s">
        <v>3729</v>
      </c>
    </row>
    <row r="2" spans="1:13" x14ac:dyDescent="0.3">
      <c r="A2" t="s">
        <v>388</v>
      </c>
      <c r="B2" t="s">
        <v>1559</v>
      </c>
      <c r="C2" t="s">
        <v>3730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4624.0770329081897</v>
      </c>
    </row>
    <row r="22" spans="1:11" x14ac:dyDescent="0.3">
      <c r="A22" s="51">
        <v>22282</v>
      </c>
      <c r="B22">
        <v>4685.4909493596297</v>
      </c>
    </row>
    <row r="23" spans="1:11" x14ac:dyDescent="0.3">
      <c r="A23" s="51">
        <v>22647</v>
      </c>
      <c r="B23">
        <v>4852.7808394989697</v>
      </c>
    </row>
    <row r="24" spans="1:11" x14ac:dyDescent="0.3">
      <c r="A24" s="51">
        <v>23012</v>
      </c>
      <c r="B24">
        <v>5081.2332600146201</v>
      </c>
    </row>
    <row r="25" spans="1:11" x14ac:dyDescent="0.3">
      <c r="A25" s="51">
        <v>23377</v>
      </c>
      <c r="B25">
        <v>5347.3409561422304</v>
      </c>
    </row>
    <row r="26" spans="1:11" x14ac:dyDescent="0.3">
      <c r="A26" s="51">
        <v>23743</v>
      </c>
      <c r="B26">
        <v>5531.7314024376401</v>
      </c>
    </row>
    <row r="27" spans="1:11" x14ac:dyDescent="0.3">
      <c r="A27" s="51">
        <v>24108</v>
      </c>
      <c r="B27">
        <v>5631.01029910956</v>
      </c>
    </row>
    <row r="28" spans="1:11" x14ac:dyDescent="0.3">
      <c r="A28" s="51">
        <v>24473</v>
      </c>
      <c r="B28">
        <v>5882.8497056738797</v>
      </c>
    </row>
    <row r="29" spans="1:11" x14ac:dyDescent="0.3">
      <c r="A29" s="51">
        <v>24838</v>
      </c>
      <c r="B29">
        <v>5970.57883281864</v>
      </c>
    </row>
    <row r="30" spans="1:11" x14ac:dyDescent="0.3">
      <c r="A30" s="51">
        <v>25204</v>
      </c>
      <c r="B30">
        <v>6091.0310570511701</v>
      </c>
    </row>
    <row r="31" spans="1:11" x14ac:dyDescent="0.3">
      <c r="A31" s="51">
        <v>25569</v>
      </c>
      <c r="B31">
        <v>6244.0813579066198</v>
      </c>
    </row>
    <row r="32" spans="1:11" x14ac:dyDescent="0.3">
      <c r="A32" s="51">
        <v>25934</v>
      </c>
      <c r="B32">
        <v>6340.1940405330597</v>
      </c>
    </row>
    <row r="33" spans="1:2" x14ac:dyDescent="0.3">
      <c r="A33" s="51">
        <v>26299</v>
      </c>
      <c r="B33">
        <v>6274.5098257336203</v>
      </c>
    </row>
    <row r="34" spans="1:2" x14ac:dyDescent="0.3">
      <c r="A34" s="51">
        <v>26665</v>
      </c>
      <c r="B34">
        <v>6388.0864613125405</v>
      </c>
    </row>
    <row r="35" spans="1:2" x14ac:dyDescent="0.3">
      <c r="A35" s="51">
        <v>27030</v>
      </c>
      <c r="B35">
        <v>6601.9265307706501</v>
      </c>
    </row>
    <row r="36" spans="1:2" x14ac:dyDescent="0.3">
      <c r="A36" s="51">
        <v>27395</v>
      </c>
      <c r="B36">
        <v>6542.6109250918598</v>
      </c>
    </row>
    <row r="37" spans="1:2" x14ac:dyDescent="0.3">
      <c r="A37" s="51">
        <v>27760</v>
      </c>
      <c r="B37">
        <v>6523.6597506753096</v>
      </c>
    </row>
    <row r="38" spans="1:2" x14ac:dyDescent="0.3">
      <c r="A38" s="51">
        <v>28126</v>
      </c>
      <c r="B38">
        <v>6359.0166010932599</v>
      </c>
    </row>
    <row r="39" spans="1:2" x14ac:dyDescent="0.3">
      <c r="A39" s="51">
        <v>28491</v>
      </c>
      <c r="B39">
        <v>6391.8741347294899</v>
      </c>
    </row>
    <row r="40" spans="1:2" x14ac:dyDescent="0.3">
      <c r="A40" s="51">
        <v>28856</v>
      </c>
      <c r="B40">
        <v>6470.05051233821</v>
      </c>
    </row>
    <row r="41" spans="1:2" x14ac:dyDescent="0.3">
      <c r="A41" s="51">
        <v>29221</v>
      </c>
      <c r="B41">
        <v>6722.1948066370396</v>
      </c>
    </row>
    <row r="42" spans="1:2" x14ac:dyDescent="0.3">
      <c r="A42" s="51">
        <v>29587</v>
      </c>
      <c r="B42">
        <v>6895.1085187632498</v>
      </c>
    </row>
    <row r="43" spans="1:2" x14ac:dyDescent="0.3">
      <c r="A43" s="51">
        <v>29952</v>
      </c>
      <c r="B43">
        <v>6682.46941812976</v>
      </c>
    </row>
    <row r="44" spans="1:2" x14ac:dyDescent="0.3">
      <c r="A44" s="51">
        <v>30317</v>
      </c>
      <c r="B44">
        <v>6380.60778512671</v>
      </c>
    </row>
    <row r="45" spans="1:2" x14ac:dyDescent="0.3">
      <c r="A45" s="51">
        <v>30682</v>
      </c>
      <c r="B45">
        <v>6527.4068540813996</v>
      </c>
    </row>
    <row r="46" spans="1:2" x14ac:dyDescent="0.3">
      <c r="A46" s="51">
        <v>31048</v>
      </c>
      <c r="B46">
        <v>6283.1113179244103</v>
      </c>
    </row>
    <row r="47" spans="1:2" x14ac:dyDescent="0.3">
      <c r="A47" s="51">
        <v>31413</v>
      </c>
      <c r="B47">
        <v>6130.9381620139302</v>
      </c>
    </row>
    <row r="48" spans="1:2" x14ac:dyDescent="0.3">
      <c r="A48" s="51">
        <v>31778</v>
      </c>
      <c r="B48">
        <v>6113.40043344682</v>
      </c>
    </row>
    <row r="49" spans="1:2" x14ac:dyDescent="0.3">
      <c r="A49" s="51">
        <v>32143</v>
      </c>
      <c r="B49">
        <v>6224.4092588032099</v>
      </c>
    </row>
    <row r="50" spans="1:2" x14ac:dyDescent="0.3">
      <c r="A50" s="51">
        <v>32509</v>
      </c>
      <c r="B50">
        <v>6226.3910730556299</v>
      </c>
    </row>
    <row r="51" spans="1:2" x14ac:dyDescent="0.3">
      <c r="A51" s="51">
        <v>32874</v>
      </c>
      <c r="B51">
        <v>6059.7982262355399</v>
      </c>
    </row>
    <row r="52" spans="1:2" x14ac:dyDescent="0.3">
      <c r="A52" s="51">
        <v>33239</v>
      </c>
      <c r="B52">
        <v>5852.0443407596204</v>
      </c>
    </row>
    <row r="53" spans="1:2" x14ac:dyDescent="0.3">
      <c r="A53" s="51">
        <v>33604</v>
      </c>
      <c r="B53">
        <v>5585.7565511891398</v>
      </c>
    </row>
    <row r="54" spans="1:2" x14ac:dyDescent="0.3">
      <c r="A54" s="51">
        <v>33970</v>
      </c>
      <c r="B54">
        <v>5517.5290242111596</v>
      </c>
    </row>
    <row r="55" spans="1:2" x14ac:dyDescent="0.3">
      <c r="A55" s="51">
        <v>34335</v>
      </c>
      <c r="B55">
        <v>5563.5002310350901</v>
      </c>
    </row>
    <row r="56" spans="1:2" x14ac:dyDescent="0.3">
      <c r="A56" s="51">
        <v>34700</v>
      </c>
      <c r="B56">
        <v>5615.2987138449498</v>
      </c>
    </row>
    <row r="57" spans="1:2" x14ac:dyDescent="0.3">
      <c r="A57" s="51">
        <v>35065</v>
      </c>
      <c r="B57">
        <v>5745.1083629995101</v>
      </c>
    </row>
    <row r="58" spans="1:2" x14ac:dyDescent="0.3">
      <c r="A58" s="51">
        <v>35431</v>
      </c>
      <c r="B58">
        <v>5792.1274973796899</v>
      </c>
    </row>
    <row r="59" spans="1:2" x14ac:dyDescent="0.3">
      <c r="A59" s="51">
        <v>35796</v>
      </c>
      <c r="B59">
        <v>5728.4988929585497</v>
      </c>
    </row>
    <row r="60" spans="1:2" x14ac:dyDescent="0.3">
      <c r="A60" s="51">
        <v>36161</v>
      </c>
      <c r="B60">
        <v>5779.15533283491</v>
      </c>
    </row>
    <row r="61" spans="1:2" x14ac:dyDescent="0.3">
      <c r="A61" s="51">
        <v>36526</v>
      </c>
      <c r="B61">
        <v>5937.6254258886702</v>
      </c>
    </row>
    <row r="62" spans="1:2" x14ac:dyDescent="0.3">
      <c r="A62" s="51">
        <v>36892</v>
      </c>
      <c r="B62">
        <v>6017.17810993889</v>
      </c>
    </row>
    <row r="63" spans="1:2" x14ac:dyDescent="0.3">
      <c r="A63" s="51">
        <v>37257</v>
      </c>
      <c r="B63">
        <v>6161.46631380485</v>
      </c>
    </row>
    <row r="64" spans="1:2" x14ac:dyDescent="0.3">
      <c r="A64" s="51">
        <v>37622</v>
      </c>
      <c r="B64">
        <v>6266.0148009637996</v>
      </c>
    </row>
    <row r="65" spans="1:2" x14ac:dyDescent="0.3">
      <c r="A65" s="51">
        <v>37987</v>
      </c>
      <c r="B65">
        <v>6472.1070340870101</v>
      </c>
    </row>
    <row r="66" spans="1:2" x14ac:dyDescent="0.3">
      <c r="A66" s="51">
        <v>38353</v>
      </c>
      <c r="B66">
        <v>6729.8283093521904</v>
      </c>
    </row>
    <row r="67" spans="1:2" x14ac:dyDescent="0.3">
      <c r="A67" s="51">
        <v>38718</v>
      </c>
      <c r="B67">
        <v>7017.7141803086897</v>
      </c>
    </row>
    <row r="68" spans="1:2" x14ac:dyDescent="0.3">
      <c r="A68" s="51">
        <v>39083</v>
      </c>
      <c r="B68">
        <v>7299.0189970700603</v>
      </c>
    </row>
    <row r="69" spans="1:2" x14ac:dyDescent="0.3">
      <c r="A69" s="51">
        <v>39448</v>
      </c>
      <c r="B69">
        <v>7432.1166114562302</v>
      </c>
    </row>
    <row r="70" spans="1:2" x14ac:dyDescent="0.3">
      <c r="A70" s="51">
        <v>39814</v>
      </c>
      <c r="B70">
        <v>7216.6794070082196</v>
      </c>
    </row>
    <row r="71" spans="1:2" x14ac:dyDescent="0.3">
      <c r="A71" s="51">
        <v>40179</v>
      </c>
      <c r="B71">
        <v>7328.6151996708404</v>
      </c>
    </row>
    <row r="72" spans="1:2" x14ac:dyDescent="0.3">
      <c r="A72" s="51">
        <v>40544</v>
      </c>
      <c r="B72">
        <v>7454.7793681845897</v>
      </c>
    </row>
    <row r="73" spans="1:2" x14ac:dyDescent="0.3">
      <c r="A73" s="51">
        <v>40909</v>
      </c>
      <c r="B73">
        <v>7500.2321426702601</v>
      </c>
    </row>
    <row r="74" spans="1:2" x14ac:dyDescent="0.3">
      <c r="A74" s="51">
        <v>41275</v>
      </c>
      <c r="B74">
        <v>7564.2901964064904</v>
      </c>
    </row>
    <row r="75" spans="1:2" x14ac:dyDescent="0.3">
      <c r="A75" s="51">
        <v>41640</v>
      </c>
      <c r="B75">
        <v>7582.9481368578499</v>
      </c>
    </row>
    <row r="76" spans="1:2" x14ac:dyDescent="0.3">
      <c r="A76" s="51">
        <v>42005</v>
      </c>
      <c r="B76">
        <v>7556.7883059469596</v>
      </c>
    </row>
    <row r="77" spans="1:2" x14ac:dyDescent="0.3">
      <c r="A77" s="51">
        <v>42370</v>
      </c>
      <c r="B77">
        <v>7476.0896052197504</v>
      </c>
    </row>
    <row r="78" spans="1:2" x14ac:dyDescent="0.3">
      <c r="A78" s="51">
        <v>42736</v>
      </c>
      <c r="B78">
        <v>7475.1667010462597</v>
      </c>
    </row>
    <row r="79" spans="1:2" x14ac:dyDescent="0.3">
      <c r="A79" s="51">
        <v>43101</v>
      </c>
      <c r="B79">
        <v>7431.9563812997303</v>
      </c>
    </row>
    <row r="80" spans="1:2" x14ac:dyDescent="0.3">
      <c r="A80" s="51">
        <v>43466</v>
      </c>
      <c r="B80">
        <v>7345.96279427019</v>
      </c>
    </row>
    <row r="81" spans="1:2" x14ac:dyDescent="0.3">
      <c r="A81" s="51">
        <v>43831</v>
      </c>
      <c r="B81">
        <v>6748.2343546492802</v>
      </c>
    </row>
  </sheetData>
  <hyperlinks>
    <hyperlink ref="A1" location="'Contents'!A1" display="Go to Menu Sheet" xr:uid="{C89650BF-0D11-45BB-999E-935654550ED0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F73C-7247-45BA-9A51-11B1960279D4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3731</v>
      </c>
    </row>
    <row r="2" spans="1:13" x14ac:dyDescent="0.3">
      <c r="A2" t="s">
        <v>388</v>
      </c>
      <c r="B2" t="s">
        <v>1559</v>
      </c>
      <c r="C2" t="s">
        <v>3732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7.8472222222222221E-2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7375.7029037556804</v>
      </c>
    </row>
    <row r="22" spans="1:11" x14ac:dyDescent="0.3">
      <c r="A22" s="51">
        <v>22282</v>
      </c>
      <c r="B22">
        <v>8172.6097545663997</v>
      </c>
    </row>
    <row r="23" spans="1:11" x14ac:dyDescent="0.3">
      <c r="A23" s="51">
        <v>22647</v>
      </c>
      <c r="B23">
        <v>8903.7698581589302</v>
      </c>
    </row>
    <row r="24" spans="1:11" x14ac:dyDescent="0.3">
      <c r="A24" s="51">
        <v>23012</v>
      </c>
      <c r="B24">
        <v>9673.0104308088194</v>
      </c>
    </row>
    <row r="25" spans="1:11" x14ac:dyDescent="0.3">
      <c r="A25" s="51">
        <v>23377</v>
      </c>
      <c r="B25">
        <v>10085.781525062899</v>
      </c>
    </row>
    <row r="26" spans="1:11" x14ac:dyDescent="0.3">
      <c r="A26" s="51">
        <v>23743</v>
      </c>
      <c r="B26">
        <v>10600.724428609699</v>
      </c>
    </row>
    <row r="27" spans="1:11" x14ac:dyDescent="0.3">
      <c r="A27" s="51">
        <v>24108</v>
      </c>
      <c r="B27">
        <v>11253.0330866557</v>
      </c>
    </row>
    <row r="28" spans="1:11" x14ac:dyDescent="0.3">
      <c r="A28" s="51">
        <v>24473</v>
      </c>
      <c r="B28">
        <v>11597.840266340299</v>
      </c>
    </row>
    <row r="29" spans="1:11" x14ac:dyDescent="0.3">
      <c r="A29" s="51">
        <v>24838</v>
      </c>
      <c r="B29">
        <v>12202.3396830976</v>
      </c>
    </row>
    <row r="30" spans="1:11" x14ac:dyDescent="0.3">
      <c r="A30" s="51">
        <v>25204</v>
      </c>
      <c r="B30">
        <v>13158.8912250309</v>
      </c>
    </row>
    <row r="31" spans="1:11" x14ac:dyDescent="0.3">
      <c r="A31" s="51">
        <v>25569</v>
      </c>
      <c r="B31">
        <v>13571.917636697201</v>
      </c>
    </row>
    <row r="32" spans="1:11" x14ac:dyDescent="0.3">
      <c r="A32" s="51">
        <v>25934</v>
      </c>
      <c r="B32">
        <v>14032.810050845999</v>
      </c>
    </row>
    <row r="33" spans="1:2" x14ac:dyDescent="0.3">
      <c r="A33" s="51">
        <v>26299</v>
      </c>
      <c r="B33">
        <v>15009.801375974301</v>
      </c>
    </row>
    <row r="34" spans="1:2" x14ac:dyDescent="0.3">
      <c r="A34" s="51">
        <v>26665</v>
      </c>
      <c r="B34">
        <v>16001.0525289332</v>
      </c>
    </row>
    <row r="35" spans="1:2" x14ac:dyDescent="0.3">
      <c r="A35" s="51">
        <v>27030</v>
      </c>
      <c r="B35">
        <v>16716.470526539299</v>
      </c>
    </row>
    <row r="36" spans="1:2" x14ac:dyDescent="0.3">
      <c r="A36" s="51">
        <v>27395</v>
      </c>
      <c r="B36">
        <v>16626.3525940646</v>
      </c>
    </row>
    <row r="37" spans="1:2" x14ac:dyDescent="0.3">
      <c r="A37" s="51">
        <v>27760</v>
      </c>
      <c r="B37">
        <v>16995.0872723594</v>
      </c>
    </row>
    <row r="38" spans="1:2" x14ac:dyDescent="0.3">
      <c r="A38" s="51">
        <v>28126</v>
      </c>
      <c r="B38">
        <v>17298.561259337701</v>
      </c>
    </row>
    <row r="39" spans="1:2" x14ac:dyDescent="0.3">
      <c r="A39" s="51">
        <v>28491</v>
      </c>
      <c r="B39">
        <v>17383.450211323499</v>
      </c>
    </row>
    <row r="40" spans="1:2" x14ac:dyDescent="0.3">
      <c r="A40" s="51">
        <v>28856</v>
      </c>
      <c r="B40">
        <v>17238.032739403301</v>
      </c>
    </row>
    <row r="41" spans="1:2" x14ac:dyDescent="0.3">
      <c r="A41" s="51">
        <v>29221</v>
      </c>
      <c r="B41">
        <v>17477.868175837</v>
      </c>
    </row>
    <row r="42" spans="1:2" x14ac:dyDescent="0.3">
      <c r="A42" s="51">
        <v>29587</v>
      </c>
      <c r="B42">
        <v>17331.0737440292</v>
      </c>
    </row>
    <row r="43" spans="1:2" x14ac:dyDescent="0.3">
      <c r="A43" s="51">
        <v>29952</v>
      </c>
      <c r="B43">
        <v>17442.0635166393</v>
      </c>
    </row>
    <row r="44" spans="1:2" x14ac:dyDescent="0.3">
      <c r="A44" s="51">
        <v>30317</v>
      </c>
      <c r="B44">
        <v>17664.539571384201</v>
      </c>
    </row>
    <row r="45" spans="1:2" x14ac:dyDescent="0.3">
      <c r="A45" s="51">
        <v>30682</v>
      </c>
      <c r="B45">
        <v>17905.289090398299</v>
      </c>
    </row>
    <row r="46" spans="1:2" x14ac:dyDescent="0.3">
      <c r="A46" s="51">
        <v>31048</v>
      </c>
      <c r="B46">
        <v>18254.680204030301</v>
      </c>
    </row>
    <row r="47" spans="1:2" x14ac:dyDescent="0.3">
      <c r="A47" s="51">
        <v>31413</v>
      </c>
      <c r="B47">
        <v>18792.331565194399</v>
      </c>
    </row>
    <row r="48" spans="1:2" x14ac:dyDescent="0.3">
      <c r="A48" s="51">
        <v>31778</v>
      </c>
      <c r="B48">
        <v>19783.394548085998</v>
      </c>
    </row>
    <row r="49" spans="1:2" x14ac:dyDescent="0.3">
      <c r="A49" s="51">
        <v>32143</v>
      </c>
      <c r="B49">
        <v>20747.180630348099</v>
      </c>
    </row>
    <row r="50" spans="1:2" x14ac:dyDescent="0.3">
      <c r="A50" s="51">
        <v>32509</v>
      </c>
      <c r="B50">
        <v>21714.583330407801</v>
      </c>
    </row>
    <row r="51" spans="1:2" x14ac:dyDescent="0.3">
      <c r="A51" s="51">
        <v>32874</v>
      </c>
      <c r="B51">
        <v>22512.7609867992</v>
      </c>
    </row>
    <row r="52" spans="1:2" x14ac:dyDescent="0.3">
      <c r="A52" s="51">
        <v>33239</v>
      </c>
      <c r="B52">
        <v>23027.250683370399</v>
      </c>
    </row>
    <row r="53" spans="1:2" x14ac:dyDescent="0.3">
      <c r="A53" s="51">
        <v>33604</v>
      </c>
      <c r="B53">
        <v>23127.6760286182</v>
      </c>
    </row>
    <row r="54" spans="1:2" x14ac:dyDescent="0.3">
      <c r="A54" s="51">
        <v>33970</v>
      </c>
      <c r="B54">
        <v>22770.733103039202</v>
      </c>
    </row>
    <row r="55" spans="1:2" x14ac:dyDescent="0.3">
      <c r="A55" s="51">
        <v>34335</v>
      </c>
      <c r="B55">
        <v>23202.672725106</v>
      </c>
    </row>
    <row r="56" spans="1:2" x14ac:dyDescent="0.3">
      <c r="A56" s="51">
        <v>34700</v>
      </c>
      <c r="B56">
        <v>23737.484358236499</v>
      </c>
    </row>
    <row r="57" spans="1:2" x14ac:dyDescent="0.3">
      <c r="A57" s="51">
        <v>35065</v>
      </c>
      <c r="B57">
        <v>24267.736181509299</v>
      </c>
    </row>
    <row r="58" spans="1:2" x14ac:dyDescent="0.3">
      <c r="A58" s="51">
        <v>35431</v>
      </c>
      <c r="B58">
        <v>25061.012581958599</v>
      </c>
    </row>
    <row r="59" spans="1:2" x14ac:dyDescent="0.3">
      <c r="A59" s="51">
        <v>35796</v>
      </c>
      <c r="B59">
        <v>26053.905373785899</v>
      </c>
    </row>
    <row r="60" spans="1:2" x14ac:dyDescent="0.3">
      <c r="A60" s="51">
        <v>36161</v>
      </c>
      <c r="B60">
        <v>27113.732508442899</v>
      </c>
    </row>
    <row r="61" spans="1:2" x14ac:dyDescent="0.3">
      <c r="A61" s="51">
        <v>36526</v>
      </c>
      <c r="B61">
        <v>28408.806768517199</v>
      </c>
    </row>
    <row r="62" spans="1:2" x14ac:dyDescent="0.3">
      <c r="A62" s="51">
        <v>36892</v>
      </c>
      <c r="B62">
        <v>29321.888834363701</v>
      </c>
    </row>
    <row r="63" spans="1:2" x14ac:dyDescent="0.3">
      <c r="A63" s="51">
        <v>37257</v>
      </c>
      <c r="B63">
        <v>29700.155875031101</v>
      </c>
    </row>
    <row r="64" spans="1:2" x14ac:dyDescent="0.3">
      <c r="A64" s="51">
        <v>37622</v>
      </c>
      <c r="B64">
        <v>30037.624862155099</v>
      </c>
    </row>
    <row r="65" spans="1:2" x14ac:dyDescent="0.3">
      <c r="A65" s="51">
        <v>37987</v>
      </c>
      <c r="B65">
        <v>30445.748858683899</v>
      </c>
    </row>
    <row r="66" spans="1:2" x14ac:dyDescent="0.3">
      <c r="A66" s="51">
        <v>38353</v>
      </c>
      <c r="B66">
        <v>31028.996771975198</v>
      </c>
    </row>
    <row r="67" spans="1:2" x14ac:dyDescent="0.3">
      <c r="A67" s="51">
        <v>38718</v>
      </c>
      <c r="B67">
        <v>31760.6025390822</v>
      </c>
    </row>
    <row r="68" spans="1:2" x14ac:dyDescent="0.3">
      <c r="A68" s="51">
        <v>39083</v>
      </c>
      <c r="B68">
        <v>32301.969004086299</v>
      </c>
    </row>
    <row r="69" spans="1:2" x14ac:dyDescent="0.3">
      <c r="A69" s="51">
        <v>39448</v>
      </c>
      <c r="B69">
        <v>32072.764593173299</v>
      </c>
    </row>
    <row r="70" spans="1:2" x14ac:dyDescent="0.3">
      <c r="A70" s="51">
        <v>39814</v>
      </c>
      <c r="B70">
        <v>30593.609837519001</v>
      </c>
    </row>
    <row r="71" spans="1:2" x14ac:dyDescent="0.3">
      <c r="A71" s="51">
        <v>40179</v>
      </c>
      <c r="B71">
        <v>30502.719708077599</v>
      </c>
    </row>
    <row r="72" spans="1:2" x14ac:dyDescent="0.3">
      <c r="A72" s="51">
        <v>40544</v>
      </c>
      <c r="B72">
        <v>30146.9992402473</v>
      </c>
    </row>
    <row r="73" spans="1:2" x14ac:dyDescent="0.3">
      <c r="A73" s="51">
        <v>40909</v>
      </c>
      <c r="B73">
        <v>29235.8286869685</v>
      </c>
    </row>
    <row r="74" spans="1:2" x14ac:dyDescent="0.3">
      <c r="A74" s="51">
        <v>41275</v>
      </c>
      <c r="B74">
        <v>28910.755842696501</v>
      </c>
    </row>
    <row r="75" spans="1:2" x14ac:dyDescent="0.3">
      <c r="A75" s="51">
        <v>41640</v>
      </c>
      <c r="B75">
        <v>29398.610306529699</v>
      </c>
    </row>
    <row r="76" spans="1:2" x14ac:dyDescent="0.3">
      <c r="A76" s="51">
        <v>42005</v>
      </c>
      <c r="B76">
        <v>30549.791814054199</v>
      </c>
    </row>
    <row r="77" spans="1:2" x14ac:dyDescent="0.3">
      <c r="A77" s="51">
        <v>42370</v>
      </c>
      <c r="B77">
        <v>31449.284169363</v>
      </c>
    </row>
    <row r="78" spans="1:2" x14ac:dyDescent="0.3">
      <c r="A78" s="51">
        <v>42736</v>
      </c>
      <c r="B78">
        <v>32308.592013546899</v>
      </c>
    </row>
    <row r="79" spans="1:2" x14ac:dyDescent="0.3">
      <c r="A79" s="51">
        <v>43101</v>
      </c>
      <c r="B79">
        <v>32949.0781809939</v>
      </c>
    </row>
    <row r="80" spans="1:2" x14ac:dyDescent="0.3">
      <c r="A80" s="51">
        <v>43466</v>
      </c>
      <c r="B80">
        <v>33352.328962608801</v>
      </c>
    </row>
    <row r="81" spans="1:2" x14ac:dyDescent="0.3">
      <c r="A81" s="51">
        <v>43831</v>
      </c>
      <c r="B81">
        <v>29600.3523833162</v>
      </c>
    </row>
  </sheetData>
  <hyperlinks>
    <hyperlink ref="A1" location="'Contents'!A1" display="Go to Menu Sheet" xr:uid="{96839D84-EA25-49A5-AA03-B33840D9801D}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57C5-0715-4E7A-A005-C3EC65D0A173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421</v>
      </c>
    </row>
    <row r="2" spans="1:13" x14ac:dyDescent="0.3">
      <c r="A2" t="s">
        <v>388</v>
      </c>
      <c r="B2" t="s">
        <v>1559</v>
      </c>
      <c r="C2" t="s">
        <v>3733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897.401870079692</v>
      </c>
    </row>
    <row r="22" spans="1:11" x14ac:dyDescent="0.3">
      <c r="A22" s="51">
        <v>22282</v>
      </c>
      <c r="B22">
        <v>874.21667500276999</v>
      </c>
    </row>
    <row r="23" spans="1:11" x14ac:dyDescent="0.3">
      <c r="A23" s="51">
        <v>22647</v>
      </c>
      <c r="B23">
        <v>909.92706691170702</v>
      </c>
    </row>
    <row r="24" spans="1:11" x14ac:dyDescent="0.3">
      <c r="A24" s="51">
        <v>23012</v>
      </c>
      <c r="B24">
        <v>860.25101443080996</v>
      </c>
    </row>
    <row r="25" spans="1:11" x14ac:dyDescent="0.3">
      <c r="A25" s="51">
        <v>23377</v>
      </c>
      <c r="B25">
        <v>827.39927047421304</v>
      </c>
    </row>
    <row r="26" spans="1:11" x14ac:dyDescent="0.3">
      <c r="A26" s="51">
        <v>23743</v>
      </c>
      <c r="B26">
        <v>859.01501016014197</v>
      </c>
    </row>
    <row r="27" spans="1:11" x14ac:dyDescent="0.3">
      <c r="A27" s="51">
        <v>24108</v>
      </c>
      <c r="B27">
        <v>805.04504626040796</v>
      </c>
    </row>
    <row r="28" spans="1:11" x14ac:dyDescent="0.3">
      <c r="A28" s="51">
        <v>24473</v>
      </c>
      <c r="B28">
        <v>793.26295562305097</v>
      </c>
    </row>
    <row r="29" spans="1:11" x14ac:dyDescent="0.3">
      <c r="A29" s="51">
        <v>24838</v>
      </c>
      <c r="B29">
        <v>785.51790603985796</v>
      </c>
    </row>
    <row r="30" spans="1:11" x14ac:dyDescent="0.3">
      <c r="A30" s="51">
        <v>25204</v>
      </c>
      <c r="B30">
        <v>773.21695453307598</v>
      </c>
    </row>
    <row r="31" spans="1:11" x14ac:dyDescent="0.3">
      <c r="A31" s="51">
        <v>25569</v>
      </c>
      <c r="B31">
        <v>794.90849256051195</v>
      </c>
    </row>
    <row r="32" spans="1:11" x14ac:dyDescent="0.3">
      <c r="A32" s="51">
        <v>25934</v>
      </c>
      <c r="B32">
        <v>788.63328327273598</v>
      </c>
    </row>
    <row r="33" spans="1:2" x14ac:dyDescent="0.3">
      <c r="A33" s="51">
        <v>26299</v>
      </c>
      <c r="B33">
        <v>726.202032591896</v>
      </c>
    </row>
    <row r="34" spans="1:2" x14ac:dyDescent="0.3">
      <c r="A34" s="51">
        <v>26665</v>
      </c>
      <c r="B34">
        <v>708.58875030390504</v>
      </c>
    </row>
    <row r="35" spans="1:2" x14ac:dyDescent="0.3">
      <c r="A35" s="51">
        <v>27030</v>
      </c>
      <c r="B35">
        <v>765.23583448722104</v>
      </c>
    </row>
    <row r="36" spans="1:2" x14ac:dyDescent="0.3">
      <c r="A36" s="51">
        <v>27395</v>
      </c>
      <c r="B36">
        <v>857.47876357942096</v>
      </c>
    </row>
    <row r="37" spans="1:2" x14ac:dyDescent="0.3">
      <c r="A37" s="51">
        <v>27760</v>
      </c>
      <c r="B37">
        <v>968.21066888808105</v>
      </c>
    </row>
    <row r="38" spans="1:2" x14ac:dyDescent="0.3">
      <c r="A38" s="51">
        <v>28126</v>
      </c>
      <c r="B38">
        <v>995.00530367431895</v>
      </c>
    </row>
    <row r="39" spans="1:2" x14ac:dyDescent="0.3">
      <c r="A39" s="51">
        <v>28491</v>
      </c>
      <c r="B39">
        <v>905.20221429689502</v>
      </c>
    </row>
    <row r="40" spans="1:2" x14ac:dyDescent="0.3">
      <c r="A40" s="51">
        <v>28856</v>
      </c>
      <c r="B40">
        <v>831.206710456986</v>
      </c>
    </row>
    <row r="41" spans="1:2" x14ac:dyDescent="0.3">
      <c r="A41" s="51">
        <v>29221</v>
      </c>
      <c r="B41">
        <v>815.64168649710803</v>
      </c>
    </row>
    <row r="42" spans="1:2" x14ac:dyDescent="0.3">
      <c r="A42" s="51">
        <v>29587</v>
      </c>
      <c r="B42">
        <v>846.74473999419104</v>
      </c>
    </row>
    <row r="43" spans="1:2" x14ac:dyDescent="0.3">
      <c r="A43" s="51">
        <v>29952</v>
      </c>
      <c r="B43">
        <v>866.89122833358499</v>
      </c>
    </row>
    <row r="44" spans="1:2" x14ac:dyDescent="0.3">
      <c r="A44" s="51">
        <v>30317</v>
      </c>
      <c r="B44">
        <v>855.39708922106195</v>
      </c>
    </row>
    <row r="45" spans="1:2" x14ac:dyDescent="0.3">
      <c r="A45" s="51">
        <v>30682</v>
      </c>
      <c r="B45">
        <v>786.64185270589905</v>
      </c>
    </row>
    <row r="46" spans="1:2" x14ac:dyDescent="0.3">
      <c r="A46" s="51">
        <v>31048</v>
      </c>
      <c r="B46">
        <v>714.99828709583596</v>
      </c>
    </row>
    <row r="47" spans="1:2" x14ac:dyDescent="0.3">
      <c r="A47" s="51">
        <v>31413</v>
      </c>
      <c r="B47">
        <v>732.33110722379604</v>
      </c>
    </row>
    <row r="48" spans="1:2" x14ac:dyDescent="0.3">
      <c r="A48" s="51">
        <v>31778</v>
      </c>
      <c r="B48">
        <v>813.99427323350199</v>
      </c>
    </row>
    <row r="49" spans="1:2" x14ac:dyDescent="0.3">
      <c r="A49" s="51">
        <v>32143</v>
      </c>
      <c r="B49">
        <v>790.32419184975402</v>
      </c>
    </row>
    <row r="50" spans="1:2" x14ac:dyDescent="0.3">
      <c r="A50" s="51">
        <v>32509</v>
      </c>
      <c r="B50">
        <v>839.02035028902196</v>
      </c>
    </row>
    <row r="51" spans="1:2" x14ac:dyDescent="0.3">
      <c r="A51" s="51">
        <v>32874</v>
      </c>
      <c r="B51">
        <v>772.95796255667506</v>
      </c>
    </row>
    <row r="52" spans="1:2" x14ac:dyDescent="0.3">
      <c r="A52" s="51">
        <v>33239</v>
      </c>
      <c r="B52">
        <v>809.80867103744004</v>
      </c>
    </row>
    <row r="53" spans="1:2" x14ac:dyDescent="0.3">
      <c r="A53" s="51">
        <v>33604</v>
      </c>
      <c r="B53">
        <v>841.01956286450104</v>
      </c>
    </row>
    <row r="54" spans="1:2" x14ac:dyDescent="0.3">
      <c r="A54" s="51">
        <v>33970</v>
      </c>
      <c r="B54">
        <v>856.85393769405698</v>
      </c>
    </row>
    <row r="55" spans="1:2" x14ac:dyDescent="0.3">
      <c r="A55" s="51">
        <v>34335</v>
      </c>
      <c r="B55">
        <v>843.07716963147698</v>
      </c>
    </row>
    <row r="56" spans="1:2" x14ac:dyDescent="0.3">
      <c r="A56" s="51">
        <v>34700</v>
      </c>
      <c r="B56">
        <v>870.29700911162502</v>
      </c>
    </row>
    <row r="57" spans="1:2" x14ac:dyDescent="0.3">
      <c r="A57" s="51">
        <v>35065</v>
      </c>
      <c r="B57">
        <v>897.49451291251501</v>
      </c>
    </row>
    <row r="58" spans="1:2" x14ac:dyDescent="0.3">
      <c r="A58" s="51">
        <v>35431</v>
      </c>
      <c r="B58">
        <v>965.89268343352705</v>
      </c>
    </row>
    <row r="59" spans="1:2" x14ac:dyDescent="0.3">
      <c r="A59" s="51">
        <v>35796</v>
      </c>
      <c r="B59">
        <v>980.41375912806996</v>
      </c>
    </row>
    <row r="60" spans="1:2" x14ac:dyDescent="0.3">
      <c r="A60" s="51">
        <v>36161</v>
      </c>
      <c r="B60">
        <v>983.43549305386205</v>
      </c>
    </row>
    <row r="61" spans="1:2" x14ac:dyDescent="0.3">
      <c r="A61" s="51">
        <v>36526</v>
      </c>
      <c r="B61">
        <v>1017.28626259676</v>
      </c>
    </row>
    <row r="62" spans="1:2" x14ac:dyDescent="0.3">
      <c r="A62" s="51">
        <v>36892</v>
      </c>
      <c r="B62">
        <v>1053.6846919708701</v>
      </c>
    </row>
    <row r="63" spans="1:2" x14ac:dyDescent="0.3">
      <c r="A63" s="51">
        <v>37257</v>
      </c>
      <c r="B63">
        <v>1090.5427133493499</v>
      </c>
    </row>
    <row r="64" spans="1:2" x14ac:dyDescent="0.3">
      <c r="A64" s="51">
        <v>37622</v>
      </c>
      <c r="B64">
        <v>1142.5087463284699</v>
      </c>
    </row>
    <row r="65" spans="1:2" x14ac:dyDescent="0.3">
      <c r="A65" s="51">
        <v>37987</v>
      </c>
      <c r="B65">
        <v>1154.17007845227</v>
      </c>
    </row>
    <row r="66" spans="1:2" x14ac:dyDescent="0.3">
      <c r="A66" s="51">
        <v>38353</v>
      </c>
      <c r="B66">
        <v>1206.5119324178199</v>
      </c>
    </row>
    <row r="67" spans="1:2" x14ac:dyDescent="0.3">
      <c r="A67" s="51">
        <v>38718</v>
      </c>
      <c r="B67">
        <v>1291.5672712621999</v>
      </c>
    </row>
    <row r="68" spans="1:2" x14ac:dyDescent="0.3">
      <c r="A68" s="51">
        <v>39083</v>
      </c>
      <c r="B68">
        <v>1401.1967851146001</v>
      </c>
    </row>
    <row r="69" spans="1:2" x14ac:dyDescent="0.3">
      <c r="A69" s="51">
        <v>39448</v>
      </c>
      <c r="B69">
        <v>1469.96954374558</v>
      </c>
    </row>
    <row r="70" spans="1:2" x14ac:dyDescent="0.3">
      <c r="A70" s="51">
        <v>39814</v>
      </c>
      <c r="B70">
        <v>1477.7347399114999</v>
      </c>
    </row>
    <row r="71" spans="1:2" x14ac:dyDescent="0.3">
      <c r="A71" s="51">
        <v>40179</v>
      </c>
      <c r="B71">
        <v>1489.8740874400601</v>
      </c>
    </row>
    <row r="72" spans="1:2" x14ac:dyDescent="0.3">
      <c r="A72" s="51">
        <v>40544</v>
      </c>
      <c r="B72">
        <v>1629.7759103215101</v>
      </c>
    </row>
    <row r="73" spans="1:2" x14ac:dyDescent="0.3">
      <c r="A73" s="51">
        <v>40909</v>
      </c>
      <c r="B73">
        <v>1825.5780591663899</v>
      </c>
    </row>
    <row r="74" spans="1:2" x14ac:dyDescent="0.3">
      <c r="A74" s="51">
        <v>41275</v>
      </c>
      <c r="B74">
        <v>1903.44521855065</v>
      </c>
    </row>
    <row r="75" spans="1:2" x14ac:dyDescent="0.3">
      <c r="A75" s="51">
        <v>41640</v>
      </c>
      <c r="B75">
        <v>1988.9483237367299</v>
      </c>
    </row>
    <row r="76" spans="1:2" x14ac:dyDescent="0.3">
      <c r="A76" s="51">
        <v>42005</v>
      </c>
      <c r="B76">
        <v>2019.49887905692</v>
      </c>
    </row>
    <row r="77" spans="1:2" x14ac:dyDescent="0.3">
      <c r="A77" s="51">
        <v>42370</v>
      </c>
      <c r="B77">
        <v>2042.1128067367099</v>
      </c>
    </row>
    <row r="78" spans="1:2" x14ac:dyDescent="0.3">
      <c r="A78" s="51">
        <v>42736</v>
      </c>
      <c r="B78">
        <v>2086.9719457946699</v>
      </c>
    </row>
    <row r="79" spans="1:2" x14ac:dyDescent="0.3">
      <c r="A79" s="51">
        <v>43101</v>
      </c>
      <c r="B79">
        <v>2095.0479559996102</v>
      </c>
    </row>
    <row r="80" spans="1:2" x14ac:dyDescent="0.3">
      <c r="A80" s="51">
        <v>43466</v>
      </c>
      <c r="B80">
        <v>2018.40804058714</v>
      </c>
    </row>
    <row r="81" spans="1:2" x14ac:dyDescent="0.3">
      <c r="A81" s="51">
        <v>43831</v>
      </c>
      <c r="B81">
        <v>1939.93305151612</v>
      </c>
    </row>
  </sheetData>
  <hyperlinks>
    <hyperlink ref="A1" location="'Contents'!A1" display="Go to Menu Sheet" xr:uid="{04690217-43FE-43CC-8967-A6D1AAA28351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B0C39-176B-488F-ABCC-863185529009}">
  <dimension ref="A1:M6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799</v>
      </c>
    </row>
    <row r="2" spans="1:13" x14ac:dyDescent="0.3">
      <c r="A2" t="s">
        <v>388</v>
      </c>
      <c r="B2" t="s">
        <v>1559</v>
      </c>
      <c r="C2" t="s">
        <v>3734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29221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44398</v>
      </c>
      <c r="D9" s="52">
        <v>8.7500000000000008E-2</v>
      </c>
      <c r="E9" t="s">
        <v>1642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29221</v>
      </c>
      <c r="B21">
        <v>56302.563906955504</v>
      </c>
    </row>
    <row r="22" spans="1:11" x14ac:dyDescent="0.3">
      <c r="A22" s="51">
        <v>29587</v>
      </c>
      <c r="B22">
        <v>56892.0676659073</v>
      </c>
    </row>
    <row r="23" spans="1:11" x14ac:dyDescent="0.3">
      <c r="A23" s="51">
        <v>29952</v>
      </c>
      <c r="B23">
        <v>55820.006629416603</v>
      </c>
    </row>
    <row r="24" spans="1:11" x14ac:dyDescent="0.3">
      <c r="A24" s="51">
        <v>30317</v>
      </c>
      <c r="B24">
        <v>55936.377487865597</v>
      </c>
    </row>
    <row r="25" spans="1:11" x14ac:dyDescent="0.3">
      <c r="A25" s="51">
        <v>30682</v>
      </c>
      <c r="B25">
        <v>57412.652803076599</v>
      </c>
    </row>
    <row r="26" spans="1:11" x14ac:dyDescent="0.3">
      <c r="A26" s="51">
        <v>31048</v>
      </c>
      <c r="B26">
        <v>59259.586326659999</v>
      </c>
    </row>
    <row r="27" spans="1:11" x14ac:dyDescent="0.3">
      <c r="A27" s="51">
        <v>31413</v>
      </c>
      <c r="B27">
        <v>60047.706784157002</v>
      </c>
    </row>
    <row r="28" spans="1:11" x14ac:dyDescent="0.3">
      <c r="A28" s="51">
        <v>31778</v>
      </c>
      <c r="B28">
        <v>60617.801724151599</v>
      </c>
    </row>
    <row r="29" spans="1:11" x14ac:dyDescent="0.3">
      <c r="A29" s="51">
        <v>32143</v>
      </c>
      <c r="B29">
        <v>62146.187006015898</v>
      </c>
    </row>
    <row r="30" spans="1:11" x14ac:dyDescent="0.3">
      <c r="A30" s="51">
        <v>32509</v>
      </c>
      <c r="B30">
        <v>64315.4885175319</v>
      </c>
    </row>
    <row r="31" spans="1:11" x14ac:dyDescent="0.3">
      <c r="A31" s="51">
        <v>32874</v>
      </c>
      <c r="B31">
        <v>65997.638446550103</v>
      </c>
    </row>
    <row r="32" spans="1:11" x14ac:dyDescent="0.3">
      <c r="A32" s="51">
        <v>33239</v>
      </c>
      <c r="B32">
        <v>64581.005841095401</v>
      </c>
    </row>
    <row r="33" spans="1:2" x14ac:dyDescent="0.3">
      <c r="A33" s="51">
        <v>33604</v>
      </c>
      <c r="B33">
        <v>63844.963858171403</v>
      </c>
    </row>
    <row r="34" spans="1:2" x14ac:dyDescent="0.3">
      <c r="A34" s="51">
        <v>33970</v>
      </c>
      <c r="B34">
        <v>63186.452404949203</v>
      </c>
    </row>
    <row r="35" spans="1:2" x14ac:dyDescent="0.3">
      <c r="A35" s="51">
        <v>34335</v>
      </c>
      <c r="B35">
        <v>63480.7031578807</v>
      </c>
    </row>
    <row r="36" spans="1:2" x14ac:dyDescent="0.3">
      <c r="A36" s="51">
        <v>34700</v>
      </c>
      <c r="B36">
        <v>63361.136860428</v>
      </c>
    </row>
    <row r="37" spans="1:2" x14ac:dyDescent="0.3">
      <c r="A37" s="51">
        <v>35065</v>
      </c>
      <c r="B37">
        <v>63393.495889040598</v>
      </c>
    </row>
    <row r="38" spans="1:2" x14ac:dyDescent="0.3">
      <c r="A38" s="51">
        <v>35431</v>
      </c>
      <c r="B38">
        <v>64676.014250120897</v>
      </c>
    </row>
    <row r="39" spans="1:2" x14ac:dyDescent="0.3">
      <c r="A39" s="51">
        <v>35796</v>
      </c>
      <c r="B39">
        <v>66460.775990886104</v>
      </c>
    </row>
    <row r="40" spans="1:2" x14ac:dyDescent="0.3">
      <c r="A40" s="51">
        <v>36161</v>
      </c>
      <c r="B40">
        <v>67299.142090235997</v>
      </c>
    </row>
    <row r="41" spans="1:2" x14ac:dyDescent="0.3">
      <c r="A41" s="51">
        <v>36526</v>
      </c>
      <c r="B41">
        <v>69583.105164580207</v>
      </c>
    </row>
    <row r="42" spans="1:2" x14ac:dyDescent="0.3">
      <c r="A42" s="51">
        <v>36892</v>
      </c>
      <c r="B42">
        <v>70233.779542385397</v>
      </c>
    </row>
    <row r="43" spans="1:2" x14ac:dyDescent="0.3">
      <c r="A43" s="51">
        <v>37257</v>
      </c>
      <c r="B43">
        <v>69700.648909544805</v>
      </c>
    </row>
    <row r="44" spans="1:2" x14ac:dyDescent="0.3">
      <c r="A44" s="51">
        <v>37622</v>
      </c>
      <c r="B44">
        <v>69153.028844771106</v>
      </c>
    </row>
    <row r="45" spans="1:2" x14ac:dyDescent="0.3">
      <c r="A45" s="51">
        <v>37987</v>
      </c>
      <c r="B45">
        <v>70617.088447079601</v>
      </c>
    </row>
    <row r="46" spans="1:2" x14ac:dyDescent="0.3">
      <c r="A46" s="51">
        <v>38353</v>
      </c>
      <c r="B46">
        <v>72188.796860122005</v>
      </c>
    </row>
    <row r="47" spans="1:2" x14ac:dyDescent="0.3">
      <c r="A47" s="51">
        <v>38718</v>
      </c>
      <c r="B47">
        <v>74617.442059210094</v>
      </c>
    </row>
    <row r="48" spans="1:2" x14ac:dyDescent="0.3">
      <c r="A48" s="51">
        <v>39083</v>
      </c>
      <c r="B48">
        <v>76908.542635107806</v>
      </c>
    </row>
    <row r="49" spans="1:2" x14ac:dyDescent="0.3">
      <c r="A49" s="51">
        <v>39448</v>
      </c>
      <c r="B49">
        <v>78029.977705613303</v>
      </c>
    </row>
    <row r="50" spans="1:2" x14ac:dyDescent="0.3">
      <c r="A50" s="51">
        <v>39814</v>
      </c>
      <c r="B50">
        <v>75458.483272707701</v>
      </c>
    </row>
    <row r="51" spans="1:2" x14ac:dyDescent="0.3">
      <c r="A51" s="51">
        <v>40179</v>
      </c>
      <c r="B51">
        <v>77117.126014203997</v>
      </c>
    </row>
    <row r="52" spans="1:2" x14ac:dyDescent="0.3">
      <c r="A52" s="51">
        <v>40544</v>
      </c>
      <c r="B52">
        <v>77729.043319783596</v>
      </c>
    </row>
    <row r="53" spans="1:2" x14ac:dyDescent="0.3">
      <c r="A53" s="51">
        <v>40909</v>
      </c>
      <c r="B53">
        <v>77844.187787453804</v>
      </c>
    </row>
    <row r="54" spans="1:2" x14ac:dyDescent="0.3">
      <c r="A54" s="51">
        <v>41275</v>
      </c>
      <c r="B54">
        <v>78356.049804721304</v>
      </c>
    </row>
    <row r="55" spans="1:2" x14ac:dyDescent="0.3">
      <c r="A55" s="51">
        <v>41640</v>
      </c>
      <c r="B55">
        <v>79299.834010273698</v>
      </c>
    </row>
    <row r="56" spans="1:2" x14ac:dyDescent="0.3">
      <c r="A56" s="51">
        <v>42005</v>
      </c>
      <c r="B56">
        <v>79701.9809983257</v>
      </c>
    </row>
    <row r="57" spans="1:2" x14ac:dyDescent="0.3">
      <c r="A57" s="51">
        <v>42370</v>
      </c>
      <c r="B57">
        <v>80448.695899763901</v>
      </c>
    </row>
    <row r="58" spans="1:2" x14ac:dyDescent="0.3">
      <c r="A58" s="51">
        <v>42736</v>
      </c>
      <c r="B58">
        <v>80964.600567611793</v>
      </c>
    </row>
    <row r="59" spans="1:2" x14ac:dyDescent="0.3">
      <c r="A59" s="51">
        <v>43101</v>
      </c>
      <c r="B59">
        <v>82792.264221989302</v>
      </c>
    </row>
    <row r="60" spans="1:2" x14ac:dyDescent="0.3">
      <c r="A60" s="51">
        <v>43466</v>
      </c>
      <c r="B60">
        <v>83093.185222329004</v>
      </c>
    </row>
    <row r="61" spans="1:2" x14ac:dyDescent="0.3">
      <c r="A61" s="51">
        <v>43831</v>
      </c>
      <c r="B61">
        <v>80132.425588101003</v>
      </c>
    </row>
  </sheetData>
  <hyperlinks>
    <hyperlink ref="A1" location="'Contents'!A1" display="Go to Menu Sheet" xr:uid="{3485660F-8F3B-4780-AC80-926BF1BBD919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62D35-F125-4BF3-B6BF-CBCBB8B82D1D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3735</v>
      </c>
    </row>
    <row r="2" spans="1:13" x14ac:dyDescent="0.3">
      <c r="A2" t="s">
        <v>388</v>
      </c>
      <c r="B2" t="s">
        <v>1559</v>
      </c>
      <c r="C2" t="s">
        <v>3736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3174.9442003684899</v>
      </c>
    </row>
    <row r="22" spans="1:11" x14ac:dyDescent="0.3">
      <c r="A22" s="51">
        <v>22282</v>
      </c>
      <c r="B22">
        <v>3134.6782496148398</v>
      </c>
    </row>
    <row r="23" spans="1:11" x14ac:dyDescent="0.3">
      <c r="A23" s="51">
        <v>22647</v>
      </c>
      <c r="B23">
        <v>3230.5970453191999</v>
      </c>
    </row>
    <row r="24" spans="1:11" x14ac:dyDescent="0.3">
      <c r="A24" s="51">
        <v>23012</v>
      </c>
      <c r="B24">
        <v>3440.14860264459</v>
      </c>
    </row>
    <row r="25" spans="1:11" x14ac:dyDescent="0.3">
      <c r="A25" s="51">
        <v>23377</v>
      </c>
      <c r="B25">
        <v>3542.4328691929099</v>
      </c>
    </row>
    <row r="26" spans="1:11" x14ac:dyDescent="0.3">
      <c r="A26" s="51">
        <v>23743</v>
      </c>
      <c r="B26">
        <v>3556.75420897288</v>
      </c>
    </row>
    <row r="27" spans="1:11" x14ac:dyDescent="0.3">
      <c r="A27" s="51">
        <v>24108</v>
      </c>
      <c r="B27">
        <v>3862.7170900043802</v>
      </c>
    </row>
    <row r="28" spans="1:11" x14ac:dyDescent="0.3">
      <c r="A28" s="51">
        <v>24473</v>
      </c>
      <c r="B28">
        <v>3950.7924942642098</v>
      </c>
    </row>
    <row r="29" spans="1:11" x14ac:dyDescent="0.3">
      <c r="A29" s="51">
        <v>24838</v>
      </c>
      <c r="B29">
        <v>4119.8281350790503</v>
      </c>
    </row>
    <row r="30" spans="1:11" x14ac:dyDescent="0.3">
      <c r="A30" s="51">
        <v>25204</v>
      </c>
      <c r="B30">
        <v>4187.37037402849</v>
      </c>
    </row>
    <row r="31" spans="1:11" x14ac:dyDescent="0.3">
      <c r="A31" s="51">
        <v>25569</v>
      </c>
      <c r="B31">
        <v>4221.0216682846003</v>
      </c>
    </row>
    <row r="32" spans="1:11" x14ac:dyDescent="0.3">
      <c r="A32" s="51">
        <v>25934</v>
      </c>
      <c r="B32">
        <v>4350.6693479804499</v>
      </c>
    </row>
    <row r="33" spans="1:2" x14ac:dyDescent="0.3">
      <c r="A33" s="51">
        <v>26299</v>
      </c>
      <c r="B33">
        <v>4563.0312106020201</v>
      </c>
    </row>
    <row r="34" spans="1:2" x14ac:dyDescent="0.3">
      <c r="A34" s="51">
        <v>26665</v>
      </c>
      <c r="B34">
        <v>4600.6019777208503</v>
      </c>
    </row>
    <row r="35" spans="1:2" x14ac:dyDescent="0.3">
      <c r="A35" s="51">
        <v>27030</v>
      </c>
      <c r="B35">
        <v>4744.2940134435203</v>
      </c>
    </row>
    <row r="36" spans="1:2" x14ac:dyDescent="0.3">
      <c r="A36" s="51">
        <v>27395</v>
      </c>
      <c r="B36">
        <v>4967.2426486926797</v>
      </c>
    </row>
    <row r="37" spans="1:2" x14ac:dyDescent="0.3">
      <c r="A37" s="51">
        <v>27760</v>
      </c>
      <c r="B37">
        <v>5362.3215387436803</v>
      </c>
    </row>
    <row r="38" spans="1:2" x14ac:dyDescent="0.3">
      <c r="A38" s="51">
        <v>28126</v>
      </c>
      <c r="B38">
        <v>5421.07298763789</v>
      </c>
    </row>
    <row r="39" spans="1:2" x14ac:dyDescent="0.3">
      <c r="A39" s="51">
        <v>28491</v>
      </c>
      <c r="B39">
        <v>5380.6002333616098</v>
      </c>
    </row>
    <row r="40" spans="1:2" x14ac:dyDescent="0.3">
      <c r="A40" s="51">
        <v>28856</v>
      </c>
      <c r="B40">
        <v>5228.3660624306003</v>
      </c>
    </row>
    <row r="41" spans="1:2" x14ac:dyDescent="0.3">
      <c r="A41" s="51">
        <v>29221</v>
      </c>
      <c r="B41">
        <v>4986.5237922077304</v>
      </c>
    </row>
    <row r="42" spans="1:2" x14ac:dyDescent="0.3">
      <c r="A42" s="51">
        <v>29587</v>
      </c>
      <c r="B42">
        <v>5111.0327334436097</v>
      </c>
    </row>
    <row r="43" spans="1:2" x14ac:dyDescent="0.3">
      <c r="A43" s="51">
        <v>29952</v>
      </c>
      <c r="B43">
        <v>5173.8903315232001</v>
      </c>
    </row>
    <row r="44" spans="1:2" x14ac:dyDescent="0.3">
      <c r="A44" s="51">
        <v>30317</v>
      </c>
      <c r="B44">
        <v>5310.1690815867996</v>
      </c>
    </row>
    <row r="45" spans="1:2" x14ac:dyDescent="0.3">
      <c r="A45" s="51">
        <v>30682</v>
      </c>
      <c r="B45">
        <v>5544.0226574151802</v>
      </c>
    </row>
    <row r="46" spans="1:2" x14ac:dyDescent="0.3">
      <c r="A46" s="51">
        <v>31048</v>
      </c>
      <c r="B46">
        <v>5659.2172867816798</v>
      </c>
    </row>
    <row r="47" spans="1:2" x14ac:dyDescent="0.3">
      <c r="A47" s="51">
        <v>31413</v>
      </c>
      <c r="B47">
        <v>5935.8830538888396</v>
      </c>
    </row>
    <row r="48" spans="1:2" x14ac:dyDescent="0.3">
      <c r="A48" s="51">
        <v>31778</v>
      </c>
      <c r="B48">
        <v>6375.26757810463</v>
      </c>
    </row>
    <row r="49" spans="1:2" x14ac:dyDescent="0.3">
      <c r="A49" s="51">
        <v>32143</v>
      </c>
      <c r="B49">
        <v>6403.81447448789</v>
      </c>
    </row>
    <row r="50" spans="1:2" x14ac:dyDescent="0.3">
      <c r="A50" s="51">
        <v>32509</v>
      </c>
      <c r="B50">
        <v>6308.6339972401902</v>
      </c>
    </row>
    <row r="51" spans="1:2" x14ac:dyDescent="0.3">
      <c r="A51" s="51">
        <v>32874</v>
      </c>
      <c r="B51">
        <v>6774.4049421011796</v>
      </c>
    </row>
    <row r="52" spans="1:2" x14ac:dyDescent="0.3">
      <c r="A52" s="51">
        <v>33239</v>
      </c>
      <c r="B52">
        <v>6708.8789882210804</v>
      </c>
    </row>
    <row r="53" spans="1:2" x14ac:dyDescent="0.3">
      <c r="A53" s="51">
        <v>33604</v>
      </c>
      <c r="B53">
        <v>6931.89731251392</v>
      </c>
    </row>
    <row r="54" spans="1:2" x14ac:dyDescent="0.3">
      <c r="A54" s="51">
        <v>33970</v>
      </c>
      <c r="B54">
        <v>7343.0893630985902</v>
      </c>
    </row>
    <row r="55" spans="1:2" x14ac:dyDescent="0.3">
      <c r="A55" s="51">
        <v>34335</v>
      </c>
      <c r="B55">
        <v>6889.5905353394201</v>
      </c>
    </row>
    <row r="56" spans="1:2" x14ac:dyDescent="0.3">
      <c r="A56" s="51">
        <v>34700</v>
      </c>
      <c r="B56">
        <v>7315.17347792089</v>
      </c>
    </row>
    <row r="57" spans="1:2" x14ac:dyDescent="0.3">
      <c r="A57" s="51">
        <v>35065</v>
      </c>
      <c r="B57">
        <v>7731.1722733999104</v>
      </c>
    </row>
    <row r="58" spans="1:2" x14ac:dyDescent="0.3">
      <c r="A58" s="51">
        <v>35431</v>
      </c>
      <c r="B58">
        <v>8186.2384989790298</v>
      </c>
    </row>
    <row r="59" spans="1:2" x14ac:dyDescent="0.3">
      <c r="A59" s="51">
        <v>35796</v>
      </c>
      <c r="B59">
        <v>8252.2244160165301</v>
      </c>
    </row>
    <row r="60" spans="1:2" x14ac:dyDescent="0.3">
      <c r="A60" s="51">
        <v>36161</v>
      </c>
      <c r="B60">
        <v>7860.1953750148195</v>
      </c>
    </row>
    <row r="61" spans="1:2" x14ac:dyDescent="0.3">
      <c r="A61" s="51">
        <v>36526</v>
      </c>
      <c r="B61">
        <v>8278.5256485645805</v>
      </c>
    </row>
    <row r="62" spans="1:2" x14ac:dyDescent="0.3">
      <c r="A62" s="51">
        <v>36892</v>
      </c>
      <c r="B62">
        <v>7686.7894174613202</v>
      </c>
    </row>
    <row r="63" spans="1:2" x14ac:dyDescent="0.3">
      <c r="A63" s="51">
        <v>37257</v>
      </c>
      <c r="B63">
        <v>8062.6988415165197</v>
      </c>
    </row>
    <row r="64" spans="1:2" x14ac:dyDescent="0.3">
      <c r="A64" s="51">
        <v>37622</v>
      </c>
      <c r="B64">
        <v>8405.5607601553602</v>
      </c>
    </row>
    <row r="65" spans="1:2" x14ac:dyDescent="0.3">
      <c r="A65" s="51">
        <v>37987</v>
      </c>
      <c r="B65">
        <v>9102.0482993944297</v>
      </c>
    </row>
    <row r="66" spans="1:2" x14ac:dyDescent="0.3">
      <c r="A66" s="51">
        <v>38353</v>
      </c>
      <c r="B66">
        <v>9790.1356067570996</v>
      </c>
    </row>
    <row r="67" spans="1:2" x14ac:dyDescent="0.3">
      <c r="A67" s="51">
        <v>38718</v>
      </c>
      <c r="B67">
        <v>10340.404407387001</v>
      </c>
    </row>
    <row r="68" spans="1:2" x14ac:dyDescent="0.3">
      <c r="A68" s="51">
        <v>39083</v>
      </c>
      <c r="B68">
        <v>10733.131673964799</v>
      </c>
    </row>
    <row r="69" spans="1:2" x14ac:dyDescent="0.3">
      <c r="A69" s="51">
        <v>39448</v>
      </c>
      <c r="B69">
        <v>10692.0320853307</v>
      </c>
    </row>
    <row r="70" spans="1:2" x14ac:dyDescent="0.3">
      <c r="A70" s="51">
        <v>39814</v>
      </c>
      <c r="B70">
        <v>10047.525728632199</v>
      </c>
    </row>
    <row r="71" spans="1:2" x14ac:dyDescent="0.3">
      <c r="A71" s="51">
        <v>40179</v>
      </c>
      <c r="B71">
        <v>10742.7749787626</v>
      </c>
    </row>
    <row r="72" spans="1:2" x14ac:dyDescent="0.3">
      <c r="A72" s="51">
        <v>40544</v>
      </c>
      <c r="B72">
        <v>11764.411069875199</v>
      </c>
    </row>
    <row r="73" spans="1:2" x14ac:dyDescent="0.3">
      <c r="A73" s="51">
        <v>40909</v>
      </c>
      <c r="B73">
        <v>12128.2962831199</v>
      </c>
    </row>
    <row r="74" spans="1:2" x14ac:dyDescent="0.3">
      <c r="A74" s="51">
        <v>41275</v>
      </c>
      <c r="B74">
        <v>12936.633115877799</v>
      </c>
    </row>
    <row r="75" spans="1:2" x14ac:dyDescent="0.3">
      <c r="A75" s="51">
        <v>41640</v>
      </c>
      <c r="B75">
        <v>13346.4774025077</v>
      </c>
    </row>
    <row r="76" spans="1:2" x14ac:dyDescent="0.3">
      <c r="A76" s="51">
        <v>42005</v>
      </c>
      <c r="B76">
        <v>13924.1299974714</v>
      </c>
    </row>
    <row r="77" spans="1:2" x14ac:dyDescent="0.3">
      <c r="A77" s="51">
        <v>42370</v>
      </c>
      <c r="B77">
        <v>14152.828737755999</v>
      </c>
    </row>
    <row r="78" spans="1:2" x14ac:dyDescent="0.3">
      <c r="A78" s="51">
        <v>42736</v>
      </c>
      <c r="B78">
        <v>14972.881056677899</v>
      </c>
    </row>
    <row r="79" spans="1:2" x14ac:dyDescent="0.3">
      <c r="A79" s="51">
        <v>43101</v>
      </c>
      <c r="B79">
        <v>15186.830781660799</v>
      </c>
    </row>
    <row r="80" spans="1:2" x14ac:dyDescent="0.3">
      <c r="A80" s="51">
        <v>43466</v>
      </c>
      <c r="B80">
        <v>15125.8790377449</v>
      </c>
    </row>
    <row r="81" spans="1:2" x14ac:dyDescent="0.3">
      <c r="A81" s="51">
        <v>43831</v>
      </c>
      <c r="B81">
        <v>15225.614604009201</v>
      </c>
    </row>
  </sheetData>
  <hyperlinks>
    <hyperlink ref="A1" location="'Contents'!A1" display="Go to Menu Sheet" xr:uid="{DA149427-7EEC-41A8-B3F1-36AF6D5FCEEF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EC71-AE96-4864-B04A-377F4561B00E}">
  <dimension ref="A1:M59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3737</v>
      </c>
    </row>
    <row r="2" spans="1:13" x14ac:dyDescent="0.3">
      <c r="A2" t="s">
        <v>388</v>
      </c>
      <c r="B2" t="s">
        <v>1559</v>
      </c>
      <c r="C2" t="s">
        <v>3738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29952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29952</v>
      </c>
      <c r="B21">
        <v>402.07931979047999</v>
      </c>
    </row>
    <row r="22" spans="1:11" x14ac:dyDescent="0.3">
      <c r="A22" s="51">
        <v>30317</v>
      </c>
      <c r="B22">
        <v>412.18550831227401</v>
      </c>
    </row>
    <row r="23" spans="1:11" x14ac:dyDescent="0.3">
      <c r="A23" s="51">
        <v>30682</v>
      </c>
      <c r="B23">
        <v>397.81023352224599</v>
      </c>
    </row>
    <row r="24" spans="1:11" x14ac:dyDescent="0.3">
      <c r="A24" s="51">
        <v>31048</v>
      </c>
      <c r="B24">
        <v>372.06836485256798</v>
      </c>
    </row>
    <row r="25" spans="1:11" x14ac:dyDescent="0.3">
      <c r="A25" s="51">
        <v>31413</v>
      </c>
      <c r="B25">
        <v>360.855497431949</v>
      </c>
    </row>
    <row r="26" spans="1:11" x14ac:dyDescent="0.3">
      <c r="A26" s="51">
        <v>31778</v>
      </c>
      <c r="B26">
        <v>362.11830097792398</v>
      </c>
    </row>
    <row r="27" spans="1:11" x14ac:dyDescent="0.3">
      <c r="A27" s="51">
        <v>32143</v>
      </c>
      <c r="B27">
        <v>378.30702764680802</v>
      </c>
    </row>
    <row r="28" spans="1:11" x14ac:dyDescent="0.3">
      <c r="A28" s="51">
        <v>32509</v>
      </c>
      <c r="B28">
        <v>388.382664441435</v>
      </c>
    </row>
    <row r="29" spans="1:11" x14ac:dyDescent="0.3">
      <c r="A29" s="51">
        <v>32874</v>
      </c>
      <c r="B29">
        <v>399.43609518693398</v>
      </c>
    </row>
    <row r="30" spans="1:11" x14ac:dyDescent="0.3">
      <c r="A30" s="51">
        <v>33239</v>
      </c>
      <c r="B30">
        <v>407.550964905836</v>
      </c>
    </row>
    <row r="31" spans="1:11" x14ac:dyDescent="0.3">
      <c r="A31" s="51">
        <v>33604</v>
      </c>
      <c r="B31">
        <v>407.67352367377799</v>
      </c>
    </row>
    <row r="32" spans="1:11" x14ac:dyDescent="0.3">
      <c r="A32" s="51">
        <v>33970</v>
      </c>
      <c r="B32">
        <v>427.47004143698302</v>
      </c>
    </row>
    <row r="33" spans="1:2" x14ac:dyDescent="0.3">
      <c r="A33" s="51">
        <v>34335</v>
      </c>
      <c r="B33">
        <v>440.65262337893</v>
      </c>
    </row>
    <row r="34" spans="1:2" x14ac:dyDescent="0.3">
      <c r="A34" s="51">
        <v>34700</v>
      </c>
      <c r="B34">
        <v>476.51334986787401</v>
      </c>
    </row>
    <row r="35" spans="1:2" x14ac:dyDescent="0.3">
      <c r="A35" s="51">
        <v>35065</v>
      </c>
      <c r="B35">
        <v>504.43073199456398</v>
      </c>
    </row>
    <row r="36" spans="1:2" x14ac:dyDescent="0.3">
      <c r="A36" s="51">
        <v>35431</v>
      </c>
      <c r="B36">
        <v>514.91513226650795</v>
      </c>
    </row>
    <row r="37" spans="1:2" x14ac:dyDescent="0.3">
      <c r="A37" s="51">
        <v>35796</v>
      </c>
      <c r="B37">
        <v>524.77554679795799</v>
      </c>
    </row>
    <row r="38" spans="1:2" x14ac:dyDescent="0.3">
      <c r="A38" s="51">
        <v>36161</v>
      </c>
      <c r="B38">
        <v>550.69535755968002</v>
      </c>
    </row>
    <row r="39" spans="1:2" x14ac:dyDescent="0.3">
      <c r="A39" s="51">
        <v>36526</v>
      </c>
      <c r="B39">
        <v>551.24000274723801</v>
      </c>
    </row>
    <row r="40" spans="1:2" x14ac:dyDescent="0.3">
      <c r="A40" s="51">
        <v>36892</v>
      </c>
      <c r="B40">
        <v>562.25010286656504</v>
      </c>
    </row>
    <row r="41" spans="1:2" x14ac:dyDescent="0.3">
      <c r="A41" s="51">
        <v>37257</v>
      </c>
      <c r="B41">
        <v>592.44390620313004</v>
      </c>
    </row>
    <row r="42" spans="1:2" x14ac:dyDescent="0.3">
      <c r="A42" s="51">
        <v>37622</v>
      </c>
      <c r="B42">
        <v>611.04816651015403</v>
      </c>
    </row>
    <row r="43" spans="1:2" x14ac:dyDescent="0.3">
      <c r="A43" s="51">
        <v>37987</v>
      </c>
      <c r="B43">
        <v>632.18556858025897</v>
      </c>
    </row>
    <row r="44" spans="1:2" x14ac:dyDescent="0.3">
      <c r="A44" s="51">
        <v>38353</v>
      </c>
      <c r="B44">
        <v>651.257287469414</v>
      </c>
    </row>
    <row r="45" spans="1:2" x14ac:dyDescent="0.3">
      <c r="A45" s="51">
        <v>38718</v>
      </c>
      <c r="B45">
        <v>699.09788904960897</v>
      </c>
    </row>
    <row r="46" spans="1:2" x14ac:dyDescent="0.3">
      <c r="A46" s="51">
        <v>39083</v>
      </c>
      <c r="B46">
        <v>734.39366113562005</v>
      </c>
    </row>
    <row r="47" spans="1:2" x14ac:dyDescent="0.3">
      <c r="A47" s="51">
        <v>39448</v>
      </c>
      <c r="B47">
        <v>773.54845915523197</v>
      </c>
    </row>
    <row r="48" spans="1:2" x14ac:dyDescent="0.3">
      <c r="A48" s="51">
        <v>39814</v>
      </c>
      <c r="B48">
        <v>800.40272263959002</v>
      </c>
    </row>
    <row r="49" spans="1:2" x14ac:dyDescent="0.3">
      <c r="A49" s="51">
        <v>40179</v>
      </c>
      <c r="B49">
        <v>819.00746517873699</v>
      </c>
    </row>
    <row r="50" spans="1:2" x14ac:dyDescent="0.3">
      <c r="A50" s="51">
        <v>40544</v>
      </c>
      <c r="B50">
        <v>867.86233683051501</v>
      </c>
    </row>
    <row r="51" spans="1:2" x14ac:dyDescent="0.3">
      <c r="A51" s="51">
        <v>40909</v>
      </c>
      <c r="B51">
        <v>872.95339131927005</v>
      </c>
    </row>
    <row r="52" spans="1:2" x14ac:dyDescent="0.3">
      <c r="A52" s="51">
        <v>41275</v>
      </c>
      <c r="B52">
        <v>875.49119050499496</v>
      </c>
    </row>
    <row r="53" spans="1:2" x14ac:dyDescent="0.3">
      <c r="A53" s="51">
        <v>41640</v>
      </c>
      <c r="B53">
        <v>889.85664022104299</v>
      </c>
    </row>
    <row r="54" spans="1:2" x14ac:dyDescent="0.3">
      <c r="A54" s="51">
        <v>42005</v>
      </c>
      <c r="B54">
        <v>903.84745452445804</v>
      </c>
    </row>
    <row r="55" spans="1:2" x14ac:dyDescent="0.3">
      <c r="A55" s="51">
        <v>42370</v>
      </c>
      <c r="B55">
        <v>913.05327547065394</v>
      </c>
    </row>
    <row r="56" spans="1:2" x14ac:dyDescent="0.3">
      <c r="A56" s="51">
        <v>42736</v>
      </c>
      <c r="B56">
        <v>912.89520587653101</v>
      </c>
    </row>
    <row r="57" spans="1:2" x14ac:dyDescent="0.3">
      <c r="A57" s="51">
        <v>43101</v>
      </c>
      <c r="B57">
        <v>933.71507267837103</v>
      </c>
    </row>
    <row r="58" spans="1:2" x14ac:dyDescent="0.3">
      <c r="A58" s="51">
        <v>43466</v>
      </c>
      <c r="B58">
        <v>962.535451536035</v>
      </c>
    </row>
    <row r="59" spans="1:2" x14ac:dyDescent="0.3">
      <c r="A59" s="51">
        <v>43831</v>
      </c>
      <c r="B59">
        <v>958.19269822577098</v>
      </c>
    </row>
  </sheetData>
  <hyperlinks>
    <hyperlink ref="A1" location="'Contents'!A1" display="Go to Menu Sheet" xr:uid="{00D39039-DFB0-47BE-9CC5-CA234168002A}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F61A7-899E-474F-8F9C-0FAE13136B9D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3739</v>
      </c>
      <c r="I1" t="s">
        <v>3740</v>
      </c>
    </row>
    <row r="2" spans="1:13" x14ac:dyDescent="0.3">
      <c r="A2" t="s">
        <v>388</v>
      </c>
      <c r="B2" t="s">
        <v>1559</v>
      </c>
      <c r="C2" t="s">
        <v>3741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17578.137316662102</v>
      </c>
    </row>
    <row r="22" spans="1:11" x14ac:dyDescent="0.3">
      <c r="A22" s="51">
        <v>22282</v>
      </c>
      <c r="B22">
        <v>17686.791508690399</v>
      </c>
    </row>
    <row r="23" spans="1:11" x14ac:dyDescent="0.3">
      <c r="A23" s="51">
        <v>22647</v>
      </c>
      <c r="B23">
        <v>18479.278155567499</v>
      </c>
    </row>
    <row r="24" spans="1:11" x14ac:dyDescent="0.3">
      <c r="A24" s="51">
        <v>23012</v>
      </c>
      <c r="B24">
        <v>19016.7058183749</v>
      </c>
    </row>
    <row r="25" spans="1:11" x14ac:dyDescent="0.3">
      <c r="A25" s="51">
        <v>23377</v>
      </c>
      <c r="B25">
        <v>19842.135245609701</v>
      </c>
    </row>
    <row r="26" spans="1:11" x14ac:dyDescent="0.3">
      <c r="A26" s="51">
        <v>23743</v>
      </c>
      <c r="B26">
        <v>20849.738241375901</v>
      </c>
    </row>
    <row r="27" spans="1:11" x14ac:dyDescent="0.3">
      <c r="A27" s="51">
        <v>24108</v>
      </c>
      <c r="B27">
        <v>21950.002667544199</v>
      </c>
    </row>
    <row r="28" spans="1:11" x14ac:dyDescent="0.3">
      <c r="A28" s="51">
        <v>24473</v>
      </c>
      <c r="B28">
        <v>22255.097011961101</v>
      </c>
    </row>
    <row r="29" spans="1:11" x14ac:dyDescent="0.3">
      <c r="A29" s="51">
        <v>24838</v>
      </c>
      <c r="B29">
        <v>23091.625908731901</v>
      </c>
    </row>
    <row r="30" spans="1:11" x14ac:dyDescent="0.3">
      <c r="A30" s="51">
        <v>25204</v>
      </c>
      <c r="B30">
        <v>23575.942675275099</v>
      </c>
    </row>
    <row r="31" spans="1:11" x14ac:dyDescent="0.3">
      <c r="A31" s="51">
        <v>25569</v>
      </c>
      <c r="B31">
        <v>23207.219937185499</v>
      </c>
    </row>
    <row r="32" spans="1:11" x14ac:dyDescent="0.3">
      <c r="A32" s="51">
        <v>25934</v>
      </c>
      <c r="B32">
        <v>23670.345730604098</v>
      </c>
    </row>
    <row r="33" spans="1:2" x14ac:dyDescent="0.3">
      <c r="A33" s="51">
        <v>26299</v>
      </c>
      <c r="B33">
        <v>24649.844736156901</v>
      </c>
    </row>
    <row r="34" spans="1:2" x14ac:dyDescent="0.3">
      <c r="A34" s="51">
        <v>26665</v>
      </c>
      <c r="B34">
        <v>25794.1281633904</v>
      </c>
    </row>
    <row r="35" spans="1:2" x14ac:dyDescent="0.3">
      <c r="A35" s="51">
        <v>27030</v>
      </c>
      <c r="B35">
        <v>25421.36967063</v>
      </c>
    </row>
    <row r="36" spans="1:2" x14ac:dyDescent="0.3">
      <c r="A36" s="51">
        <v>27395</v>
      </c>
      <c r="B36">
        <v>25120.230850407199</v>
      </c>
    </row>
    <row r="37" spans="1:2" x14ac:dyDescent="0.3">
      <c r="A37" s="51">
        <v>27760</v>
      </c>
      <c r="B37">
        <v>26223.3764455725</v>
      </c>
    </row>
    <row r="38" spans="1:2" x14ac:dyDescent="0.3">
      <c r="A38" s="51">
        <v>28126</v>
      </c>
      <c r="B38">
        <v>27161.426685635801</v>
      </c>
    </row>
    <row r="39" spans="1:2" x14ac:dyDescent="0.3">
      <c r="A39" s="51">
        <v>28491</v>
      </c>
      <c r="B39">
        <v>28362.771796662601</v>
      </c>
    </row>
    <row r="40" spans="1:2" x14ac:dyDescent="0.3">
      <c r="A40" s="51">
        <v>28856</v>
      </c>
      <c r="B40">
        <v>28939.639935762701</v>
      </c>
    </row>
    <row r="41" spans="1:2" x14ac:dyDescent="0.3">
      <c r="A41" s="51">
        <v>29221</v>
      </c>
      <c r="B41">
        <v>28589.672729062699</v>
      </c>
    </row>
    <row r="42" spans="1:2" x14ac:dyDescent="0.3">
      <c r="A42" s="51">
        <v>29587</v>
      </c>
      <c r="B42">
        <v>29028.901495879702</v>
      </c>
    </row>
    <row r="43" spans="1:2" x14ac:dyDescent="0.3">
      <c r="A43" s="51">
        <v>29952</v>
      </c>
      <c r="B43">
        <v>28235.089668252898</v>
      </c>
    </row>
    <row r="44" spans="1:2" x14ac:dyDescent="0.3">
      <c r="A44" s="51">
        <v>30317</v>
      </c>
      <c r="B44">
        <v>29260.5861823372</v>
      </c>
    </row>
    <row r="45" spans="1:2" x14ac:dyDescent="0.3">
      <c r="A45" s="51">
        <v>30682</v>
      </c>
      <c r="B45">
        <v>31107.5596250651</v>
      </c>
    </row>
    <row r="46" spans="1:2" x14ac:dyDescent="0.3">
      <c r="A46" s="51">
        <v>31048</v>
      </c>
      <c r="B46">
        <v>32118.7594279646</v>
      </c>
    </row>
    <row r="47" spans="1:2" x14ac:dyDescent="0.3">
      <c r="A47" s="51">
        <v>31413</v>
      </c>
      <c r="B47">
        <v>32925.226675832499</v>
      </c>
    </row>
    <row r="48" spans="1:2" x14ac:dyDescent="0.3">
      <c r="A48" s="51">
        <v>31778</v>
      </c>
      <c r="B48">
        <v>33761.178839182503</v>
      </c>
    </row>
    <row r="49" spans="1:2" x14ac:dyDescent="0.3">
      <c r="A49" s="51">
        <v>32143</v>
      </c>
      <c r="B49">
        <v>34853.488468918396</v>
      </c>
    </row>
    <row r="50" spans="1:2" x14ac:dyDescent="0.3">
      <c r="A50" s="51">
        <v>32509</v>
      </c>
      <c r="B50">
        <v>35793.896503392498</v>
      </c>
    </row>
    <row r="51" spans="1:2" x14ac:dyDescent="0.3">
      <c r="A51" s="51">
        <v>32874</v>
      </c>
      <c r="B51">
        <v>36059.301631385097</v>
      </c>
    </row>
    <row r="52" spans="1:2" x14ac:dyDescent="0.3">
      <c r="A52" s="51">
        <v>33239</v>
      </c>
      <c r="B52">
        <v>35542.141103207701</v>
      </c>
    </row>
    <row r="53" spans="1:2" x14ac:dyDescent="0.3">
      <c r="A53" s="51">
        <v>33604</v>
      </c>
      <c r="B53">
        <v>36287.322863137299</v>
      </c>
    </row>
    <row r="54" spans="1:2" x14ac:dyDescent="0.3">
      <c r="A54" s="51">
        <v>33970</v>
      </c>
      <c r="B54">
        <v>36797.797647919797</v>
      </c>
    </row>
    <row r="55" spans="1:2" x14ac:dyDescent="0.3">
      <c r="A55" s="51">
        <v>34335</v>
      </c>
      <c r="B55">
        <v>37813.758179104501</v>
      </c>
    </row>
    <row r="56" spans="1:2" x14ac:dyDescent="0.3">
      <c r="A56" s="51">
        <v>34700</v>
      </c>
      <c r="B56">
        <v>38369.161842222697</v>
      </c>
    </row>
    <row r="57" spans="1:2" x14ac:dyDescent="0.3">
      <c r="A57" s="51">
        <v>35065</v>
      </c>
      <c r="B57">
        <v>39356.091799214497</v>
      </c>
    </row>
    <row r="58" spans="1:2" x14ac:dyDescent="0.3">
      <c r="A58" s="51">
        <v>35431</v>
      </c>
      <c r="B58">
        <v>40614.405606842898</v>
      </c>
    </row>
    <row r="59" spans="1:2" x14ac:dyDescent="0.3">
      <c r="A59" s="51">
        <v>35796</v>
      </c>
      <c r="B59">
        <v>41942.7095101003</v>
      </c>
    </row>
    <row r="60" spans="1:2" x14ac:dyDescent="0.3">
      <c r="A60" s="51">
        <v>36161</v>
      </c>
      <c r="B60">
        <v>43434.6926730259</v>
      </c>
    </row>
    <row r="61" spans="1:2" x14ac:dyDescent="0.3">
      <c r="A61" s="51">
        <v>36526</v>
      </c>
      <c r="B61">
        <v>44726.965397554399</v>
      </c>
    </row>
    <row r="62" spans="1:2" x14ac:dyDescent="0.3">
      <c r="A62" s="51">
        <v>36892</v>
      </c>
      <c r="B62">
        <v>44728.597473690097</v>
      </c>
    </row>
    <row r="63" spans="1:2" x14ac:dyDescent="0.3">
      <c r="A63" s="51">
        <v>37257</v>
      </c>
      <c r="B63">
        <v>45087.367277680103</v>
      </c>
    </row>
    <row r="64" spans="1:2" x14ac:dyDescent="0.3">
      <c r="A64" s="51">
        <v>37622</v>
      </c>
      <c r="B64">
        <v>45980.514584458899</v>
      </c>
    </row>
    <row r="65" spans="1:2" x14ac:dyDescent="0.3">
      <c r="A65" s="51">
        <v>37987</v>
      </c>
      <c r="B65">
        <v>47287.593770674197</v>
      </c>
    </row>
    <row r="66" spans="1:2" x14ac:dyDescent="0.3">
      <c r="A66" s="51">
        <v>38353</v>
      </c>
      <c r="B66">
        <v>48499.812376224101</v>
      </c>
    </row>
    <row r="67" spans="1:2" x14ac:dyDescent="0.3">
      <c r="A67" s="51">
        <v>38718</v>
      </c>
      <c r="B67">
        <v>49405.767296706799</v>
      </c>
    </row>
    <row r="68" spans="1:2" x14ac:dyDescent="0.3">
      <c r="A68" s="51">
        <v>39083</v>
      </c>
      <c r="B68">
        <v>49856.281489949601</v>
      </c>
    </row>
    <row r="69" spans="1:2" x14ac:dyDescent="0.3">
      <c r="A69" s="51">
        <v>39448</v>
      </c>
      <c r="B69">
        <v>49319.478864860503</v>
      </c>
    </row>
    <row r="70" spans="1:2" x14ac:dyDescent="0.3">
      <c r="A70" s="51">
        <v>39814</v>
      </c>
      <c r="B70">
        <v>47648.8132496326</v>
      </c>
    </row>
    <row r="71" spans="1:2" x14ac:dyDescent="0.3">
      <c r="A71" s="51">
        <v>40179</v>
      </c>
      <c r="B71">
        <v>48466.657602692198</v>
      </c>
    </row>
    <row r="72" spans="1:2" x14ac:dyDescent="0.3">
      <c r="A72" s="51">
        <v>40544</v>
      </c>
      <c r="B72">
        <v>48861.880465270602</v>
      </c>
    </row>
    <row r="73" spans="1:2" x14ac:dyDescent="0.3">
      <c r="A73" s="51">
        <v>40909</v>
      </c>
      <c r="B73">
        <v>49595.877723542297</v>
      </c>
    </row>
    <row r="74" spans="1:2" x14ac:dyDescent="0.3">
      <c r="A74" s="51">
        <v>41275</v>
      </c>
      <c r="B74">
        <v>50160.723489669203</v>
      </c>
    </row>
    <row r="75" spans="1:2" x14ac:dyDescent="0.3">
      <c r="A75" s="51">
        <v>41640</v>
      </c>
      <c r="B75">
        <v>51051.998136884402</v>
      </c>
    </row>
    <row r="76" spans="1:2" x14ac:dyDescent="0.3">
      <c r="A76" s="51">
        <v>42005</v>
      </c>
      <c r="B76">
        <v>52236.119345617197</v>
      </c>
    </row>
    <row r="77" spans="1:2" x14ac:dyDescent="0.3">
      <c r="A77" s="51">
        <v>42370</v>
      </c>
      <c r="B77">
        <v>52746.4728559824</v>
      </c>
    </row>
    <row r="78" spans="1:2" x14ac:dyDescent="0.3">
      <c r="A78" s="51">
        <v>42736</v>
      </c>
      <c r="B78">
        <v>53636.475383413199</v>
      </c>
    </row>
    <row r="79" spans="1:2" x14ac:dyDescent="0.3">
      <c r="A79" s="51">
        <v>43101</v>
      </c>
      <c r="B79">
        <v>54953.615152397797</v>
      </c>
    </row>
    <row r="80" spans="1:2" x14ac:dyDescent="0.3">
      <c r="A80" s="51">
        <v>43466</v>
      </c>
      <c r="B80">
        <v>55886.184210583197</v>
      </c>
    </row>
    <row r="81" spans="1:2" x14ac:dyDescent="0.3">
      <c r="A81" s="51">
        <v>43831</v>
      </c>
      <c r="B81">
        <v>53748.971432668302</v>
      </c>
    </row>
  </sheetData>
  <hyperlinks>
    <hyperlink ref="A1" location="'Contents'!A1" display="Go to Menu Sheet" xr:uid="{C03EDD5D-8BF6-4DF9-8348-543DD5C49D26}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EB687-2AEB-4DDB-A618-7066ABA93DFF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3739</v>
      </c>
      <c r="I1" t="s">
        <v>3742</v>
      </c>
    </row>
    <row r="2" spans="1:13" x14ac:dyDescent="0.3">
      <c r="A2" t="s">
        <v>388</v>
      </c>
      <c r="B2" t="s">
        <v>1559</v>
      </c>
      <c r="C2" t="s">
        <v>3743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13948.722131223099</v>
      </c>
    </row>
    <row r="22" spans="1:11" x14ac:dyDescent="0.3">
      <c r="A22" s="51">
        <v>22282</v>
      </c>
      <c r="B22">
        <v>14213.6449076029</v>
      </c>
    </row>
    <row r="23" spans="1:11" x14ac:dyDescent="0.3">
      <c r="A23" s="51">
        <v>22647</v>
      </c>
      <c r="B23">
        <v>14248.9684963822</v>
      </c>
    </row>
    <row r="24" spans="1:11" x14ac:dyDescent="0.3">
      <c r="A24" s="51">
        <v>23012</v>
      </c>
      <c r="B24">
        <v>14832.1030777994</v>
      </c>
    </row>
    <row r="25" spans="1:11" x14ac:dyDescent="0.3">
      <c r="A25" s="51">
        <v>23377</v>
      </c>
      <c r="B25">
        <v>15551.4074122852</v>
      </c>
    </row>
    <row r="26" spans="1:11" x14ac:dyDescent="0.3">
      <c r="A26" s="51">
        <v>23743</v>
      </c>
      <c r="B26">
        <v>15782.819894354399</v>
      </c>
    </row>
    <row r="27" spans="1:11" x14ac:dyDescent="0.3">
      <c r="A27" s="51">
        <v>24108</v>
      </c>
      <c r="B27">
        <v>15942.962700746</v>
      </c>
    </row>
    <row r="28" spans="1:11" x14ac:dyDescent="0.3">
      <c r="A28" s="51">
        <v>24473</v>
      </c>
      <c r="B28">
        <v>16299.1942313693</v>
      </c>
    </row>
    <row r="29" spans="1:11" x14ac:dyDescent="0.3">
      <c r="A29" s="51">
        <v>24838</v>
      </c>
      <c r="B29">
        <v>17102.594039920201</v>
      </c>
    </row>
    <row r="30" spans="1:11" x14ac:dyDescent="0.3">
      <c r="A30" s="51">
        <v>25204</v>
      </c>
      <c r="B30">
        <v>17359.3335609721</v>
      </c>
    </row>
    <row r="31" spans="1:11" x14ac:dyDescent="0.3">
      <c r="A31" s="51">
        <v>25569</v>
      </c>
      <c r="B31">
        <v>17874.813416953399</v>
      </c>
    </row>
    <row r="32" spans="1:11" x14ac:dyDescent="0.3">
      <c r="A32" s="51">
        <v>25934</v>
      </c>
      <c r="B32">
        <v>18424.162596228201</v>
      </c>
    </row>
    <row r="33" spans="1:2" x14ac:dyDescent="0.3">
      <c r="A33" s="51">
        <v>26299</v>
      </c>
      <c r="B33">
        <v>19155.3358278708</v>
      </c>
    </row>
    <row r="34" spans="1:2" x14ac:dyDescent="0.3">
      <c r="A34" s="51">
        <v>26665</v>
      </c>
      <c r="B34">
        <v>20365.616880648398</v>
      </c>
    </row>
    <row r="35" spans="1:2" x14ac:dyDescent="0.3">
      <c r="A35" s="51">
        <v>27030</v>
      </c>
      <c r="B35">
        <v>19847.1332876335</v>
      </c>
    </row>
    <row r="36" spans="1:2" x14ac:dyDescent="0.3">
      <c r="A36" s="51">
        <v>27395</v>
      </c>
      <c r="B36">
        <v>19556.107775435699</v>
      </c>
    </row>
    <row r="37" spans="1:2" x14ac:dyDescent="0.3">
      <c r="A37" s="51">
        <v>27760</v>
      </c>
      <c r="B37">
        <v>20130.194753497901</v>
      </c>
    </row>
    <row r="38" spans="1:2" x14ac:dyDescent="0.3">
      <c r="A38" s="51">
        <v>28126</v>
      </c>
      <c r="B38">
        <v>20631.726041948201</v>
      </c>
    </row>
    <row r="39" spans="1:2" x14ac:dyDescent="0.3">
      <c r="A39" s="51">
        <v>28491</v>
      </c>
      <c r="B39">
        <v>21497.985240852799</v>
      </c>
    </row>
    <row r="40" spans="1:2" x14ac:dyDescent="0.3">
      <c r="A40" s="51">
        <v>28856</v>
      </c>
      <c r="B40">
        <v>22283.944226081101</v>
      </c>
    </row>
    <row r="41" spans="1:2" x14ac:dyDescent="0.3">
      <c r="A41" s="51">
        <v>29221</v>
      </c>
      <c r="B41">
        <v>21805.198806857901</v>
      </c>
    </row>
    <row r="42" spans="1:2" x14ac:dyDescent="0.3">
      <c r="A42" s="51">
        <v>29587</v>
      </c>
      <c r="B42">
        <v>21625.8978789701</v>
      </c>
    </row>
    <row r="43" spans="1:2" x14ac:dyDescent="0.3">
      <c r="A43" s="51">
        <v>29952</v>
      </c>
      <c r="B43">
        <v>22065.218382255101</v>
      </c>
    </row>
    <row r="44" spans="1:2" x14ac:dyDescent="0.3">
      <c r="A44" s="51">
        <v>30317</v>
      </c>
      <c r="B44">
        <v>22988.939340555498</v>
      </c>
    </row>
    <row r="45" spans="1:2" x14ac:dyDescent="0.3">
      <c r="A45" s="51">
        <v>30682</v>
      </c>
      <c r="B45">
        <v>23473.403687497099</v>
      </c>
    </row>
    <row r="46" spans="1:2" x14ac:dyDescent="0.3">
      <c r="A46" s="51">
        <v>31048</v>
      </c>
      <c r="B46">
        <v>24391.523416486401</v>
      </c>
    </row>
    <row r="47" spans="1:2" x14ac:dyDescent="0.3">
      <c r="A47" s="51">
        <v>31413</v>
      </c>
      <c r="B47">
        <v>25101.733915497502</v>
      </c>
    </row>
    <row r="48" spans="1:2" x14ac:dyDescent="0.3">
      <c r="A48" s="51">
        <v>31778</v>
      </c>
      <c r="B48">
        <v>26399.210463159499</v>
      </c>
    </row>
    <row r="49" spans="1:2" x14ac:dyDescent="0.3">
      <c r="A49" s="51">
        <v>32143</v>
      </c>
      <c r="B49">
        <v>27850.607543335202</v>
      </c>
    </row>
    <row r="50" spans="1:2" x14ac:dyDescent="0.3">
      <c r="A50" s="51">
        <v>32509</v>
      </c>
      <c r="B50">
        <v>28494.2152333335</v>
      </c>
    </row>
    <row r="51" spans="1:2" x14ac:dyDescent="0.3">
      <c r="A51" s="51">
        <v>32874</v>
      </c>
      <c r="B51">
        <v>28617.618310506099</v>
      </c>
    </row>
    <row r="52" spans="1:2" x14ac:dyDescent="0.3">
      <c r="A52" s="51">
        <v>33239</v>
      </c>
      <c r="B52">
        <v>28214.543221268901</v>
      </c>
    </row>
    <row r="53" spans="1:2" x14ac:dyDescent="0.3">
      <c r="A53" s="51">
        <v>33604</v>
      </c>
      <c r="B53">
        <v>28251.2032441263</v>
      </c>
    </row>
    <row r="54" spans="1:2" x14ac:dyDescent="0.3">
      <c r="A54" s="51">
        <v>33970</v>
      </c>
      <c r="B54">
        <v>28885.276228598901</v>
      </c>
    </row>
    <row r="55" spans="1:2" x14ac:dyDescent="0.3">
      <c r="A55" s="51">
        <v>34335</v>
      </c>
      <c r="B55">
        <v>29919.937428085901</v>
      </c>
    </row>
    <row r="56" spans="1:2" x14ac:dyDescent="0.3">
      <c r="A56" s="51">
        <v>34700</v>
      </c>
      <c r="B56">
        <v>30596.362485035799</v>
      </c>
    </row>
    <row r="57" spans="1:2" x14ac:dyDescent="0.3">
      <c r="A57" s="51">
        <v>35065</v>
      </c>
      <c r="B57">
        <v>31278.958808054998</v>
      </c>
    </row>
    <row r="58" spans="1:2" x14ac:dyDescent="0.3">
      <c r="A58" s="51">
        <v>35431</v>
      </c>
      <c r="B58">
        <v>32750.719999164099</v>
      </c>
    </row>
    <row r="59" spans="1:2" x14ac:dyDescent="0.3">
      <c r="A59" s="51">
        <v>35796</v>
      </c>
      <c r="B59">
        <v>33866.209585667901</v>
      </c>
    </row>
    <row r="60" spans="1:2" x14ac:dyDescent="0.3">
      <c r="A60" s="51">
        <v>36161</v>
      </c>
      <c r="B60">
        <v>34865.731075840202</v>
      </c>
    </row>
    <row r="61" spans="1:2" x14ac:dyDescent="0.3">
      <c r="A61" s="51">
        <v>36526</v>
      </c>
      <c r="B61">
        <v>35959.4860416429</v>
      </c>
    </row>
    <row r="62" spans="1:2" x14ac:dyDescent="0.3">
      <c r="A62" s="51">
        <v>36892</v>
      </c>
      <c r="B62">
        <v>36799.358974568902</v>
      </c>
    </row>
    <row r="63" spans="1:2" x14ac:dyDescent="0.3">
      <c r="A63" s="51">
        <v>37257</v>
      </c>
      <c r="B63">
        <v>37442.279897863598</v>
      </c>
    </row>
    <row r="64" spans="1:2" x14ac:dyDescent="0.3">
      <c r="A64" s="51">
        <v>37622</v>
      </c>
      <c r="B64">
        <v>38506.348661403703</v>
      </c>
    </row>
    <row r="65" spans="1:2" x14ac:dyDescent="0.3">
      <c r="A65" s="51">
        <v>37987</v>
      </c>
      <c r="B65">
        <v>39163.259186913703</v>
      </c>
    </row>
    <row r="66" spans="1:2" x14ac:dyDescent="0.3">
      <c r="A66" s="51">
        <v>38353</v>
      </c>
      <c r="B66">
        <v>40044.905463894997</v>
      </c>
    </row>
    <row r="67" spans="1:2" x14ac:dyDescent="0.3">
      <c r="A67" s="51">
        <v>38718</v>
      </c>
      <c r="B67">
        <v>40822.464767461199</v>
      </c>
    </row>
    <row r="68" spans="1:2" x14ac:dyDescent="0.3">
      <c r="A68" s="51">
        <v>39083</v>
      </c>
      <c r="B68">
        <v>41461.999246163003</v>
      </c>
    </row>
    <row r="69" spans="1:2" x14ac:dyDescent="0.3">
      <c r="A69" s="51">
        <v>39448</v>
      </c>
      <c r="B69">
        <v>41022.2788596549</v>
      </c>
    </row>
    <row r="70" spans="1:2" x14ac:dyDescent="0.3">
      <c r="A70" s="51">
        <v>39814</v>
      </c>
      <c r="B70">
        <v>39038.241837085297</v>
      </c>
    </row>
    <row r="71" spans="1:2" x14ac:dyDescent="0.3">
      <c r="A71" s="51">
        <v>40179</v>
      </c>
      <c r="B71">
        <v>39536.772680683498</v>
      </c>
    </row>
    <row r="72" spans="1:2" x14ac:dyDescent="0.3">
      <c r="A72" s="51">
        <v>40544</v>
      </c>
      <c r="B72">
        <v>39729.442009384402</v>
      </c>
    </row>
    <row r="73" spans="1:2" x14ac:dyDescent="0.3">
      <c r="A73" s="51">
        <v>40909</v>
      </c>
      <c r="B73">
        <v>40018.490815340003</v>
      </c>
    </row>
    <row r="74" spans="1:2" x14ac:dyDescent="0.3">
      <c r="A74" s="51">
        <v>41275</v>
      </c>
      <c r="B74">
        <v>40620.376205790897</v>
      </c>
    </row>
    <row r="75" spans="1:2" x14ac:dyDescent="0.3">
      <c r="A75" s="51">
        <v>41640</v>
      </c>
      <c r="B75">
        <v>41476.639284005199</v>
      </c>
    </row>
    <row r="76" spans="1:2" x14ac:dyDescent="0.3">
      <c r="A76" s="51">
        <v>42005</v>
      </c>
      <c r="B76">
        <v>42121.676824625603</v>
      </c>
    </row>
    <row r="77" spans="1:2" x14ac:dyDescent="0.3">
      <c r="A77" s="51">
        <v>42370</v>
      </c>
      <c r="B77">
        <v>42523.674253322599</v>
      </c>
    </row>
    <row r="78" spans="1:2" x14ac:dyDescent="0.3">
      <c r="A78" s="51">
        <v>42736</v>
      </c>
      <c r="B78">
        <v>42970.791277429402</v>
      </c>
    </row>
    <row r="79" spans="1:2" x14ac:dyDescent="0.3">
      <c r="A79" s="51">
        <v>43101</v>
      </c>
      <c r="B79">
        <v>43246.202537172299</v>
      </c>
    </row>
    <row r="80" spans="1:2" x14ac:dyDescent="0.3">
      <c r="A80" s="51">
        <v>43466</v>
      </c>
      <c r="B80">
        <v>43592.414517853598</v>
      </c>
    </row>
    <row r="81" spans="1:2" x14ac:dyDescent="0.3">
      <c r="A81" s="51">
        <v>43831</v>
      </c>
      <c r="B81">
        <v>39102.896578096297</v>
      </c>
    </row>
  </sheetData>
  <hyperlinks>
    <hyperlink ref="A1" location="'Contents'!A1" display="Go to Menu Sheet" xr:uid="{FB0D25A8-727B-490E-93A0-2E1FAC574CF5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C29B-4896-4929-B83B-E464EB6948BB}">
  <dimension ref="A1:M75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1584</v>
      </c>
      <c r="H1" t="s">
        <v>3744</v>
      </c>
      <c r="I1" t="s">
        <v>3670</v>
      </c>
      <c r="J1" t="s">
        <v>1586</v>
      </c>
      <c r="K1" t="s">
        <v>3745</v>
      </c>
    </row>
    <row r="2" spans="1:13" x14ac:dyDescent="0.3">
      <c r="A2" t="s">
        <v>388</v>
      </c>
      <c r="B2" t="s">
        <v>1559</v>
      </c>
      <c r="C2" t="s">
        <v>3746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41640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12457.210021892901</v>
      </c>
    </row>
    <row r="22" spans="1:11" x14ac:dyDescent="0.3">
      <c r="A22" s="51">
        <v>22282</v>
      </c>
      <c r="B22">
        <v>12401.867699882399</v>
      </c>
    </row>
    <row r="23" spans="1:11" x14ac:dyDescent="0.3">
      <c r="A23" s="51">
        <v>22647</v>
      </c>
      <c r="B23">
        <v>12992.822489341501</v>
      </c>
    </row>
    <row r="24" spans="1:11" x14ac:dyDescent="0.3">
      <c r="A24" s="51">
        <v>23012</v>
      </c>
      <c r="B24">
        <v>13037.6017956003</v>
      </c>
    </row>
    <row r="25" spans="1:11" x14ac:dyDescent="0.3">
      <c r="A25" s="51">
        <v>23377</v>
      </c>
      <c r="B25">
        <v>13999.2062986195</v>
      </c>
    </row>
    <row r="26" spans="1:11" x14ac:dyDescent="0.3">
      <c r="A26" s="51">
        <v>23743</v>
      </c>
      <c r="B26">
        <v>14095.752354074701</v>
      </c>
    </row>
    <row r="27" spans="1:11" x14ac:dyDescent="0.3">
      <c r="A27" s="51">
        <v>24108</v>
      </c>
      <c r="B27">
        <v>13837.0689252703</v>
      </c>
    </row>
    <row r="28" spans="1:11" x14ac:dyDescent="0.3">
      <c r="A28" s="51">
        <v>24473</v>
      </c>
      <c r="B28">
        <v>13766.11628604</v>
      </c>
    </row>
    <row r="29" spans="1:11" x14ac:dyDescent="0.3">
      <c r="A29" s="51">
        <v>24838</v>
      </c>
      <c r="B29">
        <v>14303.238366441199</v>
      </c>
    </row>
    <row r="30" spans="1:11" x14ac:dyDescent="0.3">
      <c r="A30" s="51">
        <v>25204</v>
      </c>
      <c r="B30">
        <v>13953.157684272899</v>
      </c>
    </row>
    <row r="31" spans="1:11" x14ac:dyDescent="0.3">
      <c r="A31" s="51">
        <v>25569</v>
      </c>
      <c r="B31">
        <v>14570.0970339218</v>
      </c>
    </row>
    <row r="32" spans="1:11" x14ac:dyDescent="0.3">
      <c r="A32" s="51">
        <v>25934</v>
      </c>
      <c r="B32">
        <v>14345.6152595857</v>
      </c>
    </row>
    <row r="33" spans="1:2" x14ac:dyDescent="0.3">
      <c r="A33" s="51">
        <v>26299</v>
      </c>
      <c r="B33">
        <v>14107.1880168521</v>
      </c>
    </row>
    <row r="34" spans="1:2" x14ac:dyDescent="0.3">
      <c r="A34" s="51">
        <v>26665</v>
      </c>
      <c r="B34">
        <v>14678.249198420001</v>
      </c>
    </row>
    <row r="35" spans="1:2" x14ac:dyDescent="0.3">
      <c r="A35" s="51">
        <v>27030</v>
      </c>
      <c r="B35">
        <v>14557.3868161012</v>
      </c>
    </row>
    <row r="36" spans="1:2" x14ac:dyDescent="0.3">
      <c r="A36" s="51">
        <v>27395</v>
      </c>
      <c r="B36">
        <v>14555.9023572388</v>
      </c>
    </row>
    <row r="37" spans="1:2" x14ac:dyDescent="0.3">
      <c r="A37" s="51">
        <v>27760</v>
      </c>
      <c r="B37">
        <v>15238.5907455953</v>
      </c>
    </row>
    <row r="38" spans="1:2" x14ac:dyDescent="0.3">
      <c r="A38" s="51">
        <v>28126</v>
      </c>
      <c r="B38">
        <v>15739.382648623799</v>
      </c>
    </row>
    <row r="39" spans="1:2" x14ac:dyDescent="0.3">
      <c r="A39" s="51">
        <v>28491</v>
      </c>
      <c r="B39">
        <v>15659.8136563353</v>
      </c>
    </row>
    <row r="40" spans="1:2" x14ac:dyDescent="0.3">
      <c r="A40" s="51">
        <v>28856</v>
      </c>
      <c r="B40">
        <v>15345.216838062999</v>
      </c>
    </row>
    <row r="41" spans="1:2" x14ac:dyDescent="0.3">
      <c r="A41" s="51">
        <v>29221</v>
      </c>
      <c r="B41">
        <v>14269.385662156201</v>
      </c>
    </row>
    <row r="42" spans="1:2" x14ac:dyDescent="0.3">
      <c r="A42" s="51">
        <v>29587</v>
      </c>
      <c r="B42">
        <v>13839.0994959294</v>
      </c>
    </row>
    <row r="43" spans="1:2" x14ac:dyDescent="0.3">
      <c r="A43" s="51">
        <v>29952</v>
      </c>
      <c r="B43">
        <v>13197.3888508695</v>
      </c>
    </row>
    <row r="44" spans="1:2" x14ac:dyDescent="0.3">
      <c r="A44" s="51">
        <v>30317</v>
      </c>
      <c r="B44">
        <v>12371.8339396226</v>
      </c>
    </row>
    <row r="45" spans="1:2" x14ac:dyDescent="0.3">
      <c r="A45" s="51">
        <v>30682</v>
      </c>
      <c r="B45">
        <v>12227.830777138301</v>
      </c>
    </row>
    <row r="46" spans="1:2" x14ac:dyDescent="0.3">
      <c r="A46" s="51">
        <v>31048</v>
      </c>
      <c r="B46">
        <v>11938.232509387801</v>
      </c>
    </row>
    <row r="47" spans="1:2" x14ac:dyDescent="0.3">
      <c r="A47" s="51">
        <v>31413</v>
      </c>
      <c r="B47">
        <v>12391.7087120499</v>
      </c>
    </row>
    <row r="48" spans="1:2" x14ac:dyDescent="0.3">
      <c r="A48" s="51">
        <v>31778</v>
      </c>
      <c r="B48">
        <v>12511.188082762999</v>
      </c>
    </row>
    <row r="49" spans="1:2" x14ac:dyDescent="0.3">
      <c r="A49" s="51">
        <v>32143</v>
      </c>
      <c r="B49">
        <v>12909.481535364701</v>
      </c>
    </row>
    <row r="50" spans="1:2" x14ac:dyDescent="0.3">
      <c r="A50" s="51">
        <v>32509</v>
      </c>
      <c r="B50">
        <v>11515.1806168805</v>
      </c>
    </row>
    <row r="51" spans="1:2" x14ac:dyDescent="0.3">
      <c r="A51" s="51">
        <v>32874</v>
      </c>
      <c r="B51">
        <v>11968.8542167094</v>
      </c>
    </row>
    <row r="52" spans="1:2" x14ac:dyDescent="0.3">
      <c r="A52" s="51">
        <v>33239</v>
      </c>
      <c r="B52">
        <v>12830.404879295</v>
      </c>
    </row>
    <row r="53" spans="1:2" x14ac:dyDescent="0.3">
      <c r="A53" s="51">
        <v>33604</v>
      </c>
      <c r="B53">
        <v>13302.5816270468</v>
      </c>
    </row>
    <row r="54" spans="1:2" x14ac:dyDescent="0.3">
      <c r="A54" s="51">
        <v>33970</v>
      </c>
      <c r="B54">
        <v>13047.7619250112</v>
      </c>
    </row>
    <row r="55" spans="1:2" x14ac:dyDescent="0.3">
      <c r="A55" s="51">
        <v>34335</v>
      </c>
      <c r="B55">
        <v>12469.6707097736</v>
      </c>
    </row>
    <row r="56" spans="1:2" x14ac:dyDescent="0.3">
      <c r="A56" s="51">
        <v>34700</v>
      </c>
      <c r="B56">
        <v>12692.594347076099</v>
      </c>
    </row>
    <row r="57" spans="1:2" x14ac:dyDescent="0.3">
      <c r="A57" s="51">
        <v>35065</v>
      </c>
      <c r="B57">
        <v>12410.257748322299</v>
      </c>
    </row>
    <row r="58" spans="1:2" x14ac:dyDescent="0.3">
      <c r="A58" s="51">
        <v>35431</v>
      </c>
      <c r="B58">
        <v>12939.583317229701</v>
      </c>
    </row>
    <row r="59" spans="1:2" x14ac:dyDescent="0.3">
      <c r="A59" s="51">
        <v>35796</v>
      </c>
      <c r="B59">
        <v>12726.409628964901</v>
      </c>
    </row>
    <row r="60" spans="1:2" x14ac:dyDescent="0.3">
      <c r="A60" s="51">
        <v>36161</v>
      </c>
      <c r="B60">
        <v>11739.1131325959</v>
      </c>
    </row>
    <row r="61" spans="1:2" x14ac:dyDescent="0.3">
      <c r="A61" s="51">
        <v>36526</v>
      </c>
      <c r="B61">
        <v>11944.204356607999</v>
      </c>
    </row>
    <row r="62" spans="1:2" x14ac:dyDescent="0.3">
      <c r="A62" s="51">
        <v>36892</v>
      </c>
      <c r="B62">
        <v>12122.1218358932</v>
      </c>
    </row>
    <row r="63" spans="1:2" x14ac:dyDescent="0.3">
      <c r="A63" s="51">
        <v>37257</v>
      </c>
      <c r="B63">
        <v>10848.8171499002</v>
      </c>
    </row>
    <row r="64" spans="1:2" x14ac:dyDescent="0.3">
      <c r="A64" s="51">
        <v>37622</v>
      </c>
      <c r="B64">
        <v>9830.7367712079704</v>
      </c>
    </row>
    <row r="65" spans="1:2" x14ac:dyDescent="0.3">
      <c r="A65" s="51">
        <v>37987</v>
      </c>
      <c r="B65">
        <v>11429.406975051799</v>
      </c>
    </row>
    <row r="66" spans="1:2" x14ac:dyDescent="0.3">
      <c r="A66" s="51">
        <v>38353</v>
      </c>
      <c r="B66">
        <v>12400.775695804599</v>
      </c>
    </row>
    <row r="67" spans="1:2" x14ac:dyDescent="0.3">
      <c r="A67" s="51">
        <v>38718</v>
      </c>
      <c r="B67">
        <v>13413.0160878146</v>
      </c>
    </row>
    <row r="68" spans="1:2" x14ac:dyDescent="0.3">
      <c r="A68" s="51">
        <v>39083</v>
      </c>
      <c r="B68">
        <v>14374.3791200138</v>
      </c>
    </row>
    <row r="69" spans="1:2" x14ac:dyDescent="0.3">
      <c r="A69" s="51">
        <v>39448</v>
      </c>
      <c r="B69">
        <v>14920.4501137144</v>
      </c>
    </row>
    <row r="70" spans="1:2" x14ac:dyDescent="0.3">
      <c r="A70" s="51">
        <v>39814</v>
      </c>
      <c r="B70">
        <v>14239.0386950391</v>
      </c>
    </row>
    <row r="71" spans="1:2" x14ac:dyDescent="0.3">
      <c r="A71" s="51">
        <v>40179</v>
      </c>
      <c r="B71">
        <v>13825.357116081799</v>
      </c>
    </row>
    <row r="72" spans="1:2" x14ac:dyDescent="0.3">
      <c r="A72" s="51">
        <v>40544</v>
      </c>
      <c r="B72">
        <v>14179.435769294099</v>
      </c>
    </row>
    <row r="73" spans="1:2" x14ac:dyDescent="0.3">
      <c r="A73" s="51">
        <v>40909</v>
      </c>
      <c r="B73">
        <v>14735.9075572168</v>
      </c>
    </row>
    <row r="74" spans="1:2" x14ac:dyDescent="0.3">
      <c r="A74" s="51">
        <v>41275</v>
      </c>
      <c r="B74">
        <v>14723.104154185399</v>
      </c>
    </row>
    <row r="75" spans="1:2" x14ac:dyDescent="0.3">
      <c r="A75" s="51">
        <v>41640</v>
      </c>
      <c r="B75">
        <v>14026.3664129191</v>
      </c>
    </row>
  </sheetData>
  <hyperlinks>
    <hyperlink ref="A1" location="'Contents'!A1" display="Go to Menu Sheet" xr:uid="{A441D12A-81DF-412F-A5CF-CD061B9E8B9B}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692BC-3D59-4403-AE9B-1BD22DA864CF}">
  <dimension ref="A1:M57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3747</v>
      </c>
      <c r="H1" t="s">
        <v>3748</v>
      </c>
    </row>
    <row r="2" spans="1:13" x14ac:dyDescent="0.3">
      <c r="A2" t="s">
        <v>388</v>
      </c>
      <c r="B2" t="s">
        <v>1559</v>
      </c>
      <c r="C2" t="s">
        <v>3749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30682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0.47152777777777777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30682</v>
      </c>
      <c r="B21">
        <v>377.50828112356601</v>
      </c>
    </row>
    <row r="22" spans="1:11" x14ac:dyDescent="0.3">
      <c r="A22" s="51">
        <v>31048</v>
      </c>
      <c r="B22">
        <v>382.968815388802</v>
      </c>
    </row>
    <row r="23" spans="1:11" x14ac:dyDescent="0.3">
      <c r="A23" s="51">
        <v>31413</v>
      </c>
      <c r="B23">
        <v>384.82212709476698</v>
      </c>
    </row>
    <row r="24" spans="1:11" x14ac:dyDescent="0.3">
      <c r="A24" s="51">
        <v>31778</v>
      </c>
      <c r="B24">
        <v>389.80089766488697</v>
      </c>
    </row>
    <row r="25" spans="1:11" x14ac:dyDescent="0.3">
      <c r="A25" s="51">
        <v>32143</v>
      </c>
      <c r="B25">
        <v>400.890550690015</v>
      </c>
    </row>
    <row r="26" spans="1:11" x14ac:dyDescent="0.3">
      <c r="A26" s="51">
        <v>32509</v>
      </c>
      <c r="B26">
        <v>421.16694974751698</v>
      </c>
    </row>
    <row r="27" spans="1:11" x14ac:dyDescent="0.3">
      <c r="A27" s="51">
        <v>32874</v>
      </c>
      <c r="B27">
        <v>433.28398141382598</v>
      </c>
    </row>
    <row r="28" spans="1:11" x14ac:dyDescent="0.3">
      <c r="A28" s="51">
        <v>33239</v>
      </c>
      <c r="B28">
        <v>449.53664025975797</v>
      </c>
    </row>
    <row r="29" spans="1:11" x14ac:dyDescent="0.3">
      <c r="A29" s="51">
        <v>33604</v>
      </c>
      <c r="B29">
        <v>478.43684811807299</v>
      </c>
    </row>
    <row r="30" spans="1:11" x14ac:dyDescent="0.3">
      <c r="A30" s="51">
        <v>33970</v>
      </c>
      <c r="B30">
        <v>506.92729739022201</v>
      </c>
    </row>
    <row r="31" spans="1:11" x14ac:dyDescent="0.3">
      <c r="A31" s="51">
        <v>34335</v>
      </c>
      <c r="B31">
        <v>541.61458045576001</v>
      </c>
    </row>
    <row r="32" spans="1:11" x14ac:dyDescent="0.3">
      <c r="A32" s="51">
        <v>34700</v>
      </c>
      <c r="B32">
        <v>583.31407679295796</v>
      </c>
    </row>
    <row r="33" spans="1:2" x14ac:dyDescent="0.3">
      <c r="A33" s="51">
        <v>35065</v>
      </c>
      <c r="B33">
        <v>628.08418013927906</v>
      </c>
    </row>
    <row r="34" spans="1:2" x14ac:dyDescent="0.3">
      <c r="A34" s="51">
        <v>35431</v>
      </c>
      <c r="B34">
        <v>669.91167702150301</v>
      </c>
    </row>
    <row r="35" spans="1:2" x14ac:dyDescent="0.3">
      <c r="A35" s="51">
        <v>35796</v>
      </c>
      <c r="B35">
        <v>699.61692420612701</v>
      </c>
    </row>
    <row r="36" spans="1:2" x14ac:dyDescent="0.3">
      <c r="A36" s="51">
        <v>36161</v>
      </c>
      <c r="B36">
        <v>724.47978295680798</v>
      </c>
    </row>
    <row r="37" spans="1:2" x14ac:dyDescent="0.3">
      <c r="A37" s="51">
        <v>36526</v>
      </c>
      <c r="B37">
        <v>765.18566050815798</v>
      </c>
    </row>
    <row r="38" spans="1:2" x14ac:dyDescent="0.3">
      <c r="A38" s="51">
        <v>36892</v>
      </c>
      <c r="B38">
        <v>804.198851709888</v>
      </c>
    </row>
    <row r="39" spans="1:2" x14ac:dyDescent="0.3">
      <c r="A39" s="51">
        <v>37257</v>
      </c>
      <c r="B39">
        <v>846.72630234048597</v>
      </c>
    </row>
    <row r="40" spans="1:2" x14ac:dyDescent="0.3">
      <c r="A40" s="51">
        <v>37622</v>
      </c>
      <c r="B40">
        <v>896.70444112549103</v>
      </c>
    </row>
    <row r="41" spans="1:2" x14ac:dyDescent="0.3">
      <c r="A41" s="51">
        <v>37987</v>
      </c>
      <c r="B41">
        <v>955.44729009705804</v>
      </c>
    </row>
    <row r="42" spans="1:2" x14ac:dyDescent="0.3">
      <c r="A42" s="51">
        <v>38353</v>
      </c>
      <c r="B42">
        <v>1018.12111167863</v>
      </c>
    </row>
    <row r="43" spans="1:2" x14ac:dyDescent="0.3">
      <c r="A43" s="51">
        <v>38718</v>
      </c>
      <c r="B43">
        <v>1079.0624246657901</v>
      </c>
    </row>
    <row r="44" spans="1:2" x14ac:dyDescent="0.3">
      <c r="A44" s="51">
        <v>39083</v>
      </c>
      <c r="B44">
        <v>1145.1400779379601</v>
      </c>
    </row>
    <row r="45" spans="1:2" x14ac:dyDescent="0.3">
      <c r="A45" s="51">
        <v>39448</v>
      </c>
      <c r="B45">
        <v>1198.4170606493501</v>
      </c>
    </row>
    <row r="46" spans="1:2" x14ac:dyDescent="0.3">
      <c r="A46" s="51">
        <v>39814</v>
      </c>
      <c r="B46">
        <v>1250.79578929934</v>
      </c>
    </row>
    <row r="47" spans="1:2" x14ac:dyDescent="0.3">
      <c r="A47" s="51">
        <v>40179</v>
      </c>
      <c r="B47">
        <v>1317.89064625221</v>
      </c>
    </row>
    <row r="48" spans="1:2" x14ac:dyDescent="0.3">
      <c r="A48" s="51">
        <v>40544</v>
      </c>
      <c r="B48">
        <v>1385.8931448667099</v>
      </c>
    </row>
    <row r="49" spans="1:2" x14ac:dyDescent="0.3">
      <c r="A49" s="51">
        <v>40909</v>
      </c>
      <c r="B49">
        <v>1443.5016325055201</v>
      </c>
    </row>
    <row r="50" spans="1:2" x14ac:dyDescent="0.3">
      <c r="A50" s="51">
        <v>41275</v>
      </c>
      <c r="B50">
        <v>1505.82553362259</v>
      </c>
    </row>
    <row r="51" spans="1:2" x14ac:dyDescent="0.3">
      <c r="A51" s="51">
        <v>41640</v>
      </c>
      <c r="B51">
        <v>1579.2019298346499</v>
      </c>
    </row>
    <row r="52" spans="1:2" x14ac:dyDescent="0.3">
      <c r="A52" s="51">
        <v>42005</v>
      </c>
      <c r="B52">
        <v>1667.17178311205</v>
      </c>
    </row>
    <row r="53" spans="1:2" x14ac:dyDescent="0.3">
      <c r="A53" s="51">
        <v>42370</v>
      </c>
      <c r="B53">
        <v>1752.49992383315</v>
      </c>
    </row>
    <row r="54" spans="1:2" x14ac:dyDescent="0.3">
      <c r="A54" s="51">
        <v>42736</v>
      </c>
      <c r="B54">
        <v>1852.8846688830399</v>
      </c>
    </row>
    <row r="55" spans="1:2" x14ac:dyDescent="0.3">
      <c r="A55" s="51">
        <v>43101</v>
      </c>
      <c r="B55">
        <v>1964.3615920720799</v>
      </c>
    </row>
    <row r="56" spans="1:2" x14ac:dyDescent="0.3">
      <c r="A56" s="51">
        <v>43466</v>
      </c>
      <c r="B56">
        <v>2082.2436511700798</v>
      </c>
    </row>
    <row r="57" spans="1:2" x14ac:dyDescent="0.3">
      <c r="A57" s="51">
        <v>43831</v>
      </c>
      <c r="B57">
        <v>2123.4560597974901</v>
      </c>
    </row>
  </sheetData>
  <hyperlinks>
    <hyperlink ref="A1" location="'Contents'!A1" display="Go to Menu Sheet" xr:uid="{8F5B7335-A221-4B85-9ADD-B9D7F0128E96}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CAC11-8392-444D-BF6C-620D3B866B9B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1155</v>
      </c>
    </row>
    <row r="2" spans="1:13" x14ac:dyDescent="0.3">
      <c r="A2" t="s">
        <v>388</v>
      </c>
      <c r="B2" t="s">
        <v>1559</v>
      </c>
      <c r="C2" t="s">
        <v>3750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0.47291666666666665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1495.7032720182599</v>
      </c>
    </row>
    <row r="22" spans="1:11" x14ac:dyDescent="0.3">
      <c r="A22" s="51">
        <v>22282</v>
      </c>
      <c r="B22">
        <v>1471.24466715368</v>
      </c>
    </row>
    <row r="23" spans="1:11" x14ac:dyDescent="0.3">
      <c r="A23" s="51">
        <v>22647</v>
      </c>
      <c r="B23">
        <v>1392.22224905491</v>
      </c>
    </row>
    <row r="24" spans="1:11" x14ac:dyDescent="0.3">
      <c r="A24" s="51">
        <v>23012</v>
      </c>
      <c r="B24">
        <v>1395.2250162574301</v>
      </c>
    </row>
    <row r="25" spans="1:11" x14ac:dyDescent="0.3">
      <c r="A25" s="51">
        <v>23377</v>
      </c>
      <c r="B25">
        <v>1519.0238932611701</v>
      </c>
    </row>
    <row r="26" spans="1:11" x14ac:dyDescent="0.3">
      <c r="A26" s="51">
        <v>23743</v>
      </c>
      <c r="B26">
        <v>1718.6756616493601</v>
      </c>
    </row>
    <row r="27" spans="1:11" x14ac:dyDescent="0.3">
      <c r="A27" s="51">
        <v>24108</v>
      </c>
      <c r="B27">
        <v>1573.7985945753701</v>
      </c>
    </row>
    <row r="28" spans="1:11" x14ac:dyDescent="0.3">
      <c r="A28" s="51">
        <v>24473</v>
      </c>
      <c r="B28">
        <v>1646.59659730626</v>
      </c>
    </row>
    <row r="29" spans="1:11" x14ac:dyDescent="0.3">
      <c r="A29" s="51">
        <v>24838</v>
      </c>
      <c r="B29">
        <v>1615.6783256125</v>
      </c>
    </row>
    <row r="30" spans="1:11" x14ac:dyDescent="0.3">
      <c r="A30" s="51">
        <v>25204</v>
      </c>
      <c r="B30">
        <v>1558.1754213807301</v>
      </c>
    </row>
    <row r="31" spans="1:11" x14ac:dyDescent="0.3">
      <c r="A31" s="51">
        <v>25569</v>
      </c>
      <c r="B31">
        <v>1580.8287394899501</v>
      </c>
    </row>
    <row r="32" spans="1:11" x14ac:dyDescent="0.3">
      <c r="A32" s="51">
        <v>25934</v>
      </c>
      <c r="B32">
        <v>1528.2129744772501</v>
      </c>
    </row>
    <row r="33" spans="1:2" x14ac:dyDescent="0.3">
      <c r="A33" s="51">
        <v>26299</v>
      </c>
      <c r="B33">
        <v>1614.03316884216</v>
      </c>
    </row>
    <row r="34" spans="1:2" x14ac:dyDescent="0.3">
      <c r="A34" s="51">
        <v>26665</v>
      </c>
      <c r="B34">
        <v>1545.4315530710801</v>
      </c>
    </row>
    <row r="35" spans="1:2" x14ac:dyDescent="0.3">
      <c r="A35" s="51">
        <v>27030</v>
      </c>
      <c r="B35">
        <v>1589.99105074524</v>
      </c>
    </row>
    <row r="36" spans="1:2" x14ac:dyDescent="0.3">
      <c r="A36" s="51">
        <v>27395</v>
      </c>
      <c r="B36">
        <v>1502.1789054124599</v>
      </c>
    </row>
    <row r="37" spans="1:2" x14ac:dyDescent="0.3">
      <c r="A37" s="51">
        <v>27760</v>
      </c>
      <c r="B37">
        <v>1542.71715267215</v>
      </c>
    </row>
    <row r="38" spans="1:2" x14ac:dyDescent="0.3">
      <c r="A38" s="51">
        <v>28126</v>
      </c>
      <c r="B38">
        <v>1423.6532564701299</v>
      </c>
    </row>
    <row r="39" spans="1:2" x14ac:dyDescent="0.3">
      <c r="A39" s="51">
        <v>28491</v>
      </c>
      <c r="B39">
        <v>1384.2275070288099</v>
      </c>
    </row>
    <row r="40" spans="1:2" x14ac:dyDescent="0.3">
      <c r="A40" s="51">
        <v>28856</v>
      </c>
      <c r="B40">
        <v>1297.7785528192001</v>
      </c>
    </row>
    <row r="41" spans="1:2" x14ac:dyDescent="0.3">
      <c r="A41" s="51">
        <v>29221</v>
      </c>
      <c r="B41">
        <v>1292.4617980728899</v>
      </c>
    </row>
    <row r="42" spans="1:2" x14ac:dyDescent="0.3">
      <c r="A42" s="51">
        <v>29587</v>
      </c>
      <c r="B42">
        <v>1326.0562545682801</v>
      </c>
    </row>
    <row r="43" spans="1:2" x14ac:dyDescent="0.3">
      <c r="A43" s="51">
        <v>29952</v>
      </c>
      <c r="B43">
        <v>1245.4601163065299</v>
      </c>
    </row>
    <row r="44" spans="1:2" x14ac:dyDescent="0.3">
      <c r="A44" s="51">
        <v>30317</v>
      </c>
      <c r="B44">
        <v>1180.27174184714</v>
      </c>
    </row>
    <row r="45" spans="1:2" x14ac:dyDescent="0.3">
      <c r="A45" s="51">
        <v>30682</v>
      </c>
      <c r="B45">
        <v>1137.74362978509</v>
      </c>
    </row>
    <row r="46" spans="1:2" x14ac:dyDescent="0.3">
      <c r="A46" s="51">
        <v>31048</v>
      </c>
      <c r="B46">
        <v>1119.1157618296099</v>
      </c>
    </row>
    <row r="47" spans="1:2" x14ac:dyDescent="0.3">
      <c r="A47" s="51">
        <v>31413</v>
      </c>
      <c r="B47">
        <v>1091.91662943662</v>
      </c>
    </row>
    <row r="48" spans="1:2" x14ac:dyDescent="0.3">
      <c r="A48" s="51">
        <v>31778</v>
      </c>
      <c r="B48">
        <v>1086.7862401110201</v>
      </c>
    </row>
    <row r="49" spans="1:2" x14ac:dyDescent="0.3">
      <c r="A49" s="51">
        <v>32143</v>
      </c>
      <c r="B49">
        <v>1120.77524619356</v>
      </c>
    </row>
    <row r="50" spans="1:2" x14ac:dyDescent="0.3">
      <c r="A50" s="51">
        <v>32509</v>
      </c>
      <c r="B50">
        <v>1077.8232113189099</v>
      </c>
    </row>
    <row r="51" spans="1:2" x14ac:dyDescent="0.3">
      <c r="A51" s="51">
        <v>32874</v>
      </c>
      <c r="B51">
        <v>1043.7229116466201</v>
      </c>
    </row>
    <row r="52" spans="1:2" x14ac:dyDescent="0.3">
      <c r="A52" s="51">
        <v>33239</v>
      </c>
      <c r="B52">
        <v>1016.8007955875401</v>
      </c>
    </row>
    <row r="53" spans="1:2" x14ac:dyDescent="0.3">
      <c r="A53" s="51">
        <v>33604</v>
      </c>
      <c r="B53">
        <v>975.00102118455197</v>
      </c>
    </row>
    <row r="54" spans="1:2" x14ac:dyDescent="0.3">
      <c r="A54" s="51">
        <v>33970</v>
      </c>
      <c r="B54">
        <v>1016.59879308489</v>
      </c>
    </row>
    <row r="55" spans="1:2" x14ac:dyDescent="0.3">
      <c r="A55" s="51">
        <v>34335</v>
      </c>
      <c r="B55">
        <v>906.57820820560698</v>
      </c>
    </row>
    <row r="56" spans="1:2" x14ac:dyDescent="0.3">
      <c r="A56" s="51">
        <v>34700</v>
      </c>
      <c r="B56">
        <v>909.583274410797</v>
      </c>
    </row>
    <row r="57" spans="1:2" x14ac:dyDescent="0.3">
      <c r="A57" s="51">
        <v>35065</v>
      </c>
      <c r="B57">
        <v>940.99542859928999</v>
      </c>
    </row>
    <row r="58" spans="1:2" x14ac:dyDescent="0.3">
      <c r="A58" s="51">
        <v>35431</v>
      </c>
      <c r="B58">
        <v>950.63797289754302</v>
      </c>
    </row>
    <row r="59" spans="1:2" x14ac:dyDescent="0.3">
      <c r="A59" s="51">
        <v>35796</v>
      </c>
      <c r="B59">
        <v>921.16571792889101</v>
      </c>
    </row>
    <row r="60" spans="1:2" x14ac:dyDescent="0.3">
      <c r="A60" s="51">
        <v>36161</v>
      </c>
      <c r="B60">
        <v>937.94560437635505</v>
      </c>
    </row>
    <row r="61" spans="1:2" x14ac:dyDescent="0.3">
      <c r="A61" s="51">
        <v>36526</v>
      </c>
      <c r="B61">
        <v>948.73640873206796</v>
      </c>
    </row>
    <row r="62" spans="1:2" x14ac:dyDescent="0.3">
      <c r="A62" s="51">
        <v>36892</v>
      </c>
      <c r="B62">
        <v>973.36360780196799</v>
      </c>
    </row>
    <row r="63" spans="1:2" x14ac:dyDescent="0.3">
      <c r="A63" s="51">
        <v>37257</v>
      </c>
      <c r="B63">
        <v>991.30947866552401</v>
      </c>
    </row>
    <row r="64" spans="1:2" x14ac:dyDescent="0.3">
      <c r="A64" s="51">
        <v>37622</v>
      </c>
      <c r="B64">
        <v>1033.31107761153</v>
      </c>
    </row>
    <row r="65" spans="1:2" x14ac:dyDescent="0.3">
      <c r="A65" s="51">
        <v>37987</v>
      </c>
      <c r="B65">
        <v>1077.8364799640201</v>
      </c>
    </row>
    <row r="66" spans="1:2" x14ac:dyDescent="0.3">
      <c r="A66" s="51">
        <v>38353</v>
      </c>
      <c r="B66">
        <v>1126.0322213452</v>
      </c>
    </row>
    <row r="67" spans="1:2" x14ac:dyDescent="0.3">
      <c r="A67" s="51">
        <v>38718</v>
      </c>
      <c r="B67">
        <v>1183.36347012736</v>
      </c>
    </row>
    <row r="68" spans="1:2" x14ac:dyDescent="0.3">
      <c r="A68" s="51">
        <v>39083</v>
      </c>
      <c r="B68">
        <v>1248.4184238816499</v>
      </c>
    </row>
    <row r="69" spans="1:2" x14ac:dyDescent="0.3">
      <c r="A69" s="51">
        <v>39448</v>
      </c>
      <c r="B69">
        <v>1309.28154677712</v>
      </c>
    </row>
    <row r="70" spans="1:2" x14ac:dyDescent="0.3">
      <c r="A70" s="51">
        <v>39814</v>
      </c>
      <c r="B70">
        <v>1390.3311306268799</v>
      </c>
    </row>
    <row r="71" spans="1:2" x14ac:dyDescent="0.3">
      <c r="A71" s="51">
        <v>40179</v>
      </c>
      <c r="B71">
        <v>1489.45908689417</v>
      </c>
    </row>
    <row r="72" spans="1:2" x14ac:dyDescent="0.3">
      <c r="A72" s="51">
        <v>40544</v>
      </c>
      <c r="B72">
        <v>1525.5618408068101</v>
      </c>
    </row>
    <row r="73" spans="1:2" x14ac:dyDescent="0.3">
      <c r="A73" s="51">
        <v>40909</v>
      </c>
      <c r="B73">
        <v>1591.31658681201</v>
      </c>
    </row>
    <row r="74" spans="1:2" x14ac:dyDescent="0.3">
      <c r="A74" s="51">
        <v>41275</v>
      </c>
      <c r="B74">
        <v>1620.1154173284301</v>
      </c>
    </row>
    <row r="75" spans="1:2" x14ac:dyDescent="0.3">
      <c r="A75" s="51">
        <v>41640</v>
      </c>
      <c r="B75">
        <v>1644.10251909918</v>
      </c>
    </row>
    <row r="76" spans="1:2" x14ac:dyDescent="0.3">
      <c r="A76" s="51">
        <v>42005</v>
      </c>
      <c r="B76">
        <v>1641.01242820893</v>
      </c>
    </row>
    <row r="77" spans="1:2" x14ac:dyDescent="0.3">
      <c r="A77" s="51">
        <v>42370</v>
      </c>
      <c r="B77">
        <v>1652.6087972719999</v>
      </c>
    </row>
    <row r="78" spans="1:2" x14ac:dyDescent="0.3">
      <c r="A78" s="51">
        <v>42736</v>
      </c>
      <c r="B78">
        <v>1660.77409932262</v>
      </c>
    </row>
    <row r="79" spans="1:2" x14ac:dyDescent="0.3">
      <c r="A79" s="51">
        <v>43101</v>
      </c>
      <c r="B79">
        <v>1678.17770351946</v>
      </c>
    </row>
    <row r="80" spans="1:2" x14ac:dyDescent="0.3">
      <c r="A80" s="51">
        <v>43466</v>
      </c>
      <c r="B80">
        <v>1653.82903013854</v>
      </c>
    </row>
    <row r="81" spans="1:2" x14ac:dyDescent="0.3">
      <c r="A81" s="51">
        <v>43831</v>
      </c>
      <c r="B81">
        <v>1558.3230065140101</v>
      </c>
    </row>
  </sheetData>
  <hyperlinks>
    <hyperlink ref="A1" location="'Contents'!A1" display="Go to Menu Sheet" xr:uid="{5ED35543-47E6-4F8B-92D6-1D40C225854E}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0681C-1FED-47E0-86CF-3A83165364D2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1209</v>
      </c>
    </row>
    <row r="2" spans="1:13" x14ac:dyDescent="0.3">
      <c r="A2" t="s">
        <v>388</v>
      </c>
      <c r="B2" t="s">
        <v>1559</v>
      </c>
      <c r="C2" t="s">
        <v>3751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994.69838141994205</v>
      </c>
    </row>
    <row r="22" spans="1:11" x14ac:dyDescent="0.3">
      <c r="A22" s="51">
        <v>22282</v>
      </c>
      <c r="B22">
        <v>1022.76413707706</v>
      </c>
    </row>
    <row r="23" spans="1:11" x14ac:dyDescent="0.3">
      <c r="A23" s="51">
        <v>22647</v>
      </c>
      <c r="B23">
        <v>1002.9747467604</v>
      </c>
    </row>
    <row r="24" spans="1:11" x14ac:dyDescent="0.3">
      <c r="A24" s="51">
        <v>23012</v>
      </c>
      <c r="B24">
        <v>1030.0261481948301</v>
      </c>
    </row>
    <row r="25" spans="1:11" x14ac:dyDescent="0.3">
      <c r="A25" s="51">
        <v>23377</v>
      </c>
      <c r="B25">
        <v>984.67013451498497</v>
      </c>
    </row>
    <row r="26" spans="1:11" x14ac:dyDescent="0.3">
      <c r="A26" s="51">
        <v>23743</v>
      </c>
      <c r="B26">
        <v>998.75421017786596</v>
      </c>
    </row>
    <row r="27" spans="1:11" x14ac:dyDescent="0.3">
      <c r="A27" s="51">
        <v>24108</v>
      </c>
      <c r="B27">
        <v>980.59516842999903</v>
      </c>
    </row>
    <row r="28" spans="1:11" x14ac:dyDescent="0.3">
      <c r="A28" s="51">
        <v>24473</v>
      </c>
      <c r="B28">
        <v>1027.85220450773</v>
      </c>
    </row>
    <row r="29" spans="1:11" x14ac:dyDescent="0.3">
      <c r="A29" s="51">
        <v>24838</v>
      </c>
      <c r="B29">
        <v>1013.728417784</v>
      </c>
    </row>
    <row r="30" spans="1:11" x14ac:dyDescent="0.3">
      <c r="A30" s="51">
        <v>25204</v>
      </c>
      <c r="B30">
        <v>1101.938805065</v>
      </c>
    </row>
    <row r="31" spans="1:11" x14ac:dyDescent="0.3">
      <c r="A31" s="51">
        <v>25569</v>
      </c>
      <c r="B31">
        <v>1305.1453392472299</v>
      </c>
    </row>
    <row r="32" spans="1:11" x14ac:dyDescent="0.3">
      <c r="A32" s="51">
        <v>25934</v>
      </c>
      <c r="B32">
        <v>1372.8246721962601</v>
      </c>
    </row>
    <row r="33" spans="1:2" x14ac:dyDescent="0.3">
      <c r="A33" s="51">
        <v>26299</v>
      </c>
      <c r="B33">
        <v>1435.55938675383</v>
      </c>
    </row>
    <row r="34" spans="1:2" x14ac:dyDescent="0.3">
      <c r="A34" s="51">
        <v>26665</v>
      </c>
      <c r="B34">
        <v>1421.8767939683601</v>
      </c>
    </row>
    <row r="35" spans="1:2" x14ac:dyDescent="0.3">
      <c r="A35" s="51">
        <v>27030</v>
      </c>
      <c r="B35">
        <v>1464.4169588079601</v>
      </c>
    </row>
    <row r="36" spans="1:2" x14ac:dyDescent="0.3">
      <c r="A36" s="51">
        <v>27395</v>
      </c>
      <c r="B36">
        <v>1388.49251860853</v>
      </c>
    </row>
    <row r="37" spans="1:2" x14ac:dyDescent="0.3">
      <c r="A37" s="51">
        <v>27760</v>
      </c>
      <c r="B37">
        <v>1350.1778551490399</v>
      </c>
    </row>
    <row r="38" spans="1:2" x14ac:dyDescent="0.3">
      <c r="A38" s="51">
        <v>28126</v>
      </c>
      <c r="B38">
        <v>1218.15731870746</v>
      </c>
    </row>
    <row r="39" spans="1:2" x14ac:dyDescent="0.3">
      <c r="A39" s="51">
        <v>28491</v>
      </c>
      <c r="B39">
        <v>1148.09686355946</v>
      </c>
    </row>
    <row r="40" spans="1:2" x14ac:dyDescent="0.3">
      <c r="A40" s="51">
        <v>28856</v>
      </c>
      <c r="B40">
        <v>1147.79467800219</v>
      </c>
    </row>
    <row r="41" spans="1:2" x14ac:dyDescent="0.3">
      <c r="A41" s="51">
        <v>29221</v>
      </c>
      <c r="B41">
        <v>1269.24404991808</v>
      </c>
    </row>
    <row r="42" spans="1:2" x14ac:dyDescent="0.3">
      <c r="A42" s="51">
        <v>29587</v>
      </c>
      <c r="B42">
        <v>1378.5495718382399</v>
      </c>
    </row>
    <row r="43" spans="1:2" x14ac:dyDescent="0.3">
      <c r="A43" s="51">
        <v>29952</v>
      </c>
      <c r="B43">
        <v>1364.6121643491799</v>
      </c>
    </row>
    <row r="44" spans="1:2" x14ac:dyDescent="0.3">
      <c r="A44" s="51">
        <v>30317</v>
      </c>
      <c r="B44">
        <v>1336.45208323666</v>
      </c>
    </row>
    <row r="45" spans="1:2" x14ac:dyDescent="0.3">
      <c r="A45" s="51">
        <v>30682</v>
      </c>
      <c r="B45">
        <v>1263.8780418369699</v>
      </c>
    </row>
    <row r="46" spans="1:2" x14ac:dyDescent="0.3">
      <c r="A46" s="51">
        <v>31048</v>
      </c>
      <c r="B46">
        <v>1303.65112886529</v>
      </c>
    </row>
    <row r="47" spans="1:2" x14ac:dyDescent="0.3">
      <c r="A47" s="51">
        <v>31413</v>
      </c>
      <c r="B47">
        <v>1284.3347462458801</v>
      </c>
    </row>
    <row r="48" spans="1:2" x14ac:dyDescent="0.3">
      <c r="A48" s="51">
        <v>31778</v>
      </c>
      <c r="B48">
        <v>1254.51777509555</v>
      </c>
    </row>
    <row r="49" spans="1:2" x14ac:dyDescent="0.3">
      <c r="A49" s="51">
        <v>32143</v>
      </c>
      <c r="B49">
        <v>1305.16184725584</v>
      </c>
    </row>
    <row r="50" spans="1:2" x14ac:dyDescent="0.3">
      <c r="A50" s="51">
        <v>32509</v>
      </c>
      <c r="B50">
        <v>1331.82187029071</v>
      </c>
    </row>
    <row r="51" spans="1:2" x14ac:dyDescent="0.3">
      <c r="A51" s="51">
        <v>32874</v>
      </c>
      <c r="B51">
        <v>1386.8506029390201</v>
      </c>
    </row>
    <row r="52" spans="1:2" x14ac:dyDescent="0.3">
      <c r="A52" s="51">
        <v>33239</v>
      </c>
      <c r="B52">
        <v>1429.5038117393999</v>
      </c>
    </row>
    <row r="53" spans="1:2" x14ac:dyDescent="0.3">
      <c r="A53" s="51">
        <v>33604</v>
      </c>
      <c r="B53">
        <v>1274.4352604830799</v>
      </c>
    </row>
    <row r="54" spans="1:2" x14ac:dyDescent="0.3">
      <c r="A54" s="51">
        <v>33970</v>
      </c>
      <c r="B54">
        <v>1265.51418932194</v>
      </c>
    </row>
    <row r="55" spans="1:2" x14ac:dyDescent="0.3">
      <c r="A55" s="51">
        <v>34335</v>
      </c>
      <c r="B55">
        <v>1361.64491128995</v>
      </c>
    </row>
    <row r="56" spans="1:2" x14ac:dyDescent="0.3">
      <c r="A56" s="51">
        <v>34700</v>
      </c>
      <c r="B56">
        <v>1345.9920506400499</v>
      </c>
    </row>
    <row r="57" spans="1:2" x14ac:dyDescent="0.3">
      <c r="A57" s="51">
        <v>35065</v>
      </c>
      <c r="B57">
        <v>1468.6505893936601</v>
      </c>
    </row>
    <row r="58" spans="1:2" x14ac:dyDescent="0.3">
      <c r="A58" s="51">
        <v>35431</v>
      </c>
      <c r="B58">
        <v>1493.52045805179</v>
      </c>
    </row>
    <row r="59" spans="1:2" x14ac:dyDescent="0.3">
      <c r="A59" s="51">
        <v>35796</v>
      </c>
      <c r="B59">
        <v>1524.33862781937</v>
      </c>
    </row>
    <row r="60" spans="1:2" x14ac:dyDescent="0.3">
      <c r="A60" s="51">
        <v>36161</v>
      </c>
      <c r="B60">
        <v>1502.19915079718</v>
      </c>
    </row>
    <row r="61" spans="1:2" x14ac:dyDescent="0.3">
      <c r="A61" s="51">
        <v>36526</v>
      </c>
      <c r="B61">
        <v>1449.0421573051599</v>
      </c>
    </row>
    <row r="62" spans="1:2" x14ac:dyDescent="0.3">
      <c r="A62" s="51">
        <v>36892</v>
      </c>
      <c r="B62">
        <v>1464.67303202109</v>
      </c>
    </row>
    <row r="63" spans="1:2" x14ac:dyDescent="0.3">
      <c r="A63" s="51">
        <v>37257</v>
      </c>
      <c r="B63">
        <v>1331.0127004742501</v>
      </c>
    </row>
    <row r="64" spans="1:2" x14ac:dyDescent="0.3">
      <c r="A64" s="51">
        <v>37622</v>
      </c>
      <c r="B64">
        <v>1102.23121458438</v>
      </c>
    </row>
    <row r="65" spans="1:2" x14ac:dyDescent="0.3">
      <c r="A65" s="51">
        <v>37987</v>
      </c>
      <c r="B65">
        <v>1034.9630742740701</v>
      </c>
    </row>
    <row r="66" spans="1:2" x14ac:dyDescent="0.3">
      <c r="A66" s="51">
        <v>38353</v>
      </c>
      <c r="B66">
        <v>971.26688388229002</v>
      </c>
    </row>
    <row r="67" spans="1:2" x14ac:dyDescent="0.3">
      <c r="A67" s="51">
        <v>38718</v>
      </c>
      <c r="B67">
        <v>931.56815685819402</v>
      </c>
    </row>
    <row r="68" spans="1:2" x14ac:dyDescent="0.3">
      <c r="A68" s="51">
        <v>39083</v>
      </c>
      <c r="B68">
        <v>890.18059983589899</v>
      </c>
    </row>
    <row r="69" spans="1:2" x14ac:dyDescent="0.3">
      <c r="A69" s="51">
        <v>39448</v>
      </c>
      <c r="B69">
        <v>725.57573924266296</v>
      </c>
    </row>
    <row r="70" spans="1:2" x14ac:dyDescent="0.3">
      <c r="A70" s="51">
        <v>39814</v>
      </c>
      <c r="B70">
        <v>803.22228512575498</v>
      </c>
    </row>
    <row r="71" spans="1:2" x14ac:dyDescent="0.3">
      <c r="A71" s="51">
        <v>40179</v>
      </c>
      <c r="B71">
        <v>948.33148103345695</v>
      </c>
    </row>
    <row r="72" spans="1:2" x14ac:dyDescent="0.3">
      <c r="A72" s="51">
        <v>40544</v>
      </c>
      <c r="B72">
        <v>1066.42568653632</v>
      </c>
    </row>
    <row r="73" spans="1:2" x14ac:dyDescent="0.3">
      <c r="A73" s="51">
        <v>40909</v>
      </c>
      <c r="B73">
        <v>1223.2017528695501</v>
      </c>
    </row>
    <row r="74" spans="1:2" x14ac:dyDescent="0.3">
      <c r="A74" s="51">
        <v>41275</v>
      </c>
      <c r="B74">
        <v>1225.5560921219501</v>
      </c>
    </row>
    <row r="75" spans="1:2" x14ac:dyDescent="0.3">
      <c r="A75" s="51">
        <v>41640</v>
      </c>
      <c r="B75">
        <v>1232.86223378565</v>
      </c>
    </row>
    <row r="76" spans="1:2" x14ac:dyDescent="0.3">
      <c r="A76" s="51">
        <v>42005</v>
      </c>
      <c r="B76">
        <v>1234.1021909020401</v>
      </c>
    </row>
    <row r="77" spans="1:2" x14ac:dyDescent="0.3">
      <c r="A77" s="51">
        <v>42370</v>
      </c>
      <c r="B77">
        <v>1224.3144597247001</v>
      </c>
    </row>
    <row r="78" spans="1:2" x14ac:dyDescent="0.3">
      <c r="A78" s="51">
        <v>42736</v>
      </c>
      <c r="B78">
        <v>1263.2783464870399</v>
      </c>
    </row>
    <row r="79" spans="1:2" x14ac:dyDescent="0.3">
      <c r="A79" s="51">
        <v>43101</v>
      </c>
      <c r="B79">
        <v>1289.1464994697301</v>
      </c>
    </row>
    <row r="80" spans="1:2" x14ac:dyDescent="0.3">
      <c r="A80" s="51">
        <v>43466</v>
      </c>
      <c r="B80">
        <v>1168.0080722999601</v>
      </c>
    </row>
    <row r="81" spans="1:2" x14ac:dyDescent="0.3">
      <c r="A81" s="51">
        <v>43831</v>
      </c>
      <c r="B81">
        <v>1058.8458270513599</v>
      </c>
    </row>
  </sheetData>
  <hyperlinks>
    <hyperlink ref="A1" location="'Contents'!A1" display="Go to Menu Sheet" xr:uid="{A40D3472-EF11-46A4-B551-80F59EF5B67E}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3C3C8-4310-4696-B043-056887C3AD41}">
  <dimension ref="A1:M67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1304</v>
      </c>
    </row>
    <row r="2" spans="1:13" x14ac:dyDescent="0.3">
      <c r="A2" t="s">
        <v>388</v>
      </c>
      <c r="B2" t="s">
        <v>1559</v>
      </c>
      <c r="C2" t="s">
        <v>3752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27030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0.47638888888888892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27030</v>
      </c>
      <c r="B21">
        <v>11160.4422560291</v>
      </c>
    </row>
    <row r="22" spans="1:11" x14ac:dyDescent="0.3">
      <c r="A22" s="51">
        <v>27395</v>
      </c>
      <c r="B22">
        <v>10881.011047456201</v>
      </c>
    </row>
    <row r="23" spans="1:11" x14ac:dyDescent="0.3">
      <c r="A23" s="51">
        <v>27760</v>
      </c>
      <c r="B23">
        <v>11290.0425644192</v>
      </c>
    </row>
    <row r="24" spans="1:11" x14ac:dyDescent="0.3">
      <c r="A24" s="51">
        <v>28126</v>
      </c>
      <c r="B24">
        <v>11637.9320717193</v>
      </c>
    </row>
    <row r="25" spans="1:11" x14ac:dyDescent="0.3">
      <c r="A25" s="51">
        <v>28491</v>
      </c>
      <c r="B25">
        <v>12143.6013276147</v>
      </c>
    </row>
    <row r="26" spans="1:11" x14ac:dyDescent="0.3">
      <c r="A26" s="51">
        <v>28856</v>
      </c>
      <c r="B26">
        <v>13042.306498354799</v>
      </c>
    </row>
    <row r="27" spans="1:11" x14ac:dyDescent="0.3">
      <c r="A27" s="51">
        <v>29221</v>
      </c>
      <c r="B27">
        <v>13556.508233355</v>
      </c>
    </row>
    <row r="28" spans="1:11" x14ac:dyDescent="0.3">
      <c r="A28" s="51">
        <v>29587</v>
      </c>
      <c r="B28">
        <v>13251.2949276736</v>
      </c>
    </row>
    <row r="29" spans="1:11" x14ac:dyDescent="0.3">
      <c r="A29" s="51">
        <v>29952</v>
      </c>
      <c r="B29">
        <v>12563.0711828651</v>
      </c>
    </row>
    <row r="30" spans="1:11" x14ac:dyDescent="0.3">
      <c r="A30" s="51">
        <v>30317</v>
      </c>
      <c r="B30">
        <v>12590.711602843099</v>
      </c>
    </row>
    <row r="31" spans="1:11" x14ac:dyDescent="0.3">
      <c r="A31" s="51">
        <v>30682</v>
      </c>
      <c r="B31">
        <v>13008.184177257301</v>
      </c>
    </row>
    <row r="32" spans="1:11" x14ac:dyDescent="0.3">
      <c r="A32" s="51">
        <v>31048</v>
      </c>
      <c r="B32">
        <v>13111.683446499699</v>
      </c>
    </row>
    <row r="33" spans="1:2" x14ac:dyDescent="0.3">
      <c r="A33" s="51">
        <v>31413</v>
      </c>
      <c r="B33">
        <v>13734.9922408864</v>
      </c>
    </row>
    <row r="34" spans="1:2" x14ac:dyDescent="0.3">
      <c r="A34" s="51">
        <v>31778</v>
      </c>
      <c r="B34">
        <v>14041.982543447601</v>
      </c>
    </row>
    <row r="35" spans="1:2" x14ac:dyDescent="0.3">
      <c r="A35" s="51">
        <v>32143</v>
      </c>
      <c r="B35">
        <v>14480.441750009701</v>
      </c>
    </row>
    <row r="36" spans="1:2" x14ac:dyDescent="0.3">
      <c r="A36" s="51">
        <v>32509</v>
      </c>
      <c r="B36">
        <v>14944.549374713901</v>
      </c>
    </row>
    <row r="37" spans="1:2" x14ac:dyDescent="0.3">
      <c r="A37" s="51">
        <v>32874</v>
      </c>
      <c r="B37">
        <v>14396.415938190999</v>
      </c>
    </row>
    <row r="38" spans="1:2" x14ac:dyDescent="0.3">
      <c r="A38" s="51">
        <v>33239</v>
      </c>
      <c r="B38">
        <v>13783.2554445768</v>
      </c>
    </row>
    <row r="39" spans="1:2" x14ac:dyDescent="0.3">
      <c r="A39" s="51">
        <v>33604</v>
      </c>
      <c r="B39">
        <v>12950.283388489501</v>
      </c>
    </row>
    <row r="40" spans="1:2" x14ac:dyDescent="0.3">
      <c r="A40" s="51">
        <v>33970</v>
      </c>
      <c r="B40">
        <v>13004.5590804528</v>
      </c>
    </row>
    <row r="41" spans="1:2" x14ac:dyDescent="0.3">
      <c r="A41" s="51">
        <v>34335</v>
      </c>
      <c r="B41">
        <v>13214.769737214599</v>
      </c>
    </row>
    <row r="42" spans="1:2" x14ac:dyDescent="0.3">
      <c r="A42" s="51">
        <v>34700</v>
      </c>
      <c r="B42">
        <v>13427.0835291685</v>
      </c>
    </row>
    <row r="43" spans="1:2" x14ac:dyDescent="0.3">
      <c r="A43" s="51">
        <v>35065</v>
      </c>
      <c r="B43">
        <v>13903.9195347635</v>
      </c>
    </row>
    <row r="44" spans="1:2" x14ac:dyDescent="0.3">
      <c r="A44" s="51">
        <v>35431</v>
      </c>
      <c r="B44">
        <v>14501.2920282046</v>
      </c>
    </row>
    <row r="45" spans="1:2" x14ac:dyDescent="0.3">
      <c r="A45" s="51">
        <v>35796</v>
      </c>
      <c r="B45">
        <v>14977.685698797801</v>
      </c>
    </row>
    <row r="46" spans="1:2" x14ac:dyDescent="0.3">
      <c r="A46" s="51">
        <v>36161</v>
      </c>
      <c r="B46">
        <v>14965.521066351101</v>
      </c>
    </row>
    <row r="47" spans="1:2" x14ac:dyDescent="0.3">
      <c r="A47" s="51">
        <v>36526</v>
      </c>
      <c r="B47">
        <v>15570.2715543753</v>
      </c>
    </row>
    <row r="48" spans="1:2" x14ac:dyDescent="0.3">
      <c r="A48" s="51">
        <v>36892</v>
      </c>
      <c r="B48">
        <v>15147.122505449701</v>
      </c>
    </row>
    <row r="49" spans="1:2" x14ac:dyDescent="0.3">
      <c r="A49" s="51">
        <v>37257</v>
      </c>
      <c r="B49">
        <v>15214.5210900327</v>
      </c>
    </row>
    <row r="50" spans="1:2" x14ac:dyDescent="0.3">
      <c r="A50" s="51">
        <v>37622</v>
      </c>
      <c r="B50">
        <v>15494.056450054901</v>
      </c>
    </row>
    <row r="51" spans="1:2" x14ac:dyDescent="0.3">
      <c r="A51" s="51">
        <v>37987</v>
      </c>
      <c r="B51">
        <v>15658.431505033001</v>
      </c>
    </row>
    <row r="52" spans="1:2" x14ac:dyDescent="0.3">
      <c r="A52" s="51">
        <v>38353</v>
      </c>
      <c r="B52">
        <v>16216.705269253</v>
      </c>
    </row>
    <row r="53" spans="1:2" x14ac:dyDescent="0.3">
      <c r="A53" s="51">
        <v>38718</v>
      </c>
      <c r="B53">
        <v>17102.4416614109</v>
      </c>
    </row>
    <row r="54" spans="1:2" x14ac:dyDescent="0.3">
      <c r="A54" s="51">
        <v>39083</v>
      </c>
      <c r="B54">
        <v>17402.162173799199</v>
      </c>
    </row>
    <row r="55" spans="1:2" x14ac:dyDescent="0.3">
      <c r="A55" s="51">
        <v>39448</v>
      </c>
      <c r="B55">
        <v>17446.221771341599</v>
      </c>
    </row>
    <row r="56" spans="1:2" x14ac:dyDescent="0.3">
      <c r="A56" s="51">
        <v>39814</v>
      </c>
      <c r="B56">
        <v>16491.940791229001</v>
      </c>
    </row>
    <row r="57" spans="1:2" x14ac:dyDescent="0.3">
      <c r="A57" s="51">
        <v>40179</v>
      </c>
      <c r="B57">
        <v>16056.370976603101</v>
      </c>
    </row>
    <row r="58" spans="1:2" x14ac:dyDescent="0.3">
      <c r="A58" s="51">
        <v>40544</v>
      </c>
      <c r="B58">
        <v>15900.0236759993</v>
      </c>
    </row>
    <row r="59" spans="1:2" x14ac:dyDescent="0.3">
      <c r="A59" s="51">
        <v>40909</v>
      </c>
      <c r="B59">
        <v>15787.915318402</v>
      </c>
    </row>
    <row r="60" spans="1:2" x14ac:dyDescent="0.3">
      <c r="A60" s="51">
        <v>41275</v>
      </c>
      <c r="B60">
        <v>15533.2156148213</v>
      </c>
    </row>
    <row r="61" spans="1:2" x14ac:dyDescent="0.3">
      <c r="A61" s="51">
        <v>41640</v>
      </c>
      <c r="B61">
        <v>15484.9468972176</v>
      </c>
    </row>
    <row r="62" spans="1:2" x14ac:dyDescent="0.3">
      <c r="A62" s="51">
        <v>42005</v>
      </c>
      <c r="B62">
        <v>15836.215990775499</v>
      </c>
    </row>
    <row r="63" spans="1:2" x14ac:dyDescent="0.3">
      <c r="A63" s="51">
        <v>42370</v>
      </c>
      <c r="B63">
        <v>16202.002813175701</v>
      </c>
    </row>
    <row r="64" spans="1:2" x14ac:dyDescent="0.3">
      <c r="A64" s="51">
        <v>42736</v>
      </c>
      <c r="B64">
        <v>16254.4675766606</v>
      </c>
    </row>
    <row r="65" spans="1:2" x14ac:dyDescent="0.3">
      <c r="A65" s="51">
        <v>43101</v>
      </c>
      <c r="B65">
        <v>16136.966229416699</v>
      </c>
    </row>
    <row r="66" spans="1:2" x14ac:dyDescent="0.3">
      <c r="A66" s="51">
        <v>43466</v>
      </c>
      <c r="B66">
        <v>16100.052783594199</v>
      </c>
    </row>
    <row r="67" spans="1:2" x14ac:dyDescent="0.3">
      <c r="A67" s="51">
        <v>43831</v>
      </c>
      <c r="B67">
        <v>13249.4232194619</v>
      </c>
    </row>
  </sheetData>
  <hyperlinks>
    <hyperlink ref="A1" location="'Contents'!A1" display="Go to Menu Sheet" xr:uid="{BB823311-DEC5-4CE8-9E1D-606C721A3B36}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F09F1-D2C4-4E62-A4CD-55FD202B69CD}">
  <dimension ref="A1:M75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1305</v>
      </c>
    </row>
    <row r="2" spans="1:13" x14ac:dyDescent="0.3">
      <c r="A2" t="s">
        <v>388</v>
      </c>
      <c r="B2" t="s">
        <v>1559</v>
      </c>
      <c r="C2" t="s">
        <v>3753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24108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0.47291666666666665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24108</v>
      </c>
      <c r="B21">
        <v>3796.2108727764198</v>
      </c>
    </row>
    <row r="22" spans="1:11" x14ac:dyDescent="0.3">
      <c r="A22" s="51">
        <v>24473</v>
      </c>
      <c r="B22">
        <v>3816.0015278140199</v>
      </c>
    </row>
    <row r="23" spans="1:11" x14ac:dyDescent="0.3">
      <c r="A23" s="51">
        <v>24838</v>
      </c>
      <c r="B23">
        <v>3985.3641840462301</v>
      </c>
    </row>
    <row r="24" spans="1:11" x14ac:dyDescent="0.3">
      <c r="A24" s="51">
        <v>25204</v>
      </c>
      <c r="B24">
        <v>4153.4299805807796</v>
      </c>
    </row>
    <row r="25" spans="1:11" x14ac:dyDescent="0.3">
      <c r="A25" s="51">
        <v>25569</v>
      </c>
      <c r="B25">
        <v>4590.04816286606</v>
      </c>
    </row>
    <row r="26" spans="1:11" x14ac:dyDescent="0.3">
      <c r="A26" s="51">
        <v>25934</v>
      </c>
      <c r="B26">
        <v>4632.1347547496798</v>
      </c>
    </row>
    <row r="27" spans="1:11" x14ac:dyDescent="0.3">
      <c r="A27" s="51">
        <v>26299</v>
      </c>
      <c r="B27">
        <v>5379.2876565363604</v>
      </c>
    </row>
    <row r="28" spans="1:11" x14ac:dyDescent="0.3">
      <c r="A28" s="51">
        <v>26665</v>
      </c>
      <c r="B28">
        <v>5001.7802783039997</v>
      </c>
    </row>
    <row r="29" spans="1:11" x14ac:dyDescent="0.3">
      <c r="A29" s="51">
        <v>27030</v>
      </c>
      <c r="B29">
        <v>4715.12744584554</v>
      </c>
    </row>
    <row r="30" spans="1:11" x14ac:dyDescent="0.3">
      <c r="A30" s="51">
        <v>27395</v>
      </c>
      <c r="B30">
        <v>4634.1630378012896</v>
      </c>
    </row>
    <row r="31" spans="1:11" x14ac:dyDescent="0.3">
      <c r="A31" s="51">
        <v>27760</v>
      </c>
      <c r="B31">
        <v>4266.3996472304898</v>
      </c>
    </row>
    <row r="32" spans="1:11" x14ac:dyDescent="0.3">
      <c r="A32" s="51">
        <v>28126</v>
      </c>
      <c r="B32">
        <v>4104.7460900227497</v>
      </c>
    </row>
    <row r="33" spans="1:2" x14ac:dyDescent="0.3">
      <c r="A33" s="51">
        <v>28491</v>
      </c>
      <c r="B33">
        <v>4053.6850451535202</v>
      </c>
    </row>
    <row r="34" spans="1:2" x14ac:dyDescent="0.3">
      <c r="A34" s="51">
        <v>28856</v>
      </c>
      <c r="B34">
        <v>3960.1644118898498</v>
      </c>
    </row>
    <row r="35" spans="1:2" x14ac:dyDescent="0.3">
      <c r="A35" s="51">
        <v>29221</v>
      </c>
      <c r="B35">
        <v>3681.9880668412602</v>
      </c>
    </row>
    <row r="36" spans="1:2" x14ac:dyDescent="0.3">
      <c r="A36" s="51">
        <v>29587</v>
      </c>
      <c r="B36">
        <v>3720.5439250217901</v>
      </c>
    </row>
    <row r="37" spans="1:2" x14ac:dyDescent="0.3">
      <c r="A37" s="51">
        <v>29952</v>
      </c>
      <c r="B37">
        <v>3734.3971275651202</v>
      </c>
    </row>
    <row r="38" spans="1:2" x14ac:dyDescent="0.3">
      <c r="A38" s="51">
        <v>30317</v>
      </c>
      <c r="B38">
        <v>3742.5785731767701</v>
      </c>
    </row>
    <row r="39" spans="1:2" x14ac:dyDescent="0.3">
      <c r="A39" s="51">
        <v>30682</v>
      </c>
      <c r="B39">
        <v>3629.5239360801902</v>
      </c>
    </row>
    <row r="40" spans="1:2" x14ac:dyDescent="0.3">
      <c r="A40" s="51">
        <v>31048</v>
      </c>
      <c r="B40">
        <v>3478.7271640755998</v>
      </c>
    </row>
    <row r="41" spans="1:2" x14ac:dyDescent="0.3">
      <c r="A41" s="51">
        <v>31413</v>
      </c>
      <c r="B41">
        <v>3510.1678117619499</v>
      </c>
    </row>
    <row r="42" spans="1:2" x14ac:dyDescent="0.3">
      <c r="A42" s="51">
        <v>31778</v>
      </c>
      <c r="B42">
        <v>3758.2606326196201</v>
      </c>
    </row>
    <row r="43" spans="1:2" x14ac:dyDescent="0.3">
      <c r="A43" s="51">
        <v>32143</v>
      </c>
      <c r="B43">
        <v>3884.7052706345798</v>
      </c>
    </row>
    <row r="44" spans="1:2" x14ac:dyDescent="0.3">
      <c r="A44" s="51">
        <v>32509</v>
      </c>
      <c r="B44">
        <v>4139.0308182634799</v>
      </c>
    </row>
    <row r="45" spans="1:2" x14ac:dyDescent="0.3">
      <c r="A45" s="51">
        <v>32874</v>
      </c>
      <c r="B45">
        <v>4283.59725693572</v>
      </c>
    </row>
    <row r="46" spans="1:2" x14ac:dyDescent="0.3">
      <c r="A46" s="51">
        <v>33239</v>
      </c>
      <c r="B46">
        <v>4455.0806271453703</v>
      </c>
    </row>
    <row r="47" spans="1:2" x14ac:dyDescent="0.3">
      <c r="A47" s="51">
        <v>33604</v>
      </c>
      <c r="B47">
        <v>4502.1180583673804</v>
      </c>
    </row>
    <row r="48" spans="1:2" x14ac:dyDescent="0.3">
      <c r="A48" s="51">
        <v>33970</v>
      </c>
      <c r="B48">
        <v>4879.4232118316404</v>
      </c>
    </row>
    <row r="49" spans="1:2" x14ac:dyDescent="0.3">
      <c r="A49" s="51">
        <v>34335</v>
      </c>
      <c r="B49">
        <v>4898.7003406222102</v>
      </c>
    </row>
    <row r="50" spans="1:2" x14ac:dyDescent="0.3">
      <c r="A50" s="51">
        <v>34700</v>
      </c>
      <c r="B50">
        <v>4965.0133599353803</v>
      </c>
    </row>
    <row r="51" spans="1:2" x14ac:dyDescent="0.3">
      <c r="A51" s="51">
        <v>35065</v>
      </c>
      <c r="B51">
        <v>4911.0527961324997</v>
      </c>
    </row>
    <row r="52" spans="1:2" x14ac:dyDescent="0.3">
      <c r="A52" s="51">
        <v>35431</v>
      </c>
      <c r="B52">
        <v>4807.5387266232701</v>
      </c>
    </row>
    <row r="53" spans="1:2" x14ac:dyDescent="0.3">
      <c r="A53" s="51">
        <v>35796</v>
      </c>
      <c r="B53">
        <v>4650.3825618598103</v>
      </c>
    </row>
    <row r="54" spans="1:2" x14ac:dyDescent="0.3">
      <c r="A54" s="51">
        <v>36161</v>
      </c>
      <c r="B54">
        <v>4656.6170845204497</v>
      </c>
    </row>
    <row r="55" spans="1:2" x14ac:dyDescent="0.3">
      <c r="A55" s="51">
        <v>36526</v>
      </c>
      <c r="B55">
        <v>4658.5683960719998</v>
      </c>
    </row>
    <row r="56" spans="1:2" x14ac:dyDescent="0.3">
      <c r="A56" s="51">
        <v>36892</v>
      </c>
      <c r="B56">
        <v>4685.9059960866898</v>
      </c>
    </row>
    <row r="57" spans="1:2" x14ac:dyDescent="0.3">
      <c r="A57" s="51">
        <v>37257</v>
      </c>
      <c r="B57">
        <v>4747.3060120664104</v>
      </c>
    </row>
    <row r="58" spans="1:2" x14ac:dyDescent="0.3">
      <c r="A58" s="51">
        <v>37622</v>
      </c>
      <c r="B58">
        <v>4891.2145729286403</v>
      </c>
    </row>
    <row r="59" spans="1:2" x14ac:dyDescent="0.3">
      <c r="A59" s="51">
        <v>37987</v>
      </c>
      <c r="B59">
        <v>4927.6274384615899</v>
      </c>
    </row>
    <row r="60" spans="1:2" x14ac:dyDescent="0.3">
      <c r="A60" s="51">
        <v>38353</v>
      </c>
      <c r="B60">
        <v>4944.4841428180698</v>
      </c>
    </row>
    <row r="61" spans="1:2" x14ac:dyDescent="0.3">
      <c r="A61" s="51">
        <v>38718</v>
      </c>
      <c r="B61">
        <v>5061.2060368065204</v>
      </c>
    </row>
    <row r="62" spans="1:2" x14ac:dyDescent="0.3">
      <c r="A62" s="51">
        <v>39083</v>
      </c>
      <c r="B62">
        <v>5108.0602659468204</v>
      </c>
    </row>
    <row r="63" spans="1:2" x14ac:dyDescent="0.3">
      <c r="A63" s="51">
        <v>39448</v>
      </c>
      <c r="B63">
        <v>5041.7538405559499</v>
      </c>
    </row>
    <row r="64" spans="1:2" x14ac:dyDescent="0.3">
      <c r="A64" s="51">
        <v>39814</v>
      </c>
      <c r="B64">
        <v>4798.5769060516604</v>
      </c>
    </row>
    <row r="65" spans="1:2" x14ac:dyDescent="0.3">
      <c r="A65" s="51">
        <v>40179</v>
      </c>
      <c r="B65">
        <v>4704.0477596242499</v>
      </c>
    </row>
    <row r="66" spans="1:2" x14ac:dyDescent="0.3">
      <c r="A66" s="51">
        <v>40544</v>
      </c>
      <c r="B66">
        <v>4759.25190748758</v>
      </c>
    </row>
    <row r="67" spans="1:2" x14ac:dyDescent="0.3">
      <c r="A67" s="51">
        <v>40909</v>
      </c>
      <c r="B67">
        <v>4703.09302498548</v>
      </c>
    </row>
    <row r="68" spans="1:2" x14ac:dyDescent="0.3">
      <c r="A68" s="51">
        <v>41275</v>
      </c>
      <c r="B68">
        <v>4700.01867534337</v>
      </c>
    </row>
    <row r="69" spans="1:2" x14ac:dyDescent="0.3">
      <c r="A69" s="51">
        <v>41640</v>
      </c>
      <c r="B69">
        <v>4705.4018132067204</v>
      </c>
    </row>
    <row r="70" spans="1:2" x14ac:dyDescent="0.3">
      <c r="A70" s="51">
        <v>42005</v>
      </c>
      <c r="B70">
        <v>4722.6656887050603</v>
      </c>
    </row>
    <row r="71" spans="1:2" x14ac:dyDescent="0.3">
      <c r="A71" s="51">
        <v>42370</v>
      </c>
      <c r="B71">
        <v>4762.54342505162</v>
      </c>
    </row>
    <row r="72" spans="1:2" x14ac:dyDescent="0.3">
      <c r="A72" s="51">
        <v>42736</v>
      </c>
      <c r="B72">
        <v>4785.9787863214897</v>
      </c>
    </row>
    <row r="73" spans="1:2" x14ac:dyDescent="0.3">
      <c r="A73" s="51">
        <v>43101</v>
      </c>
      <c r="B73">
        <v>4853.1600051095502</v>
      </c>
    </row>
    <row r="74" spans="1:2" x14ac:dyDescent="0.3">
      <c r="A74" s="51">
        <v>43466</v>
      </c>
      <c r="B74">
        <v>4874.1699228212101</v>
      </c>
    </row>
    <row r="75" spans="1:2" x14ac:dyDescent="0.3">
      <c r="A75" s="51">
        <v>43831</v>
      </c>
      <c r="B75">
        <v>4357.9602607341803</v>
      </c>
    </row>
  </sheetData>
  <hyperlinks>
    <hyperlink ref="A1" location="'Contents'!A1" display="Go to Menu Sheet" xr:uid="{5CBA9C7A-BA02-4B76-8286-FE2DBD32BDCD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F2F2-53E2-4FC0-87CB-107D9D3038DF}">
  <dimension ref="A1:M81"/>
  <sheetViews>
    <sheetView workbookViewId="0"/>
  </sheetViews>
  <sheetFormatPr defaultRowHeight="14" x14ac:dyDescent="0.3"/>
  <cols>
    <col min="1" max="1" width="11.33203125" customWidth="1"/>
  </cols>
  <sheetData>
    <row r="1" spans="1:13" x14ac:dyDescent="0.3">
      <c r="A1" s="14" t="s">
        <v>3645</v>
      </c>
      <c r="B1" t="s">
        <v>1594</v>
      </c>
      <c r="C1" t="s">
        <v>1595</v>
      </c>
      <c r="D1" t="s">
        <v>1596</v>
      </c>
      <c r="E1" t="s">
        <v>1597</v>
      </c>
      <c r="F1" t="s">
        <v>1558</v>
      </c>
      <c r="G1" t="s">
        <v>3642</v>
      </c>
    </row>
    <row r="2" spans="1:13" x14ac:dyDescent="0.3">
      <c r="A2" t="s">
        <v>388</v>
      </c>
      <c r="B2" t="s">
        <v>1559</v>
      </c>
      <c r="C2" t="s">
        <v>3754</v>
      </c>
    </row>
    <row r="3" spans="1:13" x14ac:dyDescent="0.3">
      <c r="A3" t="s">
        <v>1560</v>
      </c>
      <c r="B3" t="s">
        <v>1561</v>
      </c>
      <c r="C3" t="s">
        <v>1562</v>
      </c>
    </row>
    <row r="4" spans="1:13" x14ac:dyDescent="0.3">
      <c r="A4" t="s">
        <v>1563</v>
      </c>
      <c r="B4" t="s">
        <v>1561</v>
      </c>
      <c r="C4" t="s">
        <v>1564</v>
      </c>
      <c r="D4" t="s">
        <v>1565</v>
      </c>
      <c r="E4" t="s">
        <v>1566</v>
      </c>
      <c r="F4" t="s">
        <v>1567</v>
      </c>
      <c r="G4" t="s">
        <v>1568</v>
      </c>
      <c r="H4" t="s">
        <v>1569</v>
      </c>
    </row>
    <row r="5" spans="1:13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3" x14ac:dyDescent="0.3">
      <c r="A6" t="s">
        <v>1574</v>
      </c>
      <c r="B6" t="s">
        <v>798</v>
      </c>
    </row>
    <row r="7" spans="1:13" x14ac:dyDescent="0.3">
      <c r="A7" t="s">
        <v>1575</v>
      </c>
      <c r="B7">
        <v>2010</v>
      </c>
      <c r="C7" t="s">
        <v>1598</v>
      </c>
      <c r="D7" t="s">
        <v>1599</v>
      </c>
    </row>
    <row r="8" spans="1:13" x14ac:dyDescent="0.3">
      <c r="A8" t="s">
        <v>1576</v>
      </c>
      <c r="B8" t="s">
        <v>1577</v>
      </c>
      <c r="C8" s="51">
        <v>21916</v>
      </c>
      <c r="D8" t="s">
        <v>1578</v>
      </c>
      <c r="E8" s="51">
        <v>43831</v>
      </c>
    </row>
    <row r="9" spans="1:13" x14ac:dyDescent="0.3">
      <c r="A9" t="s">
        <v>1579</v>
      </c>
      <c r="B9" t="s">
        <v>1580</v>
      </c>
      <c r="C9" s="51">
        <v>44378</v>
      </c>
      <c r="D9" s="52">
        <v>0.47222222222222227</v>
      </c>
      <c r="E9" t="s">
        <v>3836</v>
      </c>
      <c r="F9" t="s">
        <v>1581</v>
      </c>
    </row>
    <row r="10" spans="1:13" x14ac:dyDescent="0.3">
      <c r="A10" t="s">
        <v>1582</v>
      </c>
      <c r="B10" t="s">
        <v>1595</v>
      </c>
      <c r="C10" t="s">
        <v>1596</v>
      </c>
      <c r="D10" t="s">
        <v>1597</v>
      </c>
      <c r="E10" t="s">
        <v>1589</v>
      </c>
      <c r="F10" t="s">
        <v>1600</v>
      </c>
      <c r="G10" t="s">
        <v>1601</v>
      </c>
      <c r="H10" t="s">
        <v>1602</v>
      </c>
      <c r="I10" t="s">
        <v>1603</v>
      </c>
      <c r="J10" t="s">
        <v>1583</v>
      </c>
      <c r="K10" t="s">
        <v>1604</v>
      </c>
    </row>
    <row r="11" spans="1:13" x14ac:dyDescent="0.3">
      <c r="B11" t="s">
        <v>1605</v>
      </c>
      <c r="C11" t="s">
        <v>1595</v>
      </c>
      <c r="D11" t="s">
        <v>1589</v>
      </c>
      <c r="E11" t="s">
        <v>1584</v>
      </c>
      <c r="F11" t="s">
        <v>1606</v>
      </c>
      <c r="G11" t="s">
        <v>1586</v>
      </c>
      <c r="H11" t="s">
        <v>1600</v>
      </c>
      <c r="I11" t="s">
        <v>1607</v>
      </c>
      <c r="J11" t="s">
        <v>1608</v>
      </c>
      <c r="K11" t="s">
        <v>1583</v>
      </c>
      <c r="L11" t="s">
        <v>1609</v>
      </c>
      <c r="M11" t="s">
        <v>1610</v>
      </c>
    </row>
    <row r="12" spans="1:13" x14ac:dyDescent="0.3">
      <c r="B12" t="s">
        <v>1611</v>
      </c>
      <c r="C12" t="s">
        <v>1585</v>
      </c>
      <c r="D12" t="s">
        <v>1584</v>
      </c>
      <c r="E12" t="s">
        <v>1612</v>
      </c>
      <c r="F12" t="s">
        <v>1613</v>
      </c>
      <c r="G12" t="s">
        <v>1614</v>
      </c>
      <c r="H12" t="s">
        <v>1602</v>
      </c>
      <c r="I12" t="s">
        <v>1615</v>
      </c>
      <c r="J12" t="s">
        <v>1587</v>
      </c>
      <c r="K12" t="s">
        <v>1616</v>
      </c>
      <c r="L12" t="s">
        <v>1614</v>
      </c>
    </row>
    <row r="13" spans="1:13" x14ac:dyDescent="0.3">
      <c r="B13" t="s">
        <v>1617</v>
      </c>
      <c r="C13" t="s">
        <v>1618</v>
      </c>
      <c r="D13" t="s">
        <v>1619</v>
      </c>
      <c r="E13" t="s">
        <v>1585</v>
      </c>
      <c r="F13" t="s">
        <v>1584</v>
      </c>
      <c r="G13" t="s">
        <v>1607</v>
      </c>
      <c r="H13" t="s">
        <v>1586</v>
      </c>
      <c r="I13" t="s">
        <v>1584</v>
      </c>
      <c r="J13" t="s">
        <v>1620</v>
      </c>
      <c r="K13" t="s">
        <v>1621</v>
      </c>
      <c r="L13" t="s">
        <v>1589</v>
      </c>
      <c r="M13" t="s">
        <v>1622</v>
      </c>
    </row>
    <row r="14" spans="1:13" x14ac:dyDescent="0.3">
      <c r="B14" t="s">
        <v>1623</v>
      </c>
      <c r="C14" t="s">
        <v>1624</v>
      </c>
      <c r="D14" t="s">
        <v>1625</v>
      </c>
      <c r="E14" t="s">
        <v>1558</v>
      </c>
      <c r="F14" t="s">
        <v>1626</v>
      </c>
      <c r="G14" t="s">
        <v>1586</v>
      </c>
      <c r="H14" t="s">
        <v>1627</v>
      </c>
      <c r="I14" t="s">
        <v>1628</v>
      </c>
      <c r="J14" t="s">
        <v>1588</v>
      </c>
      <c r="K14" t="s">
        <v>1558</v>
      </c>
    </row>
    <row r="15" spans="1:13" x14ac:dyDescent="0.3">
      <c r="B15" t="s">
        <v>1629</v>
      </c>
      <c r="C15" t="s">
        <v>1587</v>
      </c>
      <c r="D15" t="s">
        <v>1630</v>
      </c>
      <c r="E15" t="s">
        <v>1586</v>
      </c>
      <c r="F15" t="s">
        <v>1631</v>
      </c>
      <c r="G15" t="s">
        <v>1632</v>
      </c>
    </row>
    <row r="17" spans="1:11" x14ac:dyDescent="0.3">
      <c r="B17" t="s">
        <v>1561</v>
      </c>
      <c r="C17" t="s">
        <v>1562</v>
      </c>
      <c r="D17" t="s">
        <v>1633</v>
      </c>
      <c r="E17" t="s">
        <v>1634</v>
      </c>
      <c r="F17" t="s">
        <v>1635</v>
      </c>
      <c r="G17" t="s">
        <v>1587</v>
      </c>
      <c r="H17" t="s">
        <v>1636</v>
      </c>
      <c r="I17" t="s">
        <v>1637</v>
      </c>
      <c r="J17" t="s">
        <v>1638</v>
      </c>
      <c r="K17" t="s">
        <v>1590</v>
      </c>
    </row>
    <row r="18" spans="1:11" x14ac:dyDescent="0.3">
      <c r="B18" t="s">
        <v>1591</v>
      </c>
    </row>
    <row r="20" spans="1:11" x14ac:dyDescent="0.3">
      <c r="A20" t="s">
        <v>1592</v>
      </c>
      <c r="B20" t="s">
        <v>1593</v>
      </c>
    </row>
    <row r="21" spans="1:11" x14ac:dyDescent="0.3">
      <c r="A21" s="51">
        <v>21916</v>
      </c>
      <c r="B21">
        <v>570.85776901215399</v>
      </c>
    </row>
    <row r="22" spans="1:11" x14ac:dyDescent="0.3">
      <c r="A22" s="51">
        <v>22282</v>
      </c>
      <c r="B22">
        <v>583.84478617046398</v>
      </c>
    </row>
    <row r="23" spans="1:11" x14ac:dyDescent="0.3">
      <c r="A23" s="51">
        <v>22647</v>
      </c>
      <c r="B23">
        <v>609.44976069307302</v>
      </c>
    </row>
    <row r="24" spans="1:11" x14ac:dyDescent="0.3">
      <c r="A24" s="51">
        <v>23012</v>
      </c>
      <c r="B24">
        <v>638.74582371007</v>
      </c>
    </row>
    <row r="25" spans="1:11" x14ac:dyDescent="0.3">
      <c r="A25" s="51">
        <v>23377</v>
      </c>
      <c r="B25">
        <v>662.17611409868198</v>
      </c>
    </row>
    <row r="26" spans="1:11" x14ac:dyDescent="0.3">
      <c r="A26" s="51">
        <v>23743</v>
      </c>
      <c r="B26">
        <v>695.15876365277802</v>
      </c>
    </row>
    <row r="27" spans="1:11" x14ac:dyDescent="0.3">
      <c r="A27" s="51">
        <v>24108</v>
      </c>
      <c r="B27">
        <v>749.70882262144096</v>
      </c>
    </row>
    <row r="28" spans="1:11" x14ac:dyDescent="0.3">
      <c r="A28" s="51">
        <v>24473</v>
      </c>
      <c r="B28">
        <v>790.44556645488899</v>
      </c>
    </row>
    <row r="29" spans="1:11" x14ac:dyDescent="0.3">
      <c r="A29" s="51">
        <v>24838</v>
      </c>
      <c r="B29">
        <v>829.77293029886596</v>
      </c>
    </row>
    <row r="30" spans="1:11" x14ac:dyDescent="0.3">
      <c r="A30" s="51">
        <v>25204</v>
      </c>
      <c r="B30">
        <v>858.57060142251203</v>
      </c>
    </row>
    <row r="31" spans="1:11" x14ac:dyDescent="0.3">
      <c r="A31" s="51">
        <v>25569</v>
      </c>
      <c r="B31">
        <v>929.09371123506605</v>
      </c>
    </row>
    <row r="32" spans="1:11" x14ac:dyDescent="0.3">
      <c r="A32" s="51">
        <v>25934</v>
      </c>
      <c r="B32">
        <v>946.88300578093094</v>
      </c>
    </row>
    <row r="33" spans="1:2" x14ac:dyDescent="0.3">
      <c r="A33" s="51">
        <v>26299</v>
      </c>
      <c r="B33">
        <v>959.706095607924</v>
      </c>
    </row>
    <row r="34" spans="1:2" x14ac:dyDescent="0.3">
      <c r="A34" s="51">
        <v>26665</v>
      </c>
      <c r="B34">
        <v>1028.9418656046801</v>
      </c>
    </row>
    <row r="35" spans="1:2" x14ac:dyDescent="0.3">
      <c r="A35" s="51">
        <v>27030</v>
      </c>
      <c r="B35">
        <v>1046.42390540411</v>
      </c>
    </row>
    <row r="36" spans="1:2" x14ac:dyDescent="0.3">
      <c r="A36" s="51">
        <v>27395</v>
      </c>
      <c r="B36">
        <v>1070.56373223423</v>
      </c>
    </row>
    <row r="37" spans="1:2" x14ac:dyDescent="0.3">
      <c r="A37" s="51">
        <v>27760</v>
      </c>
      <c r="B37">
        <v>1142.0559190694</v>
      </c>
    </row>
    <row r="38" spans="1:2" x14ac:dyDescent="0.3">
      <c r="A38" s="51">
        <v>28126</v>
      </c>
      <c r="B38">
        <v>1225.41472886879</v>
      </c>
    </row>
    <row r="39" spans="1:2" x14ac:dyDescent="0.3">
      <c r="A39" s="51">
        <v>28491</v>
      </c>
      <c r="B39">
        <v>1321.60474674692</v>
      </c>
    </row>
    <row r="40" spans="1:2" x14ac:dyDescent="0.3">
      <c r="A40" s="51">
        <v>28856</v>
      </c>
      <c r="B40">
        <v>1362.9265994486</v>
      </c>
    </row>
    <row r="41" spans="1:2" x14ac:dyDescent="0.3">
      <c r="A41" s="51">
        <v>29221</v>
      </c>
      <c r="B41">
        <v>1404.0061924674601</v>
      </c>
    </row>
    <row r="42" spans="1:2" x14ac:dyDescent="0.3">
      <c r="A42" s="51">
        <v>29587</v>
      </c>
      <c r="B42">
        <v>1457.6530989600301</v>
      </c>
    </row>
    <row r="43" spans="1:2" x14ac:dyDescent="0.3">
      <c r="A43" s="51">
        <v>29952</v>
      </c>
      <c r="B43">
        <v>1506.6886187272501</v>
      </c>
    </row>
    <row r="44" spans="1:2" x14ac:dyDescent="0.3">
      <c r="A44" s="51">
        <v>30317</v>
      </c>
      <c r="B44">
        <v>1561.7178100389799</v>
      </c>
    </row>
    <row r="45" spans="1:2" x14ac:dyDescent="0.3">
      <c r="A45" s="51">
        <v>30682</v>
      </c>
      <c r="B45">
        <v>1621.7864642311299</v>
      </c>
    </row>
    <row r="46" spans="1:2" x14ac:dyDescent="0.3">
      <c r="A46" s="51">
        <v>31048</v>
      </c>
      <c r="B46">
        <v>1666.7512604285</v>
      </c>
    </row>
    <row r="47" spans="1:2" x14ac:dyDescent="0.3">
      <c r="A47" s="51">
        <v>31413</v>
      </c>
      <c r="B47">
        <v>1727.33918754403</v>
      </c>
    </row>
    <row r="48" spans="1:2" x14ac:dyDescent="0.3">
      <c r="A48" s="51">
        <v>31778</v>
      </c>
      <c r="B48">
        <v>1857.89633728167</v>
      </c>
    </row>
    <row r="49" spans="1:2" x14ac:dyDescent="0.3">
      <c r="A49" s="51">
        <v>32143</v>
      </c>
      <c r="B49">
        <v>2068.5155317820099</v>
      </c>
    </row>
    <row r="50" spans="1:2" x14ac:dyDescent="0.3">
      <c r="A50" s="51">
        <v>32509</v>
      </c>
      <c r="B50">
        <v>2284.0342667960199</v>
      </c>
    </row>
    <row r="51" spans="1:2" x14ac:dyDescent="0.3">
      <c r="A51" s="51">
        <v>32874</v>
      </c>
      <c r="B51">
        <v>2503.8085931698802</v>
      </c>
    </row>
    <row r="52" spans="1:2" x14ac:dyDescent="0.3">
      <c r="A52" s="51">
        <v>33239</v>
      </c>
      <c r="B52">
        <v>2686.0683051951301</v>
      </c>
    </row>
    <row r="53" spans="1:2" x14ac:dyDescent="0.3">
      <c r="A53" s="51">
        <v>33604</v>
      </c>
      <c r="B53">
        <v>2874.1394080489799</v>
      </c>
    </row>
    <row r="54" spans="1:2" x14ac:dyDescent="0.3">
      <c r="A54" s="51">
        <v>33970</v>
      </c>
      <c r="B54">
        <v>3083.2180819647801</v>
      </c>
    </row>
    <row r="55" spans="1:2" x14ac:dyDescent="0.3">
      <c r="A55" s="51">
        <v>34335</v>
      </c>
      <c r="B55">
        <v>3299.3845213852201</v>
      </c>
    </row>
    <row r="56" spans="1:2" x14ac:dyDescent="0.3">
      <c r="A56" s="51">
        <v>34700</v>
      </c>
      <c r="B56">
        <v>3531.7924098091999</v>
      </c>
    </row>
    <row r="57" spans="1:2" x14ac:dyDescent="0.3">
      <c r="A57" s="51">
        <v>35065</v>
      </c>
      <c r="B57">
        <v>3690.2696656735502</v>
      </c>
    </row>
    <row r="58" spans="1:2" x14ac:dyDescent="0.3">
      <c r="A58" s="51">
        <v>35431</v>
      </c>
      <c r="B58">
        <v>3546.4030630652601</v>
      </c>
    </row>
    <row r="59" spans="1:2" x14ac:dyDescent="0.3">
      <c r="A59" s="51">
        <v>35796</v>
      </c>
      <c r="B59">
        <v>3236.3882953706102</v>
      </c>
    </row>
    <row r="60" spans="1:2" x14ac:dyDescent="0.3">
      <c r="A60" s="51">
        <v>36161</v>
      </c>
      <c r="B60">
        <v>3345.6069317004399</v>
      </c>
    </row>
    <row r="61" spans="1:2" x14ac:dyDescent="0.3">
      <c r="A61" s="51">
        <v>36526</v>
      </c>
      <c r="B61">
        <v>3458.3528871922799</v>
      </c>
    </row>
    <row r="62" spans="1:2" x14ac:dyDescent="0.3">
      <c r="A62" s="51">
        <v>36892</v>
      </c>
      <c r="B62">
        <v>3544.4424052255499</v>
      </c>
    </row>
    <row r="63" spans="1:2" x14ac:dyDescent="0.3">
      <c r="A63" s="51">
        <v>37257</v>
      </c>
      <c r="B63">
        <v>3731.2734390966002</v>
      </c>
    </row>
    <row r="64" spans="1:2" x14ac:dyDescent="0.3">
      <c r="A64" s="51">
        <v>37622</v>
      </c>
      <c r="B64">
        <v>3969.7349035933998</v>
      </c>
    </row>
    <row r="65" spans="1:2" x14ac:dyDescent="0.3">
      <c r="A65" s="51">
        <v>37987</v>
      </c>
      <c r="B65">
        <v>4190.4880252316798</v>
      </c>
    </row>
    <row r="66" spans="1:2" x14ac:dyDescent="0.3">
      <c r="A66" s="51">
        <v>38353</v>
      </c>
      <c r="B66">
        <v>4337.87997532396</v>
      </c>
    </row>
    <row r="67" spans="1:2" x14ac:dyDescent="0.3">
      <c r="A67" s="51">
        <v>38718</v>
      </c>
      <c r="B67">
        <v>4525.95527981536</v>
      </c>
    </row>
    <row r="68" spans="1:2" x14ac:dyDescent="0.3">
      <c r="A68" s="51">
        <v>39083</v>
      </c>
      <c r="B68">
        <v>4745.3039003744698</v>
      </c>
    </row>
    <row r="69" spans="1:2" x14ac:dyDescent="0.3">
      <c r="A69" s="51">
        <v>39448</v>
      </c>
      <c r="B69">
        <v>4801.8777539012099</v>
      </c>
    </row>
    <row r="70" spans="1:2" x14ac:dyDescent="0.3">
      <c r="A70" s="51">
        <v>39814</v>
      </c>
      <c r="B70">
        <v>4744.7631459818504</v>
      </c>
    </row>
    <row r="71" spans="1:2" x14ac:dyDescent="0.3">
      <c r="A71" s="51">
        <v>40179</v>
      </c>
      <c r="B71">
        <v>5076.33987220163</v>
      </c>
    </row>
    <row r="72" spans="1:2" x14ac:dyDescent="0.3">
      <c r="A72" s="51">
        <v>40544</v>
      </c>
      <c r="B72">
        <v>5094.4728869517403</v>
      </c>
    </row>
    <row r="73" spans="1:2" x14ac:dyDescent="0.3">
      <c r="A73" s="51">
        <v>40909</v>
      </c>
      <c r="B73">
        <v>5437.8767288703202</v>
      </c>
    </row>
    <row r="74" spans="1:2" x14ac:dyDescent="0.3">
      <c r="A74" s="51">
        <v>41275</v>
      </c>
      <c r="B74">
        <v>5558.7356715916803</v>
      </c>
    </row>
    <row r="75" spans="1:2" x14ac:dyDescent="0.3">
      <c r="A75" s="51">
        <v>41640</v>
      </c>
      <c r="B75">
        <v>5589.3265426001499</v>
      </c>
    </row>
    <row r="76" spans="1:2" x14ac:dyDescent="0.3">
      <c r="A76" s="51">
        <v>42005</v>
      </c>
      <c r="B76">
        <v>5741.3640969482803</v>
      </c>
    </row>
    <row r="77" spans="1:2" x14ac:dyDescent="0.3">
      <c r="A77" s="51">
        <v>42370</v>
      </c>
      <c r="B77">
        <v>5916.47845354322</v>
      </c>
    </row>
    <row r="78" spans="1:2" x14ac:dyDescent="0.3">
      <c r="A78" s="51">
        <v>42736</v>
      </c>
      <c r="B78">
        <v>6142.4094928016602</v>
      </c>
    </row>
    <row r="79" spans="1:2" x14ac:dyDescent="0.3">
      <c r="A79" s="51">
        <v>43101</v>
      </c>
      <c r="B79">
        <v>6379.5975474728402</v>
      </c>
    </row>
    <row r="80" spans="1:2" x14ac:dyDescent="0.3">
      <c r="A80" s="51">
        <v>43466</v>
      </c>
      <c r="B80">
        <v>6505.7153302036504</v>
      </c>
    </row>
    <row r="81" spans="1:2" x14ac:dyDescent="0.3">
      <c r="A81" s="51">
        <v>43831</v>
      </c>
      <c r="B81">
        <v>6094.4328726003396</v>
      </c>
    </row>
  </sheetData>
  <hyperlinks>
    <hyperlink ref="A1" location="'Contents'!A1" display="Go to Menu Sheet" xr:uid="{518C58B5-D016-4D55-AD64-3A5C3AD94AE5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08272-40B6-4D8E-8383-FA39DFD13726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0</v>
      </c>
    </row>
    <row r="2" spans="1:12" x14ac:dyDescent="0.3">
      <c r="A2" t="s">
        <v>388</v>
      </c>
      <c r="B2" t="s">
        <v>1559</v>
      </c>
      <c r="C2" t="s">
        <v>3758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2.8944402926208301</v>
      </c>
    </row>
    <row r="21" spans="1:2" x14ac:dyDescent="0.3">
      <c r="A21" s="51">
        <v>38353</v>
      </c>
      <c r="B21">
        <v>3.6916170421969401</v>
      </c>
    </row>
    <row r="22" spans="1:2" x14ac:dyDescent="0.3">
      <c r="A22" s="51">
        <v>38718</v>
      </c>
      <c r="B22">
        <v>3.3727312727432102</v>
      </c>
    </row>
    <row r="23" spans="1:2" x14ac:dyDescent="0.3">
      <c r="A23" s="51">
        <v>39083</v>
      </c>
      <c r="B23">
        <v>1.7444145857450799</v>
      </c>
    </row>
    <row r="24" spans="1:2" x14ac:dyDescent="0.3">
      <c r="A24" s="51">
        <v>39448</v>
      </c>
      <c r="B24">
        <v>6.5254526074667298</v>
      </c>
    </row>
    <row r="25" spans="1:2" x14ac:dyDescent="0.3">
      <c r="A25" s="51">
        <v>39814</v>
      </c>
      <c r="B25">
        <v>3.22205736194993</v>
      </c>
    </row>
    <row r="26" spans="1:2" x14ac:dyDescent="0.3">
      <c r="A26" s="51">
        <v>40179</v>
      </c>
      <c r="B26">
        <v>2.32636266197746</v>
      </c>
    </row>
    <row r="27" spans="1:2" x14ac:dyDescent="0.3">
      <c r="A27" s="51">
        <v>40544</v>
      </c>
      <c r="B27">
        <v>11.4774988317201</v>
      </c>
    </row>
    <row r="28" spans="1:2" x14ac:dyDescent="0.3">
      <c r="A28" s="51">
        <v>40909</v>
      </c>
      <c r="B28">
        <v>5.95985726973983</v>
      </c>
    </row>
    <row r="29" spans="1:2" x14ac:dyDescent="0.3">
      <c r="A29" s="51">
        <v>41275</v>
      </c>
      <c r="B29">
        <v>4.7128412431556104</v>
      </c>
    </row>
    <row r="30" spans="1:2" x14ac:dyDescent="0.3">
      <c r="A30" s="51">
        <v>41640</v>
      </c>
      <c r="B30">
        <v>0.56909927089344303</v>
      </c>
    </row>
    <row r="31" spans="1:2" x14ac:dyDescent="0.3">
      <c r="A31" s="51">
        <v>42005</v>
      </c>
      <c r="B31">
        <v>-9.1017356573140307E-2</v>
      </c>
    </row>
    <row r="32" spans="1:2" x14ac:dyDescent="0.3">
      <c r="A32" s="51">
        <v>42370</v>
      </c>
      <c r="B32">
        <v>1.19684724132492</v>
      </c>
    </row>
    <row r="33" spans="1:2" x14ac:dyDescent="0.3">
      <c r="A33" s="51">
        <v>42736</v>
      </c>
      <c r="B33">
        <v>5.84153972384419</v>
      </c>
    </row>
    <row r="34" spans="1:2" x14ac:dyDescent="0.3">
      <c r="A34" s="51">
        <v>43101</v>
      </c>
      <c r="B34">
        <v>4.0530855528451797</v>
      </c>
    </row>
    <row r="35" spans="1:2" x14ac:dyDescent="0.3">
      <c r="A35" s="51">
        <v>43466</v>
      </c>
      <c r="B35">
        <v>4.3121186388436001</v>
      </c>
    </row>
    <row r="36" spans="1:2" x14ac:dyDescent="0.3">
      <c r="A36" s="51">
        <v>43831</v>
      </c>
      <c r="B36">
        <v>-1.12078051234322</v>
      </c>
    </row>
    <row r="37" spans="1:2" x14ac:dyDescent="0.3">
      <c r="A37" s="51">
        <v>44197</v>
      </c>
      <c r="B37">
        <v>2.9545709474512898</v>
      </c>
    </row>
    <row r="38" spans="1:2" x14ac:dyDescent="0.3">
      <c r="A38" s="51">
        <v>44562</v>
      </c>
      <c r="B38">
        <v>3.45954219423724</v>
      </c>
    </row>
  </sheetData>
  <hyperlinks>
    <hyperlink ref="A1" location="'Contents'!A1" display="Go to Menu Sheet" xr:uid="{B17A0C69-2A71-4151-BAC3-C7B9CEB70BBB}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05C02-0EA2-47F4-BC01-4E4AC1E88C17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3652</v>
      </c>
    </row>
    <row r="2" spans="1:12" x14ac:dyDescent="0.3">
      <c r="A2" t="s">
        <v>388</v>
      </c>
      <c r="B2" t="s">
        <v>1559</v>
      </c>
      <c r="C2" t="s">
        <v>3814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1.4801426015894801</v>
      </c>
    </row>
    <row r="21" spans="1:2" x14ac:dyDescent="0.3">
      <c r="A21" s="51">
        <v>38353</v>
      </c>
      <c r="B21">
        <v>3.25019262187738</v>
      </c>
    </row>
    <row r="22" spans="1:2" x14ac:dyDescent="0.3">
      <c r="A22" s="51">
        <v>38718</v>
      </c>
      <c r="B22">
        <v>6.9255773640857896</v>
      </c>
    </row>
    <row r="23" spans="1:2" x14ac:dyDescent="0.3">
      <c r="A23" s="51">
        <v>39083</v>
      </c>
      <c r="B23">
        <v>6.7840346718664399</v>
      </c>
    </row>
    <row r="24" spans="1:2" x14ac:dyDescent="0.3">
      <c r="A24" s="51">
        <v>39448</v>
      </c>
      <c r="B24">
        <v>4.7595232777054104</v>
      </c>
    </row>
    <row r="25" spans="1:2" x14ac:dyDescent="0.3">
      <c r="A25" s="51">
        <v>39814</v>
      </c>
      <c r="B25">
        <v>-8.8992311928461394</v>
      </c>
    </row>
    <row r="26" spans="1:2" x14ac:dyDescent="0.3">
      <c r="A26" s="51">
        <v>40179</v>
      </c>
      <c r="B26">
        <v>7.1913742444128399</v>
      </c>
    </row>
    <row r="27" spans="1:2" x14ac:dyDescent="0.3">
      <c r="A27" s="51">
        <v>40544</v>
      </c>
      <c r="B27">
        <v>5.6033355026617899</v>
      </c>
    </row>
    <row r="28" spans="1:2" x14ac:dyDescent="0.3">
      <c r="A28" s="51">
        <v>40909</v>
      </c>
      <c r="B28">
        <v>3.21920772785217</v>
      </c>
    </row>
    <row r="29" spans="1:2" x14ac:dyDescent="0.3">
      <c r="A29" s="51">
        <v>41275</v>
      </c>
      <c r="B29">
        <v>10.102745518622401</v>
      </c>
    </row>
    <row r="30" spans="1:2" x14ac:dyDescent="0.3">
      <c r="A30" s="51">
        <v>41640</v>
      </c>
      <c r="B30">
        <v>2.8488807200130299</v>
      </c>
    </row>
    <row r="31" spans="1:2" x14ac:dyDescent="0.3">
      <c r="A31" s="51">
        <v>42005</v>
      </c>
      <c r="B31">
        <v>-3.1858509955245999</v>
      </c>
    </row>
    <row r="32" spans="1:2" x14ac:dyDescent="0.3">
      <c r="A32" s="51">
        <v>42370</v>
      </c>
      <c r="B32">
        <v>2.4094244450259699</v>
      </c>
    </row>
    <row r="33" spans="1:2" x14ac:dyDescent="0.3">
      <c r="A33" s="51">
        <v>42736</v>
      </c>
      <c r="B33">
        <v>0.79520394713810205</v>
      </c>
    </row>
    <row r="34" spans="1:2" x14ac:dyDescent="0.3">
      <c r="A34" s="51">
        <v>43101</v>
      </c>
      <c r="B34">
        <v>2.3382252313121299</v>
      </c>
    </row>
    <row r="35" spans="1:2" x14ac:dyDescent="0.3">
      <c r="A35" s="51">
        <v>43466</v>
      </c>
      <c r="B35">
        <v>0.91483068182554494</v>
      </c>
    </row>
    <row r="36" spans="1:2" x14ac:dyDescent="0.3">
      <c r="A36" s="51">
        <v>43831</v>
      </c>
      <c r="B36">
        <v>-10.130035481277901</v>
      </c>
    </row>
    <row r="37" spans="1:2" x14ac:dyDescent="0.3">
      <c r="A37" s="51">
        <v>44197</v>
      </c>
      <c r="B37">
        <v>5.3020833548383104</v>
      </c>
    </row>
    <row r="38" spans="1:2" x14ac:dyDescent="0.3">
      <c r="A38" s="51">
        <v>44562</v>
      </c>
      <c r="B38">
        <v>3.2440965478845998</v>
      </c>
    </row>
  </sheetData>
  <hyperlinks>
    <hyperlink ref="A1" location="'Contents'!A1" display="Go to Menu Sheet" xr:uid="{C8BF0D97-7F0D-4185-B1A1-FD562FC1A1B4}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0EAF-4BCB-420C-93CA-020022F67464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3656</v>
      </c>
      <c r="H1" t="s">
        <v>3657</v>
      </c>
    </row>
    <row r="2" spans="1:12" x14ac:dyDescent="0.3">
      <c r="A2" t="s">
        <v>388</v>
      </c>
      <c r="B2" t="s">
        <v>1559</v>
      </c>
      <c r="C2" t="s">
        <v>3817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8.0555555555555561E-2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1.4641198282890799</v>
      </c>
    </row>
    <row r="21" spans="1:2" x14ac:dyDescent="0.3">
      <c r="A21" s="51">
        <v>38353</v>
      </c>
      <c r="B21">
        <v>5.4934749896014896</v>
      </c>
    </row>
    <row r="22" spans="1:2" x14ac:dyDescent="0.3">
      <c r="A22" s="51">
        <v>38718</v>
      </c>
      <c r="B22">
        <v>3.1241874954031301</v>
      </c>
    </row>
    <row r="23" spans="1:2" x14ac:dyDescent="0.3">
      <c r="A23" s="51">
        <v>39083</v>
      </c>
      <c r="B23">
        <v>1.0224854439765001</v>
      </c>
    </row>
    <row r="24" spans="1:2" x14ac:dyDescent="0.3">
      <c r="A24" s="51">
        <v>39448</v>
      </c>
      <c r="B24">
        <v>2.6475106990417498</v>
      </c>
    </row>
    <row r="25" spans="1:2" x14ac:dyDescent="0.3">
      <c r="A25" s="51">
        <v>39814</v>
      </c>
      <c r="B25">
        <v>-0.10745960524629999</v>
      </c>
    </row>
    <row r="26" spans="1:2" x14ac:dyDescent="0.3">
      <c r="A26" s="51">
        <v>40179</v>
      </c>
      <c r="B26">
        <v>5.2209512432627996</v>
      </c>
    </row>
    <row r="27" spans="1:2" x14ac:dyDescent="0.3">
      <c r="A27" s="51">
        <v>40544</v>
      </c>
      <c r="B27">
        <v>3.4620964303761799</v>
      </c>
    </row>
    <row r="28" spans="1:2" x14ac:dyDescent="0.3">
      <c r="A28" s="51">
        <v>40909</v>
      </c>
      <c r="B28">
        <v>3.3092142206331601</v>
      </c>
    </row>
    <row r="29" spans="1:2" x14ac:dyDescent="0.3">
      <c r="A29" s="51">
        <v>41275</v>
      </c>
      <c r="B29">
        <v>2.6848270672268102</v>
      </c>
    </row>
    <row r="30" spans="1:2" x14ac:dyDescent="0.3">
      <c r="A30" s="51">
        <v>41640</v>
      </c>
      <c r="B30">
        <v>1.28210166292912</v>
      </c>
    </row>
    <row r="31" spans="1:2" x14ac:dyDescent="0.3">
      <c r="A31" s="51">
        <v>42005</v>
      </c>
      <c r="B31">
        <v>0.91096232992529202</v>
      </c>
    </row>
    <row r="32" spans="1:2" x14ac:dyDescent="0.3">
      <c r="A32" s="51">
        <v>42370</v>
      </c>
      <c r="B32">
        <v>2.9142509752008898</v>
      </c>
    </row>
    <row r="33" spans="1:2" x14ac:dyDescent="0.3">
      <c r="A33" s="51">
        <v>42736</v>
      </c>
      <c r="B33">
        <v>3.1311179204112198</v>
      </c>
    </row>
    <row r="34" spans="1:2" x14ac:dyDescent="0.3">
      <c r="A34" s="51">
        <v>43101</v>
      </c>
      <c r="B34">
        <v>3.8015860023760202</v>
      </c>
    </row>
    <row r="35" spans="1:2" x14ac:dyDescent="0.3">
      <c r="A35" s="51">
        <v>43466</v>
      </c>
      <c r="B35">
        <v>2.7249265266392499</v>
      </c>
    </row>
    <row r="36" spans="1:2" x14ac:dyDescent="0.3">
      <c r="A36" s="51">
        <v>43831</v>
      </c>
      <c r="B36">
        <v>-2.0561359680317799</v>
      </c>
    </row>
    <row r="37" spans="1:2" x14ac:dyDescent="0.3">
      <c r="A37" s="51">
        <v>44197</v>
      </c>
      <c r="B37">
        <v>1.30922300512697</v>
      </c>
    </row>
    <row r="38" spans="1:2" x14ac:dyDescent="0.3">
      <c r="A38" s="51">
        <v>44562</v>
      </c>
      <c r="B38">
        <v>2.22852604640152</v>
      </c>
    </row>
  </sheetData>
  <hyperlinks>
    <hyperlink ref="A1" location="'Contents'!A1" display="Go to Menu Sheet" xr:uid="{3866A611-18CA-49E6-82A7-322C5C20A42C}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3FCB7-0D45-47A1-AE77-A9023AFC2DC8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3659</v>
      </c>
    </row>
    <row r="2" spans="1:12" x14ac:dyDescent="0.3">
      <c r="A2" t="s">
        <v>388</v>
      </c>
      <c r="B2" t="s">
        <v>1559</v>
      </c>
      <c r="C2" t="s">
        <v>3818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3.94457280442019</v>
      </c>
    </row>
    <row r="21" spans="1:2" x14ac:dyDescent="0.3">
      <c r="A21" s="51">
        <v>38353</v>
      </c>
      <c r="B21">
        <v>-0.70676423805308297</v>
      </c>
    </row>
    <row r="22" spans="1:2" x14ac:dyDescent="0.3">
      <c r="A22" s="51">
        <v>38718</v>
      </c>
      <c r="B22">
        <v>0.67436178917908196</v>
      </c>
    </row>
    <row r="23" spans="1:2" x14ac:dyDescent="0.3">
      <c r="A23" s="51">
        <v>39083</v>
      </c>
      <c r="B23">
        <v>2.0648668768558198</v>
      </c>
    </row>
    <row r="24" spans="1:2" x14ac:dyDescent="0.3">
      <c r="A24" s="51">
        <v>39448</v>
      </c>
      <c r="B24">
        <v>0.680795225859118</v>
      </c>
    </row>
    <row r="25" spans="1:2" x14ac:dyDescent="0.3">
      <c r="A25" s="51">
        <v>39814</v>
      </c>
      <c r="B25">
        <v>-0.57577977344913001</v>
      </c>
    </row>
    <row r="26" spans="1:2" x14ac:dyDescent="0.3">
      <c r="A26" s="51">
        <v>40179</v>
      </c>
      <c r="B26">
        <v>0.61941955027974305</v>
      </c>
    </row>
    <row r="27" spans="1:2" x14ac:dyDescent="0.3">
      <c r="A27" s="51">
        <v>40544</v>
      </c>
      <c r="B27">
        <v>1.31438276082623</v>
      </c>
    </row>
    <row r="28" spans="1:2" x14ac:dyDescent="0.3">
      <c r="A28" s="51">
        <v>40909</v>
      </c>
      <c r="B28">
        <v>1.72656822839513</v>
      </c>
    </row>
    <row r="29" spans="1:2" x14ac:dyDescent="0.3">
      <c r="A29" s="51">
        <v>41275</v>
      </c>
      <c r="B29">
        <v>2.5777061374688799</v>
      </c>
    </row>
    <row r="30" spans="1:2" x14ac:dyDescent="0.3">
      <c r="A30" s="51">
        <v>41640</v>
      </c>
      <c r="B30">
        <v>3.0618681362991902</v>
      </c>
    </row>
    <row r="31" spans="1:2" x14ac:dyDescent="0.3">
      <c r="A31" s="51">
        <v>42005</v>
      </c>
      <c r="B31">
        <v>2.85570847804185</v>
      </c>
    </row>
    <row r="32" spans="1:2" x14ac:dyDescent="0.3">
      <c r="A32" s="51">
        <v>42370</v>
      </c>
      <c r="B32">
        <v>1.90101677435408</v>
      </c>
    </row>
    <row r="33" spans="1:2" x14ac:dyDescent="0.3">
      <c r="A33" s="51">
        <v>42736</v>
      </c>
      <c r="B33">
        <v>0.85342554282043104</v>
      </c>
    </row>
    <row r="34" spans="1:2" x14ac:dyDescent="0.3">
      <c r="A34" s="51">
        <v>43101</v>
      </c>
      <c r="B34">
        <v>1.37927808180568</v>
      </c>
    </row>
    <row r="35" spans="1:2" x14ac:dyDescent="0.3">
      <c r="A35" s="51">
        <v>43466</v>
      </c>
      <c r="B35">
        <v>1.20578137680264</v>
      </c>
    </row>
    <row r="36" spans="1:2" x14ac:dyDescent="0.3">
      <c r="A36" s="51">
        <v>43831</v>
      </c>
      <c r="B36">
        <v>-5.2206833701013204</v>
      </c>
    </row>
    <row r="37" spans="1:2" x14ac:dyDescent="0.3">
      <c r="A37" s="51">
        <v>44197</v>
      </c>
      <c r="B37">
        <v>0.85946294438619297</v>
      </c>
    </row>
    <row r="38" spans="1:2" x14ac:dyDescent="0.3">
      <c r="A38" s="51">
        <v>44562</v>
      </c>
      <c r="B38">
        <v>1.7344810233824499</v>
      </c>
    </row>
  </sheetData>
  <hyperlinks>
    <hyperlink ref="A1" location="'Contents'!A1" display="Go to Menu Sheet" xr:uid="{1F08307B-C60D-4486-8A58-0ED67EAFFEF0}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93718-2931-468B-A234-EB271B6845FB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3663</v>
      </c>
    </row>
    <row r="2" spans="1:12" x14ac:dyDescent="0.3">
      <c r="A2" t="s">
        <v>388</v>
      </c>
      <c r="B2" t="s">
        <v>1559</v>
      </c>
      <c r="C2" t="s">
        <v>3821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7.9166666666666663E-2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28.675993433350001</v>
      </c>
    </row>
    <row r="21" spans="1:2" x14ac:dyDescent="0.3">
      <c r="A21" s="51">
        <v>38353</v>
      </c>
      <c r="B21">
        <v>4.4253650667065596</v>
      </c>
    </row>
    <row r="22" spans="1:2" x14ac:dyDescent="0.3">
      <c r="A22" s="51">
        <v>38718</v>
      </c>
      <c r="B22">
        <v>-2.81679818041632</v>
      </c>
    </row>
    <row r="23" spans="1:2" x14ac:dyDescent="0.3">
      <c r="A23" s="51">
        <v>39083</v>
      </c>
      <c r="B23">
        <v>-0.174624268223006</v>
      </c>
    </row>
    <row r="24" spans="1:2" x14ac:dyDescent="0.3">
      <c r="A24" s="51">
        <v>39448</v>
      </c>
      <c r="B24">
        <v>-0.30964589592167202</v>
      </c>
    </row>
    <row r="25" spans="1:2" x14ac:dyDescent="0.3">
      <c r="A25" s="51">
        <v>39814</v>
      </c>
      <c r="B25">
        <v>0.75139621975721205</v>
      </c>
    </row>
    <row r="26" spans="1:2" x14ac:dyDescent="0.3">
      <c r="A26" s="51">
        <v>40179</v>
      </c>
      <c r="B26">
        <v>9.8718030346333894</v>
      </c>
    </row>
    <row r="27" spans="1:2" x14ac:dyDescent="0.3">
      <c r="A27" s="51">
        <v>40544</v>
      </c>
      <c r="B27">
        <v>-3.1930814935463698</v>
      </c>
    </row>
    <row r="28" spans="1:2" x14ac:dyDescent="0.3">
      <c r="A28" s="51">
        <v>40909</v>
      </c>
      <c r="B28">
        <v>5.1987353027583101</v>
      </c>
    </row>
    <row r="29" spans="1:2" x14ac:dyDescent="0.3">
      <c r="A29" s="51">
        <v>41275</v>
      </c>
      <c r="B29">
        <v>2.2735636594883202</v>
      </c>
    </row>
    <row r="30" spans="1:2" x14ac:dyDescent="0.3">
      <c r="A30" s="51">
        <v>41640</v>
      </c>
      <c r="B30">
        <v>3.4195838950762401</v>
      </c>
    </row>
    <row r="31" spans="1:2" x14ac:dyDescent="0.3">
      <c r="A31" s="51">
        <v>42005</v>
      </c>
      <c r="B31">
        <v>-1.45429239550866</v>
      </c>
    </row>
    <row r="32" spans="1:2" x14ac:dyDescent="0.3">
      <c r="A32" s="51">
        <v>42370</v>
      </c>
      <c r="B32">
        <v>-8.4825170795045697</v>
      </c>
    </row>
    <row r="33" spans="1:2" x14ac:dyDescent="0.3">
      <c r="A33" s="51">
        <v>42736</v>
      </c>
      <c r="B33">
        <v>-5.3374925868260501</v>
      </c>
    </row>
    <row r="34" spans="1:2" x14ac:dyDescent="0.3">
      <c r="A34" s="51">
        <v>43101</v>
      </c>
      <c r="B34">
        <v>-0.74439963428439304</v>
      </c>
    </row>
    <row r="35" spans="1:2" x14ac:dyDescent="0.3">
      <c r="A35" s="51">
        <v>43466</v>
      </c>
      <c r="B35">
        <v>-6.8000939058381296E-2</v>
      </c>
    </row>
    <row r="36" spans="1:2" x14ac:dyDescent="0.3">
      <c r="A36" s="51">
        <v>43831</v>
      </c>
      <c r="B36">
        <v>-3.7772364834448502</v>
      </c>
    </row>
    <row r="37" spans="1:2" x14ac:dyDescent="0.3">
      <c r="A37" s="51">
        <v>44197</v>
      </c>
      <c r="B37">
        <v>-1.17382038528996</v>
      </c>
    </row>
    <row r="38" spans="1:2" x14ac:dyDescent="0.3">
      <c r="A38" s="51">
        <v>44562</v>
      </c>
      <c r="B38">
        <v>-0.34098238970377098</v>
      </c>
    </row>
  </sheetData>
  <hyperlinks>
    <hyperlink ref="A1" location="'Contents'!A1" display="Go to Menu Sheet" xr:uid="{986F1CF8-659B-4E08-95DA-72039E1F75F3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2B2F4-4C51-4C83-B9CC-5949C89D2B3B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3673</v>
      </c>
      <c r="H1" t="s">
        <v>3674</v>
      </c>
    </row>
    <row r="2" spans="1:12" x14ac:dyDescent="0.3">
      <c r="A2" t="s">
        <v>388</v>
      </c>
      <c r="B2" t="s">
        <v>1559</v>
      </c>
      <c r="C2" t="s">
        <v>3828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-1.3335547371441701</v>
      </c>
    </row>
    <row r="21" spans="1:2" x14ac:dyDescent="0.3">
      <c r="A21" s="51">
        <v>38353</v>
      </c>
      <c r="B21">
        <v>-0.85648404755713103</v>
      </c>
    </row>
    <row r="22" spans="1:2" x14ac:dyDescent="0.3">
      <c r="A22" s="51">
        <v>38718</v>
      </c>
      <c r="B22">
        <v>-1.05668385607389</v>
      </c>
    </row>
    <row r="23" spans="1:2" x14ac:dyDescent="0.3">
      <c r="A23" s="51">
        <v>39083</v>
      </c>
      <c r="B23">
        <v>-0.81380430431284001</v>
      </c>
    </row>
    <row r="24" spans="1:2" x14ac:dyDescent="0.3">
      <c r="A24" s="51">
        <v>39448</v>
      </c>
      <c r="B24">
        <v>-5.5710062151535601E-2</v>
      </c>
    </row>
    <row r="25" spans="1:2" x14ac:dyDescent="0.3">
      <c r="A25" s="51">
        <v>39814</v>
      </c>
      <c r="B25">
        <v>0.63494514505696698</v>
      </c>
    </row>
    <row r="26" spans="1:2" x14ac:dyDescent="0.3">
      <c r="A26" s="51">
        <v>40179</v>
      </c>
      <c r="B26">
        <v>-0.56760371144967203</v>
      </c>
    </row>
    <row r="27" spans="1:2" x14ac:dyDescent="0.3">
      <c r="A27" s="51">
        <v>40544</v>
      </c>
      <c r="B27">
        <v>-7.26836072664931</v>
      </c>
    </row>
    <row r="28" spans="1:2" x14ac:dyDescent="0.3">
      <c r="A28" s="51">
        <v>40909</v>
      </c>
      <c r="B28">
        <v>8.0546077550919897</v>
      </c>
    </row>
    <row r="29" spans="1:2" x14ac:dyDescent="0.3">
      <c r="A29" s="51">
        <v>41275</v>
      </c>
      <c r="B29">
        <v>6.50286816330643</v>
      </c>
    </row>
    <row r="30" spans="1:2" x14ac:dyDescent="0.3">
      <c r="A30" s="51">
        <v>41640</v>
      </c>
      <c r="B30">
        <v>6.0371124663103899</v>
      </c>
    </row>
    <row r="31" spans="1:2" x14ac:dyDescent="0.3">
      <c r="A31" s="51">
        <v>42005</v>
      </c>
      <c r="B31">
        <v>6.0846641728549997</v>
      </c>
    </row>
    <row r="32" spans="1:2" x14ac:dyDescent="0.3">
      <c r="A32" s="51">
        <v>42370</v>
      </c>
      <c r="B32">
        <v>4.47101091309806</v>
      </c>
    </row>
    <row r="33" spans="1:2" x14ac:dyDescent="0.3">
      <c r="A33" s="51">
        <v>42736</v>
      </c>
      <c r="B33">
        <v>4.6390225963631702</v>
      </c>
    </row>
    <row r="34" spans="1:2" x14ac:dyDescent="0.3">
      <c r="A34" s="51">
        <v>43101</v>
      </c>
      <c r="B34">
        <v>4.1815657565993902</v>
      </c>
    </row>
    <row r="35" spans="1:2" x14ac:dyDescent="0.3">
      <c r="A35" s="51">
        <v>43466</v>
      </c>
      <c r="B35">
        <v>3.5396778406479301</v>
      </c>
    </row>
    <row r="36" spans="1:2" x14ac:dyDescent="0.3">
      <c r="A36" s="51">
        <v>43831</v>
      </c>
      <c r="B36">
        <v>-0.31500974658851499</v>
      </c>
    </row>
    <row r="37" spans="1:2" x14ac:dyDescent="0.3">
      <c r="A37" s="51">
        <v>44197</v>
      </c>
      <c r="B37">
        <v>3.2711500974656502</v>
      </c>
    </row>
    <row r="38" spans="1:2" x14ac:dyDescent="0.3">
      <c r="A38" s="51">
        <v>44562</v>
      </c>
      <c r="B38">
        <v>3.77191246678602</v>
      </c>
    </row>
  </sheetData>
  <hyperlinks>
    <hyperlink ref="A1" location="'Contents'!A1" display="Go to Menu Sheet" xr:uid="{D5083050-EB6E-482F-91CD-52E90AAB0FE2}"/>
  </hyperlink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03462-8068-433F-9E0D-E2128AB751B8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3676</v>
      </c>
    </row>
    <row r="2" spans="1:12" x14ac:dyDescent="0.3">
      <c r="A2" t="s">
        <v>388</v>
      </c>
      <c r="B2" t="s">
        <v>1559</v>
      </c>
      <c r="C2" t="s">
        <v>3829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8.0555555555555561E-2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1.3379004052858701</v>
      </c>
    </row>
    <row r="21" spans="1:2" x14ac:dyDescent="0.3">
      <c r="A21" s="51">
        <v>38353</v>
      </c>
      <c r="B21">
        <v>-1.24591198657874</v>
      </c>
    </row>
    <row r="22" spans="1:2" x14ac:dyDescent="0.3">
      <c r="A22" s="51">
        <v>38718</v>
      </c>
      <c r="B22">
        <v>0.97515505032604599</v>
      </c>
    </row>
    <row r="23" spans="1:2" x14ac:dyDescent="0.3">
      <c r="A23" s="51">
        <v>39083</v>
      </c>
      <c r="B23">
        <v>3.0041491725000702</v>
      </c>
    </row>
    <row r="24" spans="1:2" x14ac:dyDescent="0.3">
      <c r="A24" s="51">
        <v>39448</v>
      </c>
      <c r="B24">
        <v>1.97619690872415</v>
      </c>
    </row>
    <row r="25" spans="1:2" x14ac:dyDescent="0.3">
      <c r="A25" s="51">
        <v>39814</v>
      </c>
      <c r="B25">
        <v>-0.515158250087139</v>
      </c>
    </row>
    <row r="26" spans="1:2" x14ac:dyDescent="0.3">
      <c r="A26" s="51">
        <v>40179</v>
      </c>
      <c r="B26">
        <v>-0.71152881544871405</v>
      </c>
    </row>
    <row r="27" spans="1:2" x14ac:dyDescent="0.3">
      <c r="A27" s="51">
        <v>40544</v>
      </c>
      <c r="B27">
        <v>0.11703864258954</v>
      </c>
    </row>
    <row r="28" spans="1:2" x14ac:dyDescent="0.3">
      <c r="A28" s="51">
        <v>40909</v>
      </c>
      <c r="B28">
        <v>1.9196097172320199</v>
      </c>
    </row>
    <row r="29" spans="1:2" x14ac:dyDescent="0.3">
      <c r="A29" s="51">
        <v>41275</v>
      </c>
      <c r="B29">
        <v>4.2413754931691301</v>
      </c>
    </row>
    <row r="30" spans="1:2" x14ac:dyDescent="0.3">
      <c r="A30" s="51">
        <v>41640</v>
      </c>
      <c r="B30">
        <v>3.4393984188159399</v>
      </c>
    </row>
    <row r="31" spans="1:2" x14ac:dyDescent="0.3">
      <c r="A31" s="51">
        <v>42005</v>
      </c>
      <c r="B31">
        <v>-1.0041050188291401</v>
      </c>
    </row>
    <row r="32" spans="1:2" x14ac:dyDescent="0.3">
      <c r="A32" s="51">
        <v>42370</v>
      </c>
      <c r="B32">
        <v>0.52508192344583604</v>
      </c>
    </row>
    <row r="33" spans="1:2" x14ac:dyDescent="0.3">
      <c r="A33" s="51">
        <v>42736</v>
      </c>
      <c r="B33">
        <v>2.80513013796056</v>
      </c>
    </row>
    <row r="34" spans="1:2" x14ac:dyDescent="0.3">
      <c r="A34" s="51">
        <v>43101</v>
      </c>
      <c r="B34">
        <v>3.7722974407329901</v>
      </c>
    </row>
    <row r="35" spans="1:2" x14ac:dyDescent="0.3">
      <c r="A35" s="51">
        <v>43466</v>
      </c>
      <c r="B35">
        <v>3.9396892291158698</v>
      </c>
    </row>
    <row r="36" spans="1:2" x14ac:dyDescent="0.3">
      <c r="A36" s="51">
        <v>43831</v>
      </c>
      <c r="B36">
        <v>-0.79312688087235905</v>
      </c>
    </row>
    <row r="37" spans="1:2" x14ac:dyDescent="0.3">
      <c r="A37" s="51">
        <v>44197</v>
      </c>
      <c r="B37">
        <v>2.1031988711913798</v>
      </c>
    </row>
    <row r="38" spans="1:2" x14ac:dyDescent="0.3">
      <c r="A38" s="51">
        <v>44562</v>
      </c>
      <c r="B38">
        <v>3.1106269742929902</v>
      </c>
    </row>
  </sheetData>
  <hyperlinks>
    <hyperlink ref="A1" location="'Contents'!A1" display="Go to Menu Sheet" xr:uid="{F75197A9-DF6E-4ACF-9B82-7E710FF61C5B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BD80D-2B72-4986-A7E4-5CC9EA30BBF9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3680</v>
      </c>
    </row>
    <row r="2" spans="1:12" x14ac:dyDescent="0.3">
      <c r="A2" t="s">
        <v>388</v>
      </c>
      <c r="B2" t="s">
        <v>1559</v>
      </c>
      <c r="C2" t="s">
        <v>3832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8.8693957115012108</v>
      </c>
    </row>
    <row r="21" spans="1:2" x14ac:dyDescent="0.3">
      <c r="A21" s="51">
        <v>38353</v>
      </c>
      <c r="B21">
        <v>9.7465886939568698</v>
      </c>
    </row>
    <row r="22" spans="1:2" x14ac:dyDescent="0.3">
      <c r="A22" s="51">
        <v>38718</v>
      </c>
      <c r="B22">
        <v>8.6744639376218302</v>
      </c>
    </row>
    <row r="23" spans="1:2" x14ac:dyDescent="0.3">
      <c r="A23" s="51">
        <v>39083</v>
      </c>
      <c r="B23">
        <v>8.9668615984406994</v>
      </c>
    </row>
    <row r="24" spans="1:2" x14ac:dyDescent="0.3">
      <c r="A24" s="51">
        <v>39448</v>
      </c>
      <c r="B24">
        <v>9.4488188976378105</v>
      </c>
    </row>
    <row r="25" spans="1:2" x14ac:dyDescent="0.3">
      <c r="A25" s="51">
        <v>39814</v>
      </c>
      <c r="B25">
        <v>8.2677165354330295</v>
      </c>
    </row>
    <row r="26" spans="1:2" x14ac:dyDescent="0.3">
      <c r="A26" s="51">
        <v>40179</v>
      </c>
      <c r="B26">
        <v>8.8582677165354706</v>
      </c>
    </row>
    <row r="27" spans="1:2" x14ac:dyDescent="0.3">
      <c r="A27" s="51">
        <v>40544</v>
      </c>
      <c r="B27">
        <v>9.6456692913384696</v>
      </c>
    </row>
    <row r="28" spans="1:2" x14ac:dyDescent="0.3">
      <c r="A28" s="51">
        <v>40909</v>
      </c>
      <c r="B28">
        <v>6.9881889763776597</v>
      </c>
    </row>
    <row r="29" spans="1:2" x14ac:dyDescent="0.3">
      <c r="A29" s="51">
        <v>41275</v>
      </c>
      <c r="B29">
        <v>8.1692913385825996</v>
      </c>
    </row>
    <row r="30" spans="1:2" x14ac:dyDescent="0.3">
      <c r="A30" s="51">
        <v>41640</v>
      </c>
      <c r="B30">
        <v>8.5629921259844899</v>
      </c>
    </row>
    <row r="31" spans="1:2" x14ac:dyDescent="0.3">
      <c r="A31" s="51">
        <v>42005</v>
      </c>
      <c r="B31">
        <v>8.6614173228346996</v>
      </c>
    </row>
    <row r="32" spans="1:2" x14ac:dyDescent="0.3">
      <c r="A32" s="51">
        <v>42370</v>
      </c>
      <c r="B32">
        <v>6.2992125984253597</v>
      </c>
    </row>
    <row r="33" spans="1:2" x14ac:dyDescent="0.3">
      <c r="A33" s="51">
        <v>42736</v>
      </c>
      <c r="B33">
        <v>8.4741090424818601</v>
      </c>
    </row>
    <row r="34" spans="1:2" x14ac:dyDescent="0.3">
      <c r="A34" s="51">
        <v>43101</v>
      </c>
      <c r="B34">
        <v>6.0065941674928496</v>
      </c>
    </row>
    <row r="35" spans="1:2" x14ac:dyDescent="0.3">
      <c r="A35" s="51">
        <v>43466</v>
      </c>
      <c r="B35">
        <v>7.31993277810487</v>
      </c>
    </row>
    <row r="36" spans="1:2" x14ac:dyDescent="0.3">
      <c r="A36" s="51">
        <v>43831</v>
      </c>
      <c r="B36">
        <v>4.3869965032116696</v>
      </c>
    </row>
    <row r="37" spans="1:2" x14ac:dyDescent="0.3">
      <c r="A37" s="51">
        <v>44197</v>
      </c>
      <c r="B37">
        <v>0.38254490786901901</v>
      </c>
    </row>
    <row r="38" spans="1:2" x14ac:dyDescent="0.3">
      <c r="A38" s="51">
        <v>44562</v>
      </c>
      <c r="B38">
        <v>6.9631729079894598</v>
      </c>
    </row>
  </sheetData>
  <hyperlinks>
    <hyperlink ref="A1" location="'Contents'!A1" display="Go to Menu Sheet" xr:uid="{B0EA779E-FD4C-4749-A8A2-BA506545DEF3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8ABEA-CD68-40A8-9FC1-99B7307BB8FB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3684</v>
      </c>
    </row>
    <row r="2" spans="1:12" x14ac:dyDescent="0.3">
      <c r="A2" t="s">
        <v>388</v>
      </c>
      <c r="B2" t="s">
        <v>1559</v>
      </c>
      <c r="C2" t="s">
        <v>3835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8.0555555555555561E-2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-1.34654970517804</v>
      </c>
    </row>
    <row r="21" spans="1:2" x14ac:dyDescent="0.3">
      <c r="A21" s="51">
        <v>38353</v>
      </c>
      <c r="B21">
        <v>-3.2062712593329601</v>
      </c>
    </row>
    <row r="22" spans="1:2" x14ac:dyDescent="0.3">
      <c r="A22" s="51">
        <v>38718</v>
      </c>
      <c r="B22">
        <v>-4.3005845543215102</v>
      </c>
    </row>
    <row r="23" spans="1:2" x14ac:dyDescent="0.3">
      <c r="A23" s="51">
        <v>39083</v>
      </c>
      <c r="B23">
        <v>3.2357227096705401</v>
      </c>
    </row>
    <row r="24" spans="1:2" x14ac:dyDescent="0.3">
      <c r="A24" s="51">
        <v>39448</v>
      </c>
      <c r="B24">
        <v>-1.9918010370163199</v>
      </c>
    </row>
    <row r="25" spans="1:2" x14ac:dyDescent="0.3">
      <c r="A25" s="51">
        <v>39814</v>
      </c>
      <c r="B25">
        <v>-5.8565942097650101</v>
      </c>
    </row>
    <row r="26" spans="1:2" x14ac:dyDescent="0.3">
      <c r="A26" s="51">
        <v>40179</v>
      </c>
      <c r="B26">
        <v>2.3799716630549002</v>
      </c>
    </row>
    <row r="27" spans="1:2" x14ac:dyDescent="0.3">
      <c r="A27" s="51">
        <v>40544</v>
      </c>
      <c r="B27">
        <v>3.1712459936402899</v>
      </c>
    </row>
    <row r="28" spans="1:2" x14ac:dyDescent="0.3">
      <c r="A28" s="51">
        <v>40909</v>
      </c>
      <c r="B28">
        <v>1.39795464223528</v>
      </c>
    </row>
    <row r="29" spans="1:2" x14ac:dyDescent="0.3">
      <c r="A29" s="51">
        <v>41275</v>
      </c>
      <c r="B29">
        <v>1.5463702903121399</v>
      </c>
    </row>
    <row r="30" spans="1:2" x14ac:dyDescent="0.3">
      <c r="A30" s="51">
        <v>41640</v>
      </c>
      <c r="B30">
        <v>0.77707495782587899</v>
      </c>
    </row>
    <row r="31" spans="1:2" x14ac:dyDescent="0.3">
      <c r="A31" s="51">
        <v>42005</v>
      </c>
      <c r="B31">
        <v>0.55067214656443397</v>
      </c>
    </row>
    <row r="32" spans="1:2" x14ac:dyDescent="0.3">
      <c r="A32" s="51">
        <v>42370</v>
      </c>
      <c r="B32">
        <v>-0.466567018645557</v>
      </c>
    </row>
    <row r="33" spans="1:2" x14ac:dyDescent="0.3">
      <c r="A33" s="51">
        <v>42736</v>
      </c>
      <c r="B33">
        <v>-1.77666447412574</v>
      </c>
    </row>
    <row r="34" spans="1:2" x14ac:dyDescent="0.3">
      <c r="A34" s="51">
        <v>43101</v>
      </c>
      <c r="B34">
        <v>-0.52506545808452598</v>
      </c>
    </row>
    <row r="35" spans="1:2" x14ac:dyDescent="0.3">
      <c r="A35" s="51">
        <v>43466</v>
      </c>
      <c r="B35">
        <v>2.5577996279485302</v>
      </c>
    </row>
    <row r="36" spans="1:2" x14ac:dyDescent="0.3">
      <c r="A36" s="51">
        <v>43831</v>
      </c>
      <c r="B36">
        <v>-3.0303605716913502</v>
      </c>
    </row>
    <row r="37" spans="1:2" x14ac:dyDescent="0.3">
      <c r="A37" s="51">
        <v>44197</v>
      </c>
      <c r="B37">
        <v>-0.105547618158715</v>
      </c>
    </row>
    <row r="38" spans="1:2" x14ac:dyDescent="0.3">
      <c r="A38" s="51">
        <v>44562</v>
      </c>
      <c r="B38">
        <v>1.4574652104233401</v>
      </c>
    </row>
  </sheetData>
  <hyperlinks>
    <hyperlink ref="A1" location="'Contents'!A1" display="Go to Menu Sheet" xr:uid="{D06A2110-5CB8-45F5-91C7-29178A708652}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5CDC9-396B-49B5-BB0A-F9FD989D25DF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3701</v>
      </c>
    </row>
    <row r="2" spans="1:12" x14ac:dyDescent="0.3">
      <c r="A2" t="s">
        <v>388</v>
      </c>
      <c r="B2" t="s">
        <v>1559</v>
      </c>
      <c r="C2" t="s">
        <v>3853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-1.5404274127939299</v>
      </c>
    </row>
    <row r="21" spans="1:2" x14ac:dyDescent="0.3">
      <c r="A21" s="51">
        <v>38353</v>
      </c>
      <c r="B21">
        <v>3.20691594526475</v>
      </c>
    </row>
    <row r="22" spans="1:2" x14ac:dyDescent="0.3">
      <c r="A22" s="51">
        <v>38718</v>
      </c>
      <c r="B22">
        <v>1.3324170906710799</v>
      </c>
    </row>
    <row r="23" spans="1:2" x14ac:dyDescent="0.3">
      <c r="A23" s="51">
        <v>39083</v>
      </c>
      <c r="B23">
        <v>0.139854928496639</v>
      </c>
    </row>
    <row r="24" spans="1:2" x14ac:dyDescent="0.3">
      <c r="A24" s="51">
        <v>39448</v>
      </c>
      <c r="B24">
        <v>1.3343753072031299</v>
      </c>
    </row>
    <row r="25" spans="1:2" x14ac:dyDescent="0.3">
      <c r="A25" s="51">
        <v>39814</v>
      </c>
      <c r="B25">
        <v>1.2516172856144501</v>
      </c>
    </row>
    <row r="26" spans="1:2" x14ac:dyDescent="0.3">
      <c r="A26" s="51">
        <v>40179</v>
      </c>
      <c r="B26">
        <v>2.0312120846386099</v>
      </c>
    </row>
    <row r="27" spans="1:2" x14ac:dyDescent="0.3">
      <c r="A27" s="51">
        <v>40544</v>
      </c>
      <c r="B27">
        <v>3.0241684742909399E-2</v>
      </c>
    </row>
    <row r="28" spans="1:2" x14ac:dyDescent="0.3">
      <c r="A28" s="51">
        <v>40909</v>
      </c>
      <c r="B28">
        <v>-3.8098168948923301</v>
      </c>
    </row>
    <row r="29" spans="1:2" x14ac:dyDescent="0.3">
      <c r="A29" s="51">
        <v>41275</v>
      </c>
      <c r="B29">
        <v>-0.68110734698813802</v>
      </c>
    </row>
    <row r="30" spans="1:2" x14ac:dyDescent="0.3">
      <c r="A30" s="51">
        <v>41640</v>
      </c>
      <c r="B30">
        <v>4.0227201258466803</v>
      </c>
    </row>
    <row r="31" spans="1:2" x14ac:dyDescent="0.3">
      <c r="A31" s="51">
        <v>42005</v>
      </c>
      <c r="B31">
        <v>3.1350526337976001</v>
      </c>
    </row>
    <row r="32" spans="1:2" x14ac:dyDescent="0.3">
      <c r="A32" s="51">
        <v>42370</v>
      </c>
      <c r="B32">
        <v>2.7896634834734599</v>
      </c>
    </row>
    <row r="33" spans="1:2" x14ac:dyDescent="0.3">
      <c r="A33" s="51">
        <v>42736</v>
      </c>
      <c r="B33">
        <v>2.2184591764610402</v>
      </c>
    </row>
    <row r="34" spans="1:2" x14ac:dyDescent="0.3">
      <c r="A34" s="51">
        <v>43101</v>
      </c>
      <c r="B34">
        <v>1.65165711073583</v>
      </c>
    </row>
    <row r="35" spans="1:2" x14ac:dyDescent="0.3">
      <c r="A35" s="51">
        <v>43466</v>
      </c>
      <c r="B35">
        <v>1.6604974746550401</v>
      </c>
    </row>
    <row r="36" spans="1:2" x14ac:dyDescent="0.3">
      <c r="A36" s="51">
        <v>43831</v>
      </c>
      <c r="B36">
        <v>-4.8762827032582701</v>
      </c>
    </row>
    <row r="37" spans="1:2" x14ac:dyDescent="0.3">
      <c r="A37" s="51">
        <v>44197</v>
      </c>
      <c r="B37">
        <v>0.98417163768506</v>
      </c>
    </row>
    <row r="38" spans="1:2" x14ac:dyDescent="0.3">
      <c r="A38" s="51">
        <v>44562</v>
      </c>
      <c r="B38">
        <v>2.9024265865715</v>
      </c>
    </row>
  </sheetData>
  <hyperlinks>
    <hyperlink ref="A1" location="'Contents'!A1" display="Go to Menu Sheet" xr:uid="{2296B7C4-CCF3-4D3F-BCB4-B97E06E11313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E9BC-669B-40ED-AC21-2FEAD21D1A11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3707</v>
      </c>
    </row>
    <row r="2" spans="1:12" x14ac:dyDescent="0.3">
      <c r="A2" t="s">
        <v>388</v>
      </c>
      <c r="B2" t="s">
        <v>1559</v>
      </c>
      <c r="C2" t="s">
        <v>3858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4.9442605804414104</v>
      </c>
    </row>
    <row r="21" spans="1:2" x14ac:dyDescent="0.3">
      <c r="A21" s="51">
        <v>38353</v>
      </c>
      <c r="B21">
        <v>3.7369798770039302</v>
      </c>
    </row>
    <row r="22" spans="1:2" x14ac:dyDescent="0.3">
      <c r="A22" s="51">
        <v>38718</v>
      </c>
      <c r="B22">
        <v>6.0307919691823804</v>
      </c>
    </row>
    <row r="23" spans="1:2" x14ac:dyDescent="0.3">
      <c r="A23" s="51">
        <v>39083</v>
      </c>
      <c r="B23">
        <v>4.7357814499563498</v>
      </c>
    </row>
    <row r="24" spans="1:2" x14ac:dyDescent="0.3">
      <c r="A24" s="51">
        <v>39448</v>
      </c>
      <c r="B24">
        <v>4.3252849789700303</v>
      </c>
    </row>
    <row r="25" spans="1:2" x14ac:dyDescent="0.3">
      <c r="A25" s="51">
        <v>39814</v>
      </c>
      <c r="B25">
        <v>3.3783279515223299</v>
      </c>
    </row>
    <row r="26" spans="1:2" x14ac:dyDescent="0.3">
      <c r="A26" s="51">
        <v>40179</v>
      </c>
      <c r="B26">
        <v>3.5387009304379</v>
      </c>
    </row>
    <row r="27" spans="1:2" x14ac:dyDescent="0.3">
      <c r="A27" s="51">
        <v>40544</v>
      </c>
      <c r="B27">
        <v>4.41787806492996</v>
      </c>
    </row>
    <row r="28" spans="1:2" x14ac:dyDescent="0.3">
      <c r="A28" s="51">
        <v>40909</v>
      </c>
      <c r="B28">
        <v>4.2740220338847603</v>
      </c>
    </row>
    <row r="29" spans="1:2" x14ac:dyDescent="0.3">
      <c r="A29" s="51">
        <v>41275</v>
      </c>
      <c r="B29">
        <v>3.9962248073994702</v>
      </c>
    </row>
    <row r="30" spans="1:2" x14ac:dyDescent="0.3">
      <c r="A30" s="51">
        <v>41640</v>
      </c>
      <c r="B30">
        <v>4.4424949973238901</v>
      </c>
    </row>
    <row r="31" spans="1:2" x14ac:dyDescent="0.3">
      <c r="A31" s="51">
        <v>42005</v>
      </c>
      <c r="B31">
        <v>3.8181583353009301</v>
      </c>
    </row>
    <row r="32" spans="1:2" x14ac:dyDescent="0.3">
      <c r="A32" s="51">
        <v>42370</v>
      </c>
      <c r="B32">
        <v>1.0310274825735799</v>
      </c>
    </row>
    <row r="33" spans="1:2" x14ac:dyDescent="0.3">
      <c r="A33" s="51">
        <v>42736</v>
      </c>
      <c r="B33">
        <v>0.97883608575401804</v>
      </c>
    </row>
    <row r="34" spans="1:2" x14ac:dyDescent="0.3">
      <c r="A34" s="51">
        <v>43101</v>
      </c>
      <c r="B34">
        <v>0.71247192338479903</v>
      </c>
    </row>
    <row r="35" spans="1:2" x14ac:dyDescent="0.3">
      <c r="A35" s="51">
        <v>43466</v>
      </c>
      <c r="B35">
        <v>-0.401096413515238</v>
      </c>
    </row>
    <row r="36" spans="1:2" x14ac:dyDescent="0.3">
      <c r="A36" s="51">
        <v>43831</v>
      </c>
      <c r="B36">
        <v>-3.1006907073971002</v>
      </c>
    </row>
    <row r="37" spans="1:2" x14ac:dyDescent="0.3">
      <c r="A37" s="51">
        <v>44197</v>
      </c>
      <c r="B37">
        <v>-0.55769250593057196</v>
      </c>
    </row>
    <row r="38" spans="1:2" x14ac:dyDescent="0.3">
      <c r="A38" s="51">
        <v>44562</v>
      </c>
      <c r="B38">
        <v>1.9871386668956601</v>
      </c>
    </row>
  </sheetData>
  <hyperlinks>
    <hyperlink ref="A1" location="'Contents'!A1" display="Go to Menu Sheet" xr:uid="{F4C96DD8-3D65-4569-A065-29F31AD3AFF3}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D1EE-607D-4B8C-8A12-2F0D4047AC26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3709</v>
      </c>
    </row>
    <row r="2" spans="1:12" x14ac:dyDescent="0.3">
      <c r="A2" t="s">
        <v>388</v>
      </c>
      <c r="B2" t="s">
        <v>1559</v>
      </c>
      <c r="C2" t="s">
        <v>3859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7.65157211404291</v>
      </c>
    </row>
    <row r="21" spans="1:2" x14ac:dyDescent="0.3">
      <c r="A21" s="51">
        <v>38353</v>
      </c>
      <c r="B21">
        <v>4.2767031610295803</v>
      </c>
    </row>
    <row r="22" spans="1:2" x14ac:dyDescent="0.3">
      <c r="A22" s="51">
        <v>38718</v>
      </c>
      <c r="B22">
        <v>3.9757987283663501</v>
      </c>
    </row>
    <row r="23" spans="1:2" x14ac:dyDescent="0.3">
      <c r="A23" s="51">
        <v>39083</v>
      </c>
      <c r="B23">
        <v>4.5298935052767604</v>
      </c>
    </row>
    <row r="24" spans="1:2" x14ac:dyDescent="0.3">
      <c r="A24" s="51">
        <v>39448</v>
      </c>
      <c r="B24">
        <v>4.3957122193252198</v>
      </c>
    </row>
    <row r="25" spans="1:2" x14ac:dyDescent="0.3">
      <c r="A25" s="51">
        <v>39814</v>
      </c>
      <c r="B25">
        <v>5.5062823911887699</v>
      </c>
    </row>
    <row r="26" spans="1:2" x14ac:dyDescent="0.3">
      <c r="A26" s="51">
        <v>40179</v>
      </c>
      <c r="B26">
        <v>8.3262194280556496</v>
      </c>
    </row>
    <row r="27" spans="1:2" x14ac:dyDescent="0.3">
      <c r="A27" s="51">
        <v>40544</v>
      </c>
      <c r="B27">
        <v>2.11581746925203</v>
      </c>
    </row>
    <row r="28" spans="1:2" x14ac:dyDescent="0.3">
      <c r="A28" s="51">
        <v>40909</v>
      </c>
      <c r="B28">
        <v>1.52059604914022</v>
      </c>
    </row>
    <row r="29" spans="1:2" x14ac:dyDescent="0.3">
      <c r="A29" s="51">
        <v>41275</v>
      </c>
      <c r="B29">
        <v>2.61054537090941</v>
      </c>
    </row>
    <row r="30" spans="1:2" x14ac:dyDescent="0.3">
      <c r="A30" s="51">
        <v>41640</v>
      </c>
      <c r="B30">
        <v>3.5140436800131298</v>
      </c>
    </row>
    <row r="31" spans="1:2" x14ac:dyDescent="0.3">
      <c r="A31" s="51">
        <v>42005</v>
      </c>
      <c r="B31">
        <v>-2.8993390875287201E-2</v>
      </c>
    </row>
    <row r="32" spans="1:2" x14ac:dyDescent="0.3">
      <c r="A32" s="51">
        <v>42370</v>
      </c>
      <c r="B32">
        <v>-4.1685022135600898</v>
      </c>
    </row>
    <row r="33" spans="1:2" x14ac:dyDescent="0.3">
      <c r="A33" s="51">
        <v>42736</v>
      </c>
      <c r="B33">
        <v>-1.7888190494023199</v>
      </c>
    </row>
    <row r="34" spans="1:2" x14ac:dyDescent="0.3">
      <c r="A34" s="51">
        <v>43101</v>
      </c>
      <c r="B34">
        <v>-0.68001313656257101</v>
      </c>
    </row>
    <row r="35" spans="1:2" x14ac:dyDescent="0.3">
      <c r="A35" s="51">
        <v>43466</v>
      </c>
      <c r="B35">
        <v>-0.37978857311797298</v>
      </c>
    </row>
    <row r="36" spans="1:2" x14ac:dyDescent="0.3">
      <c r="A36" s="51">
        <v>43831</v>
      </c>
      <c r="B36">
        <v>-4.2601163305745304</v>
      </c>
    </row>
    <row r="37" spans="1:2" x14ac:dyDescent="0.3">
      <c r="A37" s="51">
        <v>44197</v>
      </c>
      <c r="B37">
        <v>-1.9080211781632699E-2</v>
      </c>
    </row>
    <row r="38" spans="1:2" x14ac:dyDescent="0.3">
      <c r="A38" s="51">
        <v>44562</v>
      </c>
      <c r="B38">
        <v>-0.21685711506330499</v>
      </c>
    </row>
  </sheetData>
  <hyperlinks>
    <hyperlink ref="A1" location="'Contents'!A1" display="Go to Menu Sheet" xr:uid="{72640479-D9BA-404B-BE53-7BEC6CCBD194}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3ABBF-5694-4E4F-AC4C-DA21DADD742D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3722</v>
      </c>
    </row>
    <row r="2" spans="1:12" x14ac:dyDescent="0.3">
      <c r="A2" t="s">
        <v>388</v>
      </c>
      <c r="B2" t="s">
        <v>1559</v>
      </c>
      <c r="C2" t="s">
        <v>3870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3.69500761942622</v>
      </c>
    </row>
    <row r="21" spans="1:2" x14ac:dyDescent="0.3">
      <c r="A21" s="51">
        <v>38353</v>
      </c>
      <c r="B21">
        <v>6.8942658269804404</v>
      </c>
    </row>
    <row r="22" spans="1:2" x14ac:dyDescent="0.3">
      <c r="A22" s="51">
        <v>38718</v>
      </c>
      <c r="B22">
        <v>6.7851851851851803</v>
      </c>
    </row>
    <row r="23" spans="1:2" x14ac:dyDescent="0.3">
      <c r="A23" s="51">
        <v>39083</v>
      </c>
      <c r="B23">
        <v>5.3177628721710199</v>
      </c>
    </row>
    <row r="24" spans="1:2" x14ac:dyDescent="0.3">
      <c r="A24" s="51">
        <v>39448</v>
      </c>
      <c r="B24">
        <v>7.6494845360824799</v>
      </c>
    </row>
    <row r="25" spans="1:2" x14ac:dyDescent="0.3">
      <c r="A25" s="51">
        <v>39814</v>
      </c>
      <c r="B25">
        <v>4.0465052908851504</v>
      </c>
    </row>
    <row r="26" spans="1:2" x14ac:dyDescent="0.3">
      <c r="A26" s="51">
        <v>40179</v>
      </c>
      <c r="B26">
        <v>4.1130510694020002</v>
      </c>
    </row>
    <row r="27" spans="1:2" x14ac:dyDescent="0.3">
      <c r="A27" s="51">
        <v>40544</v>
      </c>
      <c r="B27">
        <v>5.83371209402834</v>
      </c>
    </row>
    <row r="28" spans="1:2" x14ac:dyDescent="0.3">
      <c r="A28" s="51">
        <v>40909</v>
      </c>
      <c r="B28">
        <v>5.5415332454322899</v>
      </c>
    </row>
    <row r="29" spans="1:2" x14ac:dyDescent="0.3">
      <c r="A29" s="51">
        <v>41275</v>
      </c>
      <c r="B29">
        <v>2.7753833590418102</v>
      </c>
    </row>
    <row r="30" spans="1:2" x14ac:dyDescent="0.3">
      <c r="A30" s="51">
        <v>41640</v>
      </c>
      <c r="B30">
        <v>3.2627048501903801</v>
      </c>
    </row>
    <row r="31" spans="1:2" x14ac:dyDescent="0.3">
      <c r="A31" s="51">
        <v>42005</v>
      </c>
      <c r="B31">
        <v>5.9821794502041499</v>
      </c>
    </row>
    <row r="32" spans="1:2" x14ac:dyDescent="0.3">
      <c r="A32" s="51">
        <v>42370</v>
      </c>
      <c r="B32">
        <v>4.1295007036728002</v>
      </c>
    </row>
    <row r="33" spans="1:2" x14ac:dyDescent="0.3">
      <c r="A33" s="51">
        <v>42736</v>
      </c>
      <c r="B33">
        <v>1.34328734299872</v>
      </c>
    </row>
    <row r="34" spans="1:2" x14ac:dyDescent="0.3">
      <c r="A34" s="51">
        <v>43101</v>
      </c>
      <c r="B34">
        <v>5.8860934891844297</v>
      </c>
    </row>
    <row r="35" spans="1:2" x14ac:dyDescent="0.3">
      <c r="A35" s="51">
        <v>43466</v>
      </c>
      <c r="B35">
        <v>6.7500019306957499</v>
      </c>
    </row>
    <row r="36" spans="1:2" x14ac:dyDescent="0.3">
      <c r="A36" s="51">
        <v>43831</v>
      </c>
      <c r="B36">
        <v>-2.2849953265897001</v>
      </c>
    </row>
    <row r="37" spans="1:2" x14ac:dyDescent="0.3">
      <c r="A37" s="51">
        <v>44197</v>
      </c>
      <c r="B37">
        <v>3.3026680182917301</v>
      </c>
    </row>
    <row r="38" spans="1:2" x14ac:dyDescent="0.3">
      <c r="A38" s="51">
        <v>44562</v>
      </c>
      <c r="B38">
        <v>4.4506856816791096</v>
      </c>
    </row>
  </sheetData>
  <hyperlinks>
    <hyperlink ref="A1" location="'Contents'!A1" display="Go to Menu Sheet" xr:uid="{136DEF11-C705-4158-AAC9-7868CA743CEE}"/>
  </hyperlink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3903-1E5C-476C-A3BB-05242611D962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3727</v>
      </c>
    </row>
    <row r="2" spans="1:12" x14ac:dyDescent="0.3">
      <c r="A2" t="s">
        <v>388</v>
      </c>
      <c r="B2" t="s">
        <v>1559</v>
      </c>
      <c r="C2" t="s">
        <v>3873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8.7500000000000008E-2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2.04304904935382</v>
      </c>
    </row>
    <row r="21" spans="1:2" x14ac:dyDescent="0.3">
      <c r="A21" s="51">
        <v>38353</v>
      </c>
      <c r="B21">
        <v>1.6763337929755</v>
      </c>
    </row>
    <row r="22" spans="1:2" x14ac:dyDescent="0.3">
      <c r="A22" s="51">
        <v>38718</v>
      </c>
      <c r="B22">
        <v>-0.29578282840325698</v>
      </c>
    </row>
    <row r="23" spans="1:2" x14ac:dyDescent="0.3">
      <c r="A23" s="51">
        <v>39083</v>
      </c>
      <c r="B23">
        <v>0.14527396224438999</v>
      </c>
    </row>
    <row r="24" spans="1:2" x14ac:dyDescent="0.3">
      <c r="A24" s="51">
        <v>39448</v>
      </c>
      <c r="B24">
        <v>0.95938525289936805</v>
      </c>
    </row>
    <row r="25" spans="1:2" x14ac:dyDescent="0.3">
      <c r="A25" s="51">
        <v>39814</v>
      </c>
      <c r="B25">
        <v>-8.7997655772529308E-6</v>
      </c>
    </row>
    <row r="26" spans="1:2" x14ac:dyDescent="0.3">
      <c r="A26" s="51">
        <v>40179</v>
      </c>
      <c r="B26">
        <v>0.59318630578411902</v>
      </c>
    </row>
    <row r="27" spans="1:2" x14ac:dyDescent="0.3">
      <c r="A27" s="51">
        <v>40544</v>
      </c>
      <c r="B27">
        <v>-1.4310702142815599</v>
      </c>
    </row>
    <row r="28" spans="1:2" x14ac:dyDescent="0.3">
      <c r="A28" s="51">
        <v>40909</v>
      </c>
      <c r="B28">
        <v>1.1458058307606001</v>
      </c>
    </row>
    <row r="29" spans="1:2" x14ac:dyDescent="0.3">
      <c r="A29" s="51">
        <v>41275</v>
      </c>
      <c r="B29">
        <v>-0.41445074493203699</v>
      </c>
    </row>
    <row r="30" spans="1:2" x14ac:dyDescent="0.3">
      <c r="A30" s="51">
        <v>41640</v>
      </c>
      <c r="B30">
        <v>3.2841334351278899</v>
      </c>
    </row>
    <row r="31" spans="1:2" x14ac:dyDescent="0.3">
      <c r="A31" s="51">
        <v>42005</v>
      </c>
      <c r="B31">
        <v>3.4213719717223201</v>
      </c>
    </row>
    <row r="32" spans="1:2" x14ac:dyDescent="0.3">
      <c r="A32" s="51">
        <v>42370</v>
      </c>
      <c r="B32">
        <v>3.4117910794094901</v>
      </c>
    </row>
    <row r="33" spans="1:2" x14ac:dyDescent="0.3">
      <c r="A33" s="51">
        <v>42736</v>
      </c>
      <c r="B33">
        <v>4.44110250196454</v>
      </c>
    </row>
    <row r="34" spans="1:2" x14ac:dyDescent="0.3">
      <c r="A34" s="51">
        <v>43101</v>
      </c>
      <c r="B34">
        <v>3.2952924761621598</v>
      </c>
    </row>
    <row r="35" spans="1:2" x14ac:dyDescent="0.3">
      <c r="A35" s="51">
        <v>43466</v>
      </c>
      <c r="B35">
        <v>1.5707149678107899</v>
      </c>
    </row>
    <row r="36" spans="1:2" x14ac:dyDescent="0.3">
      <c r="A36" s="51">
        <v>43831</v>
      </c>
      <c r="B36">
        <v>-1.90669400920221</v>
      </c>
    </row>
    <row r="37" spans="1:2" x14ac:dyDescent="0.3">
      <c r="A37" s="51">
        <v>44197</v>
      </c>
      <c r="B37">
        <v>2.3435602892118901</v>
      </c>
    </row>
    <row r="38" spans="1:2" x14ac:dyDescent="0.3">
      <c r="A38" s="51">
        <v>44562</v>
      </c>
      <c r="B38">
        <v>3.1583312896013398</v>
      </c>
    </row>
  </sheetData>
  <hyperlinks>
    <hyperlink ref="A1" location="'Contents'!A1" display="Go to Menu Sheet" xr:uid="{137F012F-98B7-4984-B8A2-33D5A6058501}"/>
  </hyperlink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B937-83A5-47CF-AE6B-773399590ECB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3728</v>
      </c>
      <c r="H1" t="s">
        <v>3729</v>
      </c>
    </row>
    <row r="2" spans="1:12" x14ac:dyDescent="0.3">
      <c r="A2" t="s">
        <v>388</v>
      </c>
      <c r="B2" t="s">
        <v>1559</v>
      </c>
      <c r="C2" t="s">
        <v>3876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3.4407355675783502</v>
      </c>
    </row>
    <row r="21" spans="1:2" x14ac:dyDescent="0.3">
      <c r="A21" s="51">
        <v>38353</v>
      </c>
      <c r="B21">
        <v>4.0672828287090601</v>
      </c>
    </row>
    <row r="22" spans="1:2" x14ac:dyDescent="0.3">
      <c r="A22" s="51">
        <v>38718</v>
      </c>
      <c r="B22">
        <v>4.3262889980642196</v>
      </c>
    </row>
    <row r="23" spans="1:2" x14ac:dyDescent="0.3">
      <c r="A23" s="51">
        <v>39083</v>
      </c>
      <c r="B23">
        <v>3.9803844884565498</v>
      </c>
    </row>
    <row r="24" spans="1:2" x14ac:dyDescent="0.3">
      <c r="A24" s="51">
        <v>39448</v>
      </c>
      <c r="B24">
        <v>1.7279954654882901</v>
      </c>
    </row>
    <row r="25" spans="1:2" x14ac:dyDescent="0.3">
      <c r="A25" s="51">
        <v>39814</v>
      </c>
      <c r="B25">
        <v>-2.9991044122790398</v>
      </c>
    </row>
    <row r="26" spans="1:2" x14ac:dyDescent="0.3">
      <c r="A26" s="51">
        <v>40179</v>
      </c>
      <c r="B26">
        <v>1.46594579355884</v>
      </c>
    </row>
    <row r="27" spans="1:2" x14ac:dyDescent="0.3">
      <c r="A27" s="51">
        <v>40544</v>
      </c>
      <c r="B27">
        <v>1.69910581192632</v>
      </c>
    </row>
    <row r="28" spans="1:2" x14ac:dyDescent="0.3">
      <c r="A28" s="51">
        <v>40909</v>
      </c>
      <c r="B28">
        <v>0.66655068719570598</v>
      </c>
    </row>
    <row r="29" spans="1:2" x14ac:dyDescent="0.3">
      <c r="A29" s="51">
        <v>41275</v>
      </c>
      <c r="B29">
        <v>0.919807235520259</v>
      </c>
    </row>
    <row r="30" spans="1:2" x14ac:dyDescent="0.3">
      <c r="A30" s="51">
        <v>41640</v>
      </c>
      <c r="B30">
        <v>0.31111746528300099</v>
      </c>
    </row>
    <row r="31" spans="1:2" x14ac:dyDescent="0.3">
      <c r="A31" s="51">
        <v>42005</v>
      </c>
      <c r="B31">
        <v>-0.327644038417433</v>
      </c>
    </row>
    <row r="32" spans="1:2" x14ac:dyDescent="0.3">
      <c r="A32" s="51">
        <v>42370</v>
      </c>
      <c r="B32">
        <v>-1.1090758566285801</v>
      </c>
    </row>
    <row r="33" spans="1:2" x14ac:dyDescent="0.3">
      <c r="A33" s="51">
        <v>42736</v>
      </c>
      <c r="B33">
        <v>-8.81087913876787E-2</v>
      </c>
    </row>
    <row r="34" spans="1:2" x14ac:dyDescent="0.3">
      <c r="A34" s="51">
        <v>43101</v>
      </c>
      <c r="B34">
        <v>-0.67589535607917095</v>
      </c>
    </row>
    <row r="35" spans="1:2" x14ac:dyDescent="0.3">
      <c r="A35" s="51">
        <v>43466</v>
      </c>
      <c r="B35">
        <v>-1.2719539223443801</v>
      </c>
    </row>
    <row r="36" spans="1:2" x14ac:dyDescent="0.3">
      <c r="A36" s="51">
        <v>43831</v>
      </c>
      <c r="B36">
        <v>-8.2813621818751795</v>
      </c>
    </row>
    <row r="37" spans="1:2" x14ac:dyDescent="0.3">
      <c r="A37" s="51">
        <v>44197</v>
      </c>
      <c r="B37">
        <v>1.5511246507316001</v>
      </c>
    </row>
    <row r="38" spans="1:2" x14ac:dyDescent="0.3">
      <c r="A38" s="51">
        <v>44562</v>
      </c>
      <c r="B38">
        <v>0.43854474562720702</v>
      </c>
    </row>
  </sheetData>
  <hyperlinks>
    <hyperlink ref="A1" location="'Contents'!A1" display="Go to Menu Sheet" xr:uid="{10979B4E-E4C1-4A96-B720-7C3741915B13}"/>
  </hyperlink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FD0EA-3629-4ED6-AC32-D70D512CE7D1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3737</v>
      </c>
    </row>
    <row r="2" spans="1:12" x14ac:dyDescent="0.3">
      <c r="A2" t="s">
        <v>388</v>
      </c>
      <c r="B2" t="s">
        <v>1559</v>
      </c>
      <c r="C2" t="s">
        <v>3885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2.2453539798333799</v>
      </c>
    </row>
    <row r="21" spans="1:2" x14ac:dyDescent="0.3">
      <c r="A21" s="51">
        <v>38353</v>
      </c>
      <c r="B21">
        <v>6.4284038385274496</v>
      </c>
    </row>
    <row r="22" spans="1:2" x14ac:dyDescent="0.3">
      <c r="A22" s="51">
        <v>38718</v>
      </c>
      <c r="B22">
        <v>3.5046805297731698</v>
      </c>
    </row>
    <row r="23" spans="1:2" x14ac:dyDescent="0.3">
      <c r="A23" s="51">
        <v>39083</v>
      </c>
      <c r="B23">
        <v>4.4329131909265396</v>
      </c>
    </row>
    <row r="24" spans="1:2" x14ac:dyDescent="0.3">
      <c r="A24" s="51">
        <v>39448</v>
      </c>
      <c r="B24">
        <v>6.6731024133048704</v>
      </c>
    </row>
    <row r="25" spans="1:2" x14ac:dyDescent="0.3">
      <c r="A25" s="51">
        <v>39814</v>
      </c>
      <c r="B25">
        <v>4.5150022425344902</v>
      </c>
    </row>
    <row r="26" spans="1:2" x14ac:dyDescent="0.3">
      <c r="A26" s="51">
        <v>40179</v>
      </c>
      <c r="B26">
        <v>4.0618837007803297</v>
      </c>
    </row>
    <row r="27" spans="1:2" x14ac:dyDescent="0.3">
      <c r="A27" s="51">
        <v>40544</v>
      </c>
      <c r="B27">
        <v>4.2085897889739998</v>
      </c>
    </row>
    <row r="28" spans="1:2" x14ac:dyDescent="0.3">
      <c r="A28" s="51">
        <v>40909</v>
      </c>
      <c r="B28">
        <v>-0.84532559565120402</v>
      </c>
    </row>
    <row r="29" spans="1:2" x14ac:dyDescent="0.3">
      <c r="A29" s="51">
        <v>41275</v>
      </c>
      <c r="B29">
        <v>0.95539244580791804</v>
      </c>
    </row>
    <row r="30" spans="1:2" x14ac:dyDescent="0.3">
      <c r="A30" s="51">
        <v>41640</v>
      </c>
      <c r="B30">
        <v>2.7770542041565101</v>
      </c>
    </row>
    <row r="31" spans="1:2" x14ac:dyDescent="0.3">
      <c r="A31" s="51">
        <v>42005</v>
      </c>
      <c r="B31">
        <v>4.2614867635963298</v>
      </c>
    </row>
    <row r="32" spans="1:2" x14ac:dyDescent="0.3">
      <c r="A32" s="51">
        <v>42370</v>
      </c>
      <c r="B32">
        <v>-2.5928720972882102</v>
      </c>
    </row>
    <row r="33" spans="1:2" x14ac:dyDescent="0.3">
      <c r="A33" s="51">
        <v>42736</v>
      </c>
      <c r="B33">
        <v>4.1076700844766396</v>
      </c>
    </row>
    <row r="34" spans="1:2" x14ac:dyDescent="0.3">
      <c r="A34" s="51">
        <v>43101</v>
      </c>
      <c r="B34">
        <v>2.8292479114977498</v>
      </c>
    </row>
    <row r="35" spans="1:2" x14ac:dyDescent="0.3">
      <c r="A35" s="51">
        <v>43466</v>
      </c>
      <c r="B35">
        <v>5.3279130168806601</v>
      </c>
    </row>
    <row r="36" spans="1:2" x14ac:dyDescent="0.3">
      <c r="A36" s="51">
        <v>43831</v>
      </c>
      <c r="B36">
        <v>-5.4264511967815201</v>
      </c>
    </row>
    <row r="37" spans="1:2" x14ac:dyDescent="0.3">
      <c r="A37" s="51">
        <v>44197</v>
      </c>
      <c r="B37">
        <v>3.24503887515485</v>
      </c>
    </row>
    <row r="38" spans="1:2" x14ac:dyDescent="0.3">
      <c r="A38" s="51">
        <v>44562</v>
      </c>
      <c r="B38">
        <v>1.93290815958528</v>
      </c>
    </row>
  </sheetData>
  <hyperlinks>
    <hyperlink ref="A1" location="'Contents'!A1" display="Go to Menu Sheet" xr:uid="{9AE22C6E-55CE-451C-94E0-B866EBC36E47}"/>
  </hyperlink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E9145-D5C1-4B54-B09A-5078079D442E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1155</v>
      </c>
    </row>
    <row r="2" spans="1:12" x14ac:dyDescent="0.3">
      <c r="A2" t="s">
        <v>388</v>
      </c>
      <c r="B2" t="s">
        <v>1559</v>
      </c>
      <c r="C2" t="s">
        <v>3894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4.294060052042</v>
      </c>
    </row>
    <row r="21" spans="1:2" x14ac:dyDescent="0.3">
      <c r="A21" s="51">
        <v>38353</v>
      </c>
      <c r="B21">
        <v>4.4042372546545101</v>
      </c>
    </row>
    <row r="22" spans="1:2" x14ac:dyDescent="0.3">
      <c r="A22" s="51">
        <v>38718</v>
      </c>
      <c r="B22">
        <v>4.9581727842492196</v>
      </c>
    </row>
    <row r="23" spans="1:2" x14ac:dyDescent="0.3">
      <c r="A23" s="51">
        <v>39083</v>
      </c>
      <c r="B23">
        <v>5.3159483454925196</v>
      </c>
    </row>
    <row r="24" spans="1:2" x14ac:dyDescent="0.3">
      <c r="A24" s="51">
        <v>39448</v>
      </c>
      <c r="B24">
        <v>4.6840761581758201</v>
      </c>
    </row>
    <row r="25" spans="1:2" x14ac:dyDescent="0.3">
      <c r="A25" s="51">
        <v>39814</v>
      </c>
      <c r="B25">
        <v>6.04270578023021</v>
      </c>
    </row>
    <row r="26" spans="1:2" x14ac:dyDescent="0.3">
      <c r="A26" s="51">
        <v>40179</v>
      </c>
      <c r="B26">
        <v>7.0567440078108801</v>
      </c>
    </row>
    <row r="27" spans="1:2" x14ac:dyDescent="0.3">
      <c r="A27" s="51">
        <v>40544</v>
      </c>
      <c r="B27">
        <v>2.4220977896981801</v>
      </c>
    </row>
    <row r="28" spans="1:2" x14ac:dyDescent="0.3">
      <c r="A28" s="51">
        <v>40909</v>
      </c>
      <c r="B28">
        <v>4.3741040932064701</v>
      </c>
    </row>
    <row r="29" spans="1:2" x14ac:dyDescent="0.3">
      <c r="A29" s="51">
        <v>41275</v>
      </c>
      <c r="B29">
        <v>1.8946031117083399</v>
      </c>
    </row>
    <row r="30" spans="1:2" x14ac:dyDescent="0.3">
      <c r="A30" s="51">
        <v>41640</v>
      </c>
      <c r="B30">
        <v>1.5343539082738999</v>
      </c>
    </row>
    <row r="31" spans="1:2" x14ac:dyDescent="0.3">
      <c r="A31" s="51">
        <v>42005</v>
      </c>
      <c r="B31">
        <v>-0.19707566489129599</v>
      </c>
    </row>
    <row r="32" spans="1:2" x14ac:dyDescent="0.3">
      <c r="A32" s="51">
        <v>42370</v>
      </c>
      <c r="B32">
        <v>0.64180682732305805</v>
      </c>
    </row>
    <row r="33" spans="1:2" x14ac:dyDescent="0.3">
      <c r="A33" s="51">
        <v>42736</v>
      </c>
      <c r="B33">
        <v>0.37601907335554702</v>
      </c>
    </row>
    <row r="34" spans="1:2" x14ac:dyDescent="0.3">
      <c r="A34" s="51">
        <v>43101</v>
      </c>
      <c r="B34">
        <v>0.90317232698544503</v>
      </c>
    </row>
    <row r="35" spans="1:2" x14ac:dyDescent="0.3">
      <c r="A35" s="51">
        <v>43466</v>
      </c>
      <c r="B35">
        <v>-1.5929080765869701</v>
      </c>
    </row>
    <row r="36" spans="1:2" x14ac:dyDescent="0.3">
      <c r="A36" s="51">
        <v>43831</v>
      </c>
      <c r="B36">
        <v>-6.3644977408192496</v>
      </c>
    </row>
    <row r="37" spans="1:2" x14ac:dyDescent="0.3">
      <c r="A37" s="51">
        <v>44197</v>
      </c>
      <c r="B37">
        <v>-2.36974440163003</v>
      </c>
    </row>
    <row r="38" spans="1:2" x14ac:dyDescent="0.3">
      <c r="A38" s="51">
        <v>44562</v>
      </c>
      <c r="B38">
        <v>-1.9065136269665399</v>
      </c>
    </row>
  </sheetData>
  <hyperlinks>
    <hyperlink ref="A1" location="'Contents'!A1" display="Go to Menu Sheet" xr:uid="{A8B06159-6162-4A62-9A25-1C725159D41A}"/>
  </hyperlink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DA3C-9659-4AD4-A656-A68F1B2CEAB7}">
  <dimension ref="A1:L38"/>
  <sheetViews>
    <sheetView workbookViewId="0"/>
  </sheetViews>
  <sheetFormatPr defaultRowHeight="14" x14ac:dyDescent="0.3"/>
  <cols>
    <col min="1" max="1" width="11.33203125" customWidth="1"/>
  </cols>
  <sheetData>
    <row r="1" spans="1:12" x14ac:dyDescent="0.3">
      <c r="A1" s="14" t="s">
        <v>3645</v>
      </c>
      <c r="B1" t="s">
        <v>3755</v>
      </c>
      <c r="C1" t="s">
        <v>1595</v>
      </c>
      <c r="D1" t="s">
        <v>3756</v>
      </c>
      <c r="E1" t="s">
        <v>3757</v>
      </c>
      <c r="F1" t="s">
        <v>1558</v>
      </c>
      <c r="G1" t="s">
        <v>1209</v>
      </c>
    </row>
    <row r="2" spans="1:12" x14ac:dyDescent="0.3">
      <c r="A2" t="s">
        <v>388</v>
      </c>
      <c r="B2" t="s">
        <v>1559</v>
      </c>
      <c r="C2" t="s">
        <v>3895</v>
      </c>
    </row>
    <row r="3" spans="1:12" x14ac:dyDescent="0.3">
      <c r="A3" t="s">
        <v>1560</v>
      </c>
      <c r="B3" t="s">
        <v>3759</v>
      </c>
      <c r="C3" t="s">
        <v>3760</v>
      </c>
      <c r="D3" t="s">
        <v>3761</v>
      </c>
    </row>
    <row r="4" spans="1:12" x14ac:dyDescent="0.3">
      <c r="A4" t="s">
        <v>1563</v>
      </c>
      <c r="B4" t="s">
        <v>3762</v>
      </c>
      <c r="C4" t="s">
        <v>3729</v>
      </c>
      <c r="D4" t="s">
        <v>3763</v>
      </c>
      <c r="E4" t="s">
        <v>3764</v>
      </c>
      <c r="F4" t="s">
        <v>3765</v>
      </c>
      <c r="G4" t="s">
        <v>1566</v>
      </c>
      <c r="H4" t="s">
        <v>1567</v>
      </c>
      <c r="I4" t="s">
        <v>1568</v>
      </c>
      <c r="J4" t="s">
        <v>1569</v>
      </c>
    </row>
    <row r="5" spans="1:12" x14ac:dyDescent="0.3">
      <c r="A5" t="s">
        <v>1570</v>
      </c>
      <c r="B5" t="s">
        <v>1571</v>
      </c>
      <c r="C5" t="s">
        <v>1572</v>
      </c>
      <c r="D5" t="s">
        <v>1573</v>
      </c>
      <c r="E5" t="s">
        <v>797</v>
      </c>
    </row>
    <row r="6" spans="1:12" x14ac:dyDescent="0.3">
      <c r="A6" t="s">
        <v>1574</v>
      </c>
      <c r="B6" t="s">
        <v>798</v>
      </c>
    </row>
    <row r="7" spans="1:12" x14ac:dyDescent="0.3">
      <c r="A7" t="s">
        <v>1575</v>
      </c>
      <c r="B7" t="s">
        <v>3766</v>
      </c>
      <c r="C7" t="s">
        <v>3767</v>
      </c>
      <c r="D7" t="s">
        <v>3768</v>
      </c>
      <c r="E7" t="s">
        <v>3769</v>
      </c>
      <c r="F7" t="s">
        <v>3770</v>
      </c>
    </row>
    <row r="8" spans="1:12" x14ac:dyDescent="0.3">
      <c r="A8" t="s">
        <v>1576</v>
      </c>
      <c r="B8" t="s">
        <v>1577</v>
      </c>
      <c r="C8" s="51">
        <v>37987</v>
      </c>
      <c r="D8" t="s">
        <v>1578</v>
      </c>
      <c r="E8" s="51">
        <v>44562</v>
      </c>
    </row>
    <row r="9" spans="1:12" x14ac:dyDescent="0.3">
      <c r="A9" t="s">
        <v>1579</v>
      </c>
      <c r="B9" t="s">
        <v>1580</v>
      </c>
      <c r="C9" s="51">
        <v>44301</v>
      </c>
      <c r="D9" s="52">
        <v>7.8472222222222221E-2</v>
      </c>
      <c r="E9" t="s">
        <v>1642</v>
      </c>
      <c r="F9" t="s">
        <v>1581</v>
      </c>
    </row>
    <row r="10" spans="1:12" x14ac:dyDescent="0.3">
      <c r="A10" t="s">
        <v>1582</v>
      </c>
      <c r="B10" t="s">
        <v>798</v>
      </c>
      <c r="C10" t="s">
        <v>1590</v>
      </c>
      <c r="D10" t="s">
        <v>3771</v>
      </c>
      <c r="E10" t="s">
        <v>3772</v>
      </c>
      <c r="F10">
        <v>8</v>
      </c>
      <c r="G10" t="s">
        <v>3773</v>
      </c>
      <c r="H10" t="s">
        <v>3774</v>
      </c>
      <c r="I10" t="s">
        <v>1584</v>
      </c>
      <c r="J10" t="s">
        <v>3775</v>
      </c>
      <c r="K10" t="s">
        <v>1586</v>
      </c>
      <c r="L10" t="s">
        <v>3776</v>
      </c>
    </row>
    <row r="11" spans="1:12" x14ac:dyDescent="0.3">
      <c r="B11" t="s">
        <v>3777</v>
      </c>
      <c r="C11" t="s">
        <v>1590</v>
      </c>
      <c r="D11" t="s">
        <v>3778</v>
      </c>
      <c r="E11" t="s">
        <v>1584</v>
      </c>
      <c r="F11" t="s">
        <v>3775</v>
      </c>
      <c r="G11" t="s">
        <v>1586</v>
      </c>
      <c r="H11" t="s">
        <v>3779</v>
      </c>
      <c r="I11" t="s">
        <v>1587</v>
      </c>
      <c r="J11" t="s">
        <v>1584</v>
      </c>
      <c r="K11" t="s">
        <v>3780</v>
      </c>
      <c r="L11">
        <v>5</v>
      </c>
    </row>
    <row r="12" spans="1:12" x14ac:dyDescent="0.3">
      <c r="B12" t="s">
        <v>3781</v>
      </c>
      <c r="C12" t="s">
        <v>3782</v>
      </c>
      <c r="D12" t="s">
        <v>1587</v>
      </c>
      <c r="E12" t="s">
        <v>3783</v>
      </c>
      <c r="F12" t="s">
        <v>3784</v>
      </c>
      <c r="G12" t="s">
        <v>3785</v>
      </c>
      <c r="H12" t="s">
        <v>3786</v>
      </c>
      <c r="I12" t="s">
        <v>3787</v>
      </c>
      <c r="J12" t="s">
        <v>3788</v>
      </c>
      <c r="K12" t="s">
        <v>3789</v>
      </c>
    </row>
    <row r="13" spans="1:12" x14ac:dyDescent="0.3">
      <c r="B13" t="s">
        <v>3790</v>
      </c>
      <c r="C13" t="s">
        <v>1586</v>
      </c>
      <c r="D13" t="s">
        <v>3791</v>
      </c>
      <c r="E13" t="s">
        <v>3792</v>
      </c>
      <c r="F13">
        <v>2015</v>
      </c>
    </row>
    <row r="15" spans="1:12" x14ac:dyDescent="0.3">
      <c r="B15" t="s">
        <v>3793</v>
      </c>
      <c r="C15" t="s">
        <v>3794</v>
      </c>
      <c r="D15" t="s">
        <v>3795</v>
      </c>
      <c r="E15" t="s">
        <v>3759</v>
      </c>
      <c r="F15" t="s">
        <v>3760</v>
      </c>
      <c r="G15" t="s">
        <v>3796</v>
      </c>
      <c r="H15" t="s">
        <v>3797</v>
      </c>
      <c r="I15" t="s">
        <v>3798</v>
      </c>
    </row>
    <row r="16" spans="1:12" x14ac:dyDescent="0.3">
      <c r="B16" t="s">
        <v>3799</v>
      </c>
      <c r="C16" t="s">
        <v>3800</v>
      </c>
      <c r="D16" t="s">
        <v>3801</v>
      </c>
      <c r="E16" t="s">
        <v>1586</v>
      </c>
      <c r="F16" t="s">
        <v>3802</v>
      </c>
      <c r="G16" t="s">
        <v>1587</v>
      </c>
      <c r="H16" t="s">
        <v>3803</v>
      </c>
      <c r="I16" t="s">
        <v>3804</v>
      </c>
      <c r="J16" t="s">
        <v>3785</v>
      </c>
      <c r="K16" t="s">
        <v>3805</v>
      </c>
      <c r="L16" t="s">
        <v>3806</v>
      </c>
    </row>
    <row r="17" spans="1:2" x14ac:dyDescent="0.3">
      <c r="B17" t="s">
        <v>3807</v>
      </c>
    </row>
    <row r="19" spans="1:2" x14ac:dyDescent="0.3">
      <c r="A19" t="s">
        <v>1592</v>
      </c>
      <c r="B19" t="s">
        <v>1593</v>
      </c>
    </row>
    <row r="20" spans="1:2" x14ac:dyDescent="0.3">
      <c r="A20" s="51">
        <v>37987</v>
      </c>
      <c r="B20">
        <v>-6.9894868150549403</v>
      </c>
    </row>
    <row r="21" spans="1:2" x14ac:dyDescent="0.3">
      <c r="A21" s="51">
        <v>38353</v>
      </c>
      <c r="B21">
        <v>-8.1960367453392902</v>
      </c>
    </row>
    <row r="22" spans="1:2" x14ac:dyDescent="0.3">
      <c r="A22" s="51">
        <v>38718</v>
      </c>
      <c r="B22">
        <v>-5.0015531016988097</v>
      </c>
    </row>
    <row r="23" spans="1:2" x14ac:dyDescent="0.3">
      <c r="A23" s="51">
        <v>39083</v>
      </c>
      <c r="B23">
        <v>-3.6414154654322499</v>
      </c>
    </row>
    <row r="24" spans="1:2" x14ac:dyDescent="0.3">
      <c r="A24" s="51">
        <v>39448</v>
      </c>
      <c r="B24">
        <v>-16.875173913571601</v>
      </c>
    </row>
    <row r="25" spans="1:2" x14ac:dyDescent="0.3">
      <c r="A25" s="51">
        <v>39814</v>
      </c>
      <c r="B25">
        <v>6.4301018040780598</v>
      </c>
    </row>
    <row r="26" spans="1:2" x14ac:dyDescent="0.3">
      <c r="A26" s="51">
        <v>40179</v>
      </c>
      <c r="B26">
        <v>18.6164102184723</v>
      </c>
    </row>
    <row r="27" spans="1:2" x14ac:dyDescent="0.3">
      <c r="A27" s="51">
        <v>40544</v>
      </c>
      <c r="B27">
        <v>13.102337629053</v>
      </c>
    </row>
    <row r="28" spans="1:2" x14ac:dyDescent="0.3">
      <c r="A28" s="51">
        <v>40909</v>
      </c>
      <c r="B28">
        <v>11.2822638374754</v>
      </c>
    </row>
    <row r="29" spans="1:2" x14ac:dyDescent="0.3">
      <c r="A29" s="51">
        <v>41275</v>
      </c>
      <c r="B29">
        <v>-0.82326909696970396</v>
      </c>
    </row>
    <row r="30" spans="1:2" x14ac:dyDescent="0.3">
      <c r="A30" s="51">
        <v>41640</v>
      </c>
      <c r="B30">
        <v>-0.203303232815985</v>
      </c>
    </row>
    <row r="31" spans="1:2" x14ac:dyDescent="0.3">
      <c r="A31" s="51">
        <v>42005</v>
      </c>
      <c r="B31">
        <v>0.11111517256723</v>
      </c>
    </row>
    <row r="32" spans="1:2" x14ac:dyDescent="0.3">
      <c r="A32" s="51">
        <v>42370</v>
      </c>
      <c r="B32">
        <v>-0.80870760178511603</v>
      </c>
    </row>
    <row r="33" spans="1:2" x14ac:dyDescent="0.3">
      <c r="A33" s="51">
        <v>42736</v>
      </c>
      <c r="B33">
        <v>3.1889591528942098</v>
      </c>
    </row>
    <row r="34" spans="1:2" x14ac:dyDescent="0.3">
      <c r="A34" s="51">
        <v>43101</v>
      </c>
      <c r="B34">
        <v>2.0491979706813299</v>
      </c>
    </row>
    <row r="35" spans="1:2" x14ac:dyDescent="0.3">
      <c r="A35" s="51">
        <v>43466</v>
      </c>
      <c r="B35">
        <v>-9.0436383247825898</v>
      </c>
    </row>
    <row r="36" spans="1:2" x14ac:dyDescent="0.3">
      <c r="A36" s="51">
        <v>43831</v>
      </c>
      <c r="B36">
        <v>-9.7210409531170292</v>
      </c>
    </row>
    <row r="37" spans="1:2" x14ac:dyDescent="0.3">
      <c r="A37" s="51">
        <v>44197</v>
      </c>
      <c r="B37">
        <v>1.0527592062612601</v>
      </c>
    </row>
    <row r="38" spans="1:2" x14ac:dyDescent="0.3">
      <c r="A38" s="51">
        <v>44562</v>
      </c>
      <c r="B38">
        <v>1.86638723133898</v>
      </c>
    </row>
  </sheetData>
  <hyperlinks>
    <hyperlink ref="A1" location="'Contents'!A1" display="Go to Menu Sheet" xr:uid="{D0059333-D30B-41D0-9715-4507F8A7F0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19</vt:i4>
      </vt:variant>
    </vt:vector>
  </HeadingPairs>
  <TitlesOfParts>
    <vt:vector size="108" baseType="lpstr">
      <vt:lpstr>Contents</vt:lpstr>
      <vt:lpstr>Introduction</vt:lpstr>
      <vt:lpstr>Read URLS and Operate Macros</vt:lpstr>
      <vt:lpstr>Chart of Series by Country </vt:lpstr>
      <vt:lpstr>Country Codes</vt:lpstr>
      <vt:lpstr>Data Series</vt:lpstr>
      <vt:lpstr>List of Countries and Series</vt:lpstr>
      <vt:lpstr>1. Database of Series</vt:lpstr>
      <vt:lpstr>Graph Selection</vt:lpstr>
      <vt:lpstr>Code Tests</vt:lpstr>
      <vt:lpstr>Country Data</vt:lpstr>
      <vt:lpstr>Country List</vt:lpstr>
      <vt:lpstr>Main Website</vt:lpstr>
      <vt:lpstr>Ghana  Const GDP Capitab</vt:lpstr>
      <vt:lpstr>Ghana  Const GDP Capitaa</vt:lpstr>
      <vt:lpstr>BREAK</vt:lpstr>
      <vt:lpstr>Ghana  Const GDP Capita</vt:lpstr>
      <vt:lpstr>Argentina  Const GDP Capita</vt:lpstr>
      <vt:lpstr>Australia  Const GDP Capita</vt:lpstr>
      <vt:lpstr>Bangladesh Const GDP Capita</vt:lpstr>
      <vt:lpstr>Botswana  Const GDP Capita</vt:lpstr>
      <vt:lpstr>Brazil  Const GDP Capita</vt:lpstr>
      <vt:lpstr>Burkina Fa Const GDP Capita</vt:lpstr>
      <vt:lpstr>Cameroon  Const GDP Capita</vt:lpstr>
      <vt:lpstr>Canada  Const GDP Capita</vt:lpstr>
      <vt:lpstr>Chad  Const GDP Capita</vt:lpstr>
      <vt:lpstr>Chile  Const GDP Capita</vt:lpstr>
      <vt:lpstr>China  Const GDP Capita</vt:lpstr>
      <vt:lpstr>DRC Const GDP Capita</vt:lpstr>
      <vt:lpstr>Ivory Coast Const GDP Capita</vt:lpstr>
      <vt:lpstr>Benin  Const GDP Capita</vt:lpstr>
      <vt:lpstr>Egypt  Const GDP Capita</vt:lpstr>
      <vt:lpstr>Ethiopia  Const GDP Capita</vt:lpstr>
      <vt:lpstr>France  Const GDP Capita</vt:lpstr>
      <vt:lpstr>Gabon  Const GDP Capita</vt:lpstr>
      <vt:lpstr>Haiti  Const GDP Capita</vt:lpstr>
      <vt:lpstr>India  Const GDP Capita</vt:lpstr>
      <vt:lpstr>Indonesia  Const GDP Capita</vt:lpstr>
      <vt:lpstr>Italy  Const GDP Capita</vt:lpstr>
      <vt:lpstr>Japan  Const GDP Capita</vt:lpstr>
      <vt:lpstr>Korea Const GDP Capita</vt:lpstr>
      <vt:lpstr>Luxembourg Const GDP Capita</vt:lpstr>
      <vt:lpstr>Malaysia  Const GDP Capita</vt:lpstr>
      <vt:lpstr>Mali  Const GDP Capita</vt:lpstr>
      <vt:lpstr>Mexico  Const GDP Capita</vt:lpstr>
      <vt:lpstr>Mongolia  Const GDP Capita</vt:lpstr>
      <vt:lpstr>Mozambique Const GDP Capita</vt:lpstr>
      <vt:lpstr>Nigeria  Const GDP Capita</vt:lpstr>
      <vt:lpstr>Pakistan  Const GDP Capita</vt:lpstr>
      <vt:lpstr>Phillipines Const GDP Capita</vt:lpstr>
      <vt:lpstr>Peru  Const GDP Capita</vt:lpstr>
      <vt:lpstr>Qatar  Const GDP Capita</vt:lpstr>
      <vt:lpstr>Russia Const GDP Capita</vt:lpstr>
      <vt:lpstr>Rwanda  Const GDP Capita</vt:lpstr>
      <vt:lpstr>Sheet40</vt:lpstr>
      <vt:lpstr>Saudi Arab Const GDP Capita</vt:lpstr>
      <vt:lpstr>S Africa Const GDP Capita</vt:lpstr>
      <vt:lpstr>Spain  Const GDP Capita</vt:lpstr>
      <vt:lpstr>Sudan Const GDP Capita</vt:lpstr>
      <vt:lpstr>Switzerlan Const GDP Capita</vt:lpstr>
      <vt:lpstr>Turkey  Const GDP Capita</vt:lpstr>
      <vt:lpstr>Uganda  Const GDP Capita</vt:lpstr>
      <vt:lpstr>US Const GDP Capita</vt:lpstr>
      <vt:lpstr>UK Const GDP Capita</vt:lpstr>
      <vt:lpstr>Venezula Const GDP Capita</vt:lpstr>
      <vt:lpstr>Vietnam Const GDP Capita</vt:lpstr>
      <vt:lpstr>Zambia Const GDP Capita</vt:lpstr>
      <vt:lpstr>Zimbabwe Const GDP Capita</vt:lpstr>
      <vt:lpstr>Barbados Const GDP Capita</vt:lpstr>
      <vt:lpstr>Jamaica Const GDP Capita</vt:lpstr>
      <vt:lpstr>Thailand Const GDP Capita</vt:lpstr>
      <vt:lpstr>Ghana  Real GDP Capita  %</vt:lpstr>
      <vt:lpstr>Botswana  Real GDP Capita  %</vt:lpstr>
      <vt:lpstr>Burkina Fa Real GDP Capita  </vt:lpstr>
      <vt:lpstr>Cameroon  Real GDP Capita  %</vt:lpstr>
      <vt:lpstr>Chad  Real GDP Capita  %</vt:lpstr>
      <vt:lpstr>Ivory Coast Real GDP Capita </vt:lpstr>
      <vt:lpstr>Benin  Real GDP Capita  %</vt:lpstr>
      <vt:lpstr>Ethiopia  Real GDP Capita  %</vt:lpstr>
      <vt:lpstr>Gabon  Real GDP Capita  %</vt:lpstr>
      <vt:lpstr>Mali  Real GDP Capita  %</vt:lpstr>
      <vt:lpstr>Mozambique Real GDP Capita  </vt:lpstr>
      <vt:lpstr>Nigeria  Real GDP Capita  %</vt:lpstr>
      <vt:lpstr>Rwanda  Real GDP Capita  %</vt:lpstr>
      <vt:lpstr>Senegal  Real GDP Capita  %</vt:lpstr>
      <vt:lpstr>S Africa Real GDP Capita  %</vt:lpstr>
      <vt:lpstr>Uganda  Real GDP Capita  %</vt:lpstr>
      <vt:lpstr>Zambia Real GDP Capita  %</vt:lpstr>
      <vt:lpstr>Zimbabwe Real GDP Capita  %</vt:lpstr>
      <vt:lpstr>Comments</vt:lpstr>
      <vt:lpstr>country_end</vt:lpstr>
      <vt:lpstr>country_num</vt:lpstr>
      <vt:lpstr>country_number</vt:lpstr>
      <vt:lpstr>country_start</vt:lpstr>
      <vt:lpstr>data_range</vt:lpstr>
      <vt:lpstr>hyper_name</vt:lpstr>
      <vt:lpstr>hyper_num</vt:lpstr>
      <vt:lpstr>list_countries</vt:lpstr>
      <vt:lpstr>Row_End</vt:lpstr>
      <vt:lpstr>Row_Start</vt:lpstr>
      <vt:lpstr>series_end</vt:lpstr>
      <vt:lpstr>series_num</vt:lpstr>
      <vt:lpstr>series_number</vt:lpstr>
      <vt:lpstr>series_start</vt:lpstr>
      <vt:lpstr>Sheet_Name</vt:lpstr>
      <vt:lpstr>truefalse</vt:lpstr>
      <vt:lpstr>'Read URLS and Operate Macros'!URL</vt:lpstr>
      <vt:lpstr>URL_name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Neenyi Ayirebi-Acquah</dc:creator>
  <cp:lastModifiedBy>Samkeliso Dlamini</cp:lastModifiedBy>
  <dcterms:created xsi:type="dcterms:W3CDTF">2016-09-12T08:21:54Z</dcterms:created>
  <dcterms:modified xsi:type="dcterms:W3CDTF">2021-08-21T02:21:49Z</dcterms:modified>
</cp:coreProperties>
</file>