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os\Curso excel DIO\"/>
    </mc:Choice>
  </mc:AlternateContent>
  <xr:revisionPtr revIDLastSave="0" documentId="8_{5482887E-E6CB-4EDE-823A-0496040699CC}" xr6:coauthVersionLast="47" xr6:coauthVersionMax="47" xr10:uidLastSave="{00000000-0000-0000-0000-000000000000}"/>
  <bookViews>
    <workbookView xWindow="-120" yWindow="-120" windowWidth="29040" windowHeight="18240" tabRatio="0" xr2:uid="{97DD7D99-4CC5-40AA-AF38-B9EF1046A430}"/>
  </bookViews>
  <sheets>
    <sheet name="Planilha1" sheetId="1" r:id="rId1"/>
    <sheet name="Planilha2" sheetId="2" r:id="rId2"/>
  </sheets>
  <definedNames>
    <definedName name="aporte">Planilha1!$C$22</definedName>
    <definedName name="patrimonio">Planilha1!$C$25</definedName>
    <definedName name="qtb_anos">Planilha1!$C$23</definedName>
    <definedName name="Rendimento_carteira">Planilha1!$C$18</definedName>
    <definedName name="salario">Planilha1!$C$17</definedName>
    <definedName name="sugestao_investimento">Planilha1!$C$19</definedName>
    <definedName name="taxa_mensal">Planilha1!$C$24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" l="1"/>
  <c r="C41" i="1"/>
  <c r="C42" i="1"/>
  <c r="C43" i="1"/>
  <c r="C44" i="1"/>
  <c r="C45" i="1"/>
  <c r="C40" i="1"/>
  <c r="A15" i="2"/>
  <c r="A14" i="2"/>
  <c r="A13" i="2"/>
  <c r="A12" i="2"/>
  <c r="A11" i="2"/>
  <c r="A10" i="2"/>
  <c r="A4" i="2"/>
  <c r="A5" i="2"/>
  <c r="A6" i="2"/>
  <c r="A7" i="2"/>
  <c r="A8" i="2"/>
  <c r="A17" i="2"/>
  <c r="A18" i="2"/>
  <c r="A19" i="2"/>
  <c r="A20" i="2"/>
  <c r="A21" i="2"/>
  <c r="A22" i="2"/>
  <c r="A3" i="2"/>
  <c r="C37" i="1"/>
  <c r="C25" i="1"/>
  <c r="C26" i="1" s="1"/>
  <c r="C33" i="1"/>
  <c r="D33" i="1" s="1"/>
  <c r="C32" i="1"/>
  <c r="D32" i="1" s="1"/>
  <c r="C31" i="1"/>
  <c r="D31" i="1" s="1"/>
  <c r="C30" i="1"/>
  <c r="D30" i="1" s="1"/>
  <c r="C29" i="1"/>
  <c r="D29" i="1" s="1"/>
  <c r="D44" i="1" l="1"/>
  <c r="D43" i="1"/>
  <c r="D42" i="1"/>
  <c r="D41" i="1"/>
  <c r="D45" i="1"/>
  <c r="D40" i="1" l="1"/>
  <c r="D46" i="1" s="1"/>
</calcChain>
</file>

<file path=xl/sharedStrings.xml><?xml version="1.0" encoding="utf-8"?>
<sst xmlns="http://schemas.openxmlformats.org/spreadsheetml/2006/main" count="70" uniqueCount="35">
  <si>
    <t>Por Quantos anos?</t>
  </si>
  <si>
    <t>Taxa de Rendimento mensal?</t>
  </si>
  <si>
    <t>Dividendo mensal?</t>
  </si>
  <si>
    <t>Quanto Investir por mês?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</si>
  <si>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</si>
  <si>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</si>
  <si>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</si>
  <si>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</si>
  <si>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</si>
  <si>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</si>
  <si>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</si>
  <si>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</si>
  <si>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</si>
  <si>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</si>
  <si>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</si>
  <si>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da Carteira</t>
  </si>
  <si>
    <t>Sugestão de Investimento</t>
  </si>
  <si>
    <t>Perfil</t>
  </si>
  <si>
    <t>Agressivo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</si>
  <si>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</si>
  <si>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</si>
  <si>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</si>
  <si>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</si>
  <si>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</si>
  <si>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</si>
  <si>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</si>
  <si>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</si>
  <si>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</si>
  <si>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</si>
  <si>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</si>
  <si>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</si>
  <si>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TOTAL</t>
  </si>
  <si>
    <t>PERFIL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</si>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</sst>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89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theme="1"/>
      </right>
      <top/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0" tint="-0.14996795556505021"/>
      </bottom>
      <diagonal/>
    </border>
    <border>
      <left style="medium">
        <color theme="1"/>
      </left>
      <right style="medium">
        <color theme="2"/>
      </right>
      <top/>
      <bottom style="thin">
        <color theme="2"/>
      </bottom>
      <diagonal/>
    </border>
    <border>
      <left/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 style="medium">
        <color theme="2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0" tint="-0.1499679555650502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0" fillId="0" borderId="0" xfId="0" applyBorder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8" fontId="0" fillId="3" borderId="1" xfId="0" applyNumberFormat="1" applyFill="1" applyBorder="1" applyAlignment="1">
      <alignment horizontal="center" vertical="center"/>
    </xf>
    <xf numFmtId="8" fontId="0" fillId="3" borderId="2" xfId="0" applyNumberFormat="1" applyFill="1" applyBorder="1" applyAlignment="1">
      <alignment horizontal="center" vertical="center"/>
    </xf>
    <xf numFmtId="8" fontId="0" fillId="3" borderId="7" xfId="0" applyNumberFormat="1" applyFill="1" applyBorder="1" applyAlignment="1">
      <alignment horizontal="center"/>
    </xf>
    <xf numFmtId="8" fontId="0" fillId="3" borderId="9" xfId="0" applyNumberFormat="1" applyFill="1" applyBorder="1" applyAlignment="1">
      <alignment horizontal="center"/>
    </xf>
    <xf numFmtId="8" fontId="0" fillId="3" borderId="11" xfId="0" applyNumberFormat="1" applyFill="1" applyBorder="1" applyAlignment="1">
      <alignment horizontal="center" vertical="center"/>
    </xf>
    <xf numFmtId="8" fontId="0" fillId="3" borderId="12" xfId="0" applyNumberFormat="1" applyFill="1" applyBorder="1" applyAlignment="1">
      <alignment horizontal="center"/>
    </xf>
    <xf numFmtId="0" fontId="5" fillId="3" borderId="6" xfId="0" applyFont="1" applyFill="1" applyBorder="1"/>
    <xf numFmtId="0" fontId="5" fillId="3" borderId="8" xfId="0" applyFont="1" applyFill="1" applyBorder="1"/>
    <xf numFmtId="0" fontId="5" fillId="3" borderId="10" xfId="0" applyFont="1" applyFill="1" applyBorder="1"/>
    <xf numFmtId="169" fontId="0" fillId="0" borderId="13" xfId="1" applyNumberFormat="1" applyFont="1" applyBorder="1" applyAlignment="1">
      <alignment horizontal="center" vertical="center"/>
    </xf>
    <xf numFmtId="0" fontId="5" fillId="3" borderId="14" xfId="0" applyFont="1" applyFill="1" applyBorder="1"/>
    <xf numFmtId="10" fontId="0" fillId="0" borderId="15" xfId="0" applyNumberFormat="1" applyBorder="1" applyAlignment="1">
      <alignment horizontal="center"/>
    </xf>
    <xf numFmtId="0" fontId="5" fillId="3" borderId="16" xfId="0" applyFont="1" applyFill="1" applyBorder="1"/>
    <xf numFmtId="169" fontId="0" fillId="0" borderId="17" xfId="0" applyNumberForma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169" fontId="0" fillId="0" borderId="20" xfId="0" applyNumberFormat="1" applyFont="1" applyBorder="1" applyAlignment="1">
      <alignment horizontal="center" vertical="center"/>
    </xf>
    <xf numFmtId="1" fontId="0" fillId="0" borderId="20" xfId="0" applyNumberFormat="1" applyFont="1" applyBorder="1" applyAlignment="1">
      <alignment horizontal="center" vertical="center"/>
    </xf>
    <xf numFmtId="10" fontId="0" fillId="0" borderId="20" xfId="2" applyNumberFormat="1" applyFont="1" applyBorder="1" applyAlignment="1">
      <alignment horizontal="center" vertical="center"/>
    </xf>
    <xf numFmtId="0" fontId="5" fillId="3" borderId="19" xfId="0" applyFont="1" applyFill="1" applyBorder="1" applyAlignment="1">
      <alignment vertical="center"/>
    </xf>
    <xf numFmtId="8" fontId="0" fillId="3" borderId="20" xfId="0" applyNumberFormat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vertical="center"/>
    </xf>
    <xf numFmtId="8" fontId="0" fillId="3" borderId="2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6" fillId="2" borderId="0" xfId="0" applyFont="1" applyFill="1" applyBorder="1"/>
    <xf numFmtId="0" fontId="0" fillId="0" borderId="0" xfId="0" applyAlignment="1">
      <alignment horizontal="center"/>
    </xf>
    <xf numFmtId="0" fontId="2" fillId="3" borderId="0" xfId="0" applyFont="1" applyFill="1"/>
    <xf numFmtId="169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9" fontId="0" fillId="0" borderId="0" xfId="2" applyFont="1" applyAlignment="1">
      <alignment horizontal="center"/>
    </xf>
    <xf numFmtId="169" fontId="0" fillId="4" borderId="0" xfId="0" applyNumberForma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589A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0</xdr:row>
      <xdr:rowOff>114300</xdr:rowOff>
    </xdr:from>
    <xdr:to>
      <xdr:col>2</xdr:col>
      <xdr:colOff>3683454</xdr:colOff>
      <xdr:row>14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E8873C-EB8E-704D-26F6-2EE1CA69B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4300"/>
          <a:ext cx="8741229" cy="2638425"/>
        </a:xfrm>
        <a:prstGeom prst="roundRect">
          <a:avLst>
            <a:gd name="adj" fmla="val 4167"/>
          </a:avLst>
        </a:prstGeom>
        <a:solidFill>
          <a:schemeClr val="tx2"/>
        </a:solidFill>
        <a:ln w="76200" cap="sq">
          <a:noFill/>
          <a:miter lim="800000"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FB07-94C5-4B71-BD38-10AC3E093455}">
  <dimension ref="A15:G66"/>
  <sheetViews>
    <sheetView showGridLines="0" showRowColHeaders="0" tabSelected="1" zoomScale="120" zoomScaleNormal="120" workbookViewId="0">
      <selection activeCell="C43" sqref="C43"/>
    </sheetView>
  </sheetViews>
  <sheetFormatPr defaultColWidth="0" defaultRowHeight="15" x14ac:dyDescent="0.25"/>
  <cols>
    <col min="1" max="1" width="3.140625" customWidth="1"/>
    <col min="2" max="2" width="75.42578125" customWidth="1"/>
    <col min="3" max="3" width="55.5703125" customWidth="1"/>
    <col min="4" max="4" width="18" bestFit="1" customWidth="1"/>
    <col min="5" max="5" width="1.42578125" customWidth="1"/>
    <col min="6" max="6" width="2.42578125" customWidth="1"/>
    <col min="7" max="7" width="2.140625" customWidth="1"/>
    <col min="8" max="8" width="2.28515625" customWidth="1"/>
    <col min="9" max="10" width="9.140625" hidden="1" customWidth="1"/>
    <col min="11" max="16383" width="9.140625" hidden="1"/>
    <col min="16384" max="16384" width="9.140625" hidden="1" customWidth="1"/>
  </cols>
  <sheetData>
    <row r="15" spans="2:3" ht="13.5" customHeight="1" thickBot="1" x14ac:dyDescent="0.3"/>
    <row r="16" spans="2:3" ht="34.5" customHeight="1" x14ac:dyDescent="0.4">
      <c r="B16" s="32" t="s">
        <v>13</v>
      </c>
      <c r="C16" s="33"/>
    </row>
    <row r="17" spans="2:6" ht="15.75" x14ac:dyDescent="0.25">
      <c r="B17" s="19" t="s">
        <v>14</v>
      </c>
      <c r="C17" s="18">
        <v>2000</v>
      </c>
      <c r="E17" s="4"/>
    </row>
    <row r="18" spans="2:6" ht="14.25" customHeight="1" x14ac:dyDescent="0.25">
      <c r="B18" s="19" t="s">
        <v>15</v>
      </c>
      <c r="C18" s="20">
        <v>6.0000000000000001E-3</v>
      </c>
      <c r="E18" s="4"/>
      <c r="F18" s="4"/>
    </row>
    <row r="19" spans="2:6" ht="14.25" customHeight="1" thickBot="1" x14ac:dyDescent="0.3">
      <c r="B19" s="21" t="s">
        <v>16</v>
      </c>
      <c r="C19" s="22">
        <f>salario*30%</f>
        <v>600</v>
      </c>
      <c r="E19" s="4"/>
      <c r="F19" s="4"/>
    </row>
    <row r="20" spans="2:6" ht="14.25" customHeight="1" thickBot="1" x14ac:dyDescent="0.3">
      <c r="E20" s="4"/>
      <c r="F20" s="4"/>
    </row>
    <row r="21" spans="2:6" ht="34.5" customHeight="1" x14ac:dyDescent="0.25">
      <c r="B21" s="34" t="s">
        <v>4</v>
      </c>
      <c r="C21" s="35"/>
    </row>
    <row r="22" spans="2:6" ht="15.75" x14ac:dyDescent="0.25">
      <c r="B22" s="24" t="s">
        <v>3</v>
      </c>
      <c r="C22" s="25">
        <v>200</v>
      </c>
      <c r="E22" s="4"/>
      <c r="F22" s="4"/>
    </row>
    <row r="23" spans="2:6" ht="15.75" x14ac:dyDescent="0.25">
      <c r="B23" s="24" t="s">
        <v>0</v>
      </c>
      <c r="C23" s="26">
        <v>5</v>
      </c>
    </row>
    <row r="24" spans="2:6" ht="14.25" customHeight="1" x14ac:dyDescent="0.25">
      <c r="B24" s="24" t="s">
        <v>1</v>
      </c>
      <c r="C24" s="27">
        <v>1.0789999999999999E-2</v>
      </c>
      <c r="E24" s="4"/>
      <c r="F24" s="4"/>
    </row>
    <row r="25" spans="2:6" ht="14.25" customHeight="1" x14ac:dyDescent="0.25">
      <c r="B25" s="28" t="s">
        <v>5</v>
      </c>
      <c r="C25" s="29">
        <f>FV(taxa_mensal,qtb_anos*12,aporte*-1)</f>
        <v>16755.382799697527</v>
      </c>
      <c r="E25" s="4"/>
      <c r="F25" s="4"/>
    </row>
    <row r="26" spans="2:6" ht="14.25" customHeight="1" thickBot="1" x14ac:dyDescent="0.3">
      <c r="B26" s="30" t="s">
        <v>2</v>
      </c>
      <c r="C26" s="31">
        <f>patrimonio*Rendimento_carteira</f>
        <v>100.53229679818516</v>
      </c>
      <c r="E26" s="4"/>
      <c r="F26" s="4"/>
    </row>
    <row r="27" spans="2:6" ht="14.25" customHeight="1" thickBot="1" x14ac:dyDescent="0.3">
      <c r="E27" s="4"/>
      <c r="F27" s="4"/>
    </row>
    <row r="28" spans="2:6" ht="34.5" customHeight="1" x14ac:dyDescent="0.25">
      <c r="B28" s="34" t="s">
        <v>11</v>
      </c>
      <c r="C28" s="36"/>
      <c r="D28" s="23" t="s">
        <v>12</v>
      </c>
    </row>
    <row r="29" spans="2:6" ht="15.75" x14ac:dyDescent="0.25">
      <c r="B29" s="15" t="s">
        <v>6</v>
      </c>
      <c r="C29" s="9">
        <f>FV(C$24,2*12,$C$22*-1)</f>
        <v>5445.5254595290435</v>
      </c>
      <c r="D29" s="11">
        <f>C29*Rendimento_carteira</f>
        <v>32.673152757174265</v>
      </c>
    </row>
    <row r="30" spans="2:6" ht="15.75" x14ac:dyDescent="0.25">
      <c r="B30" s="16" t="s">
        <v>7</v>
      </c>
      <c r="C30" s="10">
        <f>FV(C$24,5*12,$C$22*-1)</f>
        <v>16755.382799697527</v>
      </c>
      <c r="D30" s="12">
        <f>C30*Rendimento_carteira</f>
        <v>100.53229679818516</v>
      </c>
    </row>
    <row r="31" spans="2:6" ht="15.75" x14ac:dyDescent="0.25">
      <c r="B31" s="16" t="s">
        <v>8</v>
      </c>
      <c r="C31" s="10">
        <f>FV(C$24,10*12,$C$22*-1)</f>
        <v>48656.842506034438</v>
      </c>
      <c r="D31" s="12">
        <f>C31*Rendimento_carteira</f>
        <v>291.94105503620665</v>
      </c>
    </row>
    <row r="32" spans="2:6" ht="15.75" x14ac:dyDescent="0.25">
      <c r="B32" s="16" t="s">
        <v>9</v>
      </c>
      <c r="C32" s="10">
        <f>FV(C$24,20*12,$C$22*-1)</f>
        <v>225039.68001941612</v>
      </c>
      <c r="D32" s="12">
        <f>C32*Rendimento_carteira</f>
        <v>1350.2380801164968</v>
      </c>
      <c r="E32" s="4"/>
    </row>
    <row r="33" spans="1:5" ht="16.5" thickBot="1" x14ac:dyDescent="0.3">
      <c r="B33" s="17" t="s">
        <v>10</v>
      </c>
      <c r="C33" s="13">
        <f>FV(C$24,30*12,$C$22*-1)</f>
        <v>864433.93100094295</v>
      </c>
      <c r="D33" s="14">
        <f>C33*Rendimento_carteira</f>
        <v>5186.6035860056581</v>
      </c>
      <c r="E33" s="4"/>
    </row>
    <row r="34" spans="1:5" x14ac:dyDescent="0.25">
      <c r="B34" s="4"/>
      <c r="C34" s="4"/>
      <c r="D34" s="4"/>
      <c r="E34" s="4"/>
    </row>
    <row r="36" spans="1:5" ht="15.75" x14ac:dyDescent="0.25">
      <c r="A36" s="4"/>
      <c r="B36" s="37" t="s">
        <v>17</v>
      </c>
      <c r="C36" s="3" t="s">
        <v>30</v>
      </c>
      <c r="D36" s="2"/>
    </row>
    <row r="37" spans="1:5" x14ac:dyDescent="0.25">
      <c r="A37" s="4"/>
      <c r="B37" s="39" t="s">
        <v>20</v>
      </c>
      <c r="C37" s="40">
        <f>aporte</f>
        <v>200</v>
      </c>
    </row>
    <row r="38" spans="1:5" x14ac:dyDescent="0.25">
      <c r="A38" s="4"/>
      <c r="B38" s="1"/>
    </row>
    <row r="39" spans="1:5" x14ac:dyDescent="0.25">
      <c r="A39" s="4"/>
      <c r="B39" s="41" t="s">
        <v>21</v>
      </c>
      <c r="C39" s="42" t="s">
        <v>22</v>
      </c>
      <c r="D39" s="42" t="s">
        <v>23</v>
      </c>
    </row>
    <row r="40" spans="1:5" x14ac:dyDescent="0.25">
      <c r="A40" s="4"/>
      <c r="B40" s="7" t="s">
        <v>24</v>
      </c>
      <c r="C40" s="46">
        <f>VLOOKUP($C$36&amp;"-"&amp;B40,Planilha2!$A:$D,4,FALSE)</f>
        <v>0.3</v>
      </c>
      <c r="D40" s="8">
        <f>C40*$C$37</f>
        <v>60</v>
      </c>
    </row>
    <row r="41" spans="1:5" x14ac:dyDescent="0.25">
      <c r="B41" s="7" t="s">
        <v>25</v>
      </c>
      <c r="C41" s="46">
        <f>VLOOKUP($C$36&amp;"-"&amp;B41,Planilha2!$A:$D,4,FALSE)</f>
        <v>0.5</v>
      </c>
      <c r="D41" s="8">
        <f>C41*$C$37</f>
        <v>100</v>
      </c>
    </row>
    <row r="42" spans="1:5" x14ac:dyDescent="0.25">
      <c r="B42" s="7" t="s">
        <v>26</v>
      </c>
      <c r="C42" s="46">
        <f>VLOOKUP($C$36&amp;"-"&amp;B42,Planilha2!$A:$D,4,FALSE)</f>
        <v>0.1</v>
      </c>
      <c r="D42" s="8">
        <f>C42*$C$37</f>
        <v>20</v>
      </c>
    </row>
    <row r="43" spans="1:5" x14ac:dyDescent="0.25">
      <c r="B43" s="7" t="s">
        <v>27</v>
      </c>
      <c r="C43" s="46">
        <f>VLOOKUP($C$36&amp;"-"&amp;B43,Planilha2!$A:$D,4,FALSE)</f>
        <v>0.1</v>
      </c>
      <c r="D43" s="8">
        <f>C43*$C$37</f>
        <v>20</v>
      </c>
    </row>
    <row r="44" spans="1:5" x14ac:dyDescent="0.25">
      <c r="B44" s="7" t="s">
        <v>28</v>
      </c>
      <c r="C44" s="46">
        <f>VLOOKUP($C$36&amp;"-"&amp;B44,Planilha2!$A:$D,4,FALSE)</f>
        <v>0</v>
      </c>
      <c r="D44" s="8">
        <f t="shared" ref="D41:D45" si="0">C44*$C$37</f>
        <v>0</v>
      </c>
    </row>
    <row r="45" spans="1:5" x14ac:dyDescent="0.25">
      <c r="B45" s="7" t="s">
        <v>29</v>
      </c>
      <c r="C45" s="46">
        <f>VLOOKUP($C$36&amp;"-"&amp;B45,Planilha2!$A:$D,4,FALSE)</f>
        <v>0</v>
      </c>
      <c r="D45" s="8">
        <f t="shared" si="0"/>
        <v>0</v>
      </c>
    </row>
    <row r="46" spans="1:5" x14ac:dyDescent="0.25">
      <c r="B46" s="43" t="s">
        <v>31</v>
      </c>
      <c r="C46" s="44"/>
      <c r="D46" s="47">
        <f>SUM(D40:D45)</f>
        <v>200</v>
      </c>
      <c r="E46" s="44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dataValidations count="1">
    <dataValidation type="list" allowBlank="1" showInputMessage="1" showErrorMessage="1" sqref="C36" xr:uid="{89ED32BB-746D-41AE-9E5D-518B153BC0C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38C9-BDE3-4263-9D9B-ECBA28F415EA}">
  <dimension ref="A1:E23"/>
  <sheetViews>
    <sheetView workbookViewId="0">
      <selection activeCell="G7" sqref="G7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9.140625" customWidth="1"/>
    <col min="5" max="5" width="2.7109375" customWidth="1"/>
    <col min="7" max="7" width="18.140625" bestFit="1" customWidth="1"/>
    <col min="8" max="8" width="11.140625" bestFit="1" customWidth="1"/>
  </cols>
  <sheetData>
    <row r="1" spans="1:5" x14ac:dyDescent="0.25">
      <c r="A1" s="45"/>
      <c r="B1" s="45"/>
      <c r="C1" s="45"/>
      <c r="D1" s="45"/>
      <c r="E1" s="45"/>
    </row>
    <row r="2" spans="1:5" x14ac:dyDescent="0.25">
      <c r="A2" s="7" t="s">
        <v>34</v>
      </c>
      <c r="B2" s="7" t="s">
        <v>32</v>
      </c>
      <c r="C2" s="41" t="s">
        <v>21</v>
      </c>
      <c r="D2" s="7" t="s">
        <v>33</v>
      </c>
      <c r="E2" s="45"/>
    </row>
    <row r="3" spans="1:5" x14ac:dyDescent="0.25">
      <c r="A3" t="str">
        <f>B3&amp;"-"&amp;C3</f>
        <v>Conservador-PAPEL</v>
      </c>
      <c r="B3" s="38" t="s">
        <v>30</v>
      </c>
      <c r="C3" s="7" t="s">
        <v>24</v>
      </c>
      <c r="D3" s="6">
        <v>0.3</v>
      </c>
      <c r="E3" s="45"/>
    </row>
    <row r="4" spans="1:5" x14ac:dyDescent="0.25">
      <c r="A4" t="str">
        <f t="shared" ref="A4:A15" si="0">B4&amp;"-"&amp;C4</f>
        <v>Conservador-TIJOLO</v>
      </c>
      <c r="B4" s="38" t="s">
        <v>30</v>
      </c>
      <c r="C4" s="7" t="s">
        <v>25</v>
      </c>
      <c r="D4" s="6">
        <v>0.5</v>
      </c>
      <c r="E4" s="45"/>
    </row>
    <row r="5" spans="1:5" x14ac:dyDescent="0.25">
      <c r="A5" t="str">
        <f t="shared" si="0"/>
        <v>Conservador-HÍBRIDOS</v>
      </c>
      <c r="B5" s="38" t="s">
        <v>30</v>
      </c>
      <c r="C5" s="7" t="s">
        <v>26</v>
      </c>
      <c r="D5" s="6">
        <v>0.1</v>
      </c>
      <c r="E5" s="45"/>
    </row>
    <row r="6" spans="1:5" x14ac:dyDescent="0.25">
      <c r="A6" t="str">
        <f t="shared" si="0"/>
        <v>Conservador-FOFs</v>
      </c>
      <c r="B6" s="38" t="s">
        <v>30</v>
      </c>
      <c r="C6" s="7" t="s">
        <v>27</v>
      </c>
      <c r="D6" s="6">
        <v>0.1</v>
      </c>
      <c r="E6" s="45"/>
    </row>
    <row r="7" spans="1:5" x14ac:dyDescent="0.25">
      <c r="A7" t="str">
        <f t="shared" si="0"/>
        <v>Conservador-DESENVOLVIMENTO</v>
      </c>
      <c r="B7" s="38" t="s">
        <v>30</v>
      </c>
      <c r="C7" s="7" t="s">
        <v>28</v>
      </c>
      <c r="D7" s="6">
        <v>0</v>
      </c>
      <c r="E7" s="45"/>
    </row>
    <row r="8" spans="1:5" x14ac:dyDescent="0.25">
      <c r="A8" t="str">
        <f t="shared" si="0"/>
        <v>Conservador-HOTELARIAS</v>
      </c>
      <c r="B8" s="38" t="s">
        <v>30</v>
      </c>
      <c r="C8" s="7" t="s">
        <v>29</v>
      </c>
      <c r="D8" s="6">
        <v>0</v>
      </c>
      <c r="E8" s="45"/>
    </row>
    <row r="9" spans="1:5" x14ac:dyDescent="0.25">
      <c r="A9" s="45"/>
      <c r="B9" s="45"/>
      <c r="C9" s="45"/>
      <c r="D9" s="45"/>
      <c r="E9" s="45"/>
    </row>
    <row r="10" spans="1:5" x14ac:dyDescent="0.25">
      <c r="A10" t="str">
        <f>B10&amp;"-"&amp;C10</f>
        <v>Moderado-PAPEL</v>
      </c>
      <c r="B10" s="38" t="s">
        <v>19</v>
      </c>
      <c r="C10" s="7" t="s">
        <v>24</v>
      </c>
      <c r="D10" s="6">
        <v>0.32</v>
      </c>
      <c r="E10" s="45"/>
    </row>
    <row r="11" spans="1:5" x14ac:dyDescent="0.25">
      <c r="A11" t="str">
        <f t="shared" si="0"/>
        <v>Moderado-TIJOLO</v>
      </c>
      <c r="B11" s="38" t="s">
        <v>19</v>
      </c>
      <c r="C11" s="7" t="s">
        <v>25</v>
      </c>
      <c r="D11" s="6">
        <v>0.35</v>
      </c>
      <c r="E11" s="45"/>
    </row>
    <row r="12" spans="1:5" x14ac:dyDescent="0.25">
      <c r="A12" t="str">
        <f t="shared" si="0"/>
        <v>Moderado-HÍBRIDOS</v>
      </c>
      <c r="B12" s="38" t="s">
        <v>19</v>
      </c>
      <c r="C12" s="7" t="s">
        <v>26</v>
      </c>
      <c r="D12" s="6">
        <v>0.08</v>
      </c>
      <c r="E12" s="45"/>
    </row>
    <row r="13" spans="1:5" x14ac:dyDescent="0.25">
      <c r="A13" t="str">
        <f t="shared" si="0"/>
        <v>Moderado-FOFs</v>
      </c>
      <c r="B13" s="38" t="s">
        <v>19</v>
      </c>
      <c r="C13" s="7" t="s">
        <v>27</v>
      </c>
      <c r="D13" s="6">
        <v>0.05</v>
      </c>
      <c r="E13" s="45"/>
    </row>
    <row r="14" spans="1:5" x14ac:dyDescent="0.25">
      <c r="A14" t="str">
        <f t="shared" si="0"/>
        <v>Moderado-DESENVOLVIMENTO</v>
      </c>
      <c r="B14" s="38" t="s">
        <v>19</v>
      </c>
      <c r="C14" s="7" t="s">
        <v>28</v>
      </c>
      <c r="D14" s="6">
        <v>0.1</v>
      </c>
      <c r="E14" s="45"/>
    </row>
    <row r="15" spans="1:5" x14ac:dyDescent="0.25">
      <c r="A15" t="str">
        <f t="shared" si="0"/>
        <v>Moderado-HOTELARIAS</v>
      </c>
      <c r="B15" s="38" t="s">
        <v>19</v>
      </c>
      <c r="C15" s="7" t="s">
        <v>29</v>
      </c>
      <c r="D15" s="6">
        <v>0.1</v>
      </c>
      <c r="E15" s="45"/>
    </row>
    <row r="16" spans="1:5" x14ac:dyDescent="0.25">
      <c r="A16" s="45"/>
      <c r="B16" s="45"/>
      <c r="C16" s="45"/>
      <c r="D16" s="45"/>
      <c r="E16" s="45"/>
    </row>
    <row r="17" spans="1:5" x14ac:dyDescent="0.25">
      <c r="A17" t="str">
        <f t="shared" ref="A4:A22" si="1">B17&amp;"-"&amp;C17</f>
        <v>Agressivo-PAPEL</v>
      </c>
      <c r="B17" s="38" t="s">
        <v>18</v>
      </c>
      <c r="C17" s="7" t="s">
        <v>24</v>
      </c>
      <c r="D17" s="5">
        <v>0.5</v>
      </c>
      <c r="E17" s="45"/>
    </row>
    <row r="18" spans="1:5" x14ac:dyDescent="0.25">
      <c r="A18" t="str">
        <f t="shared" si="1"/>
        <v>Agressivo-TIJOLO</v>
      </c>
      <c r="B18" s="38" t="s">
        <v>18</v>
      </c>
      <c r="C18" s="7" t="s">
        <v>25</v>
      </c>
      <c r="D18" s="5">
        <v>0.1</v>
      </c>
      <c r="E18" s="45"/>
    </row>
    <row r="19" spans="1:5" x14ac:dyDescent="0.25">
      <c r="A19" t="str">
        <f t="shared" si="1"/>
        <v>Agressivo-HÍBRIDOS</v>
      </c>
      <c r="B19" s="38" t="s">
        <v>18</v>
      </c>
      <c r="C19" s="7" t="s">
        <v>26</v>
      </c>
      <c r="D19" s="5">
        <v>0.05</v>
      </c>
      <c r="E19" s="45"/>
    </row>
    <row r="20" spans="1:5" x14ac:dyDescent="0.25">
      <c r="A20" t="str">
        <f t="shared" si="1"/>
        <v>Agressivo-FOFs</v>
      </c>
      <c r="B20" s="38" t="s">
        <v>18</v>
      </c>
      <c r="C20" s="7" t="s">
        <v>27</v>
      </c>
      <c r="D20" s="5">
        <v>0.05</v>
      </c>
      <c r="E20" s="45"/>
    </row>
    <row r="21" spans="1:5" x14ac:dyDescent="0.25">
      <c r="A21" t="str">
        <f t="shared" si="1"/>
        <v>Agressivo-DESENVOLVIMENTO</v>
      </c>
      <c r="B21" s="38" t="s">
        <v>18</v>
      </c>
      <c r="C21" s="7" t="s">
        <v>28</v>
      </c>
      <c r="D21" s="5">
        <v>0.2</v>
      </c>
      <c r="E21" s="45"/>
    </row>
    <row r="22" spans="1:5" x14ac:dyDescent="0.25">
      <c r="A22" t="str">
        <f t="shared" si="1"/>
        <v>Agressivo-HOTELARIAS</v>
      </c>
      <c r="B22" s="38" t="s">
        <v>18</v>
      </c>
      <c r="C22" s="7" t="s">
        <v>29</v>
      </c>
      <c r="D22" s="5">
        <v>0.1</v>
      </c>
      <c r="E22" s="45"/>
    </row>
    <row r="23" spans="1:5" x14ac:dyDescent="0.25">
      <c r="A23" s="45"/>
      <c r="B23" s="45"/>
      <c r="C23" s="45"/>
      <c r="D23" s="45"/>
      <c r="E23" s="4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qtb_anos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 Ferreira</dc:creator>
  <cp:lastModifiedBy>Andrews Ferreira</cp:lastModifiedBy>
  <dcterms:created xsi:type="dcterms:W3CDTF">2026-10-17T22:20:26Z</dcterms:created>
  <dcterms:modified xsi:type="dcterms:W3CDTF">2026-10-18T02:52:33Z</dcterms:modified>
</cp:coreProperties>
</file>