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DF969A5D-8482-4041-B11D-5051E2C43FC7}" xr6:coauthVersionLast="47" xr6:coauthVersionMax="47" xr10:uidLastSave="{00000000-0000-0000-0000-000000000000}"/>
  <bookViews>
    <workbookView xWindow="-120" yWindow="-120" windowWidth="20730" windowHeight="11040" tabRatio="464" xr2:uid="{C258B980-F49E-4D35-A08D-B323EF92E2FB}"/>
  </bookViews>
  <sheets>
    <sheet name="Projeto Santander" sheetId="1" r:id="rId1"/>
    <sheet name="Perfil" sheetId="3" state="hidden" r:id="rId2"/>
  </sheets>
  <definedNames>
    <definedName name="Aporte">'Projeto Santander'!$D$17</definedName>
    <definedName name="Patrimonio">'Projeto Santander'!$D$20</definedName>
    <definedName name="Quanto_tempo">'Projeto Santander'!$D$18</definedName>
    <definedName name="Rendimento_carteira">'Projeto Santander'!$D$13</definedName>
    <definedName name="Taxa">'Projeto Santander'!$D$19</definedName>
    <definedName name="Taxa_mensal">'Projeto Santander'!$D$19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B15" i="3"/>
  <c r="B16" i="3"/>
  <c r="B17" i="3"/>
  <c r="B18" i="3"/>
  <c r="B19" i="3"/>
  <c r="B20" i="3"/>
  <c r="B9" i="3"/>
  <c r="B10" i="3"/>
  <c r="B11" i="3"/>
  <c r="B12" i="3"/>
  <c r="B13" i="3"/>
  <c r="B14" i="3"/>
  <c r="B4" i="3"/>
  <c r="B5" i="3"/>
  <c r="B6" i="3"/>
  <c r="B7" i="3"/>
  <c r="B8" i="3"/>
  <c r="B3" i="3"/>
  <c r="D32" i="1"/>
  <c r="D38" i="1" s="1"/>
  <c r="D19" i="1"/>
  <c r="C25" i="1" s="1"/>
  <c r="D25" i="1" s="1"/>
  <c r="D14" i="1"/>
  <c r="D39" i="1" l="1"/>
  <c r="D37" i="1"/>
  <c r="D36" i="1"/>
  <c r="D35" i="1"/>
  <c r="D40" i="1"/>
  <c r="D41" i="1"/>
  <c r="D20" i="1"/>
  <c r="D21" i="1" s="1"/>
  <c r="C28" i="1"/>
  <c r="D28" i="1" s="1"/>
  <c r="C27" i="1"/>
  <c r="D27" i="1" s="1"/>
  <c r="C26" i="1"/>
  <c r="D26" i="1" s="1"/>
  <c r="C24" i="1"/>
  <c r="D24" i="1" s="1"/>
</calcChain>
</file>

<file path=xl/sharedStrings.xml><?xml version="1.0" encoding="utf-8"?>
<sst xmlns="http://schemas.openxmlformats.org/spreadsheetml/2006/main" count="70" uniqueCount="35">
  <si>
    <t>INVESTIMENTO MENSAL</t>
  </si>
  <si>
    <t>Quanto investir por mês</t>
  </si>
  <si>
    <t>Por quanto anos?</t>
  </si>
  <si>
    <t>Taxa de rendimento mensal?</t>
  </si>
  <si>
    <t>Dividendos mensais?</t>
  </si>
  <si>
    <t>Patrimonio acumulado?</t>
  </si>
  <si>
    <t>Quanto em 2 anos</t>
  </si>
  <si>
    <t>Quanto em 5 anos</t>
  </si>
  <si>
    <t>Quanto em 10 anos</t>
  </si>
  <si>
    <t>Quanto em 20 anos</t>
  </si>
  <si>
    <t xml:space="preserve">Quanto em 30 anos </t>
  </si>
  <si>
    <t xml:space="preserve">Dividendos </t>
  </si>
  <si>
    <t>Salario</t>
  </si>
  <si>
    <t>Sugestão de investimento</t>
  </si>
  <si>
    <t>Rendimento da carteira</t>
  </si>
  <si>
    <t>CONFIGURAÇÕES</t>
  </si>
  <si>
    <t>CENARIOS</t>
  </si>
  <si>
    <t>TOTAL</t>
  </si>
  <si>
    <t>Valor a investir por mês</t>
  </si>
  <si>
    <t>AGRESSIVO</t>
  </si>
  <si>
    <t>PERFIL</t>
  </si>
  <si>
    <t>Tipo de FII</t>
  </si>
  <si>
    <t>FOFs</t>
  </si>
  <si>
    <t>PAPEL</t>
  </si>
  <si>
    <t>TIJOLO</t>
  </si>
  <si>
    <t>HIBRIDOS</t>
  </si>
  <si>
    <t>HOTELARIAS</t>
  </si>
  <si>
    <t>DESENVOLVIMENTO</t>
  </si>
  <si>
    <t>Percentual Sugerido</t>
  </si>
  <si>
    <t>Valores</t>
  </si>
  <si>
    <t>CONSERVADOR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</si>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</sst>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00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4.9989318521683403E-2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4.9989318521683403E-2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4.9989318521683403E-2"/>
      </top>
      <bottom style="hair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4.9989318521683403E-2"/>
      </bottom>
      <diagonal/>
    </border>
    <border>
      <left/>
      <right/>
      <top style="medium">
        <color indexed="64"/>
      </top>
      <bottom style="hair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/>
      <right/>
      <top style="medium">
        <color indexed="64"/>
      </top>
      <bottom style="hair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58">
    <xf numFmtId="0" fontId="0" fillId="0" borderId="0" xfId="0"/>
    <xf numFmtId="0" fontId="5" fillId="0" borderId="0" xfId="0" applyFont="1"/>
    <xf numFmtId="8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0" fillId="0" borderId="6" xfId="1" applyNumberFormat="1" applyFont="1" applyBorder="1" applyAlignment="1">
      <alignment horizontal="right" vertical="center"/>
    </xf>
    <xf numFmtId="10" fontId="0" fillId="0" borderId="6" xfId="0" applyNumberFormat="1" applyBorder="1" applyAlignment="1">
      <alignment horizontal="right" vertical="center"/>
    </xf>
    <xf numFmtId="164" fontId="0" fillId="0" borderId="9" xfId="1" applyNumberFormat="1" applyFont="1" applyBorder="1" applyAlignment="1">
      <alignment horizontal="right" vertical="center"/>
    </xf>
    <xf numFmtId="164" fontId="2" fillId="0" borderId="12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 vertical="center"/>
    </xf>
    <xf numFmtId="0" fontId="8" fillId="5" borderId="0" xfId="2" applyBorder="1" applyAlignment="1">
      <alignment horizontal="left" indent="1"/>
    </xf>
    <xf numFmtId="0" fontId="8" fillId="5" borderId="0" xfId="2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4" fillId="0" borderId="0" xfId="0" applyFont="1" applyFill="1" applyBorder="1" applyAlignment="1">
      <alignment horizontal="left" indent="1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right"/>
    </xf>
    <xf numFmtId="0" fontId="4" fillId="6" borderId="0" xfId="0" applyFont="1" applyFill="1" applyBorder="1" applyAlignment="1">
      <alignment horizontal="left" indent="1"/>
    </xf>
    <xf numFmtId="0" fontId="0" fillId="6" borderId="0" xfId="0" applyFill="1"/>
    <xf numFmtId="0" fontId="5" fillId="6" borderId="4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left" vertical="center" indent="1"/>
    </xf>
    <xf numFmtId="8" fontId="2" fillId="6" borderId="6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 indent="1"/>
    </xf>
    <xf numFmtId="0" fontId="5" fillId="6" borderId="8" xfId="0" applyFont="1" applyFill="1" applyBorder="1" applyAlignment="1">
      <alignment horizontal="left" vertical="center" indent="1"/>
    </xf>
    <xf numFmtId="8" fontId="2" fillId="6" borderId="9" xfId="0" applyNumberFormat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indent="1"/>
    </xf>
    <xf numFmtId="8" fontId="0" fillId="6" borderId="16" xfId="0" applyNumberFormat="1" applyFill="1" applyBorder="1"/>
    <xf numFmtId="8" fontId="0" fillId="6" borderId="17" xfId="0" applyNumberFormat="1" applyFill="1" applyBorder="1"/>
    <xf numFmtId="0" fontId="4" fillId="6" borderId="4" xfId="0" applyFont="1" applyFill="1" applyBorder="1" applyAlignment="1">
      <alignment horizontal="left" indent="1"/>
    </xf>
    <xf numFmtId="8" fontId="0" fillId="6" borderId="5" xfId="0" applyNumberFormat="1" applyFill="1" applyBorder="1"/>
    <xf numFmtId="8" fontId="0" fillId="6" borderId="6" xfId="0" applyNumberFormat="1" applyFill="1" applyBorder="1"/>
    <xf numFmtId="0" fontId="4" fillId="6" borderId="7" xfId="0" applyFont="1" applyFill="1" applyBorder="1" applyAlignment="1">
      <alignment horizontal="left" indent="1"/>
    </xf>
    <xf numFmtId="8" fontId="0" fillId="6" borderId="8" xfId="0" applyNumberFormat="1" applyFill="1" applyBorder="1"/>
    <xf numFmtId="8" fontId="0" fillId="6" borderId="9" xfId="0" applyNumberFormat="1" applyFill="1" applyBorder="1"/>
    <xf numFmtId="0" fontId="4" fillId="6" borderId="4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7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5353"/>
      <color rgb="FFFF9393"/>
      <color rgb="FFEC0000"/>
      <color rgb="FFD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200025</xdr:colOff>
      <xdr:row>0</xdr:row>
      <xdr:rowOff>171450</xdr:rowOff>
    </xdr:from>
    <xdr:to>
      <xdr:col>4</xdr:col>
      <xdr:colOff>561975</xdr:colOff>
      <xdr:row>7</xdr:row>
      <xdr:rowOff>171451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D07F8E-5C85-DEBA-8E1D-B7EA87E90A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73" b="32026"/>
        <a:stretch/>
      </xdr:blipFill>
      <xdr:spPr>
        <a:xfrm>
          <a:off x="200025" y="171450"/>
          <a:ext cx="6086475" cy="13335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252-E2BD-4F48-9F1F-B9C74E672F09}">
  <dimension ref="A10:XFD41"/>
  <sheetViews>
    <sheetView showGridLines="0" tabSelected="1" zoomScaleNormal="100" workbookViewId="0">
      <selection activeCell="E20" sqref="E20"/>
    </sheetView>
  </sheetViews>
  <sheetFormatPr defaultColWidth="9.140625" defaultRowHeight="15" x14ac:dyDescent="0.25"/>
  <cols>
    <col min="1" max="1" width="9.140625" customWidth="1"/>
    <col min="2" max="2" width="28.28515625" bestFit="1" customWidth="1"/>
    <col min="3" max="3" width="32.85546875" customWidth="1"/>
    <col min="4" max="4" width="15.5703125" customWidth="1"/>
    <col min="5" max="5" width="11.42578125" customWidth="1"/>
    <col min="6" max="6" width="24.42578125" hidden="1" customWidth="1"/>
    <col min="7" max="7" width="12.140625" hidden="1" customWidth="1"/>
    <col min="8" max="9" width="9.140625" hidden="1" customWidth="1"/>
    <col min="10" max="16383" width="0" hidden="1" customWidth="1"/>
    <col min="16384" max="16384" width="1.7109375" hidden="1" customWidth="1"/>
  </cols>
  <sheetData>
    <row r="10" spans="2:4" ht="15.75" thickBot="1" x14ac:dyDescent="0.3"/>
    <row r="11" spans="2:4" ht="26.25" x14ac:dyDescent="0.25">
      <c r="B11" s="55" t="s">
        <v>15</v>
      </c>
      <c r="C11" s="56"/>
      <c r="D11" s="57"/>
    </row>
    <row r="12" spans="2:4" ht="15.75" x14ac:dyDescent="0.25">
      <c r="B12" s="44" t="s">
        <v>12</v>
      </c>
      <c r="C12" s="45"/>
      <c r="D12" s="4">
        <v>5000</v>
      </c>
    </row>
    <row r="13" spans="2:4" ht="15.75" x14ac:dyDescent="0.25">
      <c r="B13" s="44" t="s">
        <v>14</v>
      </c>
      <c r="C13" s="45"/>
      <c r="D13" s="5">
        <v>0.01</v>
      </c>
    </row>
    <row r="14" spans="2:4" ht="16.5" thickBot="1" x14ac:dyDescent="0.3">
      <c r="B14" s="46" t="s">
        <v>13</v>
      </c>
      <c r="C14" s="47"/>
      <c r="D14" s="6">
        <f>D12*30%</f>
        <v>1500</v>
      </c>
    </row>
    <row r="15" spans="2:4" ht="15.75" thickBot="1" x14ac:dyDescent="0.3"/>
    <row r="16" spans="2:4" ht="37.5" customHeight="1" x14ac:dyDescent="0.25">
      <c r="B16" s="52" t="s">
        <v>0</v>
      </c>
      <c r="C16" s="53"/>
      <c r="D16" s="54"/>
    </row>
    <row r="17" spans="1:4" ht="15" customHeight="1" x14ac:dyDescent="0.25">
      <c r="B17" s="10" t="s">
        <v>1</v>
      </c>
      <c r="C17" s="11"/>
      <c r="D17" s="7">
        <v>200</v>
      </c>
    </row>
    <row r="18" spans="1:4" ht="15" customHeight="1" x14ac:dyDescent="0.25">
      <c r="B18" s="12" t="s">
        <v>2</v>
      </c>
      <c r="C18" s="13"/>
      <c r="D18" s="8">
        <v>5</v>
      </c>
    </row>
    <row r="19" spans="1:4" ht="15" customHeight="1" x14ac:dyDescent="0.25">
      <c r="B19" s="12" t="s">
        <v>3</v>
      </c>
      <c r="C19" s="13"/>
      <c r="D19" s="9">
        <f>Rendimento_carteira*1</f>
        <v>0.01</v>
      </c>
    </row>
    <row r="20" spans="1:4" ht="15" customHeight="1" x14ac:dyDescent="0.25">
      <c r="B20" s="29" t="s">
        <v>5</v>
      </c>
      <c r="C20" s="30"/>
      <c r="D20" s="31">
        <f>FV(Taxa,Quanto_tempo*12,Aporte*-1)</f>
        <v>16333.933971281826</v>
      </c>
    </row>
    <row r="21" spans="1:4" ht="15.75" customHeight="1" thickBot="1" x14ac:dyDescent="0.3">
      <c r="B21" s="32" t="s">
        <v>4</v>
      </c>
      <c r="C21" s="33"/>
      <c r="D21" s="34">
        <f>Patrimonio*Rendimento_carteira</f>
        <v>163.33933971281826</v>
      </c>
    </row>
    <row r="22" spans="1:4" ht="16.5" thickBot="1" x14ac:dyDescent="0.3">
      <c r="B22" s="1"/>
      <c r="C22" s="2"/>
    </row>
    <row r="23" spans="1:4" ht="26.25" x14ac:dyDescent="0.4">
      <c r="B23" s="14" t="s">
        <v>16</v>
      </c>
      <c r="C23" s="15" t="s">
        <v>17</v>
      </c>
      <c r="D23" s="16" t="s">
        <v>11</v>
      </c>
    </row>
    <row r="24" spans="1:4" ht="15.75" x14ac:dyDescent="0.25">
      <c r="A24" s="3">
        <v>2</v>
      </c>
      <c r="B24" s="35" t="s">
        <v>6</v>
      </c>
      <c r="C24" s="36">
        <f>FV($D$19,$A24*12,$D$17*-1)</f>
        <v>5394.6929706382998</v>
      </c>
      <c r="D24" s="37">
        <f>C24*Rendimento_carteira</f>
        <v>53.946929706383003</v>
      </c>
    </row>
    <row r="25" spans="1:4" ht="15.75" x14ac:dyDescent="0.25">
      <c r="A25" s="3">
        <v>5</v>
      </c>
      <c r="B25" s="38" t="s">
        <v>7</v>
      </c>
      <c r="C25" s="39">
        <f>FV($D$19,$A25*12,$D$17*-1)</f>
        <v>16333.933971281826</v>
      </c>
      <c r="D25" s="40">
        <f>C25*Rendimento_carteira</f>
        <v>163.33933971281826</v>
      </c>
    </row>
    <row r="26" spans="1:4" ht="15.75" x14ac:dyDescent="0.25">
      <c r="A26" s="3">
        <v>10</v>
      </c>
      <c r="B26" s="38" t="s">
        <v>8</v>
      </c>
      <c r="C26" s="39">
        <f>FV($D$19,$A26*12,$D$17*-1)</f>
        <v>46007.7378914734</v>
      </c>
      <c r="D26" s="40">
        <f>C26*Rendimento_carteira</f>
        <v>460.07737891473403</v>
      </c>
    </row>
    <row r="27" spans="1:4" ht="15.75" x14ac:dyDescent="0.25">
      <c r="A27" s="3">
        <v>20</v>
      </c>
      <c r="B27" s="38" t="s">
        <v>9</v>
      </c>
      <c r="C27" s="39">
        <f>FV($D$19,$A27*12,$D$17*-1)</f>
        <v>197851.0730774726</v>
      </c>
      <c r="D27" s="40">
        <f>C27*Rendimento_carteira</f>
        <v>1978.510730774726</v>
      </c>
    </row>
    <row r="28" spans="1:4" ht="16.5" thickBot="1" x14ac:dyDescent="0.3">
      <c r="A28" s="3">
        <v>30</v>
      </c>
      <c r="B28" s="41" t="s">
        <v>10</v>
      </c>
      <c r="C28" s="42">
        <f>FV($D$19,$A28*12,$D$17*-1)</f>
        <v>698992.82655370131</v>
      </c>
      <c r="D28" s="43">
        <f>C28*Rendimento_carteira</f>
        <v>6989.9282655370134</v>
      </c>
    </row>
    <row r="31" spans="1:4" x14ac:dyDescent="0.25">
      <c r="B31" s="17" t="s">
        <v>20</v>
      </c>
      <c r="C31" s="18"/>
      <c r="D31" s="18" t="s">
        <v>19</v>
      </c>
    </row>
    <row r="32" spans="1:4" ht="15.75" x14ac:dyDescent="0.25">
      <c r="B32" s="27" t="s">
        <v>18</v>
      </c>
      <c r="C32" s="28"/>
      <c r="D32" s="28">
        <f>Aporte</f>
        <v>200</v>
      </c>
    </row>
    <row r="33" spans="2:4" ht="15.75" x14ac:dyDescent="0.25">
      <c r="B33" s="23"/>
    </row>
    <row r="34" spans="2:4" x14ac:dyDescent="0.25">
      <c r="B34" s="25" t="s">
        <v>21</v>
      </c>
      <c r="C34" s="25" t="s">
        <v>28</v>
      </c>
      <c r="D34" s="26" t="s">
        <v>29</v>
      </c>
    </row>
    <row r="35" spans="2:4" x14ac:dyDescent="0.25">
      <c r="B35" s="24" t="s">
        <v>23</v>
      </c>
      <c r="C35" s="20">
        <f>VLOOKUP($D$31&amp;"-"&amp;B35,Perfil!$B:$E,4,)</f>
        <v>0.5</v>
      </c>
      <c r="D35" s="21">
        <f>C35*$D$32</f>
        <v>100</v>
      </c>
    </row>
    <row r="36" spans="2:4" x14ac:dyDescent="0.25">
      <c r="B36" s="24" t="s">
        <v>24</v>
      </c>
      <c r="C36" s="20">
        <f>VLOOKUP($D$31&amp;"-"&amp;B36,Perfil!$B:$E,4,)</f>
        <v>0.1</v>
      </c>
      <c r="D36" s="21">
        <f t="shared" ref="D36:D40" si="0">C36*$D$32</f>
        <v>20</v>
      </c>
    </row>
    <row r="37" spans="2:4" x14ac:dyDescent="0.25">
      <c r="B37" s="24" t="s">
        <v>25</v>
      </c>
      <c r="C37" s="20">
        <f>VLOOKUP($D$31&amp;"-"&amp;B37,Perfil!$B:$E,4,)</f>
        <v>0.05</v>
      </c>
      <c r="D37" s="21">
        <f t="shared" si="0"/>
        <v>10</v>
      </c>
    </row>
    <row r="38" spans="2:4" x14ac:dyDescent="0.25">
      <c r="B38" s="24" t="s">
        <v>22</v>
      </c>
      <c r="C38" s="20">
        <f>VLOOKUP($D$31&amp;"-"&amp;B38,Perfil!$B:$E,4,)</f>
        <v>0.05</v>
      </c>
      <c r="D38" s="21">
        <f t="shared" si="0"/>
        <v>10</v>
      </c>
    </row>
    <row r="39" spans="2:4" x14ac:dyDescent="0.25">
      <c r="B39" s="24" t="s">
        <v>27</v>
      </c>
      <c r="C39" s="20">
        <f>VLOOKUP($D$31&amp;"-"&amp;B39,Perfil!$B:$E,4,)</f>
        <v>0.2</v>
      </c>
      <c r="D39" s="21">
        <f t="shared" si="0"/>
        <v>40</v>
      </c>
    </row>
    <row r="40" spans="2:4" x14ac:dyDescent="0.25">
      <c r="B40" s="24" t="s">
        <v>26</v>
      </c>
      <c r="C40" s="20">
        <f>VLOOKUP($D$31&amp;"-"&amp;B40,Perfil!$B:$E,4,)</f>
        <v>0.1</v>
      </c>
      <c r="D40" s="21">
        <f t="shared" si="0"/>
        <v>20</v>
      </c>
    </row>
    <row r="41" spans="2:4" x14ac:dyDescent="0.25">
      <c r="B41" s="28"/>
      <c r="C41" s="28"/>
      <c r="D41" s="22">
        <f>SUM(D35:D40)</f>
        <v>200</v>
      </c>
    </row>
  </sheetData>
  <mergeCells count="10">
    <mergeCell ref="B17:C17"/>
    <mergeCell ref="B18:C18"/>
    <mergeCell ref="B19:C19"/>
    <mergeCell ref="B20:C20"/>
    <mergeCell ref="B21:C21"/>
    <mergeCell ref="B12:C12"/>
    <mergeCell ref="B13:C13"/>
    <mergeCell ref="B14:C14"/>
    <mergeCell ref="B16:D16"/>
    <mergeCell ref="B11:D11"/>
  </mergeCells>
  <dataValidations count="1">
    <dataValidation type="list" allowBlank="1" showInputMessage="1" showErrorMessage="1" sqref="D31" xr:uid="{0E0183A9-7826-4598-A3F6-CD4D1DB8834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15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61C6-7851-4755-B228-63C38C45F383}">
  <dimension ref="B2:E20"/>
  <sheetViews>
    <sheetView workbookViewId="0">
      <selection activeCell="B23" sqref="B23"/>
    </sheetView>
  </sheetViews>
  <sheetFormatPr defaultRowHeight="15" x14ac:dyDescent="0.25"/>
  <cols>
    <col min="2" max="2" width="21" bestFit="1" customWidth="1"/>
    <col min="3" max="3" width="14.7109375" bestFit="1" customWidth="1"/>
    <col min="4" max="4" width="19" bestFit="1" customWidth="1"/>
    <col min="5" max="5" width="9.140625" style="20"/>
  </cols>
  <sheetData>
    <row r="2" spans="2:5" x14ac:dyDescent="0.25">
      <c r="B2" t="s">
        <v>32</v>
      </c>
      <c r="C2" s="19" t="s">
        <v>20</v>
      </c>
      <c r="D2" s="19" t="s">
        <v>21</v>
      </c>
      <c r="E2" s="20" t="s">
        <v>31</v>
      </c>
    </row>
    <row r="3" spans="2:5" x14ac:dyDescent="0.25">
      <c r="B3" t="str">
        <f>C3&amp;"-"&amp;D3</f>
        <v>CONSERVADOR-PAPEL</v>
      </c>
      <c r="C3" s="19" t="s">
        <v>30</v>
      </c>
      <c r="D3" s="19" t="s">
        <v>23</v>
      </c>
      <c r="E3" s="20">
        <v>0.3</v>
      </c>
    </row>
    <row r="4" spans="2:5" x14ac:dyDescent="0.25">
      <c r="B4" t="str">
        <f t="shared" ref="B4:B20" si="0">C4&amp;"-"&amp;D4</f>
        <v>CONSERVADOR-TIJOLO</v>
      </c>
      <c r="C4" s="19" t="s">
        <v>30</v>
      </c>
      <c r="D4" s="19" t="s">
        <v>24</v>
      </c>
      <c r="E4" s="20">
        <v>0.5</v>
      </c>
    </row>
    <row r="5" spans="2:5" x14ac:dyDescent="0.25">
      <c r="B5" t="str">
        <f t="shared" si="0"/>
        <v>CONSERVADOR-HIBRIDOS</v>
      </c>
      <c r="C5" s="19" t="s">
        <v>30</v>
      </c>
      <c r="D5" s="19" t="s">
        <v>25</v>
      </c>
      <c r="E5" s="20">
        <v>0.1</v>
      </c>
    </row>
    <row r="6" spans="2:5" x14ac:dyDescent="0.25">
      <c r="B6" t="str">
        <f t="shared" si="0"/>
        <v>CONSERVADOR-FOFs</v>
      </c>
      <c r="C6" s="19" t="s">
        <v>30</v>
      </c>
      <c r="D6" s="19" t="s">
        <v>22</v>
      </c>
      <c r="E6" s="20">
        <v>0.1</v>
      </c>
    </row>
    <row r="7" spans="2:5" x14ac:dyDescent="0.25">
      <c r="B7" t="str">
        <f t="shared" si="0"/>
        <v>CONSERVADOR-DESENVOLVIMENTO</v>
      </c>
      <c r="C7" s="19" t="s">
        <v>30</v>
      </c>
      <c r="D7" s="19" t="s">
        <v>27</v>
      </c>
      <c r="E7" s="20">
        <v>0</v>
      </c>
    </row>
    <row r="8" spans="2:5" x14ac:dyDescent="0.25">
      <c r="B8" s="48" t="str">
        <f t="shared" si="0"/>
        <v>CONSERVADOR-HOTELARIAS</v>
      </c>
      <c r="C8" s="49" t="s">
        <v>30</v>
      </c>
      <c r="D8" s="49" t="s">
        <v>26</v>
      </c>
      <c r="E8" s="50">
        <v>0</v>
      </c>
    </row>
    <row r="9" spans="2:5" x14ac:dyDescent="0.25">
      <c r="B9" t="str">
        <f t="shared" si="0"/>
        <v>Moderado-PAPEL</v>
      </c>
      <c r="C9" t="s">
        <v>33</v>
      </c>
      <c r="D9" s="19" t="s">
        <v>23</v>
      </c>
      <c r="E9" s="51">
        <v>0.32</v>
      </c>
    </row>
    <row r="10" spans="2:5" x14ac:dyDescent="0.25">
      <c r="B10" t="str">
        <f t="shared" si="0"/>
        <v>Moderado-TIJOLO</v>
      </c>
      <c r="C10" t="s">
        <v>33</v>
      </c>
      <c r="D10" s="19" t="s">
        <v>24</v>
      </c>
      <c r="E10" s="51">
        <v>0.4</v>
      </c>
    </row>
    <row r="11" spans="2:5" x14ac:dyDescent="0.25">
      <c r="B11" t="str">
        <f t="shared" si="0"/>
        <v>Moderado-HIBRIDOS</v>
      </c>
      <c r="C11" t="s">
        <v>33</v>
      </c>
      <c r="D11" s="19" t="s">
        <v>25</v>
      </c>
      <c r="E11" s="51">
        <v>0.08</v>
      </c>
    </row>
    <row r="12" spans="2:5" x14ac:dyDescent="0.25">
      <c r="B12" t="str">
        <f t="shared" si="0"/>
        <v>Moderado-FOFs</v>
      </c>
      <c r="C12" t="s">
        <v>33</v>
      </c>
      <c r="D12" s="19" t="s">
        <v>22</v>
      </c>
      <c r="E12" s="51">
        <v>0.1</v>
      </c>
    </row>
    <row r="13" spans="2:5" x14ac:dyDescent="0.25">
      <c r="B13" t="str">
        <f t="shared" si="0"/>
        <v>Moderado-DESENVOLVIMENTO</v>
      </c>
      <c r="C13" t="s">
        <v>33</v>
      </c>
      <c r="D13" s="19" t="s">
        <v>27</v>
      </c>
      <c r="E13" s="51">
        <v>0.05</v>
      </c>
    </row>
    <row r="14" spans="2:5" x14ac:dyDescent="0.25">
      <c r="B14" s="48" t="str">
        <f t="shared" si="0"/>
        <v>Moderado-HOTELARIAS</v>
      </c>
      <c r="C14" s="48" t="s">
        <v>33</v>
      </c>
      <c r="D14" s="49" t="s">
        <v>26</v>
      </c>
      <c r="E14" s="50">
        <v>0.05</v>
      </c>
    </row>
    <row r="15" spans="2:5" x14ac:dyDescent="0.25">
      <c r="B15" t="str">
        <f t="shared" si="0"/>
        <v>Agressivo-PAPEL</v>
      </c>
      <c r="C15" t="s">
        <v>34</v>
      </c>
      <c r="D15" s="19" t="s">
        <v>23</v>
      </c>
      <c r="E15" s="20">
        <v>0.5</v>
      </c>
    </row>
    <row r="16" spans="2:5" x14ac:dyDescent="0.25">
      <c r="B16" t="str">
        <f t="shared" si="0"/>
        <v>Agressivo-TIJOLO</v>
      </c>
      <c r="C16" t="s">
        <v>34</v>
      </c>
      <c r="D16" s="19" t="s">
        <v>24</v>
      </c>
      <c r="E16" s="20">
        <v>0.1</v>
      </c>
    </row>
    <row r="17" spans="2:5" x14ac:dyDescent="0.25">
      <c r="B17" t="str">
        <f t="shared" si="0"/>
        <v>Agressivo-HIBRIDOS</v>
      </c>
      <c r="C17" t="s">
        <v>34</v>
      </c>
      <c r="D17" s="19" t="s">
        <v>25</v>
      </c>
      <c r="E17" s="20">
        <v>0.05</v>
      </c>
    </row>
    <row r="18" spans="2:5" x14ac:dyDescent="0.25">
      <c r="B18" t="str">
        <f t="shared" si="0"/>
        <v>Agressivo-FOFs</v>
      </c>
      <c r="C18" t="s">
        <v>34</v>
      </c>
      <c r="D18" s="19" t="s">
        <v>22</v>
      </c>
      <c r="E18" s="20">
        <v>0.05</v>
      </c>
    </row>
    <row r="19" spans="2:5" x14ac:dyDescent="0.25">
      <c r="B19" t="str">
        <f t="shared" si="0"/>
        <v>Agressivo-DESENVOLVIMENTO</v>
      </c>
      <c r="C19" t="s">
        <v>34</v>
      </c>
      <c r="D19" s="19" t="s">
        <v>27</v>
      </c>
      <c r="E19" s="20">
        <v>0.2</v>
      </c>
    </row>
    <row r="20" spans="2:5" x14ac:dyDescent="0.25">
      <c r="B20" t="str">
        <f t="shared" si="0"/>
        <v>Agressivo-HOTELARIAS</v>
      </c>
      <c r="C20" t="s">
        <v>34</v>
      </c>
      <c r="D20" s="19" t="s">
        <v>26</v>
      </c>
      <c r="E20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Projeto Santander</vt:lpstr>
      <vt:lpstr>Perfil</vt:lpstr>
      <vt:lpstr>Aporte</vt:lpstr>
      <vt:lpstr>Patrimonio</vt:lpstr>
      <vt:lpstr>Quanto_tempo</vt:lpstr>
      <vt:lpstr>Rendimento_carteira</vt:lpstr>
      <vt:lpstr>Taxa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Cruz</dc:creator>
  <cp:lastModifiedBy>Gabriel Cruz</cp:lastModifiedBy>
  <dcterms:created xsi:type="dcterms:W3CDTF">2025-05-20T01:29:42Z</dcterms:created>
  <dcterms:modified xsi:type="dcterms:W3CDTF">2025-05-20T04:24:46Z</dcterms:modified>
</cp:coreProperties>
</file>