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0" documentId="8_{49571B1D-E2CA-45E1-BDE5-606405D052D1}" xr6:coauthVersionLast="46" xr6:coauthVersionMax="46" xr10:uidLastSave="{00000000-0000-0000-0000-000000000000}"/>
  <bookViews>
    <workbookView xWindow="-120" yWindow="-120" windowWidth="29040" windowHeight="15840" activeTab="2" xr2:uid="{4804EEEE-2ACF-4B00-A495-8D642260A789}"/>
  </bookViews>
  <sheets>
    <sheet name="Reference" sheetId="3" r:id="rId1"/>
    <sheet name="Bore,Stroke,Displacement" sheetId="1" r:id="rId2"/>
    <sheet name="Piston vel,acc,force etc" sheetId="2" r:id="rId3"/>
  </sheets>
  <definedNames>
    <definedName name="Chart_x_bore_range">OFFSET('Bore,Stroke,Displacement'!$R$5:$R$29,,,25)</definedName>
    <definedName name="l_rod">'Piston vel,acc,force etc'!$C$5</definedName>
    <definedName name="m_piston">'Piston vel,acc,force etc'!$C$7</definedName>
    <definedName name="NE">'Piston vel,acc,force etc'!$C$6</definedName>
    <definedName name="omega">CONVERT(NE*2*PI(),"s","min")</definedName>
    <definedName name="r_crank">'Piston vel,acc,force etc'!$C$4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2" l="1"/>
  <c r="P93" i="2"/>
  <c r="P288" i="2"/>
  <c r="P329" i="2"/>
  <c r="P355" i="2"/>
  <c r="O126" i="2"/>
  <c r="O151" i="2"/>
  <c r="O159" i="2"/>
  <c r="O300" i="2"/>
  <c r="O322" i="2"/>
  <c r="O342" i="2"/>
  <c r="C12" i="2"/>
  <c r="C1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J355" i="2" s="1"/>
  <c r="I356" i="2"/>
  <c r="J356" i="2" s="1"/>
  <c r="I357" i="2"/>
  <c r="I358" i="2"/>
  <c r="I359" i="2"/>
  <c r="I360" i="2"/>
  <c r="I361" i="2"/>
  <c r="I362" i="2"/>
  <c r="I363" i="2"/>
  <c r="J363" i="2" s="1"/>
  <c r="I364" i="2"/>
  <c r="J364" i="2" s="1"/>
  <c r="I4" i="2"/>
  <c r="C10" i="2"/>
  <c r="C9" i="2"/>
  <c r="E4" i="2"/>
  <c r="C2" i="2"/>
  <c r="P250" i="2" s="1"/>
  <c r="E6" i="2"/>
  <c r="G5" i="2"/>
  <c r="H5" i="2" s="1"/>
  <c r="M5" i="2" s="1"/>
  <c r="N5" i="2" s="1"/>
  <c r="G6" i="2"/>
  <c r="H6" i="2" s="1"/>
  <c r="M6" i="2" s="1"/>
  <c r="N6" i="2" s="1"/>
  <c r="G7" i="2"/>
  <c r="H7" i="2" s="1"/>
  <c r="M7" i="2" s="1"/>
  <c r="G8" i="2"/>
  <c r="H8" i="2" s="1"/>
  <c r="M8" i="2" s="1"/>
  <c r="N8" i="2" s="1"/>
  <c r="G9" i="2"/>
  <c r="H9" i="2" s="1"/>
  <c r="M9" i="2" s="1"/>
  <c r="G10" i="2"/>
  <c r="H10" i="2" s="1"/>
  <c r="M10" i="2" s="1"/>
  <c r="N10" i="2" s="1"/>
  <c r="G11" i="2"/>
  <c r="H11" i="2" s="1"/>
  <c r="M11" i="2" s="1"/>
  <c r="G12" i="2"/>
  <c r="H12" i="2" s="1"/>
  <c r="M12" i="2" s="1"/>
  <c r="N12" i="2" s="1"/>
  <c r="G13" i="2"/>
  <c r="H13" i="2" s="1"/>
  <c r="K13" i="2" s="1"/>
  <c r="L13" i="2" s="1"/>
  <c r="G14" i="2"/>
  <c r="H14" i="2" s="1"/>
  <c r="M14" i="2" s="1"/>
  <c r="N14" i="2" s="1"/>
  <c r="G15" i="2"/>
  <c r="H15" i="2" s="1"/>
  <c r="M15" i="2" s="1"/>
  <c r="G16" i="2"/>
  <c r="H16" i="2" s="1"/>
  <c r="M16" i="2" s="1"/>
  <c r="N16" i="2" s="1"/>
  <c r="G17" i="2"/>
  <c r="H17" i="2" s="1"/>
  <c r="M17" i="2" s="1"/>
  <c r="G18" i="2"/>
  <c r="H18" i="2" s="1"/>
  <c r="M18" i="2" s="1"/>
  <c r="N18" i="2" s="1"/>
  <c r="G19" i="2"/>
  <c r="H19" i="2" s="1"/>
  <c r="M19" i="2" s="1"/>
  <c r="G20" i="2"/>
  <c r="H20" i="2" s="1"/>
  <c r="M20" i="2" s="1"/>
  <c r="N20" i="2" s="1"/>
  <c r="G21" i="2"/>
  <c r="H21" i="2" s="1"/>
  <c r="K21" i="2" s="1"/>
  <c r="L21" i="2" s="1"/>
  <c r="G22" i="2"/>
  <c r="H22" i="2" s="1"/>
  <c r="M22" i="2" s="1"/>
  <c r="N22" i="2" s="1"/>
  <c r="G23" i="2"/>
  <c r="H23" i="2" s="1"/>
  <c r="M23" i="2" s="1"/>
  <c r="G24" i="2"/>
  <c r="H24" i="2" s="1"/>
  <c r="M24" i="2" s="1"/>
  <c r="N24" i="2" s="1"/>
  <c r="G25" i="2"/>
  <c r="H25" i="2" s="1"/>
  <c r="M25" i="2" s="1"/>
  <c r="G26" i="2"/>
  <c r="H26" i="2" s="1"/>
  <c r="M26" i="2" s="1"/>
  <c r="N26" i="2" s="1"/>
  <c r="G27" i="2"/>
  <c r="H27" i="2" s="1"/>
  <c r="M27" i="2" s="1"/>
  <c r="G28" i="2"/>
  <c r="H28" i="2" s="1"/>
  <c r="M28" i="2" s="1"/>
  <c r="N28" i="2" s="1"/>
  <c r="G29" i="2"/>
  <c r="H29" i="2" s="1"/>
  <c r="M29" i="2" s="1"/>
  <c r="N29" i="2" s="1"/>
  <c r="G30" i="2"/>
  <c r="H30" i="2" s="1"/>
  <c r="M30" i="2" s="1"/>
  <c r="N30" i="2" s="1"/>
  <c r="G31" i="2"/>
  <c r="H31" i="2" s="1"/>
  <c r="M31" i="2" s="1"/>
  <c r="G32" i="2"/>
  <c r="H32" i="2" s="1"/>
  <c r="M32" i="2" s="1"/>
  <c r="N32" i="2" s="1"/>
  <c r="G33" i="2"/>
  <c r="H33" i="2" s="1"/>
  <c r="M33" i="2" s="1"/>
  <c r="G34" i="2"/>
  <c r="H34" i="2" s="1"/>
  <c r="M34" i="2" s="1"/>
  <c r="N34" i="2" s="1"/>
  <c r="G35" i="2"/>
  <c r="H35" i="2" s="1"/>
  <c r="M35" i="2" s="1"/>
  <c r="G36" i="2"/>
  <c r="H36" i="2" s="1"/>
  <c r="M36" i="2" s="1"/>
  <c r="N36" i="2" s="1"/>
  <c r="G37" i="2"/>
  <c r="H37" i="2" s="1"/>
  <c r="M37" i="2" s="1"/>
  <c r="N37" i="2" s="1"/>
  <c r="G38" i="2"/>
  <c r="H38" i="2" s="1"/>
  <c r="M38" i="2" s="1"/>
  <c r="N38" i="2" s="1"/>
  <c r="G39" i="2"/>
  <c r="H39" i="2" s="1"/>
  <c r="M39" i="2" s="1"/>
  <c r="G40" i="2"/>
  <c r="H40" i="2" s="1"/>
  <c r="M40" i="2" s="1"/>
  <c r="N40" i="2" s="1"/>
  <c r="G41" i="2"/>
  <c r="H41" i="2" s="1"/>
  <c r="M41" i="2" s="1"/>
  <c r="G42" i="2"/>
  <c r="H42" i="2" s="1"/>
  <c r="M42" i="2" s="1"/>
  <c r="N42" i="2" s="1"/>
  <c r="G43" i="2"/>
  <c r="H43" i="2" s="1"/>
  <c r="M43" i="2" s="1"/>
  <c r="G44" i="2"/>
  <c r="H44" i="2" s="1"/>
  <c r="M44" i="2" s="1"/>
  <c r="N44" i="2" s="1"/>
  <c r="G45" i="2"/>
  <c r="H45" i="2" s="1"/>
  <c r="K45" i="2" s="1"/>
  <c r="L45" i="2" s="1"/>
  <c r="G46" i="2"/>
  <c r="H46" i="2" s="1"/>
  <c r="M46" i="2" s="1"/>
  <c r="N46" i="2" s="1"/>
  <c r="G47" i="2"/>
  <c r="H47" i="2" s="1"/>
  <c r="M47" i="2" s="1"/>
  <c r="G48" i="2"/>
  <c r="H48" i="2" s="1"/>
  <c r="M48" i="2" s="1"/>
  <c r="N48" i="2" s="1"/>
  <c r="G49" i="2"/>
  <c r="H49" i="2" s="1"/>
  <c r="M49" i="2" s="1"/>
  <c r="G50" i="2"/>
  <c r="H50" i="2" s="1"/>
  <c r="M50" i="2" s="1"/>
  <c r="N50" i="2" s="1"/>
  <c r="G51" i="2"/>
  <c r="H51" i="2" s="1"/>
  <c r="M51" i="2" s="1"/>
  <c r="G52" i="2"/>
  <c r="H52" i="2" s="1"/>
  <c r="M52" i="2" s="1"/>
  <c r="N52" i="2" s="1"/>
  <c r="G53" i="2"/>
  <c r="H53" i="2" s="1"/>
  <c r="K53" i="2" s="1"/>
  <c r="L53" i="2" s="1"/>
  <c r="G54" i="2"/>
  <c r="H54" i="2" s="1"/>
  <c r="K54" i="2" s="1"/>
  <c r="L54" i="2" s="1"/>
  <c r="G55" i="2"/>
  <c r="H55" i="2" s="1"/>
  <c r="M55" i="2" s="1"/>
  <c r="G56" i="2"/>
  <c r="H56" i="2" s="1"/>
  <c r="M56" i="2" s="1"/>
  <c r="N56" i="2" s="1"/>
  <c r="G57" i="2"/>
  <c r="H57" i="2" s="1"/>
  <c r="M57" i="2" s="1"/>
  <c r="G58" i="2"/>
  <c r="H58" i="2" s="1"/>
  <c r="M58" i="2" s="1"/>
  <c r="N58" i="2" s="1"/>
  <c r="G59" i="2"/>
  <c r="H59" i="2" s="1"/>
  <c r="M59" i="2" s="1"/>
  <c r="G60" i="2"/>
  <c r="H60" i="2" s="1"/>
  <c r="M60" i="2" s="1"/>
  <c r="N60" i="2" s="1"/>
  <c r="G61" i="2"/>
  <c r="H61" i="2" s="1"/>
  <c r="K61" i="2" s="1"/>
  <c r="L61" i="2" s="1"/>
  <c r="G62" i="2"/>
  <c r="H62" i="2" s="1"/>
  <c r="K62" i="2" s="1"/>
  <c r="L62" i="2" s="1"/>
  <c r="G63" i="2"/>
  <c r="H63" i="2" s="1"/>
  <c r="M63" i="2" s="1"/>
  <c r="G64" i="2"/>
  <c r="H64" i="2" s="1"/>
  <c r="M64" i="2" s="1"/>
  <c r="N64" i="2" s="1"/>
  <c r="G65" i="2"/>
  <c r="H65" i="2" s="1"/>
  <c r="M65" i="2" s="1"/>
  <c r="G66" i="2"/>
  <c r="H66" i="2" s="1"/>
  <c r="M66" i="2" s="1"/>
  <c r="N66" i="2" s="1"/>
  <c r="G67" i="2"/>
  <c r="H67" i="2" s="1"/>
  <c r="M67" i="2" s="1"/>
  <c r="G68" i="2"/>
  <c r="H68" i="2" s="1"/>
  <c r="M68" i="2" s="1"/>
  <c r="N68" i="2" s="1"/>
  <c r="G69" i="2"/>
  <c r="H69" i="2" s="1"/>
  <c r="K69" i="2" s="1"/>
  <c r="L69" i="2" s="1"/>
  <c r="G70" i="2"/>
  <c r="H70" i="2" s="1"/>
  <c r="M70" i="2" s="1"/>
  <c r="N70" i="2" s="1"/>
  <c r="G71" i="2"/>
  <c r="H71" i="2" s="1"/>
  <c r="M71" i="2" s="1"/>
  <c r="G72" i="2"/>
  <c r="H72" i="2" s="1"/>
  <c r="M72" i="2" s="1"/>
  <c r="N72" i="2" s="1"/>
  <c r="G73" i="2"/>
  <c r="H73" i="2" s="1"/>
  <c r="M73" i="2" s="1"/>
  <c r="G74" i="2"/>
  <c r="H74" i="2" s="1"/>
  <c r="M74" i="2" s="1"/>
  <c r="N74" i="2" s="1"/>
  <c r="G75" i="2"/>
  <c r="H75" i="2" s="1"/>
  <c r="M75" i="2" s="1"/>
  <c r="G76" i="2"/>
  <c r="H76" i="2" s="1"/>
  <c r="M76" i="2" s="1"/>
  <c r="N76" i="2" s="1"/>
  <c r="G77" i="2"/>
  <c r="H77" i="2" s="1"/>
  <c r="K77" i="2" s="1"/>
  <c r="L77" i="2" s="1"/>
  <c r="G78" i="2"/>
  <c r="H78" i="2" s="1"/>
  <c r="M78" i="2" s="1"/>
  <c r="N78" i="2" s="1"/>
  <c r="G79" i="2"/>
  <c r="H79" i="2" s="1"/>
  <c r="M79" i="2" s="1"/>
  <c r="G80" i="2"/>
  <c r="H80" i="2" s="1"/>
  <c r="M80" i="2" s="1"/>
  <c r="N80" i="2" s="1"/>
  <c r="G81" i="2"/>
  <c r="H81" i="2" s="1"/>
  <c r="M81" i="2" s="1"/>
  <c r="G82" i="2"/>
  <c r="H82" i="2" s="1"/>
  <c r="M82" i="2" s="1"/>
  <c r="N82" i="2" s="1"/>
  <c r="G83" i="2"/>
  <c r="H83" i="2" s="1"/>
  <c r="M83" i="2" s="1"/>
  <c r="G84" i="2"/>
  <c r="H84" i="2" s="1"/>
  <c r="M84" i="2" s="1"/>
  <c r="N84" i="2" s="1"/>
  <c r="G85" i="2"/>
  <c r="H85" i="2" s="1"/>
  <c r="K85" i="2" s="1"/>
  <c r="L85" i="2" s="1"/>
  <c r="G86" i="2"/>
  <c r="H86" i="2" s="1"/>
  <c r="K86" i="2" s="1"/>
  <c r="L86" i="2" s="1"/>
  <c r="G87" i="2"/>
  <c r="H87" i="2" s="1"/>
  <c r="M87" i="2" s="1"/>
  <c r="G88" i="2"/>
  <c r="H88" i="2" s="1"/>
  <c r="M88" i="2" s="1"/>
  <c r="N88" i="2" s="1"/>
  <c r="G89" i="2"/>
  <c r="H89" i="2" s="1"/>
  <c r="M89" i="2" s="1"/>
  <c r="G90" i="2"/>
  <c r="H90" i="2" s="1"/>
  <c r="M90" i="2" s="1"/>
  <c r="N90" i="2" s="1"/>
  <c r="G91" i="2"/>
  <c r="H91" i="2" s="1"/>
  <c r="M91" i="2" s="1"/>
  <c r="G92" i="2"/>
  <c r="H92" i="2" s="1"/>
  <c r="M92" i="2" s="1"/>
  <c r="N92" i="2" s="1"/>
  <c r="G93" i="2"/>
  <c r="H93" i="2" s="1"/>
  <c r="M93" i="2" s="1"/>
  <c r="N93" i="2" s="1"/>
  <c r="G94" i="2"/>
  <c r="H94" i="2" s="1"/>
  <c r="M94" i="2" s="1"/>
  <c r="N94" i="2" s="1"/>
  <c r="G95" i="2"/>
  <c r="H95" i="2" s="1"/>
  <c r="M95" i="2" s="1"/>
  <c r="G96" i="2"/>
  <c r="H96" i="2" s="1"/>
  <c r="M96" i="2" s="1"/>
  <c r="N96" i="2" s="1"/>
  <c r="G97" i="2"/>
  <c r="H97" i="2" s="1"/>
  <c r="M97" i="2" s="1"/>
  <c r="G98" i="2"/>
  <c r="H98" i="2" s="1"/>
  <c r="M98" i="2" s="1"/>
  <c r="N98" i="2" s="1"/>
  <c r="G99" i="2"/>
  <c r="H99" i="2" s="1"/>
  <c r="M99" i="2" s="1"/>
  <c r="G100" i="2"/>
  <c r="H100" i="2" s="1"/>
  <c r="M100" i="2" s="1"/>
  <c r="N100" i="2" s="1"/>
  <c r="G101" i="2"/>
  <c r="H101" i="2" s="1"/>
  <c r="M101" i="2" s="1"/>
  <c r="N101" i="2" s="1"/>
  <c r="G102" i="2"/>
  <c r="H102" i="2" s="1"/>
  <c r="K102" i="2" s="1"/>
  <c r="L102" i="2" s="1"/>
  <c r="G103" i="2"/>
  <c r="H103" i="2" s="1"/>
  <c r="M103" i="2" s="1"/>
  <c r="G104" i="2"/>
  <c r="H104" i="2" s="1"/>
  <c r="M104" i="2" s="1"/>
  <c r="N104" i="2" s="1"/>
  <c r="G105" i="2"/>
  <c r="H105" i="2" s="1"/>
  <c r="M105" i="2" s="1"/>
  <c r="G106" i="2"/>
  <c r="H106" i="2" s="1"/>
  <c r="M106" i="2" s="1"/>
  <c r="N106" i="2" s="1"/>
  <c r="G107" i="2"/>
  <c r="H107" i="2" s="1"/>
  <c r="M107" i="2" s="1"/>
  <c r="G108" i="2"/>
  <c r="H108" i="2" s="1"/>
  <c r="M108" i="2" s="1"/>
  <c r="N108" i="2" s="1"/>
  <c r="G109" i="2"/>
  <c r="H109" i="2" s="1"/>
  <c r="K109" i="2" s="1"/>
  <c r="L109" i="2" s="1"/>
  <c r="G110" i="2"/>
  <c r="H110" i="2" s="1"/>
  <c r="M110" i="2" s="1"/>
  <c r="N110" i="2" s="1"/>
  <c r="G111" i="2"/>
  <c r="H111" i="2" s="1"/>
  <c r="M111" i="2" s="1"/>
  <c r="G112" i="2"/>
  <c r="H112" i="2" s="1"/>
  <c r="M112" i="2" s="1"/>
  <c r="N112" i="2" s="1"/>
  <c r="G113" i="2"/>
  <c r="H113" i="2" s="1"/>
  <c r="M113" i="2" s="1"/>
  <c r="G114" i="2"/>
  <c r="H114" i="2" s="1"/>
  <c r="M114" i="2" s="1"/>
  <c r="N114" i="2" s="1"/>
  <c r="G115" i="2"/>
  <c r="H115" i="2" s="1"/>
  <c r="M115" i="2" s="1"/>
  <c r="G116" i="2"/>
  <c r="H116" i="2" s="1"/>
  <c r="M116" i="2" s="1"/>
  <c r="N116" i="2" s="1"/>
  <c r="G117" i="2"/>
  <c r="H117" i="2" s="1"/>
  <c r="K117" i="2" s="1"/>
  <c r="L117" i="2" s="1"/>
  <c r="G118" i="2"/>
  <c r="H118" i="2" s="1"/>
  <c r="M118" i="2" s="1"/>
  <c r="N118" i="2" s="1"/>
  <c r="G119" i="2"/>
  <c r="H119" i="2" s="1"/>
  <c r="M119" i="2" s="1"/>
  <c r="G120" i="2"/>
  <c r="H120" i="2" s="1"/>
  <c r="M120" i="2" s="1"/>
  <c r="N120" i="2" s="1"/>
  <c r="G121" i="2"/>
  <c r="H121" i="2" s="1"/>
  <c r="M121" i="2" s="1"/>
  <c r="G122" i="2"/>
  <c r="H122" i="2" s="1"/>
  <c r="M122" i="2" s="1"/>
  <c r="N122" i="2" s="1"/>
  <c r="G123" i="2"/>
  <c r="H123" i="2" s="1"/>
  <c r="M123" i="2" s="1"/>
  <c r="G124" i="2"/>
  <c r="H124" i="2" s="1"/>
  <c r="M124" i="2" s="1"/>
  <c r="N124" i="2" s="1"/>
  <c r="G125" i="2"/>
  <c r="H125" i="2" s="1"/>
  <c r="K125" i="2" s="1"/>
  <c r="L125" i="2" s="1"/>
  <c r="G126" i="2"/>
  <c r="H126" i="2" s="1"/>
  <c r="K126" i="2" s="1"/>
  <c r="L126" i="2" s="1"/>
  <c r="G127" i="2"/>
  <c r="H127" i="2" s="1"/>
  <c r="M127" i="2" s="1"/>
  <c r="G128" i="2"/>
  <c r="H128" i="2" s="1"/>
  <c r="M128" i="2" s="1"/>
  <c r="N128" i="2" s="1"/>
  <c r="G129" i="2"/>
  <c r="H129" i="2" s="1"/>
  <c r="M129" i="2" s="1"/>
  <c r="G130" i="2"/>
  <c r="H130" i="2" s="1"/>
  <c r="M130" i="2" s="1"/>
  <c r="N130" i="2" s="1"/>
  <c r="G131" i="2"/>
  <c r="H131" i="2" s="1"/>
  <c r="M131" i="2" s="1"/>
  <c r="G132" i="2"/>
  <c r="H132" i="2" s="1"/>
  <c r="M132" i="2" s="1"/>
  <c r="N132" i="2" s="1"/>
  <c r="G133" i="2"/>
  <c r="H133" i="2" s="1"/>
  <c r="M133" i="2" s="1"/>
  <c r="N133" i="2" s="1"/>
  <c r="G134" i="2"/>
  <c r="H134" i="2" s="1"/>
  <c r="M134" i="2" s="1"/>
  <c r="N134" i="2" s="1"/>
  <c r="G135" i="2"/>
  <c r="H135" i="2" s="1"/>
  <c r="M135" i="2" s="1"/>
  <c r="G136" i="2"/>
  <c r="H136" i="2" s="1"/>
  <c r="M136" i="2" s="1"/>
  <c r="N136" i="2" s="1"/>
  <c r="G137" i="2"/>
  <c r="H137" i="2" s="1"/>
  <c r="M137" i="2" s="1"/>
  <c r="G138" i="2"/>
  <c r="H138" i="2" s="1"/>
  <c r="M138" i="2" s="1"/>
  <c r="N138" i="2" s="1"/>
  <c r="G139" i="2"/>
  <c r="H139" i="2" s="1"/>
  <c r="M139" i="2" s="1"/>
  <c r="G140" i="2"/>
  <c r="H140" i="2" s="1"/>
  <c r="M140" i="2" s="1"/>
  <c r="N140" i="2" s="1"/>
  <c r="G141" i="2"/>
  <c r="H141" i="2" s="1"/>
  <c r="M141" i="2" s="1"/>
  <c r="N141" i="2" s="1"/>
  <c r="G142" i="2"/>
  <c r="H142" i="2" s="1"/>
  <c r="M142" i="2" s="1"/>
  <c r="N142" i="2" s="1"/>
  <c r="G143" i="2"/>
  <c r="H143" i="2" s="1"/>
  <c r="M143" i="2" s="1"/>
  <c r="G144" i="2"/>
  <c r="H144" i="2" s="1"/>
  <c r="M144" i="2" s="1"/>
  <c r="N144" i="2" s="1"/>
  <c r="G145" i="2"/>
  <c r="H145" i="2" s="1"/>
  <c r="M145" i="2" s="1"/>
  <c r="G146" i="2"/>
  <c r="H146" i="2" s="1"/>
  <c r="M146" i="2" s="1"/>
  <c r="N146" i="2" s="1"/>
  <c r="G147" i="2"/>
  <c r="H147" i="2" s="1"/>
  <c r="M147" i="2" s="1"/>
  <c r="G148" i="2"/>
  <c r="H148" i="2" s="1"/>
  <c r="M148" i="2" s="1"/>
  <c r="N148" i="2" s="1"/>
  <c r="G149" i="2"/>
  <c r="H149" i="2" s="1"/>
  <c r="M149" i="2" s="1"/>
  <c r="N149" i="2" s="1"/>
  <c r="G150" i="2"/>
  <c r="H150" i="2" s="1"/>
  <c r="K150" i="2" s="1"/>
  <c r="L150" i="2" s="1"/>
  <c r="G151" i="2"/>
  <c r="H151" i="2" s="1"/>
  <c r="M151" i="2" s="1"/>
  <c r="G152" i="2"/>
  <c r="H152" i="2" s="1"/>
  <c r="M152" i="2" s="1"/>
  <c r="N152" i="2" s="1"/>
  <c r="G153" i="2"/>
  <c r="H153" i="2" s="1"/>
  <c r="M153" i="2" s="1"/>
  <c r="G154" i="2"/>
  <c r="H154" i="2" s="1"/>
  <c r="M154" i="2" s="1"/>
  <c r="N154" i="2" s="1"/>
  <c r="G155" i="2"/>
  <c r="H155" i="2" s="1"/>
  <c r="M155" i="2" s="1"/>
  <c r="G156" i="2"/>
  <c r="H156" i="2" s="1"/>
  <c r="M156" i="2" s="1"/>
  <c r="N156" i="2" s="1"/>
  <c r="G157" i="2"/>
  <c r="H157" i="2" s="1"/>
  <c r="M157" i="2" s="1"/>
  <c r="N157" i="2" s="1"/>
  <c r="G158" i="2"/>
  <c r="H158" i="2" s="1"/>
  <c r="K158" i="2" s="1"/>
  <c r="L158" i="2" s="1"/>
  <c r="G159" i="2"/>
  <c r="H159" i="2" s="1"/>
  <c r="M159" i="2" s="1"/>
  <c r="G160" i="2"/>
  <c r="H160" i="2" s="1"/>
  <c r="M160" i="2" s="1"/>
  <c r="N160" i="2" s="1"/>
  <c r="G161" i="2"/>
  <c r="H161" i="2" s="1"/>
  <c r="M161" i="2" s="1"/>
  <c r="G162" i="2"/>
  <c r="H162" i="2" s="1"/>
  <c r="M162" i="2" s="1"/>
  <c r="N162" i="2" s="1"/>
  <c r="G163" i="2"/>
  <c r="H163" i="2" s="1"/>
  <c r="M163" i="2" s="1"/>
  <c r="G164" i="2"/>
  <c r="H164" i="2" s="1"/>
  <c r="M164" i="2" s="1"/>
  <c r="N164" i="2" s="1"/>
  <c r="G165" i="2"/>
  <c r="H165" i="2" s="1"/>
  <c r="M165" i="2" s="1"/>
  <c r="N165" i="2" s="1"/>
  <c r="G166" i="2"/>
  <c r="H166" i="2" s="1"/>
  <c r="K166" i="2" s="1"/>
  <c r="L166" i="2" s="1"/>
  <c r="G167" i="2"/>
  <c r="H167" i="2" s="1"/>
  <c r="M167" i="2" s="1"/>
  <c r="G168" i="2"/>
  <c r="H168" i="2" s="1"/>
  <c r="M168" i="2" s="1"/>
  <c r="N168" i="2" s="1"/>
  <c r="G169" i="2"/>
  <c r="H169" i="2" s="1"/>
  <c r="M169" i="2" s="1"/>
  <c r="G170" i="2"/>
  <c r="H170" i="2" s="1"/>
  <c r="M170" i="2" s="1"/>
  <c r="N170" i="2" s="1"/>
  <c r="G171" i="2"/>
  <c r="H171" i="2" s="1"/>
  <c r="M171" i="2" s="1"/>
  <c r="G172" i="2"/>
  <c r="H172" i="2" s="1"/>
  <c r="M172" i="2" s="1"/>
  <c r="N172" i="2" s="1"/>
  <c r="G173" i="2"/>
  <c r="H173" i="2" s="1"/>
  <c r="M173" i="2" s="1"/>
  <c r="N173" i="2" s="1"/>
  <c r="G174" i="2"/>
  <c r="H174" i="2" s="1"/>
  <c r="M174" i="2" s="1"/>
  <c r="N174" i="2" s="1"/>
  <c r="G175" i="2"/>
  <c r="H175" i="2" s="1"/>
  <c r="M175" i="2" s="1"/>
  <c r="G176" i="2"/>
  <c r="H176" i="2" s="1"/>
  <c r="M176" i="2" s="1"/>
  <c r="N176" i="2" s="1"/>
  <c r="G177" i="2"/>
  <c r="H177" i="2" s="1"/>
  <c r="M177" i="2" s="1"/>
  <c r="G178" i="2"/>
  <c r="H178" i="2" s="1"/>
  <c r="M178" i="2" s="1"/>
  <c r="N178" i="2" s="1"/>
  <c r="G179" i="2"/>
  <c r="H179" i="2" s="1"/>
  <c r="M179" i="2" s="1"/>
  <c r="G180" i="2"/>
  <c r="H180" i="2" s="1"/>
  <c r="M180" i="2" s="1"/>
  <c r="N180" i="2" s="1"/>
  <c r="G181" i="2"/>
  <c r="H181" i="2" s="1"/>
  <c r="M181" i="2" s="1"/>
  <c r="N181" i="2" s="1"/>
  <c r="G182" i="2"/>
  <c r="H182" i="2" s="1"/>
  <c r="M182" i="2" s="1"/>
  <c r="N182" i="2" s="1"/>
  <c r="G183" i="2"/>
  <c r="H183" i="2" s="1"/>
  <c r="M183" i="2" s="1"/>
  <c r="G184" i="2"/>
  <c r="H184" i="2" s="1"/>
  <c r="M184" i="2" s="1"/>
  <c r="N184" i="2" s="1"/>
  <c r="G185" i="2"/>
  <c r="H185" i="2" s="1"/>
  <c r="M185" i="2" s="1"/>
  <c r="G186" i="2"/>
  <c r="H186" i="2" s="1"/>
  <c r="M186" i="2" s="1"/>
  <c r="N186" i="2" s="1"/>
  <c r="G187" i="2"/>
  <c r="H187" i="2" s="1"/>
  <c r="M187" i="2" s="1"/>
  <c r="G188" i="2"/>
  <c r="H188" i="2" s="1"/>
  <c r="M188" i="2" s="1"/>
  <c r="N188" i="2" s="1"/>
  <c r="G189" i="2"/>
  <c r="H189" i="2" s="1"/>
  <c r="M189" i="2" s="1"/>
  <c r="N189" i="2" s="1"/>
  <c r="G190" i="2"/>
  <c r="H190" i="2" s="1"/>
  <c r="K190" i="2" s="1"/>
  <c r="L190" i="2" s="1"/>
  <c r="G191" i="2"/>
  <c r="H191" i="2" s="1"/>
  <c r="M191" i="2" s="1"/>
  <c r="G192" i="2"/>
  <c r="H192" i="2" s="1"/>
  <c r="M192" i="2" s="1"/>
  <c r="N192" i="2" s="1"/>
  <c r="G193" i="2"/>
  <c r="H193" i="2" s="1"/>
  <c r="M193" i="2" s="1"/>
  <c r="G194" i="2"/>
  <c r="H194" i="2" s="1"/>
  <c r="M194" i="2" s="1"/>
  <c r="N194" i="2" s="1"/>
  <c r="G195" i="2"/>
  <c r="H195" i="2" s="1"/>
  <c r="M195" i="2" s="1"/>
  <c r="G196" i="2"/>
  <c r="H196" i="2" s="1"/>
  <c r="M196" i="2" s="1"/>
  <c r="N196" i="2" s="1"/>
  <c r="G197" i="2"/>
  <c r="H197" i="2" s="1"/>
  <c r="M197" i="2" s="1"/>
  <c r="N197" i="2" s="1"/>
  <c r="G198" i="2"/>
  <c r="H198" i="2" s="1"/>
  <c r="M198" i="2" s="1"/>
  <c r="N198" i="2" s="1"/>
  <c r="G199" i="2"/>
  <c r="H199" i="2" s="1"/>
  <c r="M199" i="2" s="1"/>
  <c r="G200" i="2"/>
  <c r="H200" i="2" s="1"/>
  <c r="M200" i="2" s="1"/>
  <c r="N200" i="2" s="1"/>
  <c r="G201" i="2"/>
  <c r="H201" i="2" s="1"/>
  <c r="M201" i="2" s="1"/>
  <c r="G202" i="2"/>
  <c r="H202" i="2" s="1"/>
  <c r="M202" i="2" s="1"/>
  <c r="N202" i="2" s="1"/>
  <c r="G203" i="2"/>
  <c r="H203" i="2" s="1"/>
  <c r="M203" i="2" s="1"/>
  <c r="G204" i="2"/>
  <c r="H204" i="2" s="1"/>
  <c r="M204" i="2" s="1"/>
  <c r="N204" i="2" s="1"/>
  <c r="G205" i="2"/>
  <c r="H205" i="2" s="1"/>
  <c r="M205" i="2" s="1"/>
  <c r="N205" i="2" s="1"/>
  <c r="G206" i="2"/>
  <c r="H206" i="2" s="1"/>
  <c r="K206" i="2" s="1"/>
  <c r="L206" i="2" s="1"/>
  <c r="G207" i="2"/>
  <c r="H207" i="2" s="1"/>
  <c r="M207" i="2" s="1"/>
  <c r="G208" i="2"/>
  <c r="H208" i="2" s="1"/>
  <c r="M208" i="2" s="1"/>
  <c r="N208" i="2" s="1"/>
  <c r="G209" i="2"/>
  <c r="H209" i="2" s="1"/>
  <c r="M209" i="2" s="1"/>
  <c r="G210" i="2"/>
  <c r="H210" i="2" s="1"/>
  <c r="M210" i="2" s="1"/>
  <c r="N210" i="2" s="1"/>
  <c r="G211" i="2"/>
  <c r="H211" i="2" s="1"/>
  <c r="M211" i="2" s="1"/>
  <c r="G212" i="2"/>
  <c r="H212" i="2" s="1"/>
  <c r="M212" i="2" s="1"/>
  <c r="N212" i="2" s="1"/>
  <c r="G213" i="2"/>
  <c r="H213" i="2" s="1"/>
  <c r="M213" i="2" s="1"/>
  <c r="N213" i="2" s="1"/>
  <c r="G214" i="2"/>
  <c r="H214" i="2" s="1"/>
  <c r="K214" i="2" s="1"/>
  <c r="L214" i="2" s="1"/>
  <c r="G215" i="2"/>
  <c r="H215" i="2" s="1"/>
  <c r="M215" i="2" s="1"/>
  <c r="G216" i="2"/>
  <c r="H216" i="2" s="1"/>
  <c r="M216" i="2" s="1"/>
  <c r="N216" i="2" s="1"/>
  <c r="G217" i="2"/>
  <c r="H217" i="2" s="1"/>
  <c r="M217" i="2" s="1"/>
  <c r="G218" i="2"/>
  <c r="H218" i="2" s="1"/>
  <c r="M218" i="2" s="1"/>
  <c r="N218" i="2" s="1"/>
  <c r="G219" i="2"/>
  <c r="H219" i="2" s="1"/>
  <c r="M219" i="2" s="1"/>
  <c r="G220" i="2"/>
  <c r="H220" i="2" s="1"/>
  <c r="M220" i="2" s="1"/>
  <c r="N220" i="2" s="1"/>
  <c r="G221" i="2"/>
  <c r="H221" i="2" s="1"/>
  <c r="M221" i="2" s="1"/>
  <c r="N221" i="2" s="1"/>
  <c r="G222" i="2"/>
  <c r="H222" i="2" s="1"/>
  <c r="M222" i="2" s="1"/>
  <c r="N222" i="2" s="1"/>
  <c r="G223" i="2"/>
  <c r="H223" i="2" s="1"/>
  <c r="M223" i="2" s="1"/>
  <c r="G224" i="2"/>
  <c r="H224" i="2" s="1"/>
  <c r="M224" i="2" s="1"/>
  <c r="N224" i="2" s="1"/>
  <c r="G225" i="2"/>
  <c r="H225" i="2" s="1"/>
  <c r="M225" i="2" s="1"/>
  <c r="G226" i="2"/>
  <c r="H226" i="2" s="1"/>
  <c r="M226" i="2" s="1"/>
  <c r="N226" i="2" s="1"/>
  <c r="G227" i="2"/>
  <c r="H227" i="2" s="1"/>
  <c r="M227" i="2" s="1"/>
  <c r="G228" i="2"/>
  <c r="H228" i="2" s="1"/>
  <c r="M228" i="2" s="1"/>
  <c r="N228" i="2" s="1"/>
  <c r="G229" i="2"/>
  <c r="H229" i="2" s="1"/>
  <c r="M229" i="2" s="1"/>
  <c r="N229" i="2" s="1"/>
  <c r="G230" i="2"/>
  <c r="H230" i="2" s="1"/>
  <c r="K230" i="2" s="1"/>
  <c r="L230" i="2" s="1"/>
  <c r="G231" i="2"/>
  <c r="H231" i="2" s="1"/>
  <c r="M231" i="2" s="1"/>
  <c r="G232" i="2"/>
  <c r="H232" i="2" s="1"/>
  <c r="M232" i="2" s="1"/>
  <c r="N232" i="2" s="1"/>
  <c r="G233" i="2"/>
  <c r="H233" i="2" s="1"/>
  <c r="M233" i="2" s="1"/>
  <c r="G234" i="2"/>
  <c r="H234" i="2" s="1"/>
  <c r="M234" i="2" s="1"/>
  <c r="N234" i="2" s="1"/>
  <c r="G235" i="2"/>
  <c r="H235" i="2" s="1"/>
  <c r="M235" i="2" s="1"/>
  <c r="G236" i="2"/>
  <c r="H236" i="2" s="1"/>
  <c r="M236" i="2" s="1"/>
  <c r="N236" i="2" s="1"/>
  <c r="G237" i="2"/>
  <c r="H237" i="2" s="1"/>
  <c r="M237" i="2" s="1"/>
  <c r="N237" i="2" s="1"/>
  <c r="G238" i="2"/>
  <c r="H238" i="2" s="1"/>
  <c r="M238" i="2" s="1"/>
  <c r="N238" i="2" s="1"/>
  <c r="G239" i="2"/>
  <c r="H239" i="2" s="1"/>
  <c r="M239" i="2" s="1"/>
  <c r="G240" i="2"/>
  <c r="H240" i="2" s="1"/>
  <c r="M240" i="2" s="1"/>
  <c r="N240" i="2" s="1"/>
  <c r="G241" i="2"/>
  <c r="H241" i="2" s="1"/>
  <c r="M241" i="2" s="1"/>
  <c r="G242" i="2"/>
  <c r="H242" i="2" s="1"/>
  <c r="M242" i="2" s="1"/>
  <c r="N242" i="2" s="1"/>
  <c r="G243" i="2"/>
  <c r="H243" i="2" s="1"/>
  <c r="M243" i="2" s="1"/>
  <c r="G244" i="2"/>
  <c r="H244" i="2" s="1"/>
  <c r="M244" i="2" s="1"/>
  <c r="N244" i="2" s="1"/>
  <c r="G245" i="2"/>
  <c r="H245" i="2" s="1"/>
  <c r="M245" i="2" s="1"/>
  <c r="N245" i="2" s="1"/>
  <c r="G246" i="2"/>
  <c r="H246" i="2" s="1"/>
  <c r="M246" i="2" s="1"/>
  <c r="N246" i="2" s="1"/>
  <c r="G247" i="2"/>
  <c r="H247" i="2" s="1"/>
  <c r="M247" i="2" s="1"/>
  <c r="G248" i="2"/>
  <c r="H248" i="2" s="1"/>
  <c r="M248" i="2" s="1"/>
  <c r="N248" i="2" s="1"/>
  <c r="G249" i="2"/>
  <c r="H249" i="2" s="1"/>
  <c r="M249" i="2" s="1"/>
  <c r="G250" i="2"/>
  <c r="H250" i="2" s="1"/>
  <c r="M250" i="2" s="1"/>
  <c r="N250" i="2" s="1"/>
  <c r="G251" i="2"/>
  <c r="H251" i="2" s="1"/>
  <c r="M251" i="2" s="1"/>
  <c r="G252" i="2"/>
  <c r="H252" i="2" s="1"/>
  <c r="M252" i="2" s="1"/>
  <c r="N252" i="2" s="1"/>
  <c r="G253" i="2"/>
  <c r="H253" i="2" s="1"/>
  <c r="M253" i="2" s="1"/>
  <c r="N253" i="2" s="1"/>
  <c r="G254" i="2"/>
  <c r="H254" i="2" s="1"/>
  <c r="K254" i="2" s="1"/>
  <c r="L254" i="2" s="1"/>
  <c r="G255" i="2"/>
  <c r="H255" i="2" s="1"/>
  <c r="M255" i="2" s="1"/>
  <c r="G256" i="2"/>
  <c r="H256" i="2" s="1"/>
  <c r="M256" i="2" s="1"/>
  <c r="N256" i="2" s="1"/>
  <c r="G257" i="2"/>
  <c r="H257" i="2" s="1"/>
  <c r="M257" i="2" s="1"/>
  <c r="N257" i="2" s="1"/>
  <c r="G258" i="2"/>
  <c r="H258" i="2" s="1"/>
  <c r="M258" i="2" s="1"/>
  <c r="N258" i="2" s="1"/>
  <c r="G259" i="2"/>
  <c r="H259" i="2" s="1"/>
  <c r="M259" i="2" s="1"/>
  <c r="G260" i="2"/>
  <c r="H260" i="2" s="1"/>
  <c r="M260" i="2" s="1"/>
  <c r="N260" i="2" s="1"/>
  <c r="G261" i="2"/>
  <c r="H261" i="2" s="1"/>
  <c r="M261" i="2" s="1"/>
  <c r="N261" i="2" s="1"/>
  <c r="G262" i="2"/>
  <c r="H262" i="2" s="1"/>
  <c r="M262" i="2" s="1"/>
  <c r="N262" i="2" s="1"/>
  <c r="G263" i="2"/>
  <c r="H263" i="2" s="1"/>
  <c r="M263" i="2" s="1"/>
  <c r="G264" i="2"/>
  <c r="H264" i="2" s="1"/>
  <c r="K264" i="2" s="1"/>
  <c r="L264" i="2" s="1"/>
  <c r="G265" i="2"/>
  <c r="H265" i="2" s="1"/>
  <c r="M265" i="2" s="1"/>
  <c r="N265" i="2" s="1"/>
  <c r="G266" i="2"/>
  <c r="H266" i="2" s="1"/>
  <c r="M266" i="2" s="1"/>
  <c r="N266" i="2" s="1"/>
  <c r="G267" i="2"/>
  <c r="H267" i="2" s="1"/>
  <c r="K267" i="2" s="1"/>
  <c r="L267" i="2" s="1"/>
  <c r="G268" i="2"/>
  <c r="H268" i="2" s="1"/>
  <c r="M268" i="2" s="1"/>
  <c r="N268" i="2" s="1"/>
  <c r="G269" i="2"/>
  <c r="H269" i="2" s="1"/>
  <c r="M269" i="2" s="1"/>
  <c r="N269" i="2" s="1"/>
  <c r="G270" i="2"/>
  <c r="H270" i="2" s="1"/>
  <c r="M270" i="2" s="1"/>
  <c r="N270" i="2" s="1"/>
  <c r="G271" i="2"/>
  <c r="H271" i="2" s="1"/>
  <c r="M271" i="2" s="1"/>
  <c r="G272" i="2"/>
  <c r="H272" i="2" s="1"/>
  <c r="M272" i="2" s="1"/>
  <c r="N272" i="2" s="1"/>
  <c r="G273" i="2"/>
  <c r="H273" i="2" s="1"/>
  <c r="M273" i="2" s="1"/>
  <c r="N273" i="2" s="1"/>
  <c r="G274" i="2"/>
  <c r="H274" i="2" s="1"/>
  <c r="M274" i="2" s="1"/>
  <c r="N274" i="2" s="1"/>
  <c r="G275" i="2"/>
  <c r="H275" i="2" s="1"/>
  <c r="M275" i="2" s="1"/>
  <c r="G276" i="2"/>
  <c r="H276" i="2" s="1"/>
  <c r="M276" i="2" s="1"/>
  <c r="N276" i="2" s="1"/>
  <c r="G277" i="2"/>
  <c r="H277" i="2" s="1"/>
  <c r="M277" i="2" s="1"/>
  <c r="N277" i="2" s="1"/>
  <c r="G278" i="2"/>
  <c r="H278" i="2" s="1"/>
  <c r="M278" i="2" s="1"/>
  <c r="N278" i="2" s="1"/>
  <c r="G279" i="2"/>
  <c r="H279" i="2" s="1"/>
  <c r="M279" i="2" s="1"/>
  <c r="G280" i="2"/>
  <c r="H280" i="2" s="1"/>
  <c r="M280" i="2" s="1"/>
  <c r="N280" i="2" s="1"/>
  <c r="G281" i="2"/>
  <c r="H281" i="2" s="1"/>
  <c r="M281" i="2" s="1"/>
  <c r="N281" i="2" s="1"/>
  <c r="G282" i="2"/>
  <c r="H282" i="2" s="1"/>
  <c r="M282" i="2" s="1"/>
  <c r="N282" i="2" s="1"/>
  <c r="G283" i="2"/>
  <c r="H283" i="2" s="1"/>
  <c r="K283" i="2" s="1"/>
  <c r="L283" i="2" s="1"/>
  <c r="G284" i="2"/>
  <c r="H284" i="2" s="1"/>
  <c r="M284" i="2" s="1"/>
  <c r="N284" i="2" s="1"/>
  <c r="G285" i="2"/>
  <c r="H285" i="2" s="1"/>
  <c r="M285" i="2" s="1"/>
  <c r="N285" i="2" s="1"/>
  <c r="G286" i="2"/>
  <c r="H286" i="2" s="1"/>
  <c r="M286" i="2" s="1"/>
  <c r="N286" i="2" s="1"/>
  <c r="G287" i="2"/>
  <c r="H287" i="2" s="1"/>
  <c r="M287" i="2" s="1"/>
  <c r="N287" i="2" s="1"/>
  <c r="G288" i="2"/>
  <c r="H288" i="2" s="1"/>
  <c r="M288" i="2" s="1"/>
  <c r="N288" i="2" s="1"/>
  <c r="G289" i="2"/>
  <c r="H289" i="2" s="1"/>
  <c r="M289" i="2" s="1"/>
  <c r="N289" i="2" s="1"/>
  <c r="G290" i="2"/>
  <c r="H290" i="2" s="1"/>
  <c r="M290" i="2" s="1"/>
  <c r="N290" i="2" s="1"/>
  <c r="G291" i="2"/>
  <c r="H291" i="2" s="1"/>
  <c r="M291" i="2" s="1"/>
  <c r="N291" i="2" s="1"/>
  <c r="G292" i="2"/>
  <c r="H292" i="2" s="1"/>
  <c r="M292" i="2" s="1"/>
  <c r="N292" i="2" s="1"/>
  <c r="G293" i="2"/>
  <c r="H293" i="2" s="1"/>
  <c r="M293" i="2" s="1"/>
  <c r="N293" i="2" s="1"/>
  <c r="G294" i="2"/>
  <c r="H294" i="2" s="1"/>
  <c r="M294" i="2" s="1"/>
  <c r="N294" i="2" s="1"/>
  <c r="G295" i="2"/>
  <c r="H295" i="2" s="1"/>
  <c r="M295" i="2" s="1"/>
  <c r="N295" i="2" s="1"/>
  <c r="G296" i="2"/>
  <c r="H296" i="2" s="1"/>
  <c r="K296" i="2" s="1"/>
  <c r="L296" i="2" s="1"/>
  <c r="G297" i="2"/>
  <c r="H297" i="2" s="1"/>
  <c r="M297" i="2" s="1"/>
  <c r="N297" i="2" s="1"/>
  <c r="G298" i="2"/>
  <c r="H298" i="2" s="1"/>
  <c r="M298" i="2" s="1"/>
  <c r="N298" i="2" s="1"/>
  <c r="G299" i="2"/>
  <c r="H299" i="2" s="1"/>
  <c r="K299" i="2" s="1"/>
  <c r="L299" i="2" s="1"/>
  <c r="G300" i="2"/>
  <c r="H300" i="2" s="1"/>
  <c r="M300" i="2" s="1"/>
  <c r="N300" i="2" s="1"/>
  <c r="G301" i="2"/>
  <c r="H301" i="2" s="1"/>
  <c r="M301" i="2" s="1"/>
  <c r="N301" i="2" s="1"/>
  <c r="G302" i="2"/>
  <c r="H302" i="2" s="1"/>
  <c r="M302" i="2" s="1"/>
  <c r="N302" i="2" s="1"/>
  <c r="G303" i="2"/>
  <c r="H303" i="2" s="1"/>
  <c r="M303" i="2" s="1"/>
  <c r="N303" i="2" s="1"/>
  <c r="G304" i="2"/>
  <c r="H304" i="2" s="1"/>
  <c r="M304" i="2" s="1"/>
  <c r="N304" i="2" s="1"/>
  <c r="G305" i="2"/>
  <c r="H305" i="2" s="1"/>
  <c r="M305" i="2" s="1"/>
  <c r="N305" i="2" s="1"/>
  <c r="G306" i="2"/>
  <c r="H306" i="2" s="1"/>
  <c r="M306" i="2" s="1"/>
  <c r="N306" i="2" s="1"/>
  <c r="G307" i="2"/>
  <c r="H307" i="2" s="1"/>
  <c r="K307" i="2" s="1"/>
  <c r="L307" i="2" s="1"/>
  <c r="G308" i="2"/>
  <c r="H308" i="2" s="1"/>
  <c r="M308" i="2" s="1"/>
  <c r="N308" i="2" s="1"/>
  <c r="G309" i="2"/>
  <c r="H309" i="2" s="1"/>
  <c r="M309" i="2" s="1"/>
  <c r="N309" i="2" s="1"/>
  <c r="G310" i="2"/>
  <c r="H310" i="2" s="1"/>
  <c r="M310" i="2" s="1"/>
  <c r="N310" i="2" s="1"/>
  <c r="G311" i="2"/>
  <c r="H311" i="2" s="1"/>
  <c r="M311" i="2" s="1"/>
  <c r="N311" i="2" s="1"/>
  <c r="G312" i="2"/>
  <c r="H312" i="2" s="1"/>
  <c r="M312" i="2" s="1"/>
  <c r="N312" i="2" s="1"/>
  <c r="G313" i="2"/>
  <c r="H313" i="2" s="1"/>
  <c r="M313" i="2" s="1"/>
  <c r="N313" i="2" s="1"/>
  <c r="G314" i="2"/>
  <c r="H314" i="2" s="1"/>
  <c r="M314" i="2" s="1"/>
  <c r="N314" i="2" s="1"/>
  <c r="G315" i="2"/>
  <c r="H315" i="2" s="1"/>
  <c r="M315" i="2" s="1"/>
  <c r="N315" i="2" s="1"/>
  <c r="G316" i="2"/>
  <c r="H316" i="2" s="1"/>
  <c r="M316" i="2" s="1"/>
  <c r="N316" i="2" s="1"/>
  <c r="G317" i="2"/>
  <c r="H317" i="2" s="1"/>
  <c r="M317" i="2" s="1"/>
  <c r="N317" i="2" s="1"/>
  <c r="G318" i="2"/>
  <c r="H318" i="2" s="1"/>
  <c r="K318" i="2" s="1"/>
  <c r="L318" i="2" s="1"/>
  <c r="G319" i="2"/>
  <c r="H319" i="2" s="1"/>
  <c r="K319" i="2" s="1"/>
  <c r="L319" i="2" s="1"/>
  <c r="G320" i="2"/>
  <c r="H320" i="2" s="1"/>
  <c r="M320" i="2" s="1"/>
  <c r="N320" i="2" s="1"/>
  <c r="G321" i="2"/>
  <c r="H321" i="2" s="1"/>
  <c r="M321" i="2" s="1"/>
  <c r="N321" i="2" s="1"/>
  <c r="G322" i="2"/>
  <c r="H322" i="2" s="1"/>
  <c r="M322" i="2" s="1"/>
  <c r="N322" i="2" s="1"/>
  <c r="G323" i="2"/>
  <c r="H323" i="2" s="1"/>
  <c r="M323" i="2" s="1"/>
  <c r="N323" i="2" s="1"/>
  <c r="G324" i="2"/>
  <c r="H324" i="2" s="1"/>
  <c r="M324" i="2" s="1"/>
  <c r="N324" i="2" s="1"/>
  <c r="G325" i="2"/>
  <c r="H325" i="2" s="1"/>
  <c r="M325" i="2" s="1"/>
  <c r="N325" i="2" s="1"/>
  <c r="G326" i="2"/>
  <c r="H326" i="2" s="1"/>
  <c r="M326" i="2" s="1"/>
  <c r="N326" i="2" s="1"/>
  <c r="G327" i="2"/>
  <c r="H327" i="2" s="1"/>
  <c r="K327" i="2" s="1"/>
  <c r="L327" i="2" s="1"/>
  <c r="G328" i="2"/>
  <c r="H328" i="2" s="1"/>
  <c r="K328" i="2" s="1"/>
  <c r="L328" i="2" s="1"/>
  <c r="G329" i="2"/>
  <c r="H329" i="2" s="1"/>
  <c r="M329" i="2" s="1"/>
  <c r="N329" i="2" s="1"/>
  <c r="G330" i="2"/>
  <c r="H330" i="2" s="1"/>
  <c r="M330" i="2" s="1"/>
  <c r="N330" i="2" s="1"/>
  <c r="G331" i="2"/>
  <c r="H331" i="2" s="1"/>
  <c r="M331" i="2" s="1"/>
  <c r="N331" i="2" s="1"/>
  <c r="G332" i="2"/>
  <c r="H332" i="2" s="1"/>
  <c r="M332" i="2" s="1"/>
  <c r="N332" i="2" s="1"/>
  <c r="G333" i="2"/>
  <c r="H333" i="2" s="1"/>
  <c r="M333" i="2" s="1"/>
  <c r="N333" i="2" s="1"/>
  <c r="G334" i="2"/>
  <c r="H334" i="2" s="1"/>
  <c r="M334" i="2" s="1"/>
  <c r="N334" i="2" s="1"/>
  <c r="G335" i="2"/>
  <c r="H335" i="2" s="1"/>
  <c r="K335" i="2" s="1"/>
  <c r="L335" i="2" s="1"/>
  <c r="G336" i="2"/>
  <c r="H336" i="2" s="1"/>
  <c r="K336" i="2" s="1"/>
  <c r="L336" i="2" s="1"/>
  <c r="G337" i="2"/>
  <c r="H337" i="2" s="1"/>
  <c r="M337" i="2" s="1"/>
  <c r="N337" i="2" s="1"/>
  <c r="G338" i="2"/>
  <c r="H338" i="2" s="1"/>
  <c r="M338" i="2" s="1"/>
  <c r="N338" i="2" s="1"/>
  <c r="G339" i="2"/>
  <c r="H339" i="2" s="1"/>
  <c r="M339" i="2" s="1"/>
  <c r="N339" i="2" s="1"/>
  <c r="G340" i="2"/>
  <c r="H340" i="2" s="1"/>
  <c r="M340" i="2" s="1"/>
  <c r="N340" i="2" s="1"/>
  <c r="G341" i="2"/>
  <c r="H341" i="2" s="1"/>
  <c r="M341" i="2" s="1"/>
  <c r="N341" i="2" s="1"/>
  <c r="G342" i="2"/>
  <c r="H342" i="2" s="1"/>
  <c r="M342" i="2" s="1"/>
  <c r="N342" i="2" s="1"/>
  <c r="G343" i="2"/>
  <c r="H343" i="2" s="1"/>
  <c r="K343" i="2" s="1"/>
  <c r="L343" i="2" s="1"/>
  <c r="G344" i="2"/>
  <c r="H344" i="2" s="1"/>
  <c r="K344" i="2" s="1"/>
  <c r="L344" i="2" s="1"/>
  <c r="G345" i="2"/>
  <c r="H345" i="2" s="1"/>
  <c r="M345" i="2" s="1"/>
  <c r="N345" i="2" s="1"/>
  <c r="G346" i="2"/>
  <c r="H346" i="2" s="1"/>
  <c r="M346" i="2" s="1"/>
  <c r="N346" i="2" s="1"/>
  <c r="G347" i="2"/>
  <c r="H347" i="2" s="1"/>
  <c r="M347" i="2" s="1"/>
  <c r="N347" i="2" s="1"/>
  <c r="G348" i="2"/>
  <c r="H348" i="2" s="1"/>
  <c r="M348" i="2" s="1"/>
  <c r="N348" i="2" s="1"/>
  <c r="G349" i="2"/>
  <c r="H349" i="2" s="1"/>
  <c r="M349" i="2" s="1"/>
  <c r="N349" i="2" s="1"/>
  <c r="G350" i="2"/>
  <c r="H350" i="2" s="1"/>
  <c r="M350" i="2" s="1"/>
  <c r="N350" i="2" s="1"/>
  <c r="G351" i="2"/>
  <c r="H351" i="2" s="1"/>
  <c r="K351" i="2" s="1"/>
  <c r="L351" i="2" s="1"/>
  <c r="G352" i="2"/>
  <c r="H352" i="2" s="1"/>
  <c r="K352" i="2" s="1"/>
  <c r="L352" i="2" s="1"/>
  <c r="G353" i="2"/>
  <c r="H353" i="2" s="1"/>
  <c r="M353" i="2" s="1"/>
  <c r="N353" i="2" s="1"/>
  <c r="G354" i="2"/>
  <c r="H354" i="2" s="1"/>
  <c r="M354" i="2" s="1"/>
  <c r="N354" i="2" s="1"/>
  <c r="G355" i="2"/>
  <c r="H355" i="2" s="1"/>
  <c r="M355" i="2" s="1"/>
  <c r="N355" i="2" s="1"/>
  <c r="G356" i="2"/>
  <c r="H356" i="2" s="1"/>
  <c r="M356" i="2" s="1"/>
  <c r="N356" i="2" s="1"/>
  <c r="G357" i="2"/>
  <c r="H357" i="2" s="1"/>
  <c r="M357" i="2" s="1"/>
  <c r="N357" i="2" s="1"/>
  <c r="G358" i="2"/>
  <c r="H358" i="2" s="1"/>
  <c r="M358" i="2" s="1"/>
  <c r="N358" i="2" s="1"/>
  <c r="G359" i="2"/>
  <c r="H359" i="2" s="1"/>
  <c r="K359" i="2" s="1"/>
  <c r="L359" i="2" s="1"/>
  <c r="G360" i="2"/>
  <c r="H360" i="2" s="1"/>
  <c r="K360" i="2" s="1"/>
  <c r="L360" i="2" s="1"/>
  <c r="G361" i="2"/>
  <c r="H361" i="2" s="1"/>
  <c r="M361" i="2" s="1"/>
  <c r="N361" i="2" s="1"/>
  <c r="G362" i="2"/>
  <c r="H362" i="2" s="1"/>
  <c r="M362" i="2" s="1"/>
  <c r="N362" i="2" s="1"/>
  <c r="G363" i="2"/>
  <c r="H363" i="2" s="1"/>
  <c r="M363" i="2" s="1"/>
  <c r="N363" i="2" s="1"/>
  <c r="G364" i="2"/>
  <c r="H364" i="2" s="1"/>
  <c r="M364" i="2" s="1"/>
  <c r="N364" i="2" s="1"/>
  <c r="G4" i="2"/>
  <c r="H4" i="2" s="1"/>
  <c r="M4" i="2" s="1"/>
  <c r="N4" i="2" s="1"/>
  <c r="J2" i="1"/>
  <c r="K2" i="1"/>
  <c r="U2" i="1" s="1"/>
  <c r="Z2" i="1" s="1"/>
  <c r="L2" i="1"/>
  <c r="V2" i="1" s="1"/>
  <c r="AA2" i="1" s="1"/>
  <c r="M2" i="1"/>
  <c r="W2" i="1" s="1"/>
  <c r="AB2" i="1" s="1"/>
  <c r="I2" i="1"/>
  <c r="S2" i="1" s="1"/>
  <c r="X2" i="1" s="1"/>
  <c r="R3" i="1"/>
  <c r="S3" i="1"/>
  <c r="T3" i="1"/>
  <c r="U3" i="1"/>
  <c r="V3" i="1"/>
  <c r="W3" i="1"/>
  <c r="R4" i="1"/>
  <c r="S4" i="1"/>
  <c r="T4" i="1"/>
  <c r="U4" i="1"/>
  <c r="V4" i="1"/>
  <c r="W4" i="1"/>
  <c r="O273" i="2" l="1"/>
  <c r="O63" i="2"/>
  <c r="P218" i="2"/>
  <c r="O364" i="2"/>
  <c r="O249" i="2"/>
  <c r="O55" i="2"/>
  <c r="P209" i="2"/>
  <c r="O363" i="2"/>
  <c r="O220" i="2"/>
  <c r="O26" i="2"/>
  <c r="P178" i="2"/>
  <c r="O346" i="2"/>
  <c r="O187" i="2"/>
  <c r="P356" i="2"/>
  <c r="P133" i="2"/>
  <c r="P85" i="2"/>
  <c r="O274" i="2"/>
  <c r="O123" i="2"/>
  <c r="J359" i="2"/>
  <c r="J351" i="2"/>
  <c r="J348" i="2"/>
  <c r="J347" i="2"/>
  <c r="J343" i="2"/>
  <c r="J335" i="2"/>
  <c r="J327" i="2"/>
  <c r="J319" i="2"/>
  <c r="J311" i="2"/>
  <c r="J303" i="2"/>
  <c r="J295" i="2"/>
  <c r="J287" i="2"/>
  <c r="J279" i="2"/>
  <c r="J340" i="2"/>
  <c r="J332" i="2"/>
  <c r="J324" i="2"/>
  <c r="J339" i="2"/>
  <c r="J331" i="2"/>
  <c r="J323" i="2"/>
  <c r="J90" i="2"/>
  <c r="J82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38" i="2"/>
  <c r="J234" i="2"/>
  <c r="J226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P37" i="2"/>
  <c r="P176" i="2"/>
  <c r="P321" i="2"/>
  <c r="O89" i="2"/>
  <c r="O218" i="2"/>
  <c r="Q218" i="2" s="1"/>
  <c r="O321" i="2"/>
  <c r="O343" i="2"/>
  <c r="O242" i="2"/>
  <c r="O91" i="2"/>
  <c r="P291" i="2"/>
  <c r="P130" i="2"/>
  <c r="J154" i="2"/>
  <c r="O302" i="2"/>
  <c r="O186" i="2"/>
  <c r="O31" i="2"/>
  <c r="P249" i="2"/>
  <c r="P50" i="2"/>
  <c r="J362" i="2"/>
  <c r="J354" i="2"/>
  <c r="J346" i="2"/>
  <c r="J314" i="2"/>
  <c r="J290" i="2"/>
  <c r="J282" i="2"/>
  <c r="J274" i="2"/>
  <c r="J242" i="2"/>
  <c r="J218" i="2"/>
  <c r="J210" i="2"/>
  <c r="J202" i="2"/>
  <c r="J170" i="2"/>
  <c r="J146" i="2"/>
  <c r="J138" i="2"/>
  <c r="J122" i="2"/>
  <c r="J74" i="2"/>
  <c r="J58" i="2"/>
  <c r="J186" i="2"/>
  <c r="J42" i="2"/>
  <c r="O358" i="2"/>
  <c r="O337" i="2"/>
  <c r="O315" i="2"/>
  <c r="O295" i="2"/>
  <c r="O270" i="2"/>
  <c r="O241" i="2"/>
  <c r="O210" i="2"/>
  <c r="O182" i="2"/>
  <c r="O150" i="2"/>
  <c r="O115" i="2"/>
  <c r="O87" i="2"/>
  <c r="O54" i="2"/>
  <c r="O19" i="2"/>
  <c r="P352" i="2"/>
  <c r="P320" i="2"/>
  <c r="P279" i="2"/>
  <c r="P247" i="2"/>
  <c r="P207" i="2"/>
  <c r="P165" i="2"/>
  <c r="P128" i="2"/>
  <c r="P82" i="2"/>
  <c r="P6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Q126" i="2" s="1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Q302" i="2" s="1"/>
  <c r="P310" i="2"/>
  <c r="P318" i="2"/>
  <c r="P326" i="2"/>
  <c r="P334" i="2"/>
  <c r="P342" i="2"/>
  <c r="Q342" i="2" s="1"/>
  <c r="P350" i="2"/>
  <c r="P358" i="2"/>
  <c r="O5" i="2"/>
  <c r="O13" i="2"/>
  <c r="O21" i="2"/>
  <c r="O29" i="2"/>
  <c r="O37" i="2"/>
  <c r="O45" i="2"/>
  <c r="Q45" i="2" s="1"/>
  <c r="O53" i="2"/>
  <c r="O61" i="2"/>
  <c r="O69" i="2"/>
  <c r="O77" i="2"/>
  <c r="O85" i="2"/>
  <c r="Q85" i="2" s="1"/>
  <c r="O93" i="2"/>
  <c r="Q93" i="2" s="1"/>
  <c r="O101" i="2"/>
  <c r="O109" i="2"/>
  <c r="O117" i="2"/>
  <c r="O125" i="2"/>
  <c r="O133" i="2"/>
  <c r="Q133" i="2" s="1"/>
  <c r="O141" i="2"/>
  <c r="O149" i="2"/>
  <c r="O157" i="2"/>
  <c r="O165" i="2"/>
  <c r="O173" i="2"/>
  <c r="O181" i="2"/>
  <c r="O189" i="2"/>
  <c r="O197" i="2"/>
  <c r="O205" i="2"/>
  <c r="O213" i="2"/>
  <c r="O221" i="2"/>
  <c r="O229" i="2"/>
  <c r="O237" i="2"/>
  <c r="O245" i="2"/>
  <c r="O253" i="2"/>
  <c r="O261" i="2"/>
  <c r="O269" i="2"/>
  <c r="O277" i="2"/>
  <c r="O285" i="2"/>
  <c r="O293" i="2"/>
  <c r="O301" i="2"/>
  <c r="O309" i="2"/>
  <c r="O317" i="2"/>
  <c r="O325" i="2"/>
  <c r="O333" i="2"/>
  <c r="O341" i="2"/>
  <c r="O349" i="2"/>
  <c r="O357" i="2"/>
  <c r="O4" i="2"/>
  <c r="P7" i="2"/>
  <c r="P16" i="2"/>
  <c r="P25" i="2"/>
  <c r="P34" i="2"/>
  <c r="P43" i="2"/>
  <c r="P52" i="2"/>
  <c r="P61" i="2"/>
  <c r="P71" i="2"/>
  <c r="P80" i="2"/>
  <c r="P89" i="2"/>
  <c r="Q89" i="2" s="1"/>
  <c r="P98" i="2"/>
  <c r="P107" i="2"/>
  <c r="P116" i="2"/>
  <c r="P125" i="2"/>
  <c r="P135" i="2"/>
  <c r="P144" i="2"/>
  <c r="P153" i="2"/>
  <c r="P162" i="2"/>
  <c r="P171" i="2"/>
  <c r="P180" i="2"/>
  <c r="P189" i="2"/>
  <c r="P199" i="2"/>
  <c r="P208" i="2"/>
  <c r="P217" i="2"/>
  <c r="P226" i="2"/>
  <c r="P235" i="2"/>
  <c r="P244" i="2"/>
  <c r="P253" i="2"/>
  <c r="P263" i="2"/>
  <c r="P272" i="2"/>
  <c r="P281" i="2"/>
  <c r="P290" i="2"/>
  <c r="P299" i="2"/>
  <c r="P308" i="2"/>
  <c r="P317" i="2"/>
  <c r="P327" i="2"/>
  <c r="P336" i="2"/>
  <c r="P345" i="2"/>
  <c r="P354" i="2"/>
  <c r="P363" i="2"/>
  <c r="O11" i="2"/>
  <c r="O20" i="2"/>
  <c r="O30" i="2"/>
  <c r="O39" i="2"/>
  <c r="O48" i="2"/>
  <c r="O57" i="2"/>
  <c r="O66" i="2"/>
  <c r="O75" i="2"/>
  <c r="O84" i="2"/>
  <c r="O94" i="2"/>
  <c r="O103" i="2"/>
  <c r="O112" i="2"/>
  <c r="O121" i="2"/>
  <c r="O130" i="2"/>
  <c r="O139" i="2"/>
  <c r="O148" i="2"/>
  <c r="O158" i="2"/>
  <c r="Q158" i="2" s="1"/>
  <c r="O167" i="2"/>
  <c r="O176" i="2"/>
  <c r="O185" i="2"/>
  <c r="O194" i="2"/>
  <c r="O203" i="2"/>
  <c r="O212" i="2"/>
  <c r="P8" i="2"/>
  <c r="P17" i="2"/>
  <c r="P26" i="2"/>
  <c r="Q26" i="2" s="1"/>
  <c r="P35" i="2"/>
  <c r="P44" i="2"/>
  <c r="P53" i="2"/>
  <c r="P63" i="2"/>
  <c r="Q63" i="2" s="1"/>
  <c r="P72" i="2"/>
  <c r="P81" i="2"/>
  <c r="P90" i="2"/>
  <c r="P99" i="2"/>
  <c r="P108" i="2"/>
  <c r="P117" i="2"/>
  <c r="P127" i="2"/>
  <c r="P136" i="2"/>
  <c r="P145" i="2"/>
  <c r="P154" i="2"/>
  <c r="P163" i="2"/>
  <c r="P172" i="2"/>
  <c r="P10" i="2"/>
  <c r="P21" i="2"/>
  <c r="P33" i="2"/>
  <c r="P47" i="2"/>
  <c r="P58" i="2"/>
  <c r="P69" i="2"/>
  <c r="P83" i="2"/>
  <c r="P95" i="2"/>
  <c r="P106" i="2"/>
  <c r="P120" i="2"/>
  <c r="P131" i="2"/>
  <c r="P143" i="2"/>
  <c r="P156" i="2"/>
  <c r="P168" i="2"/>
  <c r="P179" i="2"/>
  <c r="P191" i="2"/>
  <c r="P201" i="2"/>
  <c r="P211" i="2"/>
  <c r="P221" i="2"/>
  <c r="P232" i="2"/>
  <c r="P242" i="2"/>
  <c r="Q242" i="2" s="1"/>
  <c r="P252" i="2"/>
  <c r="P264" i="2"/>
  <c r="P274" i="2"/>
  <c r="Q274" i="2" s="1"/>
  <c r="P284" i="2"/>
  <c r="P295" i="2"/>
  <c r="P305" i="2"/>
  <c r="P315" i="2"/>
  <c r="P325" i="2"/>
  <c r="P337" i="2"/>
  <c r="P347" i="2"/>
  <c r="P357" i="2"/>
  <c r="O7" i="2"/>
  <c r="O17" i="2"/>
  <c r="O27" i="2"/>
  <c r="O38" i="2"/>
  <c r="O49" i="2"/>
  <c r="O59" i="2"/>
  <c r="O70" i="2"/>
  <c r="O80" i="2"/>
  <c r="O90" i="2"/>
  <c r="O100" i="2"/>
  <c r="O111" i="2"/>
  <c r="O122" i="2"/>
  <c r="O132" i="2"/>
  <c r="O143" i="2"/>
  <c r="O153" i="2"/>
  <c r="Q153" i="2" s="1"/>
  <c r="O163" i="2"/>
  <c r="O174" i="2"/>
  <c r="Q174" i="2" s="1"/>
  <c r="O184" i="2"/>
  <c r="O195" i="2"/>
  <c r="O206" i="2"/>
  <c r="O216" i="2"/>
  <c r="O225" i="2"/>
  <c r="O234" i="2"/>
  <c r="O243" i="2"/>
  <c r="O252" i="2"/>
  <c r="O262" i="2"/>
  <c r="O271" i="2"/>
  <c r="O280" i="2"/>
  <c r="O289" i="2"/>
  <c r="O298" i="2"/>
  <c r="O307" i="2"/>
  <c r="O316" i="2"/>
  <c r="O326" i="2"/>
  <c r="O335" i="2"/>
  <c r="O344" i="2"/>
  <c r="O353" i="2"/>
  <c r="O362" i="2"/>
  <c r="P11" i="2"/>
  <c r="P23" i="2"/>
  <c r="P36" i="2"/>
  <c r="P48" i="2"/>
  <c r="P59" i="2"/>
  <c r="P73" i="2"/>
  <c r="P84" i="2"/>
  <c r="P96" i="2"/>
  <c r="P109" i="2"/>
  <c r="P121" i="2"/>
  <c r="P132" i="2"/>
  <c r="P146" i="2"/>
  <c r="P157" i="2"/>
  <c r="P169" i="2"/>
  <c r="P181" i="2"/>
  <c r="P192" i="2"/>
  <c r="P202" i="2"/>
  <c r="P212" i="2"/>
  <c r="P223" i="2"/>
  <c r="P233" i="2"/>
  <c r="P243" i="2"/>
  <c r="P255" i="2"/>
  <c r="P265" i="2"/>
  <c r="P275" i="2"/>
  <c r="P285" i="2"/>
  <c r="P296" i="2"/>
  <c r="P306" i="2"/>
  <c r="P316" i="2"/>
  <c r="P20" i="2"/>
  <c r="P39" i="2"/>
  <c r="P55" i="2"/>
  <c r="Q55" i="2" s="1"/>
  <c r="P68" i="2"/>
  <c r="P87" i="2"/>
  <c r="P103" i="2"/>
  <c r="P119" i="2"/>
  <c r="P137" i="2"/>
  <c r="P151" i="2"/>
  <c r="Q151" i="2" s="1"/>
  <c r="P167" i="2"/>
  <c r="P184" i="2"/>
  <c r="P196" i="2"/>
  <c r="P210" i="2"/>
  <c r="P225" i="2"/>
  <c r="P239" i="2"/>
  <c r="P251" i="2"/>
  <c r="P267" i="2"/>
  <c r="P280" i="2"/>
  <c r="P293" i="2"/>
  <c r="P309" i="2"/>
  <c r="P322" i="2"/>
  <c r="Q322" i="2" s="1"/>
  <c r="P333" i="2"/>
  <c r="P346" i="2"/>
  <c r="P359" i="2"/>
  <c r="O9" i="2"/>
  <c r="O22" i="2"/>
  <c r="Q22" i="2" s="1"/>
  <c r="O33" i="2"/>
  <c r="O44" i="2"/>
  <c r="Q44" i="2" s="1"/>
  <c r="O56" i="2"/>
  <c r="O68" i="2"/>
  <c r="O81" i="2"/>
  <c r="O92" i="2"/>
  <c r="O105" i="2"/>
  <c r="O116" i="2"/>
  <c r="Q116" i="2" s="1"/>
  <c r="O128" i="2"/>
  <c r="O140" i="2"/>
  <c r="O152" i="2"/>
  <c r="O164" i="2"/>
  <c r="O177" i="2"/>
  <c r="O188" i="2"/>
  <c r="O200" i="2"/>
  <c r="O211" i="2"/>
  <c r="Q211" i="2" s="1"/>
  <c r="O223" i="2"/>
  <c r="O233" i="2"/>
  <c r="O244" i="2"/>
  <c r="O255" i="2"/>
  <c r="O265" i="2"/>
  <c r="O275" i="2"/>
  <c r="O286" i="2"/>
  <c r="O296" i="2"/>
  <c r="O306" i="2"/>
  <c r="O318" i="2"/>
  <c r="O328" i="2"/>
  <c r="O338" i="2"/>
  <c r="O348" i="2"/>
  <c r="O359" i="2"/>
  <c r="Q359" i="2" s="1"/>
  <c r="P5" i="2"/>
  <c r="P24" i="2"/>
  <c r="P40" i="2"/>
  <c r="P56" i="2"/>
  <c r="P74" i="2"/>
  <c r="P88" i="2"/>
  <c r="P104" i="2"/>
  <c r="P122" i="2"/>
  <c r="P138" i="2"/>
  <c r="P152" i="2"/>
  <c r="P170" i="2"/>
  <c r="P185" i="2"/>
  <c r="P197" i="2"/>
  <c r="P213" i="2"/>
  <c r="P227" i="2"/>
  <c r="P240" i="2"/>
  <c r="P256" i="2"/>
  <c r="P268" i="2"/>
  <c r="P282" i="2"/>
  <c r="P297" i="2"/>
  <c r="P311" i="2"/>
  <c r="P323" i="2"/>
  <c r="P335" i="2"/>
  <c r="P348" i="2"/>
  <c r="P360" i="2"/>
  <c r="O10" i="2"/>
  <c r="Q10" i="2" s="1"/>
  <c r="O23" i="2"/>
  <c r="O34" i="2"/>
  <c r="Q34" i="2" s="1"/>
  <c r="O46" i="2"/>
  <c r="O58" i="2"/>
  <c r="O71" i="2"/>
  <c r="Q71" i="2" s="1"/>
  <c r="O82" i="2"/>
  <c r="O95" i="2"/>
  <c r="O106" i="2"/>
  <c r="Q106" i="2" s="1"/>
  <c r="O118" i="2"/>
  <c r="O129" i="2"/>
  <c r="O142" i="2"/>
  <c r="O154" i="2"/>
  <c r="O166" i="2"/>
  <c r="Q166" i="2" s="1"/>
  <c r="O178" i="2"/>
  <c r="Q178" i="2" s="1"/>
  <c r="O190" i="2"/>
  <c r="O201" i="2"/>
  <c r="Q201" i="2" s="1"/>
  <c r="O214" i="2"/>
  <c r="Q214" i="2" s="1"/>
  <c r="O224" i="2"/>
  <c r="O235" i="2"/>
  <c r="O246" i="2"/>
  <c r="O256" i="2"/>
  <c r="O266" i="2"/>
  <c r="O276" i="2"/>
  <c r="O287" i="2"/>
  <c r="O297" i="2"/>
  <c r="O308" i="2"/>
  <c r="O319" i="2"/>
  <c r="O329" i="2"/>
  <c r="Q329" i="2" s="1"/>
  <c r="O339" i="2"/>
  <c r="O350" i="2"/>
  <c r="O360" i="2"/>
  <c r="Q360" i="2" s="1"/>
  <c r="P9" i="2"/>
  <c r="P27" i="2"/>
  <c r="P41" i="2"/>
  <c r="P57" i="2"/>
  <c r="P75" i="2"/>
  <c r="P91" i="2"/>
  <c r="P105" i="2"/>
  <c r="P123" i="2"/>
  <c r="Q123" i="2" s="1"/>
  <c r="P139" i="2"/>
  <c r="P155" i="2"/>
  <c r="P173" i="2"/>
  <c r="P186" i="2"/>
  <c r="P200" i="2"/>
  <c r="P215" i="2"/>
  <c r="P228" i="2"/>
  <c r="P241" i="2"/>
  <c r="P257" i="2"/>
  <c r="P269" i="2"/>
  <c r="P283" i="2"/>
  <c r="P298" i="2"/>
  <c r="P312" i="2"/>
  <c r="P324" i="2"/>
  <c r="P338" i="2"/>
  <c r="P349" i="2"/>
  <c r="P361" i="2"/>
  <c r="O12" i="2"/>
  <c r="O24" i="2"/>
  <c r="O35" i="2"/>
  <c r="O47" i="2"/>
  <c r="O60" i="2"/>
  <c r="O72" i="2"/>
  <c r="O83" i="2"/>
  <c r="O96" i="2"/>
  <c r="O107" i="2"/>
  <c r="O119" i="2"/>
  <c r="O131" i="2"/>
  <c r="O144" i="2"/>
  <c r="Q144" i="2" s="1"/>
  <c r="O155" i="2"/>
  <c r="O168" i="2"/>
  <c r="Q168" i="2" s="1"/>
  <c r="O179" i="2"/>
  <c r="O191" i="2"/>
  <c r="O202" i="2"/>
  <c r="O215" i="2"/>
  <c r="O226" i="2"/>
  <c r="O236" i="2"/>
  <c r="O247" i="2"/>
  <c r="O257" i="2"/>
  <c r="O267" i="2"/>
  <c r="Q267" i="2" s="1"/>
  <c r="O278" i="2"/>
  <c r="Q278" i="2" s="1"/>
  <c r="O288" i="2"/>
  <c r="Q288" i="2" s="1"/>
  <c r="O299" i="2"/>
  <c r="O310" i="2"/>
  <c r="O320" i="2"/>
  <c r="Q320" i="2" s="1"/>
  <c r="O330" i="2"/>
  <c r="O340" i="2"/>
  <c r="O351" i="2"/>
  <c r="O361" i="2"/>
  <c r="Q361" i="2" s="1"/>
  <c r="P12" i="2"/>
  <c r="P28" i="2"/>
  <c r="P42" i="2"/>
  <c r="P60" i="2"/>
  <c r="P76" i="2"/>
  <c r="P92" i="2"/>
  <c r="P111" i="2"/>
  <c r="P124" i="2"/>
  <c r="P140" i="2"/>
  <c r="P159" i="2"/>
  <c r="Q159" i="2" s="1"/>
  <c r="P175" i="2"/>
  <c r="P187" i="2"/>
  <c r="P203" i="2"/>
  <c r="P216" i="2"/>
  <c r="P229" i="2"/>
  <c r="P245" i="2"/>
  <c r="P258" i="2"/>
  <c r="P271" i="2"/>
  <c r="P287" i="2"/>
  <c r="P300" i="2"/>
  <c r="Q300" i="2" s="1"/>
  <c r="P313" i="2"/>
  <c r="P328" i="2"/>
  <c r="P339" i="2"/>
  <c r="P351" i="2"/>
  <c r="P362" i="2"/>
  <c r="O14" i="2"/>
  <c r="Q14" i="2" s="1"/>
  <c r="O25" i="2"/>
  <c r="O36" i="2"/>
  <c r="O50" i="2"/>
  <c r="O62" i="2"/>
  <c r="O73" i="2"/>
  <c r="O86" i="2"/>
  <c r="Q86" i="2" s="1"/>
  <c r="O97" i="2"/>
  <c r="O108" i="2"/>
  <c r="O120" i="2"/>
  <c r="O134" i="2"/>
  <c r="O145" i="2"/>
  <c r="Q145" i="2" s="1"/>
  <c r="O156" i="2"/>
  <c r="O169" i="2"/>
  <c r="O180" i="2"/>
  <c r="Q180" i="2" s="1"/>
  <c r="O192" i="2"/>
  <c r="O204" i="2"/>
  <c r="O217" i="2"/>
  <c r="Q217" i="2" s="1"/>
  <c r="O227" i="2"/>
  <c r="O238" i="2"/>
  <c r="Q238" i="2" s="1"/>
  <c r="O248" i="2"/>
  <c r="O258" i="2"/>
  <c r="O268" i="2"/>
  <c r="Q268" i="2" s="1"/>
  <c r="O279" i="2"/>
  <c r="O290" i="2"/>
  <c r="Q290" i="2" s="1"/>
  <c r="P15" i="2"/>
  <c r="P31" i="2"/>
  <c r="Q31" i="2" s="1"/>
  <c r="P49" i="2"/>
  <c r="P65" i="2"/>
  <c r="P79" i="2"/>
  <c r="P97" i="2"/>
  <c r="P113" i="2"/>
  <c r="P129" i="2"/>
  <c r="P147" i="2"/>
  <c r="P161" i="2"/>
  <c r="P177" i="2"/>
  <c r="P193" i="2"/>
  <c r="P205" i="2"/>
  <c r="P219" i="2"/>
  <c r="P234" i="2"/>
  <c r="P248" i="2"/>
  <c r="P260" i="2"/>
  <c r="P276" i="2"/>
  <c r="P289" i="2"/>
  <c r="P303" i="2"/>
  <c r="P319" i="2"/>
  <c r="P330" i="2"/>
  <c r="P341" i="2"/>
  <c r="P353" i="2"/>
  <c r="P4" i="2"/>
  <c r="O16" i="2"/>
  <c r="O28" i="2"/>
  <c r="O41" i="2"/>
  <c r="O52" i="2"/>
  <c r="O64" i="2"/>
  <c r="O76" i="2"/>
  <c r="O88" i="2"/>
  <c r="O99" i="2"/>
  <c r="O113" i="2"/>
  <c r="O124" i="2"/>
  <c r="O136" i="2"/>
  <c r="O147" i="2"/>
  <c r="O160" i="2"/>
  <c r="O171" i="2"/>
  <c r="Q171" i="2" s="1"/>
  <c r="O183" i="2"/>
  <c r="O196" i="2"/>
  <c r="O208" i="2"/>
  <c r="O219" i="2"/>
  <c r="O230" i="2"/>
  <c r="O240" i="2"/>
  <c r="O250" i="2"/>
  <c r="Q250" i="2" s="1"/>
  <c r="O260" i="2"/>
  <c r="O272" i="2"/>
  <c r="O282" i="2"/>
  <c r="O292" i="2"/>
  <c r="O303" i="2"/>
  <c r="O313" i="2"/>
  <c r="O323" i="2"/>
  <c r="O334" i="2"/>
  <c r="Q334" i="2" s="1"/>
  <c r="O345" i="2"/>
  <c r="Q345" i="2" s="1"/>
  <c r="O355" i="2"/>
  <c r="Q355" i="2" s="1"/>
  <c r="J361" i="2"/>
  <c r="J353" i="2"/>
  <c r="J345" i="2"/>
  <c r="J337" i="2"/>
  <c r="J329" i="2"/>
  <c r="J321" i="2"/>
  <c r="J313" i="2"/>
  <c r="J305" i="2"/>
  <c r="J297" i="2"/>
  <c r="J289" i="2"/>
  <c r="J281" i="2"/>
  <c r="J330" i="2"/>
  <c r="J178" i="2"/>
  <c r="J26" i="2"/>
  <c r="O356" i="2"/>
  <c r="Q356" i="2" s="1"/>
  <c r="O336" i="2"/>
  <c r="O314" i="2"/>
  <c r="O294" i="2"/>
  <c r="O264" i="2"/>
  <c r="O239" i="2"/>
  <c r="O209" i="2"/>
  <c r="Q209" i="2" s="1"/>
  <c r="O175" i="2"/>
  <c r="O146" i="2"/>
  <c r="Q146" i="2" s="1"/>
  <c r="O114" i="2"/>
  <c r="O79" i="2"/>
  <c r="O51" i="2"/>
  <c r="O18" i="2"/>
  <c r="P344" i="2"/>
  <c r="P314" i="2"/>
  <c r="P277" i="2"/>
  <c r="P237" i="2"/>
  <c r="P204" i="2"/>
  <c r="P164" i="2"/>
  <c r="P115" i="2"/>
  <c r="P77" i="2"/>
  <c r="P32" i="2"/>
  <c r="J360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306" i="2"/>
  <c r="J162" i="2"/>
  <c r="J10" i="2"/>
  <c r="O354" i="2"/>
  <c r="O332" i="2"/>
  <c r="O312" i="2"/>
  <c r="O291" i="2"/>
  <c r="O263" i="2"/>
  <c r="O232" i="2"/>
  <c r="Q232" i="2" s="1"/>
  <c r="O207" i="2"/>
  <c r="O172" i="2"/>
  <c r="O138" i="2"/>
  <c r="O110" i="2"/>
  <c r="Q110" i="2" s="1"/>
  <c r="O78" i="2"/>
  <c r="Q78" i="2" s="1"/>
  <c r="O43" i="2"/>
  <c r="O15" i="2"/>
  <c r="P343" i="2"/>
  <c r="Q343" i="2" s="1"/>
  <c r="P307" i="2"/>
  <c r="P273" i="2"/>
  <c r="Q273" i="2" s="1"/>
  <c r="P236" i="2"/>
  <c r="P195" i="2"/>
  <c r="P160" i="2"/>
  <c r="P114" i="2"/>
  <c r="P67" i="2"/>
  <c r="P2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298" i="2"/>
  <c r="O352" i="2"/>
  <c r="Q352" i="2" s="1"/>
  <c r="O331" i="2"/>
  <c r="O311" i="2"/>
  <c r="O284" i="2"/>
  <c r="Q284" i="2" s="1"/>
  <c r="O259" i="2"/>
  <c r="O231" i="2"/>
  <c r="O199" i="2"/>
  <c r="O170" i="2"/>
  <c r="O137" i="2"/>
  <c r="Q137" i="2" s="1"/>
  <c r="O104" i="2"/>
  <c r="O74" i="2"/>
  <c r="Q74" i="2" s="1"/>
  <c r="O42" i="2"/>
  <c r="O8" i="2"/>
  <c r="Q8" i="2" s="1"/>
  <c r="P340" i="2"/>
  <c r="P304" i="2"/>
  <c r="P266" i="2"/>
  <c r="P231" i="2"/>
  <c r="P194" i="2"/>
  <c r="P149" i="2"/>
  <c r="P112" i="2"/>
  <c r="P66" i="2"/>
  <c r="P19" i="2"/>
  <c r="J50" i="2"/>
  <c r="J18" i="2"/>
  <c r="J98" i="2"/>
  <c r="J358" i="2"/>
  <c r="J350" i="2"/>
  <c r="J342" i="2"/>
  <c r="J334" i="2"/>
  <c r="J326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J266" i="2"/>
  <c r="J114" i="2"/>
  <c r="O347" i="2"/>
  <c r="O327" i="2"/>
  <c r="Q327" i="2" s="1"/>
  <c r="O305" i="2"/>
  <c r="O283" i="2"/>
  <c r="O254" i="2"/>
  <c r="O228" i="2"/>
  <c r="Q228" i="2" s="1"/>
  <c r="O198" i="2"/>
  <c r="O162" i="2"/>
  <c r="O135" i="2"/>
  <c r="Q135" i="2" s="1"/>
  <c r="O102" i="2"/>
  <c r="O67" i="2"/>
  <c r="O40" i="2"/>
  <c r="O6" i="2"/>
  <c r="P332" i="2"/>
  <c r="P301" i="2"/>
  <c r="P261" i="2"/>
  <c r="P224" i="2"/>
  <c r="P188" i="2"/>
  <c r="P148" i="2"/>
  <c r="P101" i="2"/>
  <c r="P64" i="2"/>
  <c r="P18" i="2"/>
  <c r="J250" i="2"/>
  <c r="J106" i="2"/>
  <c r="Q346" i="2"/>
  <c r="O324" i="2"/>
  <c r="O304" i="2"/>
  <c r="O281" i="2"/>
  <c r="Q281" i="2" s="1"/>
  <c r="O251" i="2"/>
  <c r="Q251" i="2" s="1"/>
  <c r="O222" i="2"/>
  <c r="O193" i="2"/>
  <c r="O161" i="2"/>
  <c r="Q161" i="2" s="1"/>
  <c r="O127" i="2"/>
  <c r="O98" i="2"/>
  <c r="Q98" i="2" s="1"/>
  <c r="O65" i="2"/>
  <c r="O32" i="2"/>
  <c r="P364" i="2"/>
  <c r="Q364" i="2" s="1"/>
  <c r="P331" i="2"/>
  <c r="P292" i="2"/>
  <c r="P259" i="2"/>
  <c r="P220" i="2"/>
  <c r="Q220" i="2" s="1"/>
  <c r="P183" i="2"/>
  <c r="P141" i="2"/>
  <c r="P100" i="2"/>
  <c r="P51" i="2"/>
  <c r="P13" i="2"/>
  <c r="J322" i="2"/>
  <c r="J258" i="2"/>
  <c r="J194" i="2"/>
  <c r="J130" i="2"/>
  <c r="J66" i="2"/>
  <c r="J34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J4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N275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279" i="2"/>
  <c r="N271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M307" i="2"/>
  <c r="N307" i="2" s="1"/>
  <c r="M299" i="2"/>
  <c r="N299" i="2" s="1"/>
  <c r="M283" i="2"/>
  <c r="N283" i="2" s="1"/>
  <c r="M267" i="2"/>
  <c r="N267" i="2" s="1"/>
  <c r="M360" i="2"/>
  <c r="N360" i="2" s="1"/>
  <c r="M352" i="2"/>
  <c r="N352" i="2" s="1"/>
  <c r="M344" i="2"/>
  <c r="N344" i="2" s="1"/>
  <c r="M336" i="2"/>
  <c r="N336" i="2" s="1"/>
  <c r="M328" i="2"/>
  <c r="N328" i="2" s="1"/>
  <c r="M296" i="2"/>
  <c r="N296" i="2" s="1"/>
  <c r="M264" i="2"/>
  <c r="N264" i="2" s="1"/>
  <c r="M359" i="2"/>
  <c r="N359" i="2" s="1"/>
  <c r="M351" i="2"/>
  <c r="N351" i="2" s="1"/>
  <c r="M343" i="2"/>
  <c r="N343" i="2" s="1"/>
  <c r="M335" i="2"/>
  <c r="N335" i="2" s="1"/>
  <c r="M327" i="2"/>
  <c r="N327" i="2" s="1"/>
  <c r="M319" i="2"/>
  <c r="N319" i="2" s="1"/>
  <c r="K4" i="2"/>
  <c r="L4" i="2" s="1"/>
  <c r="M318" i="2"/>
  <c r="N318" i="2" s="1"/>
  <c r="M254" i="2"/>
  <c r="N254" i="2" s="1"/>
  <c r="M230" i="2"/>
  <c r="N230" i="2" s="1"/>
  <c r="M214" i="2"/>
  <c r="N214" i="2" s="1"/>
  <c r="M206" i="2"/>
  <c r="N206" i="2" s="1"/>
  <c r="M190" i="2"/>
  <c r="N190" i="2" s="1"/>
  <c r="M166" i="2"/>
  <c r="N166" i="2" s="1"/>
  <c r="M158" i="2"/>
  <c r="N158" i="2" s="1"/>
  <c r="M150" i="2"/>
  <c r="N150" i="2" s="1"/>
  <c r="M126" i="2"/>
  <c r="N126" i="2" s="1"/>
  <c r="M102" i="2"/>
  <c r="N102" i="2" s="1"/>
  <c r="M86" i="2"/>
  <c r="N86" i="2" s="1"/>
  <c r="M62" i="2"/>
  <c r="N62" i="2" s="1"/>
  <c r="M54" i="2"/>
  <c r="N54" i="2" s="1"/>
  <c r="M125" i="2"/>
  <c r="N125" i="2" s="1"/>
  <c r="M117" i="2"/>
  <c r="N117" i="2" s="1"/>
  <c r="M109" i="2"/>
  <c r="N109" i="2" s="1"/>
  <c r="M85" i="2"/>
  <c r="N85" i="2" s="1"/>
  <c r="M77" i="2"/>
  <c r="N77" i="2" s="1"/>
  <c r="M69" i="2"/>
  <c r="N69" i="2" s="1"/>
  <c r="M61" i="2"/>
  <c r="N61" i="2" s="1"/>
  <c r="M53" i="2"/>
  <c r="N53" i="2" s="1"/>
  <c r="M45" i="2"/>
  <c r="N45" i="2" s="1"/>
  <c r="M21" i="2"/>
  <c r="N21" i="2" s="1"/>
  <c r="M13" i="2"/>
  <c r="N13" i="2" s="1"/>
  <c r="K107" i="2"/>
  <c r="L107" i="2" s="1"/>
  <c r="K99" i="2"/>
  <c r="L99" i="2" s="1"/>
  <c r="K91" i="2"/>
  <c r="L91" i="2" s="1"/>
  <c r="K83" i="2"/>
  <c r="L83" i="2" s="1"/>
  <c r="K75" i="2"/>
  <c r="L75" i="2" s="1"/>
  <c r="K67" i="2"/>
  <c r="L67" i="2" s="1"/>
  <c r="K59" i="2"/>
  <c r="L59" i="2" s="1"/>
  <c r="K51" i="2"/>
  <c r="L51" i="2" s="1"/>
  <c r="K43" i="2"/>
  <c r="L43" i="2" s="1"/>
  <c r="K35" i="2"/>
  <c r="L35" i="2" s="1"/>
  <c r="K27" i="2"/>
  <c r="L27" i="2" s="1"/>
  <c r="K19" i="2"/>
  <c r="L19" i="2" s="1"/>
  <c r="K11" i="2"/>
  <c r="L11" i="2" s="1"/>
  <c r="K361" i="2"/>
  <c r="L361" i="2" s="1"/>
  <c r="K353" i="2"/>
  <c r="L353" i="2" s="1"/>
  <c r="K345" i="2"/>
  <c r="L345" i="2" s="1"/>
  <c r="K337" i="2"/>
  <c r="L337" i="2" s="1"/>
  <c r="K329" i="2"/>
  <c r="L329" i="2" s="1"/>
  <c r="K309" i="2"/>
  <c r="L309" i="2" s="1"/>
  <c r="K246" i="2"/>
  <c r="L246" i="2" s="1"/>
  <c r="K227" i="2"/>
  <c r="L227" i="2" s="1"/>
  <c r="K195" i="2"/>
  <c r="L195" i="2" s="1"/>
  <c r="K163" i="2"/>
  <c r="L163" i="2" s="1"/>
  <c r="K131" i="2"/>
  <c r="L131" i="2" s="1"/>
  <c r="K322" i="2"/>
  <c r="L322" i="2" s="1"/>
  <c r="K314" i="2"/>
  <c r="L314" i="2" s="1"/>
  <c r="K306" i="2"/>
  <c r="L306" i="2" s="1"/>
  <c r="K298" i="2"/>
  <c r="L298" i="2" s="1"/>
  <c r="K290" i="2"/>
  <c r="L290" i="2" s="1"/>
  <c r="K282" i="2"/>
  <c r="L282" i="2" s="1"/>
  <c r="K274" i="2"/>
  <c r="L274" i="2" s="1"/>
  <c r="K266" i="2"/>
  <c r="L266" i="2" s="1"/>
  <c r="K258" i="2"/>
  <c r="L258" i="2" s="1"/>
  <c r="K250" i="2"/>
  <c r="L250" i="2" s="1"/>
  <c r="K242" i="2"/>
  <c r="L242" i="2" s="1"/>
  <c r="K234" i="2"/>
  <c r="L234" i="2" s="1"/>
  <c r="K226" i="2"/>
  <c r="L226" i="2" s="1"/>
  <c r="K218" i="2"/>
  <c r="L218" i="2" s="1"/>
  <c r="K210" i="2"/>
  <c r="L210" i="2" s="1"/>
  <c r="K202" i="2"/>
  <c r="L202" i="2" s="1"/>
  <c r="K194" i="2"/>
  <c r="L194" i="2" s="1"/>
  <c r="K186" i="2"/>
  <c r="L186" i="2" s="1"/>
  <c r="K178" i="2"/>
  <c r="L178" i="2" s="1"/>
  <c r="K170" i="2"/>
  <c r="L170" i="2" s="1"/>
  <c r="K162" i="2"/>
  <c r="L162" i="2" s="1"/>
  <c r="K154" i="2"/>
  <c r="L154" i="2" s="1"/>
  <c r="K146" i="2"/>
  <c r="L146" i="2" s="1"/>
  <c r="K138" i="2"/>
  <c r="L138" i="2" s="1"/>
  <c r="K130" i="2"/>
  <c r="L130" i="2" s="1"/>
  <c r="K122" i="2"/>
  <c r="L122" i="2" s="1"/>
  <c r="K114" i="2"/>
  <c r="L114" i="2" s="1"/>
  <c r="K106" i="2"/>
  <c r="L106" i="2" s="1"/>
  <c r="K98" i="2"/>
  <c r="L98" i="2" s="1"/>
  <c r="K90" i="2"/>
  <c r="L90" i="2" s="1"/>
  <c r="K82" i="2"/>
  <c r="L82" i="2" s="1"/>
  <c r="K74" i="2"/>
  <c r="L74" i="2" s="1"/>
  <c r="K66" i="2"/>
  <c r="L66" i="2" s="1"/>
  <c r="K58" i="2"/>
  <c r="L58" i="2" s="1"/>
  <c r="K50" i="2"/>
  <c r="L50" i="2" s="1"/>
  <c r="K42" i="2"/>
  <c r="L42" i="2" s="1"/>
  <c r="K34" i="2"/>
  <c r="L34" i="2" s="1"/>
  <c r="K26" i="2"/>
  <c r="L26" i="2" s="1"/>
  <c r="K18" i="2"/>
  <c r="L18" i="2" s="1"/>
  <c r="K10" i="2"/>
  <c r="L10" i="2" s="1"/>
  <c r="K308" i="2"/>
  <c r="L308" i="2" s="1"/>
  <c r="K280" i="2"/>
  <c r="L280" i="2" s="1"/>
  <c r="K245" i="2"/>
  <c r="L245" i="2" s="1"/>
  <c r="K221" i="2"/>
  <c r="L221" i="2" s="1"/>
  <c r="K189" i="2"/>
  <c r="L189" i="2" s="1"/>
  <c r="K157" i="2"/>
  <c r="L157" i="2" s="1"/>
  <c r="K321" i="2"/>
  <c r="L321" i="2" s="1"/>
  <c r="K313" i="2"/>
  <c r="L313" i="2" s="1"/>
  <c r="K305" i="2"/>
  <c r="L305" i="2" s="1"/>
  <c r="K297" i="2"/>
  <c r="L297" i="2" s="1"/>
  <c r="K289" i="2"/>
  <c r="L289" i="2" s="1"/>
  <c r="K281" i="2"/>
  <c r="L281" i="2" s="1"/>
  <c r="K273" i="2"/>
  <c r="L273" i="2" s="1"/>
  <c r="K265" i="2"/>
  <c r="L265" i="2" s="1"/>
  <c r="K257" i="2"/>
  <c r="L257" i="2" s="1"/>
  <c r="K249" i="2"/>
  <c r="L249" i="2" s="1"/>
  <c r="K241" i="2"/>
  <c r="L241" i="2" s="1"/>
  <c r="K233" i="2"/>
  <c r="L233" i="2" s="1"/>
  <c r="K225" i="2"/>
  <c r="L225" i="2" s="1"/>
  <c r="K217" i="2"/>
  <c r="L217" i="2" s="1"/>
  <c r="K209" i="2"/>
  <c r="L209" i="2" s="1"/>
  <c r="K201" i="2"/>
  <c r="L201" i="2" s="1"/>
  <c r="K193" i="2"/>
  <c r="L193" i="2" s="1"/>
  <c r="K185" i="2"/>
  <c r="L185" i="2" s="1"/>
  <c r="K177" i="2"/>
  <c r="L177" i="2" s="1"/>
  <c r="K169" i="2"/>
  <c r="L169" i="2" s="1"/>
  <c r="K161" i="2"/>
  <c r="L161" i="2" s="1"/>
  <c r="K153" i="2"/>
  <c r="L153" i="2" s="1"/>
  <c r="K145" i="2"/>
  <c r="L145" i="2" s="1"/>
  <c r="K137" i="2"/>
  <c r="L137" i="2" s="1"/>
  <c r="K129" i="2"/>
  <c r="L129" i="2" s="1"/>
  <c r="K121" i="2"/>
  <c r="L121" i="2" s="1"/>
  <c r="K113" i="2"/>
  <c r="L113" i="2" s="1"/>
  <c r="K105" i="2"/>
  <c r="L105" i="2" s="1"/>
  <c r="K97" i="2"/>
  <c r="L97" i="2" s="1"/>
  <c r="K89" i="2"/>
  <c r="L89" i="2" s="1"/>
  <c r="K81" i="2"/>
  <c r="L81" i="2" s="1"/>
  <c r="K73" i="2"/>
  <c r="L73" i="2" s="1"/>
  <c r="K65" i="2"/>
  <c r="L65" i="2" s="1"/>
  <c r="K57" i="2"/>
  <c r="L57" i="2" s="1"/>
  <c r="K49" i="2"/>
  <c r="L49" i="2" s="1"/>
  <c r="K41" i="2"/>
  <c r="L41" i="2" s="1"/>
  <c r="K33" i="2"/>
  <c r="L33" i="2" s="1"/>
  <c r="K25" i="2"/>
  <c r="L25" i="2" s="1"/>
  <c r="K17" i="2"/>
  <c r="L17" i="2" s="1"/>
  <c r="K9" i="2"/>
  <c r="L9" i="2" s="1"/>
  <c r="K317" i="2"/>
  <c r="L317" i="2" s="1"/>
  <c r="K294" i="2"/>
  <c r="L294" i="2" s="1"/>
  <c r="K278" i="2"/>
  <c r="L278" i="2" s="1"/>
  <c r="K262" i="2"/>
  <c r="L262" i="2" s="1"/>
  <c r="K243" i="2"/>
  <c r="L243" i="2" s="1"/>
  <c r="K219" i="2"/>
  <c r="L219" i="2" s="1"/>
  <c r="K187" i="2"/>
  <c r="L187" i="2" s="1"/>
  <c r="K155" i="2"/>
  <c r="L155" i="2" s="1"/>
  <c r="K123" i="2"/>
  <c r="L123" i="2" s="1"/>
  <c r="K256" i="2"/>
  <c r="L256" i="2" s="1"/>
  <c r="K248" i="2"/>
  <c r="L248" i="2" s="1"/>
  <c r="K240" i="2"/>
  <c r="L240" i="2" s="1"/>
  <c r="K232" i="2"/>
  <c r="L232" i="2" s="1"/>
  <c r="K224" i="2"/>
  <c r="L224" i="2" s="1"/>
  <c r="K216" i="2"/>
  <c r="L216" i="2" s="1"/>
  <c r="K208" i="2"/>
  <c r="L208" i="2" s="1"/>
  <c r="K200" i="2"/>
  <c r="L200" i="2" s="1"/>
  <c r="K192" i="2"/>
  <c r="L192" i="2" s="1"/>
  <c r="K184" i="2"/>
  <c r="L184" i="2" s="1"/>
  <c r="K176" i="2"/>
  <c r="L176" i="2" s="1"/>
  <c r="K168" i="2"/>
  <c r="L168" i="2" s="1"/>
  <c r="K160" i="2"/>
  <c r="L160" i="2" s="1"/>
  <c r="K152" i="2"/>
  <c r="L152" i="2" s="1"/>
  <c r="K144" i="2"/>
  <c r="L144" i="2" s="1"/>
  <c r="K136" i="2"/>
  <c r="L136" i="2" s="1"/>
  <c r="K128" i="2"/>
  <c r="L128" i="2" s="1"/>
  <c r="K120" i="2"/>
  <c r="L120" i="2" s="1"/>
  <c r="K112" i="2"/>
  <c r="L112" i="2" s="1"/>
  <c r="K104" i="2"/>
  <c r="L104" i="2" s="1"/>
  <c r="K96" i="2"/>
  <c r="L96" i="2" s="1"/>
  <c r="K88" i="2"/>
  <c r="L88" i="2" s="1"/>
  <c r="K80" i="2"/>
  <c r="L80" i="2" s="1"/>
  <c r="K72" i="2"/>
  <c r="L72" i="2" s="1"/>
  <c r="K64" i="2"/>
  <c r="L64" i="2" s="1"/>
  <c r="K56" i="2"/>
  <c r="L56" i="2" s="1"/>
  <c r="K48" i="2"/>
  <c r="L48" i="2" s="1"/>
  <c r="K40" i="2"/>
  <c r="L40" i="2" s="1"/>
  <c r="K32" i="2"/>
  <c r="L32" i="2" s="1"/>
  <c r="K24" i="2"/>
  <c r="L24" i="2" s="1"/>
  <c r="K16" i="2"/>
  <c r="L16" i="2" s="1"/>
  <c r="K8" i="2"/>
  <c r="L8" i="2" s="1"/>
  <c r="K358" i="2"/>
  <c r="L358" i="2" s="1"/>
  <c r="K350" i="2"/>
  <c r="L350" i="2" s="1"/>
  <c r="K342" i="2"/>
  <c r="L342" i="2" s="1"/>
  <c r="K334" i="2"/>
  <c r="L334" i="2" s="1"/>
  <c r="K326" i="2"/>
  <c r="L326" i="2" s="1"/>
  <c r="K316" i="2"/>
  <c r="L316" i="2" s="1"/>
  <c r="K304" i="2"/>
  <c r="L304" i="2" s="1"/>
  <c r="K293" i="2"/>
  <c r="L293" i="2" s="1"/>
  <c r="K277" i="2"/>
  <c r="L277" i="2" s="1"/>
  <c r="K261" i="2"/>
  <c r="L261" i="2" s="1"/>
  <c r="K238" i="2"/>
  <c r="L238" i="2" s="1"/>
  <c r="K213" i="2"/>
  <c r="L213" i="2" s="1"/>
  <c r="K181" i="2"/>
  <c r="L181" i="2" s="1"/>
  <c r="K149" i="2"/>
  <c r="L149" i="2" s="1"/>
  <c r="K222" i="2"/>
  <c r="L222" i="2" s="1"/>
  <c r="K295" i="2"/>
  <c r="L295" i="2" s="1"/>
  <c r="K287" i="2"/>
  <c r="L287" i="2" s="1"/>
  <c r="K279" i="2"/>
  <c r="L279" i="2" s="1"/>
  <c r="K271" i="2"/>
  <c r="L271" i="2" s="1"/>
  <c r="K263" i="2"/>
  <c r="L263" i="2" s="1"/>
  <c r="K255" i="2"/>
  <c r="L255" i="2" s="1"/>
  <c r="K247" i="2"/>
  <c r="L247" i="2" s="1"/>
  <c r="K239" i="2"/>
  <c r="L239" i="2" s="1"/>
  <c r="K231" i="2"/>
  <c r="L231" i="2" s="1"/>
  <c r="K223" i="2"/>
  <c r="L223" i="2" s="1"/>
  <c r="K215" i="2"/>
  <c r="L215" i="2" s="1"/>
  <c r="K207" i="2"/>
  <c r="L207" i="2" s="1"/>
  <c r="K199" i="2"/>
  <c r="L199" i="2" s="1"/>
  <c r="K191" i="2"/>
  <c r="L191" i="2" s="1"/>
  <c r="K183" i="2"/>
  <c r="L183" i="2" s="1"/>
  <c r="K175" i="2"/>
  <c r="L175" i="2" s="1"/>
  <c r="K167" i="2"/>
  <c r="L167" i="2" s="1"/>
  <c r="K159" i="2"/>
  <c r="L159" i="2" s="1"/>
  <c r="K151" i="2"/>
  <c r="L151" i="2" s="1"/>
  <c r="K143" i="2"/>
  <c r="L143" i="2" s="1"/>
  <c r="K135" i="2"/>
  <c r="L135" i="2" s="1"/>
  <c r="K127" i="2"/>
  <c r="L127" i="2" s="1"/>
  <c r="K119" i="2"/>
  <c r="L119" i="2" s="1"/>
  <c r="K111" i="2"/>
  <c r="L111" i="2" s="1"/>
  <c r="K103" i="2"/>
  <c r="L103" i="2" s="1"/>
  <c r="K95" i="2"/>
  <c r="L95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K7" i="2"/>
  <c r="L7" i="2" s="1"/>
  <c r="K5" i="2"/>
  <c r="L5" i="2" s="1"/>
  <c r="K357" i="2"/>
  <c r="L357" i="2" s="1"/>
  <c r="K349" i="2"/>
  <c r="L349" i="2" s="1"/>
  <c r="K341" i="2"/>
  <c r="L341" i="2" s="1"/>
  <c r="K333" i="2"/>
  <c r="L333" i="2" s="1"/>
  <c r="K325" i="2"/>
  <c r="L325" i="2" s="1"/>
  <c r="K315" i="2"/>
  <c r="L315" i="2" s="1"/>
  <c r="K303" i="2"/>
  <c r="L303" i="2" s="1"/>
  <c r="K291" i="2"/>
  <c r="L291" i="2" s="1"/>
  <c r="K275" i="2"/>
  <c r="L275" i="2" s="1"/>
  <c r="K259" i="2"/>
  <c r="L259" i="2" s="1"/>
  <c r="K237" i="2"/>
  <c r="L237" i="2" s="1"/>
  <c r="K211" i="2"/>
  <c r="L211" i="2" s="1"/>
  <c r="K179" i="2"/>
  <c r="L179" i="2" s="1"/>
  <c r="K147" i="2"/>
  <c r="L147" i="2" s="1"/>
  <c r="K115" i="2"/>
  <c r="L115" i="2" s="1"/>
  <c r="K198" i="2"/>
  <c r="L198" i="2" s="1"/>
  <c r="K182" i="2"/>
  <c r="L182" i="2" s="1"/>
  <c r="K174" i="2"/>
  <c r="L174" i="2" s="1"/>
  <c r="K142" i="2"/>
  <c r="L142" i="2" s="1"/>
  <c r="K134" i="2"/>
  <c r="L134" i="2" s="1"/>
  <c r="K118" i="2"/>
  <c r="L118" i="2" s="1"/>
  <c r="K110" i="2"/>
  <c r="L110" i="2" s="1"/>
  <c r="K94" i="2"/>
  <c r="L94" i="2" s="1"/>
  <c r="K78" i="2"/>
  <c r="L78" i="2" s="1"/>
  <c r="K70" i="2"/>
  <c r="L70" i="2" s="1"/>
  <c r="K46" i="2"/>
  <c r="L46" i="2" s="1"/>
  <c r="K38" i="2"/>
  <c r="L38" i="2" s="1"/>
  <c r="K30" i="2"/>
  <c r="L30" i="2" s="1"/>
  <c r="K22" i="2"/>
  <c r="L22" i="2" s="1"/>
  <c r="K14" i="2"/>
  <c r="L14" i="2" s="1"/>
  <c r="K6" i="2"/>
  <c r="L6" i="2" s="1"/>
  <c r="K364" i="2"/>
  <c r="L364" i="2" s="1"/>
  <c r="K356" i="2"/>
  <c r="L356" i="2" s="1"/>
  <c r="K348" i="2"/>
  <c r="L348" i="2" s="1"/>
  <c r="K340" i="2"/>
  <c r="L340" i="2" s="1"/>
  <c r="K332" i="2"/>
  <c r="L332" i="2" s="1"/>
  <c r="K324" i="2"/>
  <c r="L324" i="2" s="1"/>
  <c r="K312" i="2"/>
  <c r="L312" i="2" s="1"/>
  <c r="K302" i="2"/>
  <c r="L302" i="2" s="1"/>
  <c r="K288" i="2"/>
  <c r="L288" i="2" s="1"/>
  <c r="K272" i="2"/>
  <c r="L272" i="2" s="1"/>
  <c r="K235" i="2"/>
  <c r="L235" i="2" s="1"/>
  <c r="K205" i="2"/>
  <c r="L205" i="2" s="1"/>
  <c r="K173" i="2"/>
  <c r="L173" i="2" s="1"/>
  <c r="K141" i="2"/>
  <c r="L141" i="2" s="1"/>
  <c r="K363" i="2"/>
  <c r="L363" i="2" s="1"/>
  <c r="K355" i="2"/>
  <c r="L355" i="2" s="1"/>
  <c r="K347" i="2"/>
  <c r="L347" i="2" s="1"/>
  <c r="K339" i="2"/>
  <c r="L339" i="2" s="1"/>
  <c r="K331" i="2"/>
  <c r="L331" i="2" s="1"/>
  <c r="K323" i="2"/>
  <c r="L323" i="2" s="1"/>
  <c r="K311" i="2"/>
  <c r="L311" i="2" s="1"/>
  <c r="K301" i="2"/>
  <c r="L301" i="2" s="1"/>
  <c r="K286" i="2"/>
  <c r="L286" i="2" s="1"/>
  <c r="K270" i="2"/>
  <c r="L270" i="2" s="1"/>
  <c r="K253" i="2"/>
  <c r="L253" i="2" s="1"/>
  <c r="K203" i="2"/>
  <c r="L203" i="2" s="1"/>
  <c r="K171" i="2"/>
  <c r="L171" i="2" s="1"/>
  <c r="K139" i="2"/>
  <c r="L139" i="2" s="1"/>
  <c r="K101" i="2"/>
  <c r="L101" i="2" s="1"/>
  <c r="K37" i="2"/>
  <c r="L37" i="2" s="1"/>
  <c r="K292" i="2"/>
  <c r="L292" i="2" s="1"/>
  <c r="K284" i="2"/>
  <c r="L284" i="2" s="1"/>
  <c r="K276" i="2"/>
  <c r="L276" i="2" s="1"/>
  <c r="K268" i="2"/>
  <c r="L268" i="2" s="1"/>
  <c r="K260" i="2"/>
  <c r="L260" i="2" s="1"/>
  <c r="K252" i="2"/>
  <c r="L252" i="2" s="1"/>
  <c r="K244" i="2"/>
  <c r="L244" i="2" s="1"/>
  <c r="K236" i="2"/>
  <c r="L236" i="2" s="1"/>
  <c r="K228" i="2"/>
  <c r="L228" i="2" s="1"/>
  <c r="K220" i="2"/>
  <c r="L220" i="2" s="1"/>
  <c r="K212" i="2"/>
  <c r="L212" i="2" s="1"/>
  <c r="K204" i="2"/>
  <c r="L204" i="2" s="1"/>
  <c r="K196" i="2"/>
  <c r="L196" i="2" s="1"/>
  <c r="K188" i="2"/>
  <c r="L188" i="2" s="1"/>
  <c r="K180" i="2"/>
  <c r="L180" i="2" s="1"/>
  <c r="K172" i="2"/>
  <c r="L172" i="2" s="1"/>
  <c r="K164" i="2"/>
  <c r="L164" i="2" s="1"/>
  <c r="K156" i="2"/>
  <c r="L156" i="2" s="1"/>
  <c r="K148" i="2"/>
  <c r="L148" i="2" s="1"/>
  <c r="K140" i="2"/>
  <c r="L140" i="2" s="1"/>
  <c r="K132" i="2"/>
  <c r="L132" i="2" s="1"/>
  <c r="K124" i="2"/>
  <c r="L124" i="2" s="1"/>
  <c r="K116" i="2"/>
  <c r="L116" i="2" s="1"/>
  <c r="K108" i="2"/>
  <c r="L108" i="2" s="1"/>
  <c r="K100" i="2"/>
  <c r="L100" i="2" s="1"/>
  <c r="K92" i="2"/>
  <c r="L92" i="2" s="1"/>
  <c r="K84" i="2"/>
  <c r="L84" i="2" s="1"/>
  <c r="K76" i="2"/>
  <c r="L76" i="2" s="1"/>
  <c r="K68" i="2"/>
  <c r="L68" i="2" s="1"/>
  <c r="K60" i="2"/>
  <c r="L60" i="2" s="1"/>
  <c r="K52" i="2"/>
  <c r="L52" i="2" s="1"/>
  <c r="K44" i="2"/>
  <c r="L44" i="2" s="1"/>
  <c r="K36" i="2"/>
  <c r="L36" i="2" s="1"/>
  <c r="K28" i="2"/>
  <c r="L28" i="2" s="1"/>
  <c r="K20" i="2"/>
  <c r="L20" i="2" s="1"/>
  <c r="K12" i="2"/>
  <c r="L12" i="2" s="1"/>
  <c r="K362" i="2"/>
  <c r="L362" i="2" s="1"/>
  <c r="K354" i="2"/>
  <c r="L354" i="2" s="1"/>
  <c r="K346" i="2"/>
  <c r="L346" i="2" s="1"/>
  <c r="K338" i="2"/>
  <c r="L338" i="2" s="1"/>
  <c r="K330" i="2"/>
  <c r="L330" i="2" s="1"/>
  <c r="K320" i="2"/>
  <c r="L320" i="2" s="1"/>
  <c r="K310" i="2"/>
  <c r="L310" i="2" s="1"/>
  <c r="K300" i="2"/>
  <c r="L300" i="2" s="1"/>
  <c r="K285" i="2"/>
  <c r="L285" i="2" s="1"/>
  <c r="K269" i="2"/>
  <c r="L269" i="2" s="1"/>
  <c r="K251" i="2"/>
  <c r="L251" i="2" s="1"/>
  <c r="K229" i="2"/>
  <c r="L229" i="2" s="1"/>
  <c r="K197" i="2"/>
  <c r="L197" i="2" s="1"/>
  <c r="K165" i="2"/>
  <c r="L165" i="2" s="1"/>
  <c r="K133" i="2"/>
  <c r="L133" i="2" s="1"/>
  <c r="K93" i="2"/>
  <c r="L93" i="2" s="1"/>
  <c r="K29" i="2"/>
  <c r="L29" i="2" s="1"/>
  <c r="T2" i="1"/>
  <c r="Y2" i="1" s="1"/>
  <c r="M5" i="1"/>
  <c r="O3" i="1" s="1"/>
  <c r="K5" i="1"/>
  <c r="J5" i="1"/>
  <c r="I5" i="1"/>
  <c r="I6" i="1"/>
  <c r="L5" i="1"/>
  <c r="M15" i="1"/>
  <c r="L29" i="1"/>
  <c r="L21" i="1"/>
  <c r="K15" i="1"/>
  <c r="L25" i="1"/>
  <c r="M28" i="1"/>
  <c r="M24" i="1"/>
  <c r="M19" i="1"/>
  <c r="K11" i="1"/>
  <c r="M27" i="1"/>
  <c r="M23" i="1"/>
  <c r="L19" i="1"/>
  <c r="M13" i="1"/>
  <c r="K9" i="1"/>
  <c r="L27" i="1"/>
  <c r="K19" i="1"/>
  <c r="M7" i="1"/>
  <c r="K27" i="1"/>
  <c r="K13" i="1"/>
  <c r="I23" i="1"/>
  <c r="M26" i="1"/>
  <c r="M22" i="1"/>
  <c r="L17" i="1"/>
  <c r="M11" i="1"/>
  <c r="L23" i="1"/>
  <c r="L13" i="1"/>
  <c r="I24" i="1"/>
  <c r="K23" i="1"/>
  <c r="M17" i="1"/>
  <c r="M29" i="1"/>
  <c r="M25" i="1"/>
  <c r="M21" i="1"/>
  <c r="K17" i="1"/>
  <c r="L11" i="1"/>
  <c r="K29" i="1"/>
  <c r="K25" i="1"/>
  <c r="K21" i="1"/>
  <c r="L15" i="1"/>
  <c r="M9" i="1"/>
  <c r="L9" i="1"/>
  <c r="L7" i="1"/>
  <c r="K7" i="1"/>
  <c r="I21" i="1"/>
  <c r="J29" i="1"/>
  <c r="J27" i="1"/>
  <c r="J25" i="1"/>
  <c r="J23" i="1"/>
  <c r="J21" i="1"/>
  <c r="J19" i="1"/>
  <c r="J17" i="1"/>
  <c r="J15" i="1"/>
  <c r="J13" i="1"/>
  <c r="J11" i="1"/>
  <c r="J9" i="1"/>
  <c r="J7" i="1"/>
  <c r="M20" i="1"/>
  <c r="M18" i="1"/>
  <c r="M16" i="1"/>
  <c r="M14" i="1"/>
  <c r="M12" i="1"/>
  <c r="M10" i="1"/>
  <c r="M8" i="1"/>
  <c r="M6" i="1"/>
  <c r="I15" i="1"/>
  <c r="L28" i="1"/>
  <c r="L26" i="1"/>
  <c r="L24" i="1"/>
  <c r="L22" i="1"/>
  <c r="L20" i="1"/>
  <c r="L18" i="1"/>
  <c r="L16" i="1"/>
  <c r="L14" i="1"/>
  <c r="L12" i="1"/>
  <c r="L10" i="1"/>
  <c r="L8" i="1"/>
  <c r="L6" i="1"/>
  <c r="K28" i="1"/>
  <c r="K26" i="1"/>
  <c r="K24" i="1"/>
  <c r="K22" i="1"/>
  <c r="K20" i="1"/>
  <c r="K18" i="1"/>
  <c r="K16" i="1"/>
  <c r="K14" i="1"/>
  <c r="K12" i="1"/>
  <c r="K10" i="1"/>
  <c r="K8" i="1"/>
  <c r="K6" i="1"/>
  <c r="J28" i="1"/>
  <c r="J26" i="1"/>
  <c r="J24" i="1"/>
  <c r="J22" i="1"/>
  <c r="J20" i="1"/>
  <c r="J18" i="1"/>
  <c r="J16" i="1"/>
  <c r="J14" i="1"/>
  <c r="J12" i="1"/>
  <c r="J10" i="1"/>
  <c r="J8" i="1"/>
  <c r="J6" i="1"/>
  <c r="I16" i="1"/>
  <c r="I13" i="1"/>
  <c r="I8" i="1"/>
  <c r="I29" i="1"/>
  <c r="P3" i="1" s="1"/>
  <c r="I7" i="1"/>
  <c r="I28" i="1"/>
  <c r="I20" i="1"/>
  <c r="I12" i="1"/>
  <c r="I27" i="1"/>
  <c r="I19" i="1"/>
  <c r="I11" i="1"/>
  <c r="I26" i="1"/>
  <c r="I18" i="1"/>
  <c r="I10" i="1"/>
  <c r="I25" i="1"/>
  <c r="I17" i="1"/>
  <c r="I9" i="1"/>
  <c r="I22" i="1"/>
  <c r="I14" i="1"/>
  <c r="Q249" i="2" l="1"/>
  <c r="Q156" i="2"/>
  <c r="Q72" i="2"/>
  <c r="Q91" i="2"/>
  <c r="Q207" i="2"/>
  <c r="Q187" i="2"/>
  <c r="Q186" i="2"/>
  <c r="Q363" i="2"/>
  <c r="Q263" i="2"/>
  <c r="Q37" i="2"/>
  <c r="Q192" i="2"/>
  <c r="Q206" i="2"/>
  <c r="Q32" i="2"/>
  <c r="Q311" i="2"/>
  <c r="Q154" i="2"/>
  <c r="Q332" i="2"/>
  <c r="Q18" i="2"/>
  <c r="Q264" i="2"/>
  <c r="Q303" i="2"/>
  <c r="Q28" i="2"/>
  <c r="Q50" i="2"/>
  <c r="Q60" i="2"/>
  <c r="Q339" i="2"/>
  <c r="Q256" i="2"/>
  <c r="Q348" i="2"/>
  <c r="Q81" i="2"/>
  <c r="Q316" i="2"/>
  <c r="Q243" i="2"/>
  <c r="Q163" i="2"/>
  <c r="Q80" i="2"/>
  <c r="Q94" i="2"/>
  <c r="Q20" i="2"/>
  <c r="Q317" i="2"/>
  <c r="Q253" i="2"/>
  <c r="Q61" i="2"/>
  <c r="Q226" i="2"/>
  <c r="Q222" i="2"/>
  <c r="Q88" i="2"/>
  <c r="Q299" i="2"/>
  <c r="Q165" i="2"/>
  <c r="Q347" i="2"/>
  <c r="Q42" i="2"/>
  <c r="Q202" i="2"/>
  <c r="Q107" i="2"/>
  <c r="Q118" i="2"/>
  <c r="Q23" i="2"/>
  <c r="Q128" i="2"/>
  <c r="Q304" i="2"/>
  <c r="Q291" i="2"/>
  <c r="Q286" i="2"/>
  <c r="Q350" i="2"/>
  <c r="Q176" i="2"/>
  <c r="Q260" i="2"/>
  <c r="Q76" i="2"/>
  <c r="Q297" i="2"/>
  <c r="Q306" i="2"/>
  <c r="Q223" i="2"/>
  <c r="Q353" i="2"/>
  <c r="Q122" i="2"/>
  <c r="Q38" i="2"/>
  <c r="Q203" i="2"/>
  <c r="Q130" i="2"/>
  <c r="Q57" i="2"/>
  <c r="Q349" i="2"/>
  <c r="Q285" i="2"/>
  <c r="Q157" i="2"/>
  <c r="Q162" i="2"/>
  <c r="Q182" i="2"/>
  <c r="Q65" i="2"/>
  <c r="Q104" i="2"/>
  <c r="Q43" i="2"/>
  <c r="Q240" i="2"/>
  <c r="Q169" i="2"/>
  <c r="Q73" i="2"/>
  <c r="Q351" i="2"/>
  <c r="Q190" i="2"/>
  <c r="Q9" i="2"/>
  <c r="Q324" i="2"/>
  <c r="Q230" i="2"/>
  <c r="Q62" i="2"/>
  <c r="Q257" i="2"/>
  <c r="Q82" i="2"/>
  <c r="Q127" i="2"/>
  <c r="Q254" i="2"/>
  <c r="Q219" i="2"/>
  <c r="Q124" i="2"/>
  <c r="Q330" i="2"/>
  <c r="Q247" i="2"/>
  <c r="Q167" i="2"/>
  <c r="Q189" i="2"/>
  <c r="Q283" i="2"/>
  <c r="Q138" i="2"/>
  <c r="Q354" i="2"/>
  <c r="Q294" i="2"/>
  <c r="Q208" i="2"/>
  <c r="Q16" i="2"/>
  <c r="Q227" i="2"/>
  <c r="Q36" i="2"/>
  <c r="Q246" i="2"/>
  <c r="Q58" i="2"/>
  <c r="Q338" i="2"/>
  <c r="Q255" i="2"/>
  <c r="Q68" i="2"/>
  <c r="Q11" i="2"/>
  <c r="Q117" i="2"/>
  <c r="Q53" i="2"/>
  <c r="Q54" i="2"/>
  <c r="Q295" i="2"/>
  <c r="Q193" i="2"/>
  <c r="Q67" i="2"/>
  <c r="Q305" i="2"/>
  <c r="Q231" i="2"/>
  <c r="Q172" i="2"/>
  <c r="Q79" i="2"/>
  <c r="Q314" i="2"/>
  <c r="Q196" i="2"/>
  <c r="Q99" i="2"/>
  <c r="Q120" i="2"/>
  <c r="Q25" i="2"/>
  <c r="Q310" i="2"/>
  <c r="Q131" i="2"/>
  <c r="Q35" i="2"/>
  <c r="Q235" i="2"/>
  <c r="Q142" i="2"/>
  <c r="Q46" i="2"/>
  <c r="Q244" i="2"/>
  <c r="Q152" i="2"/>
  <c r="Q59" i="2"/>
  <c r="Q102" i="2"/>
  <c r="Q336" i="2"/>
  <c r="Q108" i="2"/>
  <c r="Q119" i="2"/>
  <c r="Q24" i="2"/>
  <c r="Q308" i="2"/>
  <c r="Q318" i="2"/>
  <c r="Q233" i="2"/>
  <c r="Q216" i="2"/>
  <c r="Q139" i="2"/>
  <c r="Q279" i="2"/>
  <c r="Q97" i="2"/>
  <c r="Q33" i="2"/>
  <c r="Q280" i="2"/>
  <c r="Q221" i="2"/>
  <c r="Q321" i="2"/>
  <c r="Q12" i="2"/>
  <c r="Q29" i="2"/>
  <c r="C13" i="2"/>
  <c r="E13" i="2" s="1"/>
  <c r="Q15" i="2"/>
  <c r="Q175" i="2"/>
  <c r="Q160" i="2"/>
  <c r="Q64" i="2"/>
  <c r="Q191" i="2"/>
  <c r="Q96" i="2"/>
  <c r="Q287" i="2"/>
  <c r="Q296" i="2"/>
  <c r="Q344" i="2"/>
  <c r="Q271" i="2"/>
  <c r="Q195" i="2"/>
  <c r="Q111" i="2"/>
  <c r="Q27" i="2"/>
  <c r="Q194" i="2"/>
  <c r="Q121" i="2"/>
  <c r="Q48" i="2"/>
  <c r="Q341" i="2"/>
  <c r="Q277" i="2"/>
  <c r="Q213" i="2"/>
  <c r="Q149" i="2"/>
  <c r="Q21" i="2"/>
  <c r="Q87" i="2"/>
  <c r="Q315" i="2"/>
  <c r="Q198" i="2"/>
  <c r="Q331" i="2"/>
  <c r="Q323" i="2"/>
  <c r="Q147" i="2"/>
  <c r="Q52" i="2"/>
  <c r="Q258" i="2"/>
  <c r="Q179" i="2"/>
  <c r="Q83" i="2"/>
  <c r="Q276" i="2"/>
  <c r="Q95" i="2"/>
  <c r="Q200" i="2"/>
  <c r="Q105" i="2"/>
  <c r="Q335" i="2"/>
  <c r="Q262" i="2"/>
  <c r="Q184" i="2"/>
  <c r="Q100" i="2"/>
  <c r="Q17" i="2"/>
  <c r="Q185" i="2"/>
  <c r="Q112" i="2"/>
  <c r="Q39" i="2"/>
  <c r="Q333" i="2"/>
  <c r="Q269" i="2"/>
  <c r="Q205" i="2"/>
  <c r="Q141" i="2"/>
  <c r="Q77" i="2"/>
  <c r="Q13" i="2"/>
  <c r="Q115" i="2"/>
  <c r="Q337" i="2"/>
  <c r="Q312" i="2"/>
  <c r="Q239" i="2"/>
  <c r="Q313" i="2"/>
  <c r="Q136" i="2"/>
  <c r="Q41" i="2"/>
  <c r="Q248" i="2"/>
  <c r="Q340" i="2"/>
  <c r="Q266" i="2"/>
  <c r="Q275" i="2"/>
  <c r="Q188" i="2"/>
  <c r="Q92" i="2"/>
  <c r="Q326" i="2"/>
  <c r="Q252" i="2"/>
  <c r="Q90" i="2"/>
  <c r="Q7" i="2"/>
  <c r="Q103" i="2"/>
  <c r="Q30" i="2"/>
  <c r="Q325" i="2"/>
  <c r="Q261" i="2"/>
  <c r="Q197" i="2"/>
  <c r="Q69" i="2"/>
  <c r="Q5" i="2"/>
  <c r="Q150" i="2"/>
  <c r="Q358" i="2"/>
  <c r="Q6" i="2"/>
  <c r="Q170" i="2"/>
  <c r="Q155" i="2"/>
  <c r="Q265" i="2"/>
  <c r="Q177" i="2"/>
  <c r="Q125" i="2"/>
  <c r="Q40" i="2"/>
  <c r="Q199" i="2"/>
  <c r="Q51" i="2"/>
  <c r="Q292" i="2"/>
  <c r="Q113" i="2"/>
  <c r="Q134" i="2"/>
  <c r="Q236" i="2"/>
  <c r="Q47" i="2"/>
  <c r="Q164" i="2"/>
  <c r="Q307" i="2"/>
  <c r="Q234" i="2"/>
  <c r="Q70" i="2"/>
  <c r="Q84" i="2"/>
  <c r="Q309" i="2"/>
  <c r="Q245" i="2"/>
  <c r="Q181" i="2"/>
  <c r="Q210" i="2"/>
  <c r="Q282" i="2"/>
  <c r="Q319" i="2"/>
  <c r="Q328" i="2"/>
  <c r="Q56" i="2"/>
  <c r="Q298" i="2"/>
  <c r="Q225" i="2"/>
  <c r="Q143" i="2"/>
  <c r="Q148" i="2"/>
  <c r="Q75" i="2"/>
  <c r="Q4" i="2"/>
  <c r="Q301" i="2"/>
  <c r="Q237" i="2"/>
  <c r="Q173" i="2"/>
  <c r="Q109" i="2"/>
  <c r="Q241" i="2"/>
  <c r="Q259" i="2"/>
  <c r="Q114" i="2"/>
  <c r="Q272" i="2"/>
  <c r="Q183" i="2"/>
  <c r="Q204" i="2"/>
  <c r="Q215" i="2"/>
  <c r="Q224" i="2"/>
  <c r="Q129" i="2"/>
  <c r="Q140" i="2"/>
  <c r="Q362" i="2"/>
  <c r="Q289" i="2"/>
  <c r="Q132" i="2"/>
  <c r="Q49" i="2"/>
  <c r="Q212" i="2"/>
  <c r="Q66" i="2"/>
  <c r="Q357" i="2"/>
  <c r="Q293" i="2"/>
  <c r="Q229" i="2"/>
  <c r="Q101" i="2"/>
  <c r="Q19" i="2"/>
  <c r="Q270" i="2"/>
  <c r="R20" i="1"/>
  <c r="R5" i="1"/>
  <c r="R21" i="1"/>
  <c r="R11" i="1"/>
  <c r="R12" i="1"/>
  <c r="R24" i="1"/>
  <c r="R16" i="1"/>
  <c r="R6" i="1"/>
  <c r="R19" i="1"/>
  <c r="R7" i="1"/>
  <c r="R13" i="1"/>
  <c r="R27" i="1"/>
  <c r="R22" i="1"/>
  <c r="R14" i="1"/>
  <c r="R28" i="1"/>
  <c r="R10" i="1"/>
  <c r="R25" i="1"/>
  <c r="R17" i="1"/>
  <c r="R8" i="1"/>
  <c r="R9" i="1"/>
  <c r="R23" i="1"/>
  <c r="R26" i="1"/>
  <c r="R18" i="1"/>
  <c r="R15" i="1"/>
  <c r="R29" i="1"/>
  <c r="S29" i="1" l="1"/>
  <c r="X29" i="1" s="1"/>
  <c r="T29" i="1"/>
  <c r="Y29" i="1" s="1"/>
  <c r="V29" i="1"/>
  <c r="AA29" i="1" s="1"/>
  <c r="W29" i="1"/>
  <c r="AB29" i="1" s="1"/>
  <c r="U29" i="1"/>
  <c r="Z29" i="1" s="1"/>
  <c r="U20" i="1"/>
  <c r="Z20" i="1" s="1"/>
  <c r="V20" i="1"/>
  <c r="AA20" i="1" s="1"/>
  <c r="W20" i="1"/>
  <c r="AB20" i="1" s="1"/>
  <c r="S20" i="1"/>
  <c r="X20" i="1" s="1"/>
  <c r="T20" i="1"/>
  <c r="Y20" i="1" s="1"/>
  <c r="S6" i="1"/>
  <c r="X6" i="1" s="1"/>
  <c r="T6" i="1"/>
  <c r="Y6" i="1" s="1"/>
  <c r="U6" i="1"/>
  <c r="Z6" i="1" s="1"/>
  <c r="V6" i="1"/>
  <c r="AA6" i="1" s="1"/>
  <c r="W6" i="1"/>
  <c r="AB6" i="1" s="1"/>
  <c r="W18" i="1"/>
  <c r="AB18" i="1" s="1"/>
  <c r="S18" i="1"/>
  <c r="X18" i="1" s="1"/>
  <c r="T18" i="1"/>
  <c r="Y18" i="1" s="1"/>
  <c r="U18" i="1"/>
  <c r="Z18" i="1" s="1"/>
  <c r="V18" i="1"/>
  <c r="AA18" i="1" s="1"/>
  <c r="U28" i="1"/>
  <c r="Z28" i="1" s="1"/>
  <c r="V28" i="1"/>
  <c r="AA28" i="1" s="1"/>
  <c r="S28" i="1"/>
  <c r="X28" i="1" s="1"/>
  <c r="W28" i="1"/>
  <c r="AB28" i="1" s="1"/>
  <c r="T28" i="1"/>
  <c r="Y28" i="1" s="1"/>
  <c r="S16" i="1"/>
  <c r="X16" i="1" s="1"/>
  <c r="T16" i="1"/>
  <c r="Y16" i="1" s="1"/>
  <c r="U16" i="1"/>
  <c r="Z16" i="1" s="1"/>
  <c r="V16" i="1"/>
  <c r="AA16" i="1" s="1"/>
  <c r="W16" i="1"/>
  <c r="AB16" i="1" s="1"/>
  <c r="V7" i="1"/>
  <c r="AA7" i="1" s="1"/>
  <c r="W7" i="1"/>
  <c r="AB7" i="1" s="1"/>
  <c r="S7" i="1"/>
  <c r="X7" i="1" s="1"/>
  <c r="T7" i="1"/>
  <c r="Y7" i="1" s="1"/>
  <c r="U7" i="1"/>
  <c r="Z7" i="1" s="1"/>
  <c r="T25" i="1"/>
  <c r="Y25" i="1" s="1"/>
  <c r="U25" i="1"/>
  <c r="Z25" i="1" s="1"/>
  <c r="V25" i="1"/>
  <c r="AA25" i="1" s="1"/>
  <c r="W25" i="1"/>
  <c r="AB25" i="1" s="1"/>
  <c r="S25" i="1"/>
  <c r="X25" i="1" s="1"/>
  <c r="V15" i="1"/>
  <c r="AA15" i="1" s="1"/>
  <c r="W15" i="1"/>
  <c r="AB15" i="1" s="1"/>
  <c r="S15" i="1"/>
  <c r="X15" i="1" s="1"/>
  <c r="T15" i="1"/>
  <c r="Y15" i="1" s="1"/>
  <c r="U15" i="1"/>
  <c r="Z15" i="1" s="1"/>
  <c r="V23" i="1"/>
  <c r="AA23" i="1" s="1"/>
  <c r="W23" i="1"/>
  <c r="AB23" i="1" s="1"/>
  <c r="S23" i="1"/>
  <c r="X23" i="1" s="1"/>
  <c r="T23" i="1"/>
  <c r="Y23" i="1" s="1"/>
  <c r="U23" i="1"/>
  <c r="Z23" i="1" s="1"/>
  <c r="T9" i="1"/>
  <c r="Y9" i="1" s="1"/>
  <c r="U9" i="1"/>
  <c r="Z9" i="1" s="1"/>
  <c r="V9" i="1"/>
  <c r="AA9" i="1" s="1"/>
  <c r="W9" i="1"/>
  <c r="AB9" i="1" s="1"/>
  <c r="S9" i="1"/>
  <c r="X9" i="1" s="1"/>
  <c r="S27" i="1"/>
  <c r="X27" i="1" s="1"/>
  <c r="T27" i="1"/>
  <c r="Y27" i="1" s="1"/>
  <c r="U27" i="1"/>
  <c r="Z27" i="1" s="1"/>
  <c r="V27" i="1"/>
  <c r="AA27" i="1" s="1"/>
  <c r="W27" i="1"/>
  <c r="AB27" i="1" s="1"/>
  <c r="S11" i="1"/>
  <c r="X11" i="1" s="1"/>
  <c r="T11" i="1"/>
  <c r="Y11" i="1" s="1"/>
  <c r="U11" i="1"/>
  <c r="Z11" i="1" s="1"/>
  <c r="V11" i="1"/>
  <c r="AA11" i="1" s="1"/>
  <c r="W11" i="1"/>
  <c r="AB11" i="1" s="1"/>
  <c r="T17" i="1"/>
  <c r="Y17" i="1" s="1"/>
  <c r="U17" i="1"/>
  <c r="Z17" i="1" s="1"/>
  <c r="V17" i="1"/>
  <c r="AA17" i="1" s="1"/>
  <c r="W17" i="1"/>
  <c r="AB17" i="1" s="1"/>
  <c r="S17" i="1"/>
  <c r="X17" i="1" s="1"/>
  <c r="U5" i="1"/>
  <c r="Z5" i="1" s="1"/>
  <c r="V5" i="1"/>
  <c r="AA5" i="1" s="1"/>
  <c r="W5" i="1"/>
  <c r="AB5" i="1" s="1"/>
  <c r="T5" i="1"/>
  <c r="Y5" i="1" s="1"/>
  <c r="S19" i="1"/>
  <c r="X19" i="1" s="1"/>
  <c r="T19" i="1"/>
  <c r="Y19" i="1" s="1"/>
  <c r="U19" i="1"/>
  <c r="Z19" i="1" s="1"/>
  <c r="V19" i="1"/>
  <c r="AA19" i="1" s="1"/>
  <c r="W19" i="1"/>
  <c r="AB19" i="1" s="1"/>
  <c r="W10" i="1"/>
  <c r="AB10" i="1" s="1"/>
  <c r="S10" i="1"/>
  <c r="X10" i="1" s="1"/>
  <c r="T10" i="1"/>
  <c r="Y10" i="1" s="1"/>
  <c r="U10" i="1"/>
  <c r="Z10" i="1" s="1"/>
  <c r="V10" i="1"/>
  <c r="AA10" i="1" s="1"/>
  <c r="U26" i="1"/>
  <c r="Z26" i="1" s="1"/>
  <c r="T26" i="1"/>
  <c r="Y26" i="1" s="1"/>
  <c r="S26" i="1"/>
  <c r="X26" i="1" s="1"/>
  <c r="V26" i="1"/>
  <c r="AA26" i="1" s="1"/>
  <c r="W26" i="1"/>
  <c r="AB26" i="1" s="1"/>
  <c r="S14" i="1"/>
  <c r="X14" i="1" s="1"/>
  <c r="T14" i="1"/>
  <c r="Y14" i="1" s="1"/>
  <c r="U14" i="1"/>
  <c r="Z14" i="1" s="1"/>
  <c r="V14" i="1"/>
  <c r="AA14" i="1" s="1"/>
  <c r="W14" i="1"/>
  <c r="AB14" i="1" s="1"/>
  <c r="S24" i="1"/>
  <c r="X24" i="1" s="1"/>
  <c r="T24" i="1"/>
  <c r="Y24" i="1" s="1"/>
  <c r="U24" i="1"/>
  <c r="Z24" i="1" s="1"/>
  <c r="V24" i="1"/>
  <c r="AA24" i="1" s="1"/>
  <c r="W24" i="1"/>
  <c r="AB24" i="1" s="1"/>
  <c r="S22" i="1"/>
  <c r="X22" i="1" s="1"/>
  <c r="T22" i="1"/>
  <c r="Y22" i="1" s="1"/>
  <c r="U22" i="1"/>
  <c r="Z22" i="1" s="1"/>
  <c r="V22" i="1"/>
  <c r="AA22" i="1" s="1"/>
  <c r="W22" i="1"/>
  <c r="AB22" i="1" s="1"/>
  <c r="U12" i="1"/>
  <c r="Z12" i="1" s="1"/>
  <c r="V12" i="1"/>
  <c r="AA12" i="1" s="1"/>
  <c r="W12" i="1"/>
  <c r="AB12" i="1" s="1"/>
  <c r="S12" i="1"/>
  <c r="X12" i="1" s="1"/>
  <c r="T12" i="1"/>
  <c r="Y12" i="1" s="1"/>
  <c r="S8" i="1"/>
  <c r="X8" i="1" s="1"/>
  <c r="T8" i="1"/>
  <c r="Y8" i="1" s="1"/>
  <c r="U8" i="1"/>
  <c r="Z8" i="1" s="1"/>
  <c r="V8" i="1"/>
  <c r="AA8" i="1" s="1"/>
  <c r="W8" i="1"/>
  <c r="AB8" i="1" s="1"/>
  <c r="S13" i="1"/>
  <c r="X13" i="1" s="1"/>
  <c r="T13" i="1"/>
  <c r="Y13" i="1" s="1"/>
  <c r="U13" i="1"/>
  <c r="Z13" i="1" s="1"/>
  <c r="V13" i="1"/>
  <c r="AA13" i="1" s="1"/>
  <c r="W13" i="1"/>
  <c r="AB13" i="1" s="1"/>
  <c r="S21" i="1"/>
  <c r="X21" i="1" s="1"/>
  <c r="T21" i="1"/>
  <c r="Y21" i="1" s="1"/>
  <c r="U21" i="1"/>
  <c r="Z21" i="1" s="1"/>
  <c r="V21" i="1"/>
  <c r="AA21" i="1" s="1"/>
  <c r="W21" i="1"/>
  <c r="AB21" i="1" s="1"/>
  <c r="S5" i="1"/>
  <c r="X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H2" authorId="0" shapeId="0" xr:uid="{6ADCEE36-FE86-40E2-B445-6DD62B36F1E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This chart is used to get a starting value, then the results are then compared with desired bore/stroke ratio and then re-adjusted in a new chart.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  <author>Williams, Justin</author>
  </authors>
  <commentList>
    <comment ref="F4" authorId="0" shapeId="0" xr:uid="{791A1DD3-AE04-4C15-A5D3-4C8E9212DAB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TDC</t>
        </r>
      </text>
    </comment>
    <comment ref="C5" authorId="0" shapeId="0" xr:uid="{76AC4C8B-B998-4BB2-B702-1CE371BCCF7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Make sure at least the stroke plus dia of crank pin and dia of wrist pin and then some extra clearance. </t>
        </r>
      </text>
    </comment>
    <comment ref="B7" authorId="1" shapeId="0" xr:uid="{BB0BA0BA-4195-46CB-8285-570BF396702F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To include small end of conrod, and all mass for piston such as piston, rings, wrist pin, clips...</t>
        </r>
      </text>
    </comment>
    <comment ref="C7" authorId="0" shapeId="0" xr:uid="{6881FE19-174B-488B-ACCA-7B4EAEDC233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If this is a guess, remember that as bore goes up, piston mass generally does as well.</t>
        </r>
      </text>
    </comment>
    <comment ref="F184" authorId="0" shapeId="0" xr:uid="{23A18C26-ED86-447D-8CC5-1F1767007E3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BDC</t>
        </r>
      </text>
    </comment>
  </commentList>
</comments>
</file>

<file path=xl/sharedStrings.xml><?xml version="1.0" encoding="utf-8"?>
<sst xmlns="http://schemas.openxmlformats.org/spreadsheetml/2006/main" count="89" uniqueCount="52">
  <si>
    <t>Bore</t>
  </si>
  <si>
    <t>Stroke</t>
  </si>
  <si>
    <t>cc</t>
  </si>
  <si>
    <t>mm</t>
  </si>
  <si>
    <t>What range of displacements are you considering?</t>
  </si>
  <si>
    <t>Configuration #</t>
  </si>
  <si>
    <t>Displacement (cc)</t>
  </si>
  <si>
    <t>mm/mm</t>
  </si>
  <si>
    <t>Min</t>
  </si>
  <si>
    <t>Max</t>
  </si>
  <si>
    <t>#</t>
  </si>
  <si>
    <t>Integer</t>
  </si>
  <si>
    <t>new max bore</t>
  </si>
  <si>
    <t>new min bore</t>
  </si>
  <si>
    <t>What range of bore/stroke ratio are you considering?</t>
  </si>
  <si>
    <t>Stroke/Bore</t>
  </si>
  <si>
    <t>Ratio</t>
  </si>
  <si>
    <t>Crank Angle</t>
  </si>
  <si>
    <t>deg</t>
  </si>
  <si>
    <t>Connecting Rod Length</t>
  </si>
  <si>
    <t>Engine Speed</t>
  </si>
  <si>
    <t>rpm</t>
  </si>
  <si>
    <t>rad</t>
  </si>
  <si>
    <t>Time Elapsed since TDC</t>
  </si>
  <si>
    <t>sec</t>
  </si>
  <si>
    <t>Piston Velocity</t>
  </si>
  <si>
    <t>omega</t>
  </si>
  <si>
    <t>m/s</t>
  </si>
  <si>
    <t>Inputs</t>
  </si>
  <si>
    <t>Outputs</t>
  </si>
  <si>
    <t>Piston Acceleration</t>
  </si>
  <si>
    <t>(m/s)/s</t>
  </si>
  <si>
    <r>
      <t xml:space="preserve">Crank Throw
</t>
    </r>
    <r>
      <rPr>
        <b/>
        <sz val="8"/>
        <color theme="1"/>
        <rFont val="Calibri"/>
        <family val="2"/>
        <scheme val="minor"/>
      </rPr>
      <t>(Crank Pin Distance from Crank Centerline)</t>
    </r>
  </si>
  <si>
    <t>Crank Angle (from TDC) at which piston has moved half way</t>
  </si>
  <si>
    <t>Distance from Crank Center to Wrist Pin at TDC</t>
  </si>
  <si>
    <t>Distance from Crank Center to Wrist Pin at BDC</t>
  </si>
  <si>
    <r>
      <t xml:space="preserve">Piston Wrist Pin Position
</t>
    </r>
    <r>
      <rPr>
        <sz val="8"/>
        <color theme="1"/>
        <rFont val="Calibri"/>
        <family val="2"/>
        <scheme val="minor"/>
      </rPr>
      <t>(Relative to Crank Center)</t>
    </r>
  </si>
  <si>
    <t>grams</t>
  </si>
  <si>
    <t>Piston Force due to acceleration</t>
  </si>
  <si>
    <t>kN</t>
  </si>
  <si>
    <t>Once stroke and bore are known, input stroke data</t>
  </si>
  <si>
    <t>Piston Position (from BDC)</t>
  </si>
  <si>
    <t>Absolute Piston Speed</t>
  </si>
  <si>
    <t>Mean Piston Speed (Simple)</t>
  </si>
  <si>
    <t>Mean Piston Speed (Calc Verify)</t>
  </si>
  <si>
    <t>First Order (simplified)</t>
  </si>
  <si>
    <t>Second Order (simplified)</t>
  </si>
  <si>
    <t>Check - Reciprocating Force Simplified</t>
  </si>
  <si>
    <t>From Kevin Hoag Slides (EPD 622)</t>
  </si>
  <si>
    <t>From MarineDiesel.com</t>
  </si>
  <si>
    <t>Note: The calculations done on the other sheet do not simplify by dropping the sqrt(r^2-sin^2(omega*t)) term. If comparing with another's results and around 2% or so off, this may be why their results do not match, as this is often neglected.</t>
  </si>
  <si>
    <t>Reciprocating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</si>
</sst>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9" xfId="0" applyFill="1" applyBorder="1"/>
    <xf numFmtId="0" fontId="0" fillId="0" borderId="0" xfId="0" applyFill="1" applyBorder="1"/>
    <xf numFmtId="0" fontId="0" fillId="0" borderId="15" xfId="0" applyFill="1" applyBorder="1"/>
    <xf numFmtId="0" fontId="0" fillId="5" borderId="7" xfId="0" applyFill="1" applyBorder="1"/>
    <xf numFmtId="0" fontId="0" fillId="5" borderId="9" xfId="0" applyFill="1" applyBorder="1"/>
    <xf numFmtId="1" fontId="0" fillId="0" borderId="13" xfId="0" applyNumberForma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1" fontId="0" fillId="0" borderId="14" xfId="0" applyNumberFormat="1" applyFill="1" applyBorder="1" applyAlignment="1">
      <alignment horizontal="center" vertical="center"/>
    </xf>
    <xf numFmtId="164" fontId="0" fillId="0" borderId="8" xfId="0" applyNumberForma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2" fontId="0" fillId="0" borderId="27" xfId="0" applyNumberFormat="1" applyFill="1" applyBorder="1"/>
    <xf numFmtId="2" fontId="2" fillId="0" borderId="28" xfId="0" applyNumberFormat="1" applyFont="1" applyBorder="1" applyAlignment="1">
      <alignment horizontal="center" vertical="center"/>
    </xf>
    <xf numFmtId="2" fontId="0" fillId="0" borderId="24" xfId="0" applyNumberFormat="1" applyFill="1" applyBorder="1"/>
    <xf numFmtId="2" fontId="0" fillId="0" borderId="25" xfId="0" applyNumberFormat="1" applyFill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32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right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165" fontId="0" fillId="3" borderId="1" xfId="0" applyNumberFormat="1" applyFill="1" applyBorder="1" applyAlignment="1" applyProtection="1">
      <alignment horizontal="right"/>
      <protection hidden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Bore vs Stroke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'Bore,Stroke,Displacement'!$S$2</c:f>
              <c:strCache>
                <c:ptCount val="1"/>
                <c:pt idx="0">
                  <c:v>100 cc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'Bore,Stroke,Displacement'!$S$5:$S$29</c:f>
              <c:numCache>
                <c:formatCode>0.00</c:formatCode>
                <c:ptCount val="25"/>
                <c:pt idx="0">
                  <c:v>70.718961196470374</c:v>
                </c:pt>
                <c:pt idx="1">
                  <c:v>66.713497702412525</c:v>
                </c:pt>
                <c:pt idx="2">
                  <c:v>63.038940800067493</c:v>
                </c:pt>
                <c:pt idx="3">
                  <c:v>59.659819526422382</c:v>
                </c:pt>
                <c:pt idx="4">
                  <c:v>56.545291424179922</c:v>
                </c:pt>
                <c:pt idx="5">
                  <c:v>53.668436260106041</c:v>
                </c:pt>
                <c:pt idx="6">
                  <c:v>51.005672355283856</c:v>
                </c:pt>
                <c:pt idx="7">
                  <c:v>48.536271790649458</c:v>
                </c:pt>
                <c:pt idx="8">
                  <c:v>46.241955798418317</c:v>
                </c:pt>
                <c:pt idx="9">
                  <c:v>44.106555532354278</c:v>
                </c:pt>
                <c:pt idx="10">
                  <c:v>42.115726416342355</c:v>
                </c:pt>
                <c:pt idx="11">
                  <c:v>40.256706613941027</c:v>
                </c:pt>
                <c:pt idx="12">
                  <c:v>38.518111998994208</c:v>
                </c:pt>
                <c:pt idx="13">
                  <c:v>36.889761456543809</c:v>
                </c:pt>
                <c:pt idx="14">
                  <c:v>35.362527492566137</c:v>
                </c:pt>
                <c:pt idx="15">
                  <c:v>33.928208047334387</c:v>
                </c:pt>
                <c:pt idx="16">
                  <c:v>32.579416141414654</c:v>
                </c:pt>
                <c:pt idx="17">
                  <c:v>31.309484574452956</c:v>
                </c:pt>
                <c:pt idx="18">
                  <c:v>30.112383375082132</c:v>
                </c:pt>
                <c:pt idx="19">
                  <c:v>28.982648088773654</c:v>
                </c:pt>
                <c:pt idx="20">
                  <c:v>27.915317307439036</c:v>
                </c:pt>
                <c:pt idx="21">
                  <c:v>26.905878104268464</c:v>
                </c:pt>
                <c:pt idx="22">
                  <c:v>25.950218250870403</c:v>
                </c:pt>
                <c:pt idx="23">
                  <c:v>25.044584270092034</c:v>
                </c:pt>
                <c:pt idx="24">
                  <c:v>24.185544523985392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7-43C2-B621-44DFF4F9F9B8}"/>
            </c:ext>
          </c:extLst>
        </c:ser>
        <c:ser>
          <c:idx val="1"/>
          <c:order val="1"/>
          <c:tx>
            <c:strRef>
              <c:f>'Bore,Stroke,Displacement'!$T$2</c:f>
              <c:strCache>
                <c:ptCount val="1"/>
                <c:pt idx="0">
                  <c:v>150 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'Bore,Stroke,Displacement'!$T$5:$T$29</c:f>
              <c:numCache>
                <c:formatCode>0.00</c:formatCode>
                <c:ptCount val="25"/>
                <c:pt idx="0">
                  <c:v>106.07844179470557</c:v>
                </c:pt>
                <c:pt idx="1">
                  <c:v>100.07024655361877</c:v>
                </c:pt>
                <c:pt idx="2">
                  <c:v>94.558411200101247</c:v>
                </c:pt>
                <c:pt idx="3">
                  <c:v>89.489729289633573</c:v>
                </c:pt>
                <c:pt idx="4">
                  <c:v>84.817937136269876</c:v>
                </c:pt>
                <c:pt idx="5">
                  <c:v>80.502654390159066</c:v>
                </c:pt>
                <c:pt idx="6">
                  <c:v>76.508508532925788</c:v>
                </c:pt>
                <c:pt idx="7">
                  <c:v>72.804407685974184</c:v>
                </c:pt>
                <c:pt idx="8">
                  <c:v>69.362933697627483</c:v>
                </c:pt>
                <c:pt idx="9">
                  <c:v>66.15983329853141</c:v>
                </c:pt>
                <c:pt idx="10">
                  <c:v>63.173589624513532</c:v>
                </c:pt>
                <c:pt idx="11">
                  <c:v>60.385059920911544</c:v>
                </c:pt>
                <c:pt idx="12">
                  <c:v>57.777167998491315</c:v>
                </c:pt>
                <c:pt idx="13">
                  <c:v>55.334642184815706</c:v>
                </c:pt>
                <c:pt idx="14">
                  <c:v>53.043791238849209</c:v>
                </c:pt>
                <c:pt idx="15">
                  <c:v>50.892312071001577</c:v>
                </c:pt>
                <c:pt idx="16">
                  <c:v>48.869124212121982</c:v>
                </c:pt>
                <c:pt idx="17">
                  <c:v>46.964226861679435</c:v>
                </c:pt>
                <c:pt idx="18">
                  <c:v>45.168575062623198</c:v>
                </c:pt>
                <c:pt idx="19">
                  <c:v>43.47397213316048</c:v>
                </c:pt>
                <c:pt idx="20">
                  <c:v>41.872975961158552</c:v>
                </c:pt>
                <c:pt idx="21">
                  <c:v>40.358817156402701</c:v>
                </c:pt>
                <c:pt idx="22">
                  <c:v>38.925327376305603</c:v>
                </c:pt>
                <c:pt idx="23">
                  <c:v>37.566876405138053</c:v>
                </c:pt>
                <c:pt idx="24">
                  <c:v>36.278316785978092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7-43C2-B621-44DFF4F9F9B8}"/>
            </c:ext>
          </c:extLst>
        </c:ser>
        <c:ser>
          <c:idx val="2"/>
          <c:order val="2"/>
          <c:tx>
            <c:strRef>
              <c:f>'Bore,Stroke,Displacement'!$U$2</c:f>
              <c:strCache>
                <c:ptCount val="1"/>
                <c:pt idx="0">
                  <c:v>200 cc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'Bore,Stroke,Displacement'!$U$5:$U$29</c:f>
              <c:numCache>
                <c:formatCode>0.00</c:formatCode>
                <c:ptCount val="25"/>
                <c:pt idx="0">
                  <c:v>141.43792239294075</c:v>
                </c:pt>
                <c:pt idx="1">
                  <c:v>133.42699540482505</c:v>
                </c:pt>
                <c:pt idx="2">
                  <c:v>126.07788160013499</c:v>
                </c:pt>
                <c:pt idx="3">
                  <c:v>119.31963905284476</c:v>
                </c:pt>
                <c:pt idx="4">
                  <c:v>113.09058284835984</c:v>
                </c:pt>
                <c:pt idx="5">
                  <c:v>107.33687252021208</c:v>
                </c:pt>
                <c:pt idx="6">
                  <c:v>102.01134471056771</c:v>
                </c:pt>
                <c:pt idx="7">
                  <c:v>97.072543581298916</c:v>
                </c:pt>
                <c:pt idx="8">
                  <c:v>92.483911596836634</c:v>
                </c:pt>
                <c:pt idx="9">
                  <c:v>88.213111064708556</c:v>
                </c:pt>
                <c:pt idx="10">
                  <c:v>84.23145283268471</c:v>
                </c:pt>
                <c:pt idx="11">
                  <c:v>80.513413227882054</c:v>
                </c:pt>
                <c:pt idx="12">
                  <c:v>77.036223997988415</c:v>
                </c:pt>
                <c:pt idx="13">
                  <c:v>73.779522913087618</c:v>
                </c:pt>
                <c:pt idx="14">
                  <c:v>70.725054985132275</c:v>
                </c:pt>
                <c:pt idx="15">
                  <c:v>67.856416094668774</c:v>
                </c:pt>
                <c:pt idx="16">
                  <c:v>65.158832282829309</c:v>
                </c:pt>
                <c:pt idx="17">
                  <c:v>62.618969148905911</c:v>
                </c:pt>
                <c:pt idx="18">
                  <c:v>60.224766750164264</c:v>
                </c:pt>
                <c:pt idx="19">
                  <c:v>57.965296177547309</c:v>
                </c:pt>
                <c:pt idx="20">
                  <c:v>55.830634614878072</c:v>
                </c:pt>
                <c:pt idx="21">
                  <c:v>53.811756208536927</c:v>
                </c:pt>
                <c:pt idx="22">
                  <c:v>51.900436501740806</c:v>
                </c:pt>
                <c:pt idx="23">
                  <c:v>50.089168540184069</c:v>
                </c:pt>
                <c:pt idx="24">
                  <c:v>48.371089047970784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7-43C2-B621-44DFF4F9F9B8}"/>
            </c:ext>
          </c:extLst>
        </c:ser>
        <c:ser>
          <c:idx val="3"/>
          <c:order val="3"/>
          <c:tx>
            <c:strRef>
              <c:f>'Bore,Stroke,Displacement'!$V$2</c:f>
              <c:strCache>
                <c:ptCount val="1"/>
                <c:pt idx="0">
                  <c:v>250 cc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'Bore,Stroke,Displacement'!$V$5:$V$29</c:f>
              <c:numCache>
                <c:formatCode>0.00</c:formatCode>
                <c:ptCount val="25"/>
                <c:pt idx="0">
                  <c:v>176.79740299117594</c:v>
                </c:pt>
                <c:pt idx="1">
                  <c:v>166.7837442560313</c:v>
                </c:pt>
                <c:pt idx="2">
                  <c:v>157.59735200016874</c:v>
                </c:pt>
                <c:pt idx="3">
                  <c:v>149.14954881605595</c:v>
                </c:pt>
                <c:pt idx="4">
                  <c:v>141.36322856044981</c:v>
                </c:pt>
                <c:pt idx="5">
                  <c:v>134.17109065026511</c:v>
                </c:pt>
                <c:pt idx="6">
                  <c:v>127.51418088820964</c:v>
                </c:pt>
                <c:pt idx="7">
                  <c:v>121.34067947662365</c:v>
                </c:pt>
                <c:pt idx="8">
                  <c:v>115.6048894960458</c:v>
                </c:pt>
                <c:pt idx="9">
                  <c:v>110.26638883088569</c:v>
                </c:pt>
                <c:pt idx="10">
                  <c:v>105.28931604085589</c:v>
                </c:pt>
                <c:pt idx="11">
                  <c:v>100.64176653485258</c:v>
                </c:pt>
                <c:pt idx="12">
                  <c:v>96.295279997485522</c:v>
                </c:pt>
                <c:pt idx="13">
                  <c:v>92.224403641359515</c:v>
                </c:pt>
                <c:pt idx="14">
                  <c:v>88.406318731415354</c:v>
                </c:pt>
                <c:pt idx="15">
                  <c:v>84.820520118335963</c:v>
                </c:pt>
                <c:pt idx="16">
                  <c:v>81.448540353536629</c:v>
                </c:pt>
                <c:pt idx="17">
                  <c:v>78.273711436132388</c:v>
                </c:pt>
                <c:pt idx="18">
                  <c:v>75.280958437705337</c:v>
                </c:pt>
                <c:pt idx="19">
                  <c:v>72.456620221934131</c:v>
                </c:pt>
                <c:pt idx="20">
                  <c:v>69.788293268597585</c:v>
                </c:pt>
                <c:pt idx="21">
                  <c:v>67.264695260671161</c:v>
                </c:pt>
                <c:pt idx="22">
                  <c:v>64.87554562717601</c:v>
                </c:pt>
                <c:pt idx="23">
                  <c:v>62.611460675230084</c:v>
                </c:pt>
                <c:pt idx="24">
                  <c:v>60.463861309963484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B7-43C2-B621-44DFF4F9F9B8}"/>
            </c:ext>
          </c:extLst>
        </c:ser>
        <c:ser>
          <c:idx val="4"/>
          <c:order val="4"/>
          <c:tx>
            <c:strRef>
              <c:f>'Bore,Stroke,Displacement'!$W$2</c:f>
              <c:strCache>
                <c:ptCount val="1"/>
                <c:pt idx="0">
                  <c:v>300 cc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[0]!Chart_x_bore_range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'Bore,Stroke,Displacement'!$W$5:$W$29</c:f>
              <c:numCache>
                <c:formatCode>0.00</c:formatCode>
                <c:ptCount val="25"/>
                <c:pt idx="0">
                  <c:v>212.15688358941114</c:v>
                </c:pt>
                <c:pt idx="1">
                  <c:v>200.14049310723755</c:v>
                </c:pt>
                <c:pt idx="2">
                  <c:v>189.11682240020249</c:v>
                </c:pt>
                <c:pt idx="3">
                  <c:v>178.97945857926715</c:v>
                </c:pt>
                <c:pt idx="4">
                  <c:v>169.63587427253975</c:v>
                </c:pt>
                <c:pt idx="5">
                  <c:v>161.00530878031813</c:v>
                </c:pt>
                <c:pt idx="6">
                  <c:v>153.01701706585158</c:v>
                </c:pt>
                <c:pt idx="7">
                  <c:v>145.60881537194837</c:v>
                </c:pt>
                <c:pt idx="8">
                  <c:v>138.72586739525497</c:v>
                </c:pt>
                <c:pt idx="9">
                  <c:v>132.31966659706282</c:v>
                </c:pt>
                <c:pt idx="10">
                  <c:v>126.34717924902706</c:v>
                </c:pt>
                <c:pt idx="11">
                  <c:v>120.77011984182309</c:v>
                </c:pt>
                <c:pt idx="12">
                  <c:v>115.55433599698263</c:v>
                </c:pt>
                <c:pt idx="13">
                  <c:v>110.66928436963141</c:v>
                </c:pt>
                <c:pt idx="14">
                  <c:v>106.08758247769842</c:v>
                </c:pt>
                <c:pt idx="15">
                  <c:v>101.78462414200315</c:v>
                </c:pt>
                <c:pt idx="16">
                  <c:v>97.738248424243963</c:v>
                </c:pt>
                <c:pt idx="17">
                  <c:v>93.928453723358871</c:v>
                </c:pt>
                <c:pt idx="18">
                  <c:v>90.337150125246396</c:v>
                </c:pt>
                <c:pt idx="19">
                  <c:v>86.94794426632096</c:v>
                </c:pt>
                <c:pt idx="20">
                  <c:v>83.745951922317104</c:v>
                </c:pt>
                <c:pt idx="21">
                  <c:v>80.717634312805401</c:v>
                </c:pt>
                <c:pt idx="22">
                  <c:v>77.850654752611206</c:v>
                </c:pt>
                <c:pt idx="23">
                  <c:v>75.133752810276107</c:v>
                </c:pt>
                <c:pt idx="24">
                  <c:v>72.556633571956183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B7-43C2-B621-44DFF4F9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93728"/>
        <c:axId val="621695368"/>
      </c:scatterChart>
      <c:valAx>
        <c:axId val="621693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5368"/>
        <c:crosses val="autoZero"/>
        <c:crossBetween val="midCat"/>
      </c:valAx>
      <c:valAx>
        <c:axId val="621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Stroke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Piston (@ Wrist Pin)</a:t>
            </a:r>
          </a:p>
          <a:p>
            <a:pPr>
              <a:defRPr/>
            </a:pPr>
            <a:r>
              <a:rPr lang="en-US"/>
              <a:t>(Position, Velocity, Acceleration, Force</a:t>
            </a:r>
            <a:r>
              <a:rPr lang="en-US" baseline="0"/>
              <a:t>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305798148112E-2"/>
          <c:y val="0.10000827786054636"/>
          <c:w val="0.86473342562898015"/>
          <c:h val="0.8097049709183792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'Piston vel,acc,force etc'!$N$2</c:f>
              <c:strCache>
                <c:ptCount val="1"/>
                <c:pt idx="0">
                  <c:v>Piston Force due to acceleration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96-424E-B758-6396584612AA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96-424E-B758-6396584612AA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96-424E-B758-63965846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9224"/>
        <c:axId val="630036272"/>
        <c:extLst/>
      </c:scatterChart>
      <c:valAx>
        <c:axId val="6300392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(Crank 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6272"/>
        <c:crosses val="autoZero"/>
        <c:crossBetween val="midCat"/>
        <c:majorUnit val="30"/>
      </c:valAx>
      <c:valAx>
        <c:axId val="630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50"/>
                    </a:solidFill>
                  </a:rPr>
                  <a:t>kN</a:t>
                </a:r>
                <a:r>
                  <a:rPr lang="en-US" baseline="0">
                    <a:solidFill>
                      <a:schemeClr val="accent2"/>
                    </a:solidFill>
                  </a:rPr>
                  <a:t> 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Bore vs Displacement: Stroke/Bore</a:t>
            </a:r>
            <a:r>
              <a:rPr lang="en-US" baseline="0"/>
              <a:t>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'Bore,Stroke,Displacement'!$X$2</c:f>
              <c:strCache>
                <c:ptCount val="1"/>
                <c:pt idx="0">
                  <c:v>100 cc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'Bore,Stroke,Displacement'!$X$5:$X$29</c:f>
              <c:numCache>
                <c:formatCode>0.00</c:formatCode>
                <c:ptCount val="25"/>
                <c:pt idx="0">
                  <c:v>0.59999999999999964</c:v>
                </c:pt>
                <c:pt idx="1">
                  <c:v>0.65483893451877584</c:v>
                </c:pt>
                <c:pt idx="2">
                  <c:v>0.71292147708495313</c:v>
                </c:pt>
                <c:pt idx="3">
                  <c:v>0.77434082421555972</c:v>
                </c:pt>
                <c:pt idx="4">
                  <c:v>0.83919017242762517</c:v>
                </c:pt>
                <c:pt idx="5">
                  <c:v>0.90756271823817902</c:v>
                </c:pt>
                <c:pt idx="6">
                  <c:v>0.97955165816424905</c:v>
                </c:pt>
                <c:pt idx="7">
                  <c:v>1.0552501887228651</c:v>
                </c:pt>
                <c:pt idx="8">
                  <c:v>1.1347515064310569</c:v>
                </c:pt>
                <c:pt idx="9">
                  <c:v>1.2181488078058516</c:v>
                </c:pt>
                <c:pt idx="10">
                  <c:v>1.30553528936428</c:v>
                </c:pt>
                <c:pt idx="11">
                  <c:v>1.3970041476233706</c:v>
                </c:pt>
                <c:pt idx="12">
                  <c:v>1.4926485791001516</c:v>
                </c:pt>
                <c:pt idx="13">
                  <c:v>1.5925617803116534</c:v>
                </c:pt>
                <c:pt idx="14">
                  <c:v>1.6968369477749032</c:v>
                </c:pt>
                <c:pt idx="15">
                  <c:v>1.8055672780069325</c:v>
                </c:pt>
                <c:pt idx="16">
                  <c:v>1.9188459675247687</c:v>
                </c:pt>
                <c:pt idx="17">
                  <c:v>2.0367662128454405</c:v>
                </c:pt>
                <c:pt idx="18">
                  <c:v>2.159421210485978</c:v>
                </c:pt>
                <c:pt idx="19">
                  <c:v>2.2869041569634105</c:v>
                </c:pt>
                <c:pt idx="20">
                  <c:v>2.4193082487947648</c:v>
                </c:pt>
                <c:pt idx="21">
                  <c:v>2.5567266824970734</c:v>
                </c:pt>
                <c:pt idx="22">
                  <c:v>2.699252654587363</c:v>
                </c:pt>
                <c:pt idx="23">
                  <c:v>2.8469793615826613</c:v>
                </c:pt>
                <c:pt idx="24">
                  <c:v>3.0000000000000009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A-4B75-AF81-4B5D32ED8656}"/>
            </c:ext>
          </c:extLst>
        </c:ser>
        <c:ser>
          <c:idx val="1"/>
          <c:order val="1"/>
          <c:tx>
            <c:strRef>
              <c:f>'Bore,Stroke,Displacement'!$Y$2</c:f>
              <c:strCache>
                <c:ptCount val="1"/>
                <c:pt idx="0">
                  <c:v>150 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'Bore,Stroke,Displacement'!$Y$5:$Y$29</c:f>
              <c:numCache>
                <c:formatCode>0.00</c:formatCode>
                <c:ptCount val="25"/>
                <c:pt idx="0">
                  <c:v>0.39999999999999974</c:v>
                </c:pt>
                <c:pt idx="1">
                  <c:v>0.43655928967918395</c:v>
                </c:pt>
                <c:pt idx="2">
                  <c:v>0.4752809847233021</c:v>
                </c:pt>
                <c:pt idx="3">
                  <c:v>0.51622721614370648</c:v>
                </c:pt>
                <c:pt idx="4">
                  <c:v>0.55946011495175019</c:v>
                </c:pt>
                <c:pt idx="5">
                  <c:v>0.60504181215878594</c:v>
                </c:pt>
                <c:pt idx="6">
                  <c:v>0.65303443877616607</c:v>
                </c:pt>
                <c:pt idx="7">
                  <c:v>0.70350012581524346</c:v>
                </c:pt>
                <c:pt idx="8">
                  <c:v>0.75650100428737121</c:v>
                </c:pt>
                <c:pt idx="9">
                  <c:v>0.81209920520390111</c:v>
                </c:pt>
                <c:pt idx="10">
                  <c:v>0.87035685957618658</c:v>
                </c:pt>
                <c:pt idx="11">
                  <c:v>0.93133609841558029</c:v>
                </c:pt>
                <c:pt idx="12">
                  <c:v>0.99509905273343424</c:v>
                </c:pt>
                <c:pt idx="13">
                  <c:v>1.0617078535411024</c:v>
                </c:pt>
                <c:pt idx="14">
                  <c:v>1.1312246318499355</c:v>
                </c:pt>
                <c:pt idx="15">
                  <c:v>1.2037115186712883</c:v>
                </c:pt>
                <c:pt idx="16">
                  <c:v>1.2792306450165125</c:v>
                </c:pt>
                <c:pt idx="17">
                  <c:v>1.3578441418969602</c:v>
                </c:pt>
                <c:pt idx="18">
                  <c:v>1.4396141403239853</c:v>
                </c:pt>
                <c:pt idx="19">
                  <c:v>1.5246027713089405</c:v>
                </c:pt>
                <c:pt idx="20">
                  <c:v>1.6128721658631766</c:v>
                </c:pt>
                <c:pt idx="21">
                  <c:v>1.7044844549980485</c:v>
                </c:pt>
                <c:pt idx="22">
                  <c:v>1.7995017697249087</c:v>
                </c:pt>
                <c:pt idx="23">
                  <c:v>1.8979862410551074</c:v>
                </c:pt>
                <c:pt idx="24">
                  <c:v>2.0000000000000004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A-4B75-AF81-4B5D32ED8656}"/>
            </c:ext>
          </c:extLst>
        </c:ser>
        <c:ser>
          <c:idx val="2"/>
          <c:order val="2"/>
          <c:tx>
            <c:strRef>
              <c:f>'Bore,Stroke,Displacement'!$Z$2</c:f>
              <c:strCache>
                <c:ptCount val="1"/>
                <c:pt idx="0">
                  <c:v>200 cc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'Bore,Stroke,Displacement'!$Z$5:$Z$29</c:f>
              <c:numCache>
                <c:formatCode>0.00</c:formatCode>
                <c:ptCount val="25"/>
                <c:pt idx="0">
                  <c:v>0.29999999999999982</c:v>
                </c:pt>
                <c:pt idx="1">
                  <c:v>0.32741946725938792</c:v>
                </c:pt>
                <c:pt idx="2">
                  <c:v>0.35646073854247656</c:v>
                </c:pt>
                <c:pt idx="3">
                  <c:v>0.38717041210777986</c:v>
                </c:pt>
                <c:pt idx="4">
                  <c:v>0.41959508621381258</c:v>
                </c:pt>
                <c:pt idx="5">
                  <c:v>0.45378135911908951</c:v>
                </c:pt>
                <c:pt idx="6">
                  <c:v>0.48977582908212453</c:v>
                </c:pt>
                <c:pt idx="7">
                  <c:v>0.52762509436143257</c:v>
                </c:pt>
                <c:pt idx="8">
                  <c:v>0.56737575321552847</c:v>
                </c:pt>
                <c:pt idx="9">
                  <c:v>0.60907440390292578</c:v>
                </c:pt>
                <c:pt idx="10">
                  <c:v>0.65276764468213999</c:v>
                </c:pt>
                <c:pt idx="11">
                  <c:v>0.69850207381168528</c:v>
                </c:pt>
                <c:pt idx="12">
                  <c:v>0.74632428955007579</c:v>
                </c:pt>
                <c:pt idx="13">
                  <c:v>0.7962808901558267</c:v>
                </c:pt>
                <c:pt idx="14">
                  <c:v>0.84841847388745162</c:v>
                </c:pt>
                <c:pt idx="15">
                  <c:v>0.90278363900346625</c:v>
                </c:pt>
                <c:pt idx="16">
                  <c:v>0.95942298376238433</c:v>
                </c:pt>
                <c:pt idx="17">
                  <c:v>1.0183831064227202</c:v>
                </c:pt>
                <c:pt idx="18">
                  <c:v>1.079710605242989</c:v>
                </c:pt>
                <c:pt idx="19">
                  <c:v>1.1434520784817053</c:v>
                </c:pt>
                <c:pt idx="20">
                  <c:v>1.2096541243973824</c:v>
                </c:pt>
                <c:pt idx="21">
                  <c:v>1.2783633412485367</c:v>
                </c:pt>
                <c:pt idx="22">
                  <c:v>1.3496263272936815</c:v>
                </c:pt>
                <c:pt idx="23">
                  <c:v>1.4234896807913306</c:v>
                </c:pt>
                <c:pt idx="24">
                  <c:v>1.5000000000000004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A-4B75-AF81-4B5D32ED8656}"/>
            </c:ext>
          </c:extLst>
        </c:ser>
        <c:ser>
          <c:idx val="3"/>
          <c:order val="3"/>
          <c:tx>
            <c:strRef>
              <c:f>'Bore,Stroke,Displacement'!$AA$2</c:f>
              <c:strCache>
                <c:ptCount val="1"/>
                <c:pt idx="0">
                  <c:v>250 cc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'Bore,Stroke,Displacement'!$AA$5:$AA$29</c:f>
              <c:numCache>
                <c:formatCode>0.00</c:formatCode>
                <c:ptCount val="25"/>
                <c:pt idx="0">
                  <c:v>0.23999999999999985</c:v>
                </c:pt>
                <c:pt idx="1">
                  <c:v>0.26193557380751037</c:v>
                </c:pt>
                <c:pt idx="2">
                  <c:v>0.28516859083398127</c:v>
                </c:pt>
                <c:pt idx="3">
                  <c:v>0.30973632968622389</c:v>
                </c:pt>
                <c:pt idx="4">
                  <c:v>0.33567606897105007</c:v>
                </c:pt>
                <c:pt idx="5">
                  <c:v>0.36302508729527155</c:v>
                </c:pt>
                <c:pt idx="6">
                  <c:v>0.39182066326569964</c:v>
                </c:pt>
                <c:pt idx="7">
                  <c:v>0.42210007548914602</c:v>
                </c:pt>
                <c:pt idx="8">
                  <c:v>0.45390060257242276</c:v>
                </c:pt>
                <c:pt idx="9">
                  <c:v>0.48725952312234067</c:v>
                </c:pt>
                <c:pt idx="10">
                  <c:v>0.52221411574571197</c:v>
                </c:pt>
                <c:pt idx="11">
                  <c:v>0.55880165904934809</c:v>
                </c:pt>
                <c:pt idx="12">
                  <c:v>0.59705943164006059</c:v>
                </c:pt>
                <c:pt idx="13">
                  <c:v>0.63702471212466139</c:v>
                </c:pt>
                <c:pt idx="14">
                  <c:v>0.67873477910996127</c:v>
                </c:pt>
                <c:pt idx="15">
                  <c:v>0.72222691120277305</c:v>
                </c:pt>
                <c:pt idx="16">
                  <c:v>0.76753838700990762</c:v>
                </c:pt>
                <c:pt idx="17">
                  <c:v>0.81470648513817612</c:v>
                </c:pt>
                <c:pt idx="18">
                  <c:v>0.86376848419439112</c:v>
                </c:pt>
                <c:pt idx="19">
                  <c:v>0.9147616627853643</c:v>
                </c:pt>
                <c:pt idx="20">
                  <c:v>0.96772329951790603</c:v>
                </c:pt>
                <c:pt idx="21">
                  <c:v>1.0226906729988292</c:v>
                </c:pt>
                <c:pt idx="22">
                  <c:v>1.0797010618349452</c:v>
                </c:pt>
                <c:pt idx="23">
                  <c:v>1.1387917446330644</c:v>
                </c:pt>
                <c:pt idx="24">
                  <c:v>1.2000000000000002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7A-4B75-AF81-4B5D32ED8656}"/>
            </c:ext>
          </c:extLst>
        </c:ser>
        <c:ser>
          <c:idx val="4"/>
          <c:order val="4"/>
          <c:tx>
            <c:strRef>
              <c:f>'Bore,Stroke,Displacement'!$AB$2</c:f>
              <c:strCache>
                <c:ptCount val="1"/>
                <c:pt idx="0">
                  <c:v>300 cc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'Bore,Stroke,Displacement'!$R$5:$R$29</c:f>
              <c:numCache>
                <c:formatCode>0.00</c:formatCode>
                <c:ptCount val="25"/>
                <c:pt idx="0">
                  <c:v>42.431376717882202</c:v>
                </c:pt>
                <c:pt idx="1">
                  <c:v>43.686595753468616</c:v>
                </c:pt>
                <c:pt idx="2">
                  <c:v>44.941814789055037</c:v>
                </c:pt>
                <c:pt idx="3">
                  <c:v>46.197033824641451</c:v>
                </c:pt>
                <c:pt idx="4">
                  <c:v>47.452252860227865</c:v>
                </c:pt>
                <c:pt idx="5">
                  <c:v>48.707471895814287</c:v>
                </c:pt>
                <c:pt idx="6">
                  <c:v>49.962690931400701</c:v>
                </c:pt>
                <c:pt idx="7">
                  <c:v>51.217909966987115</c:v>
                </c:pt>
                <c:pt idx="8">
                  <c:v>52.473129002573536</c:v>
                </c:pt>
                <c:pt idx="9">
                  <c:v>53.72834803815995</c:v>
                </c:pt>
                <c:pt idx="10">
                  <c:v>54.983567073746364</c:v>
                </c:pt>
                <c:pt idx="11">
                  <c:v>56.238786109332786</c:v>
                </c:pt>
                <c:pt idx="12">
                  <c:v>57.4940051449192</c:v>
                </c:pt>
                <c:pt idx="13">
                  <c:v>58.749224180505621</c:v>
                </c:pt>
                <c:pt idx="14">
                  <c:v>60.004443216092028</c:v>
                </c:pt>
                <c:pt idx="15">
                  <c:v>61.259662251678449</c:v>
                </c:pt>
                <c:pt idx="16">
                  <c:v>62.51488128726487</c:v>
                </c:pt>
                <c:pt idx="17">
                  <c:v>63.770100322851277</c:v>
                </c:pt>
                <c:pt idx="18">
                  <c:v>65.025319358437699</c:v>
                </c:pt>
                <c:pt idx="19">
                  <c:v>66.28053839402412</c:v>
                </c:pt>
                <c:pt idx="20">
                  <c:v>67.535757429610527</c:v>
                </c:pt>
                <c:pt idx="21">
                  <c:v>68.790976465196948</c:v>
                </c:pt>
                <c:pt idx="22">
                  <c:v>70.046195500783369</c:v>
                </c:pt>
                <c:pt idx="23">
                  <c:v>71.301414536369776</c:v>
                </c:pt>
                <c:pt idx="24">
                  <c:v>72.556633571956198</c:v>
                </c:pt>
              </c:numCache>
            </c:numRef>
          </c:xVal>
          <c:yVal>
            <c:numRef>
              <c:f>'Bore,Stroke,Displacement'!$AB$5:$AB$29</c:f>
              <c:numCache>
                <c:formatCode>0.00</c:formatCode>
                <c:ptCount val="25"/>
                <c:pt idx="0">
                  <c:v>0.19999999999999987</c:v>
                </c:pt>
                <c:pt idx="1">
                  <c:v>0.21827964483959197</c:v>
                </c:pt>
                <c:pt idx="2">
                  <c:v>0.23764049236165105</c:v>
                </c:pt>
                <c:pt idx="3">
                  <c:v>0.25811360807185324</c:v>
                </c:pt>
                <c:pt idx="4">
                  <c:v>0.27973005747587509</c:v>
                </c:pt>
                <c:pt idx="5">
                  <c:v>0.30252090607939297</c:v>
                </c:pt>
                <c:pt idx="6">
                  <c:v>0.32651721938808304</c:v>
                </c:pt>
                <c:pt idx="7">
                  <c:v>0.35175006290762173</c:v>
                </c:pt>
                <c:pt idx="8">
                  <c:v>0.37825050214368561</c:v>
                </c:pt>
                <c:pt idx="9">
                  <c:v>0.40604960260195055</c:v>
                </c:pt>
                <c:pt idx="10">
                  <c:v>0.43517842978809329</c:v>
                </c:pt>
                <c:pt idx="11">
                  <c:v>0.46566804920779015</c:v>
                </c:pt>
                <c:pt idx="12">
                  <c:v>0.49754952636671712</c:v>
                </c:pt>
                <c:pt idx="13">
                  <c:v>0.53085392677055121</c:v>
                </c:pt>
                <c:pt idx="14">
                  <c:v>0.56561231592496775</c:v>
                </c:pt>
                <c:pt idx="15">
                  <c:v>0.60185575933564417</c:v>
                </c:pt>
                <c:pt idx="16">
                  <c:v>0.63961532250825626</c:v>
                </c:pt>
                <c:pt idx="17">
                  <c:v>0.67892207094848012</c:v>
                </c:pt>
                <c:pt idx="18">
                  <c:v>0.71980707016199263</c:v>
                </c:pt>
                <c:pt idx="19">
                  <c:v>0.76230138565447025</c:v>
                </c:pt>
                <c:pt idx="20">
                  <c:v>0.80643608293158831</c:v>
                </c:pt>
                <c:pt idx="21">
                  <c:v>0.85224222749902423</c:v>
                </c:pt>
                <c:pt idx="22">
                  <c:v>0.89975088486245436</c:v>
                </c:pt>
                <c:pt idx="23">
                  <c:v>0.94899312052755369</c:v>
                </c:pt>
                <c:pt idx="24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7A-4B75-AF81-4B5D32ED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93728"/>
        <c:axId val="621695368"/>
      </c:scatterChart>
      <c:valAx>
        <c:axId val="621693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5368"/>
        <c:crosses val="autoZero"/>
        <c:crossBetween val="midCat"/>
      </c:valAx>
      <c:valAx>
        <c:axId val="621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Stroke/Bore</a:t>
                </a:r>
                <a:r>
                  <a:rPr lang="en-US" baseline="0"/>
                  <a:t> Ratio (MM/MM)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Piston (@ Wrist Pin)</a:t>
            </a:r>
          </a:p>
          <a:p>
            <a:pPr>
              <a:defRPr/>
            </a:pPr>
            <a:r>
              <a:rPr lang="en-US"/>
              <a:t>(Position, Velocity, Acceleration, Force</a:t>
            </a:r>
            <a:r>
              <a:rPr lang="en-US" baseline="0"/>
              <a:t>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305798148112E-2"/>
          <c:y val="7.0233191390605826E-2"/>
          <c:w val="0.86473342562898015"/>
          <c:h val="0.821141403141882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'Piston vel,acc,force etc'!$I$2:$I$3</c:f>
              <c:strCache>
                <c:ptCount val="2"/>
                <c:pt idx="0">
                  <c:v>Piston Wrist Pin Position
(Relative to Crank Center)</c:v>
                </c:pt>
                <c:pt idx="1">
                  <c:v>mm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D749-45D1-8CAE-5E7E4536CBE1}"/>
              </c:ext>
            </c:extLst>
          </c:dPt>
          <c:dPt>
            <c:idx val="18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ot"/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D749-45D1-8CAE-5E7E4536CBE1}"/>
              </c:ext>
            </c:extLst>
          </c:dPt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etc'!$I$4:$I$364</c:f>
              <c:numCache>
                <c:formatCode>General</c:formatCode>
                <c:ptCount val="361"/>
                <c:pt idx="0">
                  <c:v>149</c:v>
                </c:pt>
                <c:pt idx="1">
                  <c:v>148.99619355663131</c:v>
                </c:pt>
                <c:pt idx="2">
                  <c:v>148.98477124342392</c:v>
                </c:pt>
                <c:pt idx="3">
                  <c:v>148.96572412156718</c:v>
                </c:pt>
                <c:pt idx="4">
                  <c:v>148.93903732797281</c:v>
                </c:pt>
                <c:pt idx="5">
                  <c:v>148.90469012749924</c:v>
                </c:pt>
                <c:pt idx="6">
                  <c:v>148.86265598572857</c:v>
                </c:pt>
                <c:pt idx="7">
                  <c:v>148.81290266196123</c:v>
                </c:pt>
                <c:pt idx="8">
                  <c:v>148.75539232200455</c:v>
                </c:pt>
                <c:pt idx="9">
                  <c:v>148.69008167024253</c:v>
                </c:pt>
                <c:pt idx="10">
                  <c:v>148.6169221003932</c:v>
                </c:pt>
                <c:pt idx="11">
                  <c:v>148.53585986428013</c:v>
                </c:pt>
                <c:pt idx="12">
                  <c:v>148.44683625787445</c:v>
                </c:pt>
                <c:pt idx="13">
                  <c:v>148.34978782379457</c:v>
                </c:pt>
                <c:pt idx="14">
                  <c:v>148.24464656939338</c:v>
                </c:pt>
                <c:pt idx="15">
                  <c:v>148.13134019950721</c:v>
                </c:pt>
                <c:pt idx="16">
                  <c:v>148.00979236289572</c:v>
                </c:pt>
                <c:pt idx="17">
                  <c:v>147.87992291136231</c:v>
                </c:pt>
                <c:pt idx="18">
                  <c:v>147.74164817051218</c:v>
                </c:pt>
                <c:pt idx="19">
                  <c:v>147.59488122108161</c:v>
                </c:pt>
                <c:pt idx="20">
                  <c:v>147.43953218975386</c:v>
                </c:pt>
                <c:pt idx="21">
                  <c:v>147.27550854836687</c:v>
                </c:pt>
                <c:pt idx="22">
                  <c:v>147.10271542041485</c:v>
                </c:pt>
                <c:pt idx="23">
                  <c:v>146.92105589374924</c:v>
                </c:pt>
                <c:pt idx="24">
                  <c:v>146.73043133839354</c:v>
                </c:pt>
                <c:pt idx="25">
                  <c:v>146.5307417284032</c:v>
                </c:pt>
                <c:pt idx="26">
                  <c:v>146.32188596672162</c:v>
                </c:pt>
                <c:pt idx="27">
                  <c:v>146.10376221201079</c:v>
                </c:pt>
                <c:pt idx="28">
                  <c:v>145.87626820646545</c:v>
                </c:pt>
                <c:pt idx="29">
                  <c:v>145.63930160365513</c:v>
                </c:pt>
                <c:pt idx="30">
                  <c:v>145.39276029547688</c:v>
                </c:pt>
                <c:pt idx="31">
                  <c:v>145.13654273734386</c:v>
                </c:pt>
                <c:pt idx="32">
                  <c:v>144.87054827077972</c:v>
                </c:pt>
                <c:pt idx="33">
                  <c:v>144.59467744263475</c:v>
                </c:pt>
                <c:pt idx="34">
                  <c:v>144.30883232018999</c:v>
                </c:pt>
                <c:pt idx="35">
                  <c:v>144.01291680146289</c:v>
                </c:pt>
                <c:pt idx="36">
                  <c:v>143.70683692008117</c:v>
                </c:pt>
                <c:pt idx="37">
                  <c:v>143.39050114414056</c:v>
                </c:pt>
                <c:pt idx="38">
                  <c:v>143.0638206685141</c:v>
                </c:pt>
                <c:pt idx="39">
                  <c:v>142.72670970013064</c:v>
                </c:pt>
                <c:pt idx="40">
                  <c:v>142.37908573578994</c:v>
                </c:pt>
                <c:pt idx="41">
                  <c:v>142.02086983213138</c:v>
                </c:pt>
                <c:pt idx="42">
                  <c:v>141.65198686741954</c:v>
                </c:pt>
                <c:pt idx="43">
                  <c:v>141.2723657948568</c:v>
                </c:pt>
                <c:pt idx="44">
                  <c:v>140.88193988717694</c:v>
                </c:pt>
                <c:pt idx="45">
                  <c:v>140.48064697231663</c:v>
                </c:pt>
                <c:pt idx="46">
                  <c:v>140.0684296600011</c:v>
                </c:pt>
                <c:pt idx="47">
                  <c:v>139.64523555911964</c:v>
                </c:pt>
                <c:pt idx="48">
                  <c:v>139.2110174858019</c:v>
                </c:pt>
                <c:pt idx="49">
                  <c:v>138.76573366213978</c:v>
                </c:pt>
                <c:pt idx="50">
                  <c:v>138.30934790553152</c:v>
                </c:pt>
                <c:pt idx="51">
                  <c:v>137.84182980865316</c:v>
                </c:pt>
                <c:pt idx="52">
                  <c:v>137.36315491009023</c:v>
                </c:pt>
                <c:pt idx="53">
                  <c:v>136.87330485568609</c:v>
                </c:pt>
                <c:pt idx="54">
                  <c:v>136.37226755068633</c:v>
                </c:pt>
                <c:pt idx="55">
                  <c:v>135.86003730277878</c:v>
                </c:pt>
                <c:pt idx="56">
                  <c:v>135.33661495614601</c:v>
                </c:pt>
                <c:pt idx="57">
                  <c:v>134.8020080166643</c:v>
                </c:pt>
                <c:pt idx="58">
                  <c:v>134.25623076839565</c:v>
                </c:pt>
                <c:pt idx="59">
                  <c:v>133.69930438153287</c:v>
                </c:pt>
                <c:pt idx="60">
                  <c:v>133.13125701196688</c:v>
                </c:pt>
                <c:pt idx="61">
                  <c:v>132.55212389265512</c:v>
                </c:pt>
                <c:pt idx="62">
                  <c:v>131.96194741697607</c:v>
                </c:pt>
                <c:pt idx="63">
                  <c:v>131.36077721426065</c:v>
                </c:pt>
                <c:pt idx="64">
                  <c:v>130.7486702176958</c:v>
                </c:pt>
                <c:pt idx="65">
                  <c:v>130.12569072479781</c:v>
                </c:pt>
                <c:pt idx="66">
                  <c:v>129.49191045065487</c:v>
                </c:pt>
                <c:pt idx="67">
                  <c:v>128.84740857413874</c:v>
                </c:pt>
                <c:pt idx="68">
                  <c:v>128.19227177728445</c:v>
                </c:pt>
                <c:pt idx="69">
                  <c:v>127.5265942780365</c:v>
                </c:pt>
                <c:pt idx="70">
                  <c:v>126.8504778565564</c:v>
                </c:pt>
                <c:pt idx="71">
                  <c:v>126.16403187528424</c:v>
                </c:pt>
                <c:pt idx="72">
                  <c:v>125.46737329294214</c:v>
                </c:pt>
                <c:pt idx="73">
                  <c:v>124.76062667266426</c:v>
                </c:pt>
                <c:pt idx="74">
                  <c:v>124.04392418443136</c:v>
                </c:pt>
                <c:pt idx="75">
                  <c:v>123.31740560198367</c:v>
                </c:pt>
                <c:pt idx="76">
                  <c:v>122.58121829437893</c:v>
                </c:pt>
                <c:pt idx="77">
                  <c:v>121.83551721235629</c:v>
                </c:pt>
                <c:pt idx="78">
                  <c:v>121.08046486965975</c:v>
                </c:pt>
                <c:pt idx="79">
                  <c:v>120.31623131946787</c:v>
                </c:pt>
                <c:pt idx="80">
                  <c:v>119.54299412606883</c:v>
                </c:pt>
                <c:pt idx="81">
                  <c:v>118.76093833191223</c:v>
                </c:pt>
                <c:pt idx="82">
                  <c:v>117.97025642016126</c:v>
                </c:pt>
                <c:pt idx="83">
                  <c:v>117.17114827286049</c:v>
                </c:pt>
                <c:pt idx="84">
                  <c:v>116.36382112482654</c:v>
                </c:pt>
                <c:pt idx="85">
                  <c:v>115.54848951336054</c:v>
                </c:pt>
                <c:pt idx="86">
                  <c:v>114.72537522387202</c:v>
                </c:pt>
                <c:pt idx="87">
                  <c:v>113.89470723149665</c:v>
                </c:pt>
                <c:pt idx="88">
                  <c:v>113.05672163878008</c:v>
                </c:pt>
                <c:pt idx="89">
                  <c:v>112.21166160949228</c:v>
                </c:pt>
                <c:pt idx="90">
                  <c:v>111.35977729862789</c:v>
                </c:pt>
                <c:pt idx="91">
                  <c:v>110.5013257786385</c:v>
                </c:pt>
                <c:pt idx="92">
                  <c:v>109.63657096193498</c:v>
                </c:pt>
                <c:pt idx="93">
                  <c:v>108.76578351968816</c:v>
                </c:pt>
                <c:pt idx="94">
                  <c:v>107.88924079694775</c:v>
                </c:pt>
                <c:pt idx="95">
                  <c:v>107.00722672409003</c:v>
                </c:pt>
                <c:pt idx="96">
                  <c:v>106.1200317245965</c:v>
                </c:pt>
                <c:pt idx="97">
                  <c:v>105.22795261915604</c:v>
                </c:pt>
                <c:pt idx="98">
                  <c:v>104.33129252607486</c:v>
                </c:pt>
                <c:pt idx="99">
                  <c:v>103.43036075796959</c:v>
                </c:pt>
                <c:pt idx="100">
                  <c:v>102.52547271470965</c:v>
                </c:pt>
                <c:pt idx="101">
                  <c:v>101.61694977256647</c:v>
                </c:pt>
                <c:pt idx="102">
                  <c:v>100.70511916951935</c:v>
                </c:pt>
                <c:pt idx="103">
                  <c:v>99.790313886657529</c:v>
                </c:pt>
                <c:pt idx="104">
                  <c:v>98.872872525611484</c:v>
                </c:pt>
                <c:pt idx="105">
                  <c:v>97.953139181936621</c:v>
                </c:pt>
                <c:pt idx="106">
                  <c:v>97.031463314365453</c:v>
                </c:pt>
                <c:pt idx="107">
                  <c:v>96.108199609836063</c:v>
                </c:pt>
                <c:pt idx="108">
                  <c:v>95.183707844197301</c:v>
                </c:pt>
                <c:pt idx="109">
                  <c:v>94.258352738482884</c:v>
                </c:pt>
                <c:pt idx="110">
                  <c:v>93.332503810640873</c:v>
                </c:pt>
                <c:pt idx="111">
                  <c:v>92.406535222597057</c:v>
                </c:pt>
                <c:pt idx="112">
                  <c:v>91.48082562252506</c:v>
                </c:pt>
                <c:pt idx="113">
                  <c:v>90.555757982189917</c:v>
                </c:pt>
                <c:pt idx="114">
                  <c:v>89.631719429226465</c:v>
                </c:pt>
                <c:pt idx="115">
                  <c:v>88.709101074209258</c:v>
                </c:pt>
                <c:pt idx="116">
                  <c:v>87.788297832366183</c:v>
                </c:pt>
                <c:pt idx="117">
                  <c:v>86.869708239785069</c:v>
                </c:pt>
                <c:pt idx="118">
                  <c:v>85.953734263958779</c:v>
                </c:pt>
                <c:pt idx="119">
                  <c:v>85.040781108514096</c:v>
                </c:pt>
                <c:pt idx="120">
                  <c:v>84.131257011966881</c:v>
                </c:pt>
                <c:pt idx="121">
                  <c:v>83.225573040347555</c:v>
                </c:pt>
                <c:pt idx="122">
                  <c:v>82.324142873541589</c:v>
                </c:pt>
                <c:pt idx="123">
                  <c:v>81.427382585191651</c:v>
                </c:pt>
                <c:pt idx="124">
                  <c:v>80.535710416012819</c:v>
                </c:pt>
                <c:pt idx="125">
                  <c:v>79.649546540376249</c:v>
                </c:pt>
                <c:pt idx="126">
                  <c:v>78.769312826023963</c:v>
                </c:pt>
                <c:pt idx="127">
                  <c:v>77.895432586785347</c:v>
                </c:pt>
                <c:pt idx="128">
                  <c:v>77.028330328175713</c:v>
                </c:pt>
                <c:pt idx="129">
                  <c:v>76.168431485769091</c:v>
                </c:pt>
                <c:pt idx="130">
                  <c:v>75.316162156250655</c:v>
                </c:pt>
                <c:pt idx="131">
                  <c:v>74.471948821070086</c:v>
                </c:pt>
                <c:pt idx="132">
                  <c:v>73.636218062633787</c:v>
                </c:pt>
                <c:pt idx="133">
                  <c:v>72.809396272994803</c:v>
                </c:pt>
                <c:pt idx="134">
                  <c:v>71.991909355019374</c:v>
                </c:pt>
                <c:pt idx="135">
                  <c:v>71.184182416034986</c:v>
                </c:pt>
                <c:pt idx="136">
                  <c:v>70.386639453989133</c:v>
                </c:pt>
                <c:pt idx="137">
                  <c:v>69.599703036178084</c:v>
                </c:pt>
                <c:pt idx="138">
                  <c:v>68.82379397063491</c:v>
                </c:pt>
                <c:pt idx="139">
                  <c:v>68.059330970299712</c:v>
                </c:pt>
                <c:pt idx="140">
                  <c:v>67.306730310130092</c:v>
                </c:pt>
                <c:pt idx="141">
                  <c:v>66.566405477347473</c:v>
                </c:pt>
                <c:pt idx="142">
                  <c:v>65.838766815055365</c:v>
                </c:pt>
                <c:pt idx="143">
                  <c:v>65.124221159505836</c:v>
                </c:pt>
                <c:pt idx="144">
                  <c:v>64.423171471336317</c:v>
                </c:pt>
                <c:pt idx="145">
                  <c:v>63.736016461141695</c:v>
                </c:pt>
                <c:pt idx="146">
                  <c:v>63.063150209795921</c:v>
                </c:pt>
                <c:pt idx="147">
                  <c:v>62.404961783983225</c:v>
                </c:pt>
                <c:pt idx="148">
                  <c:v>61.761834847449968</c:v>
                </c:pt>
                <c:pt idx="149">
                  <c:v>61.134147268536886</c:v>
                </c:pt>
                <c:pt idx="150">
                  <c:v>60.522270724601889</c:v>
                </c:pt>
                <c:pt idx="151">
                  <c:v>59.926570303994353</c:v>
                </c:pt>
                <c:pt idx="152">
                  <c:v>59.347404106290597</c:v>
                </c:pt>
                <c:pt idx="153">
                  <c:v>58.785122841550738</c:v>
                </c:pt>
                <c:pt idx="154">
                  <c:v>58.240069429403256</c:v>
                </c:pt>
                <c:pt idx="155">
                  <c:v>57.712578598811511</c:v>
                </c:pt>
                <c:pt idx="156">
                  <c:v>57.202976489418653</c:v>
                </c:pt>
                <c:pt idx="157">
                  <c:v>56.711580255410077</c:v>
                </c:pt>
                <c:pt idx="158">
                  <c:v>56.238697672869698</c:v>
                </c:pt>
                <c:pt idx="159">
                  <c:v>55.784626751641113</c:v>
                </c:pt>
                <c:pt idx="160">
                  <c:v>55.34965535273485</c:v>
                </c:pt>
                <c:pt idx="161">
                  <c:v>54.934060812348569</c:v>
                </c:pt>
                <c:pt idx="162">
                  <c:v>54.538109573587128</c:v>
                </c:pt>
                <c:pt idx="163">
                  <c:v>54.162056826984838</c:v>
                </c:pt>
                <c:pt idx="164">
                  <c:v>53.806146160940486</c:v>
                </c:pt>
                <c:pt idx="165">
                  <c:v>53.470609223178521</c:v>
                </c:pt>
                <c:pt idx="166">
                  <c:v>53.155665394345732</c:v>
                </c:pt>
                <c:pt idx="167">
                  <c:v>52.861521474841531</c:v>
                </c:pt>
                <c:pt idx="168">
                  <c:v>52.588371385961494</c:v>
                </c:pt>
                <c:pt idx="169">
                  <c:v>52.336395886409058</c:v>
                </c:pt>
                <c:pt idx="170">
                  <c:v>52.105762305196791</c:v>
                </c:pt>
                <c:pt idx="171">
                  <c:v>51.896624291919053</c:v>
                </c:pt>
                <c:pt idx="172">
                  <c:v>51.709121585330657</c:v>
                </c:pt>
                <c:pt idx="173">
                  <c:v>51.543379801111683</c:v>
                </c:pt>
                <c:pt idx="174">
                  <c:v>51.399510239637792</c:v>
                </c:pt>
                <c:pt idx="175">
                  <c:v>51.277609714508188</c:v>
                </c:pt>
                <c:pt idx="176">
                  <c:v>51.177760402510032</c:v>
                </c:pt>
                <c:pt idx="177">
                  <c:v>51.100029715618945</c:v>
                </c:pt>
                <c:pt idx="178">
                  <c:v>51.044470195552528</c:v>
                </c:pt>
                <c:pt idx="179">
                  <c:v>51.011119431304962</c:v>
                </c:pt>
                <c:pt idx="180">
                  <c:v>51</c:v>
                </c:pt>
                <c:pt idx="181">
                  <c:v>51.011119431304962</c:v>
                </c:pt>
                <c:pt idx="182">
                  <c:v>51.044470195552528</c:v>
                </c:pt>
                <c:pt idx="183">
                  <c:v>51.100029715618945</c:v>
                </c:pt>
                <c:pt idx="184">
                  <c:v>51.177760402510032</c:v>
                </c:pt>
                <c:pt idx="185">
                  <c:v>51.277609714508188</c:v>
                </c:pt>
                <c:pt idx="186">
                  <c:v>51.399510239637792</c:v>
                </c:pt>
                <c:pt idx="187">
                  <c:v>51.543379801111676</c:v>
                </c:pt>
                <c:pt idx="188">
                  <c:v>51.709121585330657</c:v>
                </c:pt>
                <c:pt idx="189">
                  <c:v>51.896624291919053</c:v>
                </c:pt>
                <c:pt idx="190">
                  <c:v>52.105762305196791</c:v>
                </c:pt>
                <c:pt idx="191">
                  <c:v>52.336395886409058</c:v>
                </c:pt>
                <c:pt idx="192">
                  <c:v>52.588371385961501</c:v>
                </c:pt>
                <c:pt idx="193">
                  <c:v>52.861521474841531</c:v>
                </c:pt>
                <c:pt idx="194">
                  <c:v>53.155665394345732</c:v>
                </c:pt>
                <c:pt idx="195">
                  <c:v>53.470609223178514</c:v>
                </c:pt>
                <c:pt idx="196">
                  <c:v>53.806146160940486</c:v>
                </c:pt>
                <c:pt idx="197">
                  <c:v>54.162056826984852</c:v>
                </c:pt>
                <c:pt idx="198">
                  <c:v>54.538109573587121</c:v>
                </c:pt>
                <c:pt idx="199">
                  <c:v>54.934060812348569</c:v>
                </c:pt>
                <c:pt idx="200">
                  <c:v>55.34965535273485</c:v>
                </c:pt>
                <c:pt idx="201">
                  <c:v>55.784626751641113</c:v>
                </c:pt>
                <c:pt idx="202">
                  <c:v>56.238697672869698</c:v>
                </c:pt>
                <c:pt idx="203">
                  <c:v>56.711580255410063</c:v>
                </c:pt>
                <c:pt idx="204">
                  <c:v>57.202976489418646</c:v>
                </c:pt>
                <c:pt idx="205">
                  <c:v>57.712578598811504</c:v>
                </c:pt>
                <c:pt idx="206">
                  <c:v>58.240069429403263</c:v>
                </c:pt>
                <c:pt idx="207">
                  <c:v>58.785122841550738</c:v>
                </c:pt>
                <c:pt idx="208">
                  <c:v>59.347404106290604</c:v>
                </c:pt>
                <c:pt idx="209">
                  <c:v>59.926570303994339</c:v>
                </c:pt>
                <c:pt idx="210">
                  <c:v>60.522270724601896</c:v>
                </c:pt>
                <c:pt idx="211">
                  <c:v>61.134147268536864</c:v>
                </c:pt>
                <c:pt idx="212">
                  <c:v>61.761834847449961</c:v>
                </c:pt>
                <c:pt idx="213">
                  <c:v>62.404961783983211</c:v>
                </c:pt>
                <c:pt idx="214">
                  <c:v>63.063150209795914</c:v>
                </c:pt>
                <c:pt idx="215">
                  <c:v>63.736016461141702</c:v>
                </c:pt>
                <c:pt idx="216">
                  <c:v>64.423171471336303</c:v>
                </c:pt>
                <c:pt idx="217">
                  <c:v>65.124221159505851</c:v>
                </c:pt>
                <c:pt idx="218">
                  <c:v>65.838766815055351</c:v>
                </c:pt>
                <c:pt idx="219">
                  <c:v>66.566405477347487</c:v>
                </c:pt>
                <c:pt idx="220">
                  <c:v>67.306730310130078</c:v>
                </c:pt>
                <c:pt idx="221">
                  <c:v>68.059330970299698</c:v>
                </c:pt>
                <c:pt idx="222">
                  <c:v>68.82379397063491</c:v>
                </c:pt>
                <c:pt idx="223">
                  <c:v>69.599703036178084</c:v>
                </c:pt>
                <c:pt idx="224">
                  <c:v>70.386639453989147</c:v>
                </c:pt>
                <c:pt idx="225">
                  <c:v>71.184182416034972</c:v>
                </c:pt>
                <c:pt idx="226">
                  <c:v>71.991909355019374</c:v>
                </c:pt>
                <c:pt idx="227">
                  <c:v>72.809396272994789</c:v>
                </c:pt>
                <c:pt idx="228">
                  <c:v>73.636218062633787</c:v>
                </c:pt>
                <c:pt idx="229">
                  <c:v>74.471948821070086</c:v>
                </c:pt>
                <c:pt idx="230">
                  <c:v>75.316162156250641</c:v>
                </c:pt>
                <c:pt idx="231">
                  <c:v>76.168431485769062</c:v>
                </c:pt>
                <c:pt idx="232">
                  <c:v>77.028330328175727</c:v>
                </c:pt>
                <c:pt idx="233">
                  <c:v>77.895432586785347</c:v>
                </c:pt>
                <c:pt idx="234">
                  <c:v>78.769312826023963</c:v>
                </c:pt>
                <c:pt idx="235">
                  <c:v>79.649546540376235</c:v>
                </c:pt>
                <c:pt idx="236">
                  <c:v>80.535710416012833</c:v>
                </c:pt>
                <c:pt idx="237">
                  <c:v>81.427382585191651</c:v>
                </c:pt>
                <c:pt idx="238">
                  <c:v>82.324142873541575</c:v>
                </c:pt>
                <c:pt idx="239">
                  <c:v>83.225573040347541</c:v>
                </c:pt>
                <c:pt idx="240">
                  <c:v>84.131257011966824</c:v>
                </c:pt>
                <c:pt idx="241">
                  <c:v>85.040781108514096</c:v>
                </c:pt>
                <c:pt idx="242">
                  <c:v>85.953734263958779</c:v>
                </c:pt>
                <c:pt idx="243">
                  <c:v>86.869708239785069</c:v>
                </c:pt>
                <c:pt idx="244">
                  <c:v>87.788297832366169</c:v>
                </c:pt>
                <c:pt idx="245">
                  <c:v>88.709101074209272</c:v>
                </c:pt>
                <c:pt idx="246">
                  <c:v>89.631719429226479</c:v>
                </c:pt>
                <c:pt idx="247">
                  <c:v>90.555757982189917</c:v>
                </c:pt>
                <c:pt idx="248">
                  <c:v>91.480825622525046</c:v>
                </c:pt>
                <c:pt idx="249">
                  <c:v>92.406535222597043</c:v>
                </c:pt>
                <c:pt idx="250">
                  <c:v>93.332503810640887</c:v>
                </c:pt>
                <c:pt idx="251">
                  <c:v>94.258352738482884</c:v>
                </c:pt>
                <c:pt idx="252">
                  <c:v>95.183707844197286</c:v>
                </c:pt>
                <c:pt idx="253">
                  <c:v>96.108199609836049</c:v>
                </c:pt>
                <c:pt idx="254">
                  <c:v>97.031463314365453</c:v>
                </c:pt>
                <c:pt idx="255">
                  <c:v>97.953139181936635</c:v>
                </c:pt>
                <c:pt idx="256">
                  <c:v>98.872872525611484</c:v>
                </c:pt>
                <c:pt idx="257">
                  <c:v>99.790313886657515</c:v>
                </c:pt>
                <c:pt idx="258">
                  <c:v>100.70511916951931</c:v>
                </c:pt>
                <c:pt idx="259">
                  <c:v>101.61694977256649</c:v>
                </c:pt>
                <c:pt idx="260">
                  <c:v>102.52547271470965</c:v>
                </c:pt>
                <c:pt idx="261">
                  <c:v>103.43036075796959</c:v>
                </c:pt>
                <c:pt idx="262">
                  <c:v>104.33129252607482</c:v>
                </c:pt>
                <c:pt idx="263">
                  <c:v>105.22795261915604</c:v>
                </c:pt>
                <c:pt idx="264">
                  <c:v>106.12003172459652</c:v>
                </c:pt>
                <c:pt idx="265">
                  <c:v>107.00722672409003</c:v>
                </c:pt>
                <c:pt idx="266">
                  <c:v>107.88924079694773</c:v>
                </c:pt>
                <c:pt idx="267">
                  <c:v>108.76578351968813</c:v>
                </c:pt>
                <c:pt idx="268">
                  <c:v>109.63657096193498</c:v>
                </c:pt>
                <c:pt idx="269">
                  <c:v>110.5013257786385</c:v>
                </c:pt>
                <c:pt idx="270">
                  <c:v>111.35977729862788</c:v>
                </c:pt>
                <c:pt idx="271">
                  <c:v>112.21166160949227</c:v>
                </c:pt>
                <c:pt idx="272">
                  <c:v>113.05672163878009</c:v>
                </c:pt>
                <c:pt idx="273">
                  <c:v>113.89470723149665</c:v>
                </c:pt>
                <c:pt idx="274">
                  <c:v>114.72537522387202</c:v>
                </c:pt>
                <c:pt idx="275">
                  <c:v>115.54848951336052</c:v>
                </c:pt>
                <c:pt idx="276">
                  <c:v>116.36382112482653</c:v>
                </c:pt>
                <c:pt idx="277">
                  <c:v>117.17114827286049</c:v>
                </c:pt>
                <c:pt idx="278">
                  <c:v>117.97025642016126</c:v>
                </c:pt>
                <c:pt idx="279">
                  <c:v>118.76093833191221</c:v>
                </c:pt>
                <c:pt idx="280">
                  <c:v>119.54299412606881</c:v>
                </c:pt>
                <c:pt idx="281">
                  <c:v>120.31623131946789</c:v>
                </c:pt>
                <c:pt idx="282">
                  <c:v>121.08046486965975</c:v>
                </c:pt>
                <c:pt idx="283">
                  <c:v>121.83551721235629</c:v>
                </c:pt>
                <c:pt idx="284">
                  <c:v>122.58121829437891</c:v>
                </c:pt>
                <c:pt idx="285">
                  <c:v>123.31740560198364</c:v>
                </c:pt>
                <c:pt idx="286">
                  <c:v>124.04392418443138</c:v>
                </c:pt>
                <c:pt idx="287">
                  <c:v>124.76062667266426</c:v>
                </c:pt>
                <c:pt idx="288">
                  <c:v>125.46737329294214</c:v>
                </c:pt>
                <c:pt idx="289">
                  <c:v>126.16403187528422</c:v>
                </c:pt>
                <c:pt idx="290">
                  <c:v>126.85047785655641</c:v>
                </c:pt>
                <c:pt idx="291">
                  <c:v>127.5265942780365</c:v>
                </c:pt>
                <c:pt idx="292">
                  <c:v>128.19227177728445</c:v>
                </c:pt>
                <c:pt idx="293">
                  <c:v>128.84740857413874</c:v>
                </c:pt>
                <c:pt idx="294">
                  <c:v>129.49191045065487</c:v>
                </c:pt>
                <c:pt idx="295">
                  <c:v>130.12569072479781</c:v>
                </c:pt>
                <c:pt idx="296">
                  <c:v>130.7486702176958</c:v>
                </c:pt>
                <c:pt idx="297">
                  <c:v>131.36077721426065</c:v>
                </c:pt>
                <c:pt idx="298">
                  <c:v>131.96194741697607</c:v>
                </c:pt>
                <c:pt idx="299">
                  <c:v>132.55212389265515</c:v>
                </c:pt>
                <c:pt idx="300">
                  <c:v>133.13125701196688</c:v>
                </c:pt>
                <c:pt idx="301">
                  <c:v>133.69930438153287</c:v>
                </c:pt>
                <c:pt idx="302">
                  <c:v>134.25623076839565</c:v>
                </c:pt>
                <c:pt idx="303">
                  <c:v>134.80200801666427</c:v>
                </c:pt>
                <c:pt idx="304">
                  <c:v>135.33661495614601</c:v>
                </c:pt>
                <c:pt idx="305">
                  <c:v>135.86003730277878</c:v>
                </c:pt>
                <c:pt idx="306">
                  <c:v>136.37226755068633</c:v>
                </c:pt>
                <c:pt idx="307">
                  <c:v>136.87330485568606</c:v>
                </c:pt>
                <c:pt idx="308">
                  <c:v>137.36315491009023</c:v>
                </c:pt>
                <c:pt idx="309">
                  <c:v>137.84182980865316</c:v>
                </c:pt>
                <c:pt idx="310">
                  <c:v>138.3093479055315</c:v>
                </c:pt>
                <c:pt idx="311">
                  <c:v>138.76573366213978</c:v>
                </c:pt>
                <c:pt idx="312">
                  <c:v>139.2110174858019</c:v>
                </c:pt>
                <c:pt idx="313">
                  <c:v>139.64523555911967</c:v>
                </c:pt>
                <c:pt idx="314">
                  <c:v>140.0684296600011</c:v>
                </c:pt>
                <c:pt idx="315">
                  <c:v>140.48064697231663</c:v>
                </c:pt>
                <c:pt idx="316">
                  <c:v>140.88193988717694</c:v>
                </c:pt>
                <c:pt idx="317">
                  <c:v>141.2723657948568</c:v>
                </c:pt>
                <c:pt idx="318">
                  <c:v>141.65198686741954</c:v>
                </c:pt>
                <c:pt idx="319">
                  <c:v>142.02086983213135</c:v>
                </c:pt>
                <c:pt idx="320">
                  <c:v>142.37908573578991</c:v>
                </c:pt>
                <c:pt idx="321">
                  <c:v>142.72670970013061</c:v>
                </c:pt>
                <c:pt idx="322">
                  <c:v>143.06382066851413</c:v>
                </c:pt>
                <c:pt idx="323">
                  <c:v>143.39050114414056</c:v>
                </c:pt>
                <c:pt idx="324">
                  <c:v>143.70683692008117</c:v>
                </c:pt>
                <c:pt idx="325">
                  <c:v>144.01291680146289</c:v>
                </c:pt>
                <c:pt idx="326">
                  <c:v>144.30883232019002</c:v>
                </c:pt>
                <c:pt idx="327">
                  <c:v>144.59467744263475</c:v>
                </c:pt>
                <c:pt idx="328">
                  <c:v>144.87054827077972</c:v>
                </c:pt>
                <c:pt idx="329">
                  <c:v>145.13654273734386</c:v>
                </c:pt>
                <c:pt idx="330">
                  <c:v>145.39276029547688</c:v>
                </c:pt>
                <c:pt idx="331">
                  <c:v>145.63930160365513</c:v>
                </c:pt>
                <c:pt idx="332">
                  <c:v>145.87626820646543</c:v>
                </c:pt>
                <c:pt idx="333">
                  <c:v>146.10376221201079</c:v>
                </c:pt>
                <c:pt idx="334">
                  <c:v>146.32188596672162</c:v>
                </c:pt>
                <c:pt idx="335">
                  <c:v>146.5307417284032</c:v>
                </c:pt>
                <c:pt idx="336">
                  <c:v>146.73043133839354</c:v>
                </c:pt>
                <c:pt idx="337">
                  <c:v>146.92105589374921</c:v>
                </c:pt>
                <c:pt idx="338">
                  <c:v>147.10271542041485</c:v>
                </c:pt>
                <c:pt idx="339">
                  <c:v>147.27550854836687</c:v>
                </c:pt>
                <c:pt idx="340">
                  <c:v>147.43953218975386</c:v>
                </c:pt>
                <c:pt idx="341">
                  <c:v>147.59488122108161</c:v>
                </c:pt>
                <c:pt idx="342">
                  <c:v>147.74164817051218</c:v>
                </c:pt>
                <c:pt idx="343">
                  <c:v>147.87992291136231</c:v>
                </c:pt>
                <c:pt idx="344">
                  <c:v>148.00979236289572</c:v>
                </c:pt>
                <c:pt idx="345">
                  <c:v>148.13134019950721</c:v>
                </c:pt>
                <c:pt idx="346">
                  <c:v>148.24464656939338</c:v>
                </c:pt>
                <c:pt idx="347">
                  <c:v>148.34978782379457</c:v>
                </c:pt>
                <c:pt idx="348">
                  <c:v>148.44683625787445</c:v>
                </c:pt>
                <c:pt idx="349">
                  <c:v>148.53585986428013</c:v>
                </c:pt>
                <c:pt idx="350">
                  <c:v>148.6169221003932</c:v>
                </c:pt>
                <c:pt idx="351">
                  <c:v>148.69008167024253</c:v>
                </c:pt>
                <c:pt idx="352">
                  <c:v>148.75539232200455</c:v>
                </c:pt>
                <c:pt idx="353">
                  <c:v>148.81290266196123</c:v>
                </c:pt>
                <c:pt idx="354">
                  <c:v>148.86265598572857</c:v>
                </c:pt>
                <c:pt idx="355">
                  <c:v>148.90469012749924</c:v>
                </c:pt>
                <c:pt idx="356">
                  <c:v>148.93903732797281</c:v>
                </c:pt>
                <c:pt idx="357">
                  <c:v>148.96572412156718</c:v>
                </c:pt>
                <c:pt idx="358">
                  <c:v>148.98477124342392</c:v>
                </c:pt>
                <c:pt idx="359">
                  <c:v>148.99619355663131</c:v>
                </c:pt>
                <c:pt idx="360">
                  <c:v>149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AFB-4EE8-A47F-32C3AE78AC36}"/>
            </c:ext>
          </c:extLst>
        </c:ser>
        <c:ser>
          <c:idx val="4"/>
          <c:order val="1"/>
          <c:tx>
            <c:strRef>
              <c:f>'Piston vel,acc,force etc'!$K$2</c:f>
              <c:strCache>
                <c:ptCount val="1"/>
                <c:pt idx="0">
                  <c:v>Piston Velocity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AFB-4EE8-A47F-32C3AE78AC36}"/>
            </c:ext>
          </c:extLst>
        </c:ser>
        <c:ser>
          <c:idx val="2"/>
          <c:order val="3"/>
          <c:tx>
            <c:strRef>
              <c:f>'Piston vel,acc,force etc'!$N$2</c:f>
              <c:strCache>
                <c:ptCount val="1"/>
                <c:pt idx="0">
                  <c:v>Piston Force due to acceleration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FB-4EE8-A47F-32C3AE78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9224"/>
        <c:axId val="630036272"/>
        <c:extLst/>
      </c:scatterChart>
      <c:scatterChart>
        <c:scatterStyle val="smoothMarker"/>
        <c:varyColors val="0"/>
        <c:ser>
          <c:idx val="1"/>
          <c:order val="2"/>
          <c:tx>
            <c:strRef>
              <c:f>'Piston vel,acc,force etc'!$M$2</c:f>
              <c:strCache>
                <c:ptCount val="1"/>
                <c:pt idx="0">
                  <c:v>Piston Acceleration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5AFB-4EE8-A47F-32C3AE78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84464"/>
        <c:axId val="660686760"/>
        <c:extLst/>
      </c:scatterChart>
      <c:valAx>
        <c:axId val="6300392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(Crank 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6272"/>
        <c:crosses val="autoZero"/>
        <c:crossBetween val="midCat"/>
        <c:majorUnit val="30"/>
      </c:valAx>
      <c:valAx>
        <c:axId val="630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mm</a:t>
                </a:r>
                <a:r>
                  <a:rPr lang="en-US" baseline="0"/>
                  <a:t>  ; </a:t>
                </a:r>
                <a:r>
                  <a:rPr lang="en-US" baseline="0">
                    <a:solidFill>
                      <a:schemeClr val="accent2"/>
                    </a:solidFill>
                  </a:rPr>
                  <a:t>m/s ; </a:t>
                </a:r>
                <a:r>
                  <a:rPr lang="en-US" baseline="0">
                    <a:solidFill>
                      <a:srgbClr val="00B050"/>
                    </a:solidFill>
                  </a:rPr>
                  <a:t>kN</a:t>
                </a:r>
                <a:r>
                  <a:rPr lang="en-US" baseline="0">
                    <a:solidFill>
                      <a:schemeClr val="accent2"/>
                    </a:solidFill>
                  </a:rPr>
                  <a:t> 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9224"/>
        <c:crosses val="autoZero"/>
        <c:crossBetween val="midCat"/>
      </c:valAx>
      <c:valAx>
        <c:axId val="660686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(m/s)/s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4464"/>
        <c:crosses val="max"/>
        <c:crossBetween val="midCat"/>
      </c:valAx>
      <c:valAx>
        <c:axId val="66068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68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Position </a:t>
            </a:r>
            <a:r>
              <a:rPr lang="en-US"/>
              <a:t>vs Crank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'Piston vel,acc,force etc'!$I$2</c:f>
              <c:strCache>
                <c:ptCount val="1"/>
                <c:pt idx="0">
                  <c:v>Piston Wrist Pin Position
(Relative to Crank Center)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etc'!$I$4:$I$364</c:f>
              <c:numCache>
                <c:formatCode>General</c:formatCode>
                <c:ptCount val="361"/>
                <c:pt idx="0">
                  <c:v>149</c:v>
                </c:pt>
                <c:pt idx="1">
                  <c:v>148.99619355663131</c:v>
                </c:pt>
                <c:pt idx="2">
                  <c:v>148.98477124342392</c:v>
                </c:pt>
                <c:pt idx="3">
                  <c:v>148.96572412156718</c:v>
                </c:pt>
                <c:pt idx="4">
                  <c:v>148.93903732797281</c:v>
                </c:pt>
                <c:pt idx="5">
                  <c:v>148.90469012749924</c:v>
                </c:pt>
                <c:pt idx="6">
                  <c:v>148.86265598572857</c:v>
                </c:pt>
                <c:pt idx="7">
                  <c:v>148.81290266196123</c:v>
                </c:pt>
                <c:pt idx="8">
                  <c:v>148.75539232200455</c:v>
                </c:pt>
                <c:pt idx="9">
                  <c:v>148.69008167024253</c:v>
                </c:pt>
                <c:pt idx="10">
                  <c:v>148.6169221003932</c:v>
                </c:pt>
                <c:pt idx="11">
                  <c:v>148.53585986428013</c:v>
                </c:pt>
                <c:pt idx="12">
                  <c:v>148.44683625787445</c:v>
                </c:pt>
                <c:pt idx="13">
                  <c:v>148.34978782379457</c:v>
                </c:pt>
                <c:pt idx="14">
                  <c:v>148.24464656939338</c:v>
                </c:pt>
                <c:pt idx="15">
                  <c:v>148.13134019950721</c:v>
                </c:pt>
                <c:pt idx="16">
                  <c:v>148.00979236289572</c:v>
                </c:pt>
                <c:pt idx="17">
                  <c:v>147.87992291136231</c:v>
                </c:pt>
                <c:pt idx="18">
                  <c:v>147.74164817051218</c:v>
                </c:pt>
                <c:pt idx="19">
                  <c:v>147.59488122108161</c:v>
                </c:pt>
                <c:pt idx="20">
                  <c:v>147.43953218975386</c:v>
                </c:pt>
                <c:pt idx="21">
                  <c:v>147.27550854836687</c:v>
                </c:pt>
                <c:pt idx="22">
                  <c:v>147.10271542041485</c:v>
                </c:pt>
                <c:pt idx="23">
                  <c:v>146.92105589374924</c:v>
                </c:pt>
                <c:pt idx="24">
                  <c:v>146.73043133839354</c:v>
                </c:pt>
                <c:pt idx="25">
                  <c:v>146.5307417284032</c:v>
                </c:pt>
                <c:pt idx="26">
                  <c:v>146.32188596672162</c:v>
                </c:pt>
                <c:pt idx="27">
                  <c:v>146.10376221201079</c:v>
                </c:pt>
                <c:pt idx="28">
                  <c:v>145.87626820646545</c:v>
                </c:pt>
                <c:pt idx="29">
                  <c:v>145.63930160365513</c:v>
                </c:pt>
                <c:pt idx="30">
                  <c:v>145.39276029547688</c:v>
                </c:pt>
                <c:pt idx="31">
                  <c:v>145.13654273734386</c:v>
                </c:pt>
                <c:pt idx="32">
                  <c:v>144.87054827077972</c:v>
                </c:pt>
                <c:pt idx="33">
                  <c:v>144.59467744263475</c:v>
                </c:pt>
                <c:pt idx="34">
                  <c:v>144.30883232018999</c:v>
                </c:pt>
                <c:pt idx="35">
                  <c:v>144.01291680146289</c:v>
                </c:pt>
                <c:pt idx="36">
                  <c:v>143.70683692008117</c:v>
                </c:pt>
                <c:pt idx="37">
                  <c:v>143.39050114414056</c:v>
                </c:pt>
                <c:pt idx="38">
                  <c:v>143.0638206685141</c:v>
                </c:pt>
                <c:pt idx="39">
                  <c:v>142.72670970013064</c:v>
                </c:pt>
                <c:pt idx="40">
                  <c:v>142.37908573578994</c:v>
                </c:pt>
                <c:pt idx="41">
                  <c:v>142.02086983213138</c:v>
                </c:pt>
                <c:pt idx="42">
                  <c:v>141.65198686741954</c:v>
                </c:pt>
                <c:pt idx="43">
                  <c:v>141.2723657948568</c:v>
                </c:pt>
                <c:pt idx="44">
                  <c:v>140.88193988717694</c:v>
                </c:pt>
                <c:pt idx="45">
                  <c:v>140.48064697231663</c:v>
                </c:pt>
                <c:pt idx="46">
                  <c:v>140.0684296600011</c:v>
                </c:pt>
                <c:pt idx="47">
                  <c:v>139.64523555911964</c:v>
                </c:pt>
                <c:pt idx="48">
                  <c:v>139.2110174858019</c:v>
                </c:pt>
                <c:pt idx="49">
                  <c:v>138.76573366213978</c:v>
                </c:pt>
                <c:pt idx="50">
                  <c:v>138.30934790553152</c:v>
                </c:pt>
                <c:pt idx="51">
                  <c:v>137.84182980865316</c:v>
                </c:pt>
                <c:pt idx="52">
                  <c:v>137.36315491009023</c:v>
                </c:pt>
                <c:pt idx="53">
                  <c:v>136.87330485568609</c:v>
                </c:pt>
                <c:pt idx="54">
                  <c:v>136.37226755068633</c:v>
                </c:pt>
                <c:pt idx="55">
                  <c:v>135.86003730277878</c:v>
                </c:pt>
                <c:pt idx="56">
                  <c:v>135.33661495614601</c:v>
                </c:pt>
                <c:pt idx="57">
                  <c:v>134.8020080166643</c:v>
                </c:pt>
                <c:pt idx="58">
                  <c:v>134.25623076839565</c:v>
                </c:pt>
                <c:pt idx="59">
                  <c:v>133.69930438153287</c:v>
                </c:pt>
                <c:pt idx="60">
                  <c:v>133.13125701196688</c:v>
                </c:pt>
                <c:pt idx="61">
                  <c:v>132.55212389265512</c:v>
                </c:pt>
                <c:pt idx="62">
                  <c:v>131.96194741697607</c:v>
                </c:pt>
                <c:pt idx="63">
                  <c:v>131.36077721426065</c:v>
                </c:pt>
                <c:pt idx="64">
                  <c:v>130.7486702176958</c:v>
                </c:pt>
                <c:pt idx="65">
                  <c:v>130.12569072479781</c:v>
                </c:pt>
                <c:pt idx="66">
                  <c:v>129.49191045065487</c:v>
                </c:pt>
                <c:pt idx="67">
                  <c:v>128.84740857413874</c:v>
                </c:pt>
                <c:pt idx="68">
                  <c:v>128.19227177728445</c:v>
                </c:pt>
                <c:pt idx="69">
                  <c:v>127.5265942780365</c:v>
                </c:pt>
                <c:pt idx="70">
                  <c:v>126.8504778565564</c:v>
                </c:pt>
                <c:pt idx="71">
                  <c:v>126.16403187528424</c:v>
                </c:pt>
                <c:pt idx="72">
                  <c:v>125.46737329294214</c:v>
                </c:pt>
                <c:pt idx="73">
                  <c:v>124.76062667266426</c:v>
                </c:pt>
                <c:pt idx="74">
                  <c:v>124.04392418443136</c:v>
                </c:pt>
                <c:pt idx="75">
                  <c:v>123.31740560198367</c:v>
                </c:pt>
                <c:pt idx="76">
                  <c:v>122.58121829437893</c:v>
                </c:pt>
                <c:pt idx="77">
                  <c:v>121.83551721235629</c:v>
                </c:pt>
                <c:pt idx="78">
                  <c:v>121.08046486965975</c:v>
                </c:pt>
                <c:pt idx="79">
                  <c:v>120.31623131946787</c:v>
                </c:pt>
                <c:pt idx="80">
                  <c:v>119.54299412606883</c:v>
                </c:pt>
                <c:pt idx="81">
                  <c:v>118.76093833191223</c:v>
                </c:pt>
                <c:pt idx="82">
                  <c:v>117.97025642016126</c:v>
                </c:pt>
                <c:pt idx="83">
                  <c:v>117.17114827286049</c:v>
                </c:pt>
                <c:pt idx="84">
                  <c:v>116.36382112482654</c:v>
                </c:pt>
                <c:pt idx="85">
                  <c:v>115.54848951336054</c:v>
                </c:pt>
                <c:pt idx="86">
                  <c:v>114.72537522387202</c:v>
                </c:pt>
                <c:pt idx="87">
                  <c:v>113.89470723149665</c:v>
                </c:pt>
                <c:pt idx="88">
                  <c:v>113.05672163878008</c:v>
                </c:pt>
                <c:pt idx="89">
                  <c:v>112.21166160949228</c:v>
                </c:pt>
                <c:pt idx="90">
                  <c:v>111.35977729862789</c:v>
                </c:pt>
                <c:pt idx="91">
                  <c:v>110.5013257786385</c:v>
                </c:pt>
                <c:pt idx="92">
                  <c:v>109.63657096193498</c:v>
                </c:pt>
                <c:pt idx="93">
                  <c:v>108.76578351968816</c:v>
                </c:pt>
                <c:pt idx="94">
                  <c:v>107.88924079694775</c:v>
                </c:pt>
                <c:pt idx="95">
                  <c:v>107.00722672409003</c:v>
                </c:pt>
                <c:pt idx="96">
                  <c:v>106.1200317245965</c:v>
                </c:pt>
                <c:pt idx="97">
                  <c:v>105.22795261915604</c:v>
                </c:pt>
                <c:pt idx="98">
                  <c:v>104.33129252607486</c:v>
                </c:pt>
                <c:pt idx="99">
                  <c:v>103.43036075796959</c:v>
                </c:pt>
                <c:pt idx="100">
                  <c:v>102.52547271470965</c:v>
                </c:pt>
                <c:pt idx="101">
                  <c:v>101.61694977256647</c:v>
                </c:pt>
                <c:pt idx="102">
                  <c:v>100.70511916951935</c:v>
                </c:pt>
                <c:pt idx="103">
                  <c:v>99.790313886657529</c:v>
                </c:pt>
                <c:pt idx="104">
                  <c:v>98.872872525611484</c:v>
                </c:pt>
                <c:pt idx="105">
                  <c:v>97.953139181936621</c:v>
                </c:pt>
                <c:pt idx="106">
                  <c:v>97.031463314365453</c:v>
                </c:pt>
                <c:pt idx="107">
                  <c:v>96.108199609836063</c:v>
                </c:pt>
                <c:pt idx="108">
                  <c:v>95.183707844197301</c:v>
                </c:pt>
                <c:pt idx="109">
                  <c:v>94.258352738482884</c:v>
                </c:pt>
                <c:pt idx="110">
                  <c:v>93.332503810640873</c:v>
                </c:pt>
                <c:pt idx="111">
                  <c:v>92.406535222597057</c:v>
                </c:pt>
                <c:pt idx="112">
                  <c:v>91.48082562252506</c:v>
                </c:pt>
                <c:pt idx="113">
                  <c:v>90.555757982189917</c:v>
                </c:pt>
                <c:pt idx="114">
                  <c:v>89.631719429226465</c:v>
                </c:pt>
                <c:pt idx="115">
                  <c:v>88.709101074209258</c:v>
                </c:pt>
                <c:pt idx="116">
                  <c:v>87.788297832366183</c:v>
                </c:pt>
                <c:pt idx="117">
                  <c:v>86.869708239785069</c:v>
                </c:pt>
                <c:pt idx="118">
                  <c:v>85.953734263958779</c:v>
                </c:pt>
                <c:pt idx="119">
                  <c:v>85.040781108514096</c:v>
                </c:pt>
                <c:pt idx="120">
                  <c:v>84.131257011966881</c:v>
                </c:pt>
                <c:pt idx="121">
                  <c:v>83.225573040347555</c:v>
                </c:pt>
                <c:pt idx="122">
                  <c:v>82.324142873541589</c:v>
                </c:pt>
                <c:pt idx="123">
                  <c:v>81.427382585191651</c:v>
                </c:pt>
                <c:pt idx="124">
                  <c:v>80.535710416012819</c:v>
                </c:pt>
                <c:pt idx="125">
                  <c:v>79.649546540376249</c:v>
                </c:pt>
                <c:pt idx="126">
                  <c:v>78.769312826023963</c:v>
                </c:pt>
                <c:pt idx="127">
                  <c:v>77.895432586785347</c:v>
                </c:pt>
                <c:pt idx="128">
                  <c:v>77.028330328175713</c:v>
                </c:pt>
                <c:pt idx="129">
                  <c:v>76.168431485769091</c:v>
                </c:pt>
                <c:pt idx="130">
                  <c:v>75.316162156250655</c:v>
                </c:pt>
                <c:pt idx="131">
                  <c:v>74.471948821070086</c:v>
                </c:pt>
                <c:pt idx="132">
                  <c:v>73.636218062633787</c:v>
                </c:pt>
                <c:pt idx="133">
                  <c:v>72.809396272994803</c:v>
                </c:pt>
                <c:pt idx="134">
                  <c:v>71.991909355019374</c:v>
                </c:pt>
                <c:pt idx="135">
                  <c:v>71.184182416034986</c:v>
                </c:pt>
                <c:pt idx="136">
                  <c:v>70.386639453989133</c:v>
                </c:pt>
                <c:pt idx="137">
                  <c:v>69.599703036178084</c:v>
                </c:pt>
                <c:pt idx="138">
                  <c:v>68.82379397063491</c:v>
                </c:pt>
                <c:pt idx="139">
                  <c:v>68.059330970299712</c:v>
                </c:pt>
                <c:pt idx="140">
                  <c:v>67.306730310130092</c:v>
                </c:pt>
                <c:pt idx="141">
                  <c:v>66.566405477347473</c:v>
                </c:pt>
                <c:pt idx="142">
                  <c:v>65.838766815055365</c:v>
                </c:pt>
                <c:pt idx="143">
                  <c:v>65.124221159505836</c:v>
                </c:pt>
                <c:pt idx="144">
                  <c:v>64.423171471336317</c:v>
                </c:pt>
                <c:pt idx="145">
                  <c:v>63.736016461141695</c:v>
                </c:pt>
                <c:pt idx="146">
                  <c:v>63.063150209795921</c:v>
                </c:pt>
                <c:pt idx="147">
                  <c:v>62.404961783983225</c:v>
                </c:pt>
                <c:pt idx="148">
                  <c:v>61.761834847449968</c:v>
                </c:pt>
                <c:pt idx="149">
                  <c:v>61.134147268536886</c:v>
                </c:pt>
                <c:pt idx="150">
                  <c:v>60.522270724601889</c:v>
                </c:pt>
                <c:pt idx="151">
                  <c:v>59.926570303994353</c:v>
                </c:pt>
                <c:pt idx="152">
                  <c:v>59.347404106290597</c:v>
                </c:pt>
                <c:pt idx="153">
                  <c:v>58.785122841550738</c:v>
                </c:pt>
                <c:pt idx="154">
                  <c:v>58.240069429403256</c:v>
                </c:pt>
                <c:pt idx="155">
                  <c:v>57.712578598811511</c:v>
                </c:pt>
                <c:pt idx="156">
                  <c:v>57.202976489418653</c:v>
                </c:pt>
                <c:pt idx="157">
                  <c:v>56.711580255410077</c:v>
                </c:pt>
                <c:pt idx="158">
                  <c:v>56.238697672869698</c:v>
                </c:pt>
                <c:pt idx="159">
                  <c:v>55.784626751641113</c:v>
                </c:pt>
                <c:pt idx="160">
                  <c:v>55.34965535273485</c:v>
                </c:pt>
                <c:pt idx="161">
                  <c:v>54.934060812348569</c:v>
                </c:pt>
                <c:pt idx="162">
                  <c:v>54.538109573587128</c:v>
                </c:pt>
                <c:pt idx="163">
                  <c:v>54.162056826984838</c:v>
                </c:pt>
                <c:pt idx="164">
                  <c:v>53.806146160940486</c:v>
                </c:pt>
                <c:pt idx="165">
                  <c:v>53.470609223178521</c:v>
                </c:pt>
                <c:pt idx="166">
                  <c:v>53.155665394345732</c:v>
                </c:pt>
                <c:pt idx="167">
                  <c:v>52.861521474841531</c:v>
                </c:pt>
                <c:pt idx="168">
                  <c:v>52.588371385961494</c:v>
                </c:pt>
                <c:pt idx="169">
                  <c:v>52.336395886409058</c:v>
                </c:pt>
                <c:pt idx="170">
                  <c:v>52.105762305196791</c:v>
                </c:pt>
                <c:pt idx="171">
                  <c:v>51.896624291919053</c:v>
                </c:pt>
                <c:pt idx="172">
                  <c:v>51.709121585330657</c:v>
                </c:pt>
                <c:pt idx="173">
                  <c:v>51.543379801111683</c:v>
                </c:pt>
                <c:pt idx="174">
                  <c:v>51.399510239637792</c:v>
                </c:pt>
                <c:pt idx="175">
                  <c:v>51.277609714508188</c:v>
                </c:pt>
                <c:pt idx="176">
                  <c:v>51.177760402510032</c:v>
                </c:pt>
                <c:pt idx="177">
                  <c:v>51.100029715618945</c:v>
                </c:pt>
                <c:pt idx="178">
                  <c:v>51.044470195552528</c:v>
                </c:pt>
                <c:pt idx="179">
                  <c:v>51.011119431304962</c:v>
                </c:pt>
                <c:pt idx="180">
                  <c:v>51</c:v>
                </c:pt>
                <c:pt idx="181">
                  <c:v>51.011119431304962</c:v>
                </c:pt>
                <c:pt idx="182">
                  <c:v>51.044470195552528</c:v>
                </c:pt>
                <c:pt idx="183">
                  <c:v>51.100029715618945</c:v>
                </c:pt>
                <c:pt idx="184">
                  <c:v>51.177760402510032</c:v>
                </c:pt>
                <c:pt idx="185">
                  <c:v>51.277609714508188</c:v>
                </c:pt>
                <c:pt idx="186">
                  <c:v>51.399510239637792</c:v>
                </c:pt>
                <c:pt idx="187">
                  <c:v>51.543379801111676</c:v>
                </c:pt>
                <c:pt idx="188">
                  <c:v>51.709121585330657</c:v>
                </c:pt>
                <c:pt idx="189">
                  <c:v>51.896624291919053</c:v>
                </c:pt>
                <c:pt idx="190">
                  <c:v>52.105762305196791</c:v>
                </c:pt>
                <c:pt idx="191">
                  <c:v>52.336395886409058</c:v>
                </c:pt>
                <c:pt idx="192">
                  <c:v>52.588371385961501</c:v>
                </c:pt>
                <c:pt idx="193">
                  <c:v>52.861521474841531</c:v>
                </c:pt>
                <c:pt idx="194">
                  <c:v>53.155665394345732</c:v>
                </c:pt>
                <c:pt idx="195">
                  <c:v>53.470609223178514</c:v>
                </c:pt>
                <c:pt idx="196">
                  <c:v>53.806146160940486</c:v>
                </c:pt>
                <c:pt idx="197">
                  <c:v>54.162056826984852</c:v>
                </c:pt>
                <c:pt idx="198">
                  <c:v>54.538109573587121</c:v>
                </c:pt>
                <c:pt idx="199">
                  <c:v>54.934060812348569</c:v>
                </c:pt>
                <c:pt idx="200">
                  <c:v>55.34965535273485</c:v>
                </c:pt>
                <c:pt idx="201">
                  <c:v>55.784626751641113</c:v>
                </c:pt>
                <c:pt idx="202">
                  <c:v>56.238697672869698</c:v>
                </c:pt>
                <c:pt idx="203">
                  <c:v>56.711580255410063</c:v>
                </c:pt>
                <c:pt idx="204">
                  <c:v>57.202976489418646</c:v>
                </c:pt>
                <c:pt idx="205">
                  <c:v>57.712578598811504</c:v>
                </c:pt>
                <c:pt idx="206">
                  <c:v>58.240069429403263</c:v>
                </c:pt>
                <c:pt idx="207">
                  <c:v>58.785122841550738</c:v>
                </c:pt>
                <c:pt idx="208">
                  <c:v>59.347404106290604</c:v>
                </c:pt>
                <c:pt idx="209">
                  <c:v>59.926570303994339</c:v>
                </c:pt>
                <c:pt idx="210">
                  <c:v>60.522270724601896</c:v>
                </c:pt>
                <c:pt idx="211">
                  <c:v>61.134147268536864</c:v>
                </c:pt>
                <c:pt idx="212">
                  <c:v>61.761834847449961</c:v>
                </c:pt>
                <c:pt idx="213">
                  <c:v>62.404961783983211</c:v>
                </c:pt>
                <c:pt idx="214">
                  <c:v>63.063150209795914</c:v>
                </c:pt>
                <c:pt idx="215">
                  <c:v>63.736016461141702</c:v>
                </c:pt>
                <c:pt idx="216">
                  <c:v>64.423171471336303</c:v>
                </c:pt>
                <c:pt idx="217">
                  <c:v>65.124221159505851</c:v>
                </c:pt>
                <c:pt idx="218">
                  <c:v>65.838766815055351</c:v>
                </c:pt>
                <c:pt idx="219">
                  <c:v>66.566405477347487</c:v>
                </c:pt>
                <c:pt idx="220">
                  <c:v>67.306730310130078</c:v>
                </c:pt>
                <c:pt idx="221">
                  <c:v>68.059330970299698</c:v>
                </c:pt>
                <c:pt idx="222">
                  <c:v>68.82379397063491</c:v>
                </c:pt>
                <c:pt idx="223">
                  <c:v>69.599703036178084</c:v>
                </c:pt>
                <c:pt idx="224">
                  <c:v>70.386639453989147</c:v>
                </c:pt>
                <c:pt idx="225">
                  <c:v>71.184182416034972</c:v>
                </c:pt>
                <c:pt idx="226">
                  <c:v>71.991909355019374</c:v>
                </c:pt>
                <c:pt idx="227">
                  <c:v>72.809396272994789</c:v>
                </c:pt>
                <c:pt idx="228">
                  <c:v>73.636218062633787</c:v>
                </c:pt>
                <c:pt idx="229">
                  <c:v>74.471948821070086</c:v>
                </c:pt>
                <c:pt idx="230">
                  <c:v>75.316162156250641</c:v>
                </c:pt>
                <c:pt idx="231">
                  <c:v>76.168431485769062</c:v>
                </c:pt>
                <c:pt idx="232">
                  <c:v>77.028330328175727</c:v>
                </c:pt>
                <c:pt idx="233">
                  <c:v>77.895432586785347</c:v>
                </c:pt>
                <c:pt idx="234">
                  <c:v>78.769312826023963</c:v>
                </c:pt>
                <c:pt idx="235">
                  <c:v>79.649546540376235</c:v>
                </c:pt>
                <c:pt idx="236">
                  <c:v>80.535710416012833</c:v>
                </c:pt>
                <c:pt idx="237">
                  <c:v>81.427382585191651</c:v>
                </c:pt>
                <c:pt idx="238">
                  <c:v>82.324142873541575</c:v>
                </c:pt>
                <c:pt idx="239">
                  <c:v>83.225573040347541</c:v>
                </c:pt>
                <c:pt idx="240">
                  <c:v>84.131257011966824</c:v>
                </c:pt>
                <c:pt idx="241">
                  <c:v>85.040781108514096</c:v>
                </c:pt>
                <c:pt idx="242">
                  <c:v>85.953734263958779</c:v>
                </c:pt>
                <c:pt idx="243">
                  <c:v>86.869708239785069</c:v>
                </c:pt>
                <c:pt idx="244">
                  <c:v>87.788297832366169</c:v>
                </c:pt>
                <c:pt idx="245">
                  <c:v>88.709101074209272</c:v>
                </c:pt>
                <c:pt idx="246">
                  <c:v>89.631719429226479</c:v>
                </c:pt>
                <c:pt idx="247">
                  <c:v>90.555757982189917</c:v>
                </c:pt>
                <c:pt idx="248">
                  <c:v>91.480825622525046</c:v>
                </c:pt>
                <c:pt idx="249">
                  <c:v>92.406535222597043</c:v>
                </c:pt>
                <c:pt idx="250">
                  <c:v>93.332503810640887</c:v>
                </c:pt>
                <c:pt idx="251">
                  <c:v>94.258352738482884</c:v>
                </c:pt>
                <c:pt idx="252">
                  <c:v>95.183707844197286</c:v>
                </c:pt>
                <c:pt idx="253">
                  <c:v>96.108199609836049</c:v>
                </c:pt>
                <c:pt idx="254">
                  <c:v>97.031463314365453</c:v>
                </c:pt>
                <c:pt idx="255">
                  <c:v>97.953139181936635</c:v>
                </c:pt>
                <c:pt idx="256">
                  <c:v>98.872872525611484</c:v>
                </c:pt>
                <c:pt idx="257">
                  <c:v>99.790313886657515</c:v>
                </c:pt>
                <c:pt idx="258">
                  <c:v>100.70511916951931</c:v>
                </c:pt>
                <c:pt idx="259">
                  <c:v>101.61694977256649</c:v>
                </c:pt>
                <c:pt idx="260">
                  <c:v>102.52547271470965</c:v>
                </c:pt>
                <c:pt idx="261">
                  <c:v>103.43036075796959</c:v>
                </c:pt>
                <c:pt idx="262">
                  <c:v>104.33129252607482</c:v>
                </c:pt>
                <c:pt idx="263">
                  <c:v>105.22795261915604</c:v>
                </c:pt>
                <c:pt idx="264">
                  <c:v>106.12003172459652</c:v>
                </c:pt>
                <c:pt idx="265">
                  <c:v>107.00722672409003</c:v>
                </c:pt>
                <c:pt idx="266">
                  <c:v>107.88924079694773</c:v>
                </c:pt>
                <c:pt idx="267">
                  <c:v>108.76578351968813</c:v>
                </c:pt>
                <c:pt idx="268">
                  <c:v>109.63657096193498</c:v>
                </c:pt>
                <c:pt idx="269">
                  <c:v>110.5013257786385</c:v>
                </c:pt>
                <c:pt idx="270">
                  <c:v>111.35977729862788</c:v>
                </c:pt>
                <c:pt idx="271">
                  <c:v>112.21166160949227</c:v>
                </c:pt>
                <c:pt idx="272">
                  <c:v>113.05672163878009</c:v>
                </c:pt>
                <c:pt idx="273">
                  <c:v>113.89470723149665</c:v>
                </c:pt>
                <c:pt idx="274">
                  <c:v>114.72537522387202</c:v>
                </c:pt>
                <c:pt idx="275">
                  <c:v>115.54848951336052</c:v>
                </c:pt>
                <c:pt idx="276">
                  <c:v>116.36382112482653</c:v>
                </c:pt>
                <c:pt idx="277">
                  <c:v>117.17114827286049</c:v>
                </c:pt>
                <c:pt idx="278">
                  <c:v>117.97025642016126</c:v>
                </c:pt>
                <c:pt idx="279">
                  <c:v>118.76093833191221</c:v>
                </c:pt>
                <c:pt idx="280">
                  <c:v>119.54299412606881</c:v>
                </c:pt>
                <c:pt idx="281">
                  <c:v>120.31623131946789</c:v>
                </c:pt>
                <c:pt idx="282">
                  <c:v>121.08046486965975</c:v>
                </c:pt>
                <c:pt idx="283">
                  <c:v>121.83551721235629</c:v>
                </c:pt>
                <c:pt idx="284">
                  <c:v>122.58121829437891</c:v>
                </c:pt>
                <c:pt idx="285">
                  <c:v>123.31740560198364</c:v>
                </c:pt>
                <c:pt idx="286">
                  <c:v>124.04392418443138</c:v>
                </c:pt>
                <c:pt idx="287">
                  <c:v>124.76062667266426</c:v>
                </c:pt>
                <c:pt idx="288">
                  <c:v>125.46737329294214</c:v>
                </c:pt>
                <c:pt idx="289">
                  <c:v>126.16403187528422</c:v>
                </c:pt>
                <c:pt idx="290">
                  <c:v>126.85047785655641</c:v>
                </c:pt>
                <c:pt idx="291">
                  <c:v>127.5265942780365</c:v>
                </c:pt>
                <c:pt idx="292">
                  <c:v>128.19227177728445</c:v>
                </c:pt>
                <c:pt idx="293">
                  <c:v>128.84740857413874</c:v>
                </c:pt>
                <c:pt idx="294">
                  <c:v>129.49191045065487</c:v>
                </c:pt>
                <c:pt idx="295">
                  <c:v>130.12569072479781</c:v>
                </c:pt>
                <c:pt idx="296">
                  <c:v>130.7486702176958</c:v>
                </c:pt>
                <c:pt idx="297">
                  <c:v>131.36077721426065</c:v>
                </c:pt>
                <c:pt idx="298">
                  <c:v>131.96194741697607</c:v>
                </c:pt>
                <c:pt idx="299">
                  <c:v>132.55212389265515</c:v>
                </c:pt>
                <c:pt idx="300">
                  <c:v>133.13125701196688</c:v>
                </c:pt>
                <c:pt idx="301">
                  <c:v>133.69930438153287</c:v>
                </c:pt>
                <c:pt idx="302">
                  <c:v>134.25623076839565</c:v>
                </c:pt>
                <c:pt idx="303">
                  <c:v>134.80200801666427</c:v>
                </c:pt>
                <c:pt idx="304">
                  <c:v>135.33661495614601</c:v>
                </c:pt>
                <c:pt idx="305">
                  <c:v>135.86003730277878</c:v>
                </c:pt>
                <c:pt idx="306">
                  <c:v>136.37226755068633</c:v>
                </c:pt>
                <c:pt idx="307">
                  <c:v>136.87330485568606</c:v>
                </c:pt>
                <c:pt idx="308">
                  <c:v>137.36315491009023</c:v>
                </c:pt>
                <c:pt idx="309">
                  <c:v>137.84182980865316</c:v>
                </c:pt>
                <c:pt idx="310">
                  <c:v>138.3093479055315</c:v>
                </c:pt>
                <c:pt idx="311">
                  <c:v>138.76573366213978</c:v>
                </c:pt>
                <c:pt idx="312">
                  <c:v>139.2110174858019</c:v>
                </c:pt>
                <c:pt idx="313">
                  <c:v>139.64523555911967</c:v>
                </c:pt>
                <c:pt idx="314">
                  <c:v>140.0684296600011</c:v>
                </c:pt>
                <c:pt idx="315">
                  <c:v>140.48064697231663</c:v>
                </c:pt>
                <c:pt idx="316">
                  <c:v>140.88193988717694</c:v>
                </c:pt>
                <c:pt idx="317">
                  <c:v>141.2723657948568</c:v>
                </c:pt>
                <c:pt idx="318">
                  <c:v>141.65198686741954</c:v>
                </c:pt>
                <c:pt idx="319">
                  <c:v>142.02086983213135</c:v>
                </c:pt>
                <c:pt idx="320">
                  <c:v>142.37908573578991</c:v>
                </c:pt>
                <c:pt idx="321">
                  <c:v>142.72670970013061</c:v>
                </c:pt>
                <c:pt idx="322">
                  <c:v>143.06382066851413</c:v>
                </c:pt>
                <c:pt idx="323">
                  <c:v>143.39050114414056</c:v>
                </c:pt>
                <c:pt idx="324">
                  <c:v>143.70683692008117</c:v>
                </c:pt>
                <c:pt idx="325">
                  <c:v>144.01291680146289</c:v>
                </c:pt>
                <c:pt idx="326">
                  <c:v>144.30883232019002</c:v>
                </c:pt>
                <c:pt idx="327">
                  <c:v>144.59467744263475</c:v>
                </c:pt>
                <c:pt idx="328">
                  <c:v>144.87054827077972</c:v>
                </c:pt>
                <c:pt idx="329">
                  <c:v>145.13654273734386</c:v>
                </c:pt>
                <c:pt idx="330">
                  <c:v>145.39276029547688</c:v>
                </c:pt>
                <c:pt idx="331">
                  <c:v>145.63930160365513</c:v>
                </c:pt>
                <c:pt idx="332">
                  <c:v>145.87626820646543</c:v>
                </c:pt>
                <c:pt idx="333">
                  <c:v>146.10376221201079</c:v>
                </c:pt>
                <c:pt idx="334">
                  <c:v>146.32188596672162</c:v>
                </c:pt>
                <c:pt idx="335">
                  <c:v>146.5307417284032</c:v>
                </c:pt>
                <c:pt idx="336">
                  <c:v>146.73043133839354</c:v>
                </c:pt>
                <c:pt idx="337">
                  <c:v>146.92105589374921</c:v>
                </c:pt>
                <c:pt idx="338">
                  <c:v>147.10271542041485</c:v>
                </c:pt>
                <c:pt idx="339">
                  <c:v>147.27550854836687</c:v>
                </c:pt>
                <c:pt idx="340">
                  <c:v>147.43953218975386</c:v>
                </c:pt>
                <c:pt idx="341">
                  <c:v>147.59488122108161</c:v>
                </c:pt>
                <c:pt idx="342">
                  <c:v>147.74164817051218</c:v>
                </c:pt>
                <c:pt idx="343">
                  <c:v>147.87992291136231</c:v>
                </c:pt>
                <c:pt idx="344">
                  <c:v>148.00979236289572</c:v>
                </c:pt>
                <c:pt idx="345">
                  <c:v>148.13134019950721</c:v>
                </c:pt>
                <c:pt idx="346">
                  <c:v>148.24464656939338</c:v>
                </c:pt>
                <c:pt idx="347">
                  <c:v>148.34978782379457</c:v>
                </c:pt>
                <c:pt idx="348">
                  <c:v>148.44683625787445</c:v>
                </c:pt>
                <c:pt idx="349">
                  <c:v>148.53585986428013</c:v>
                </c:pt>
                <c:pt idx="350">
                  <c:v>148.6169221003932</c:v>
                </c:pt>
                <c:pt idx="351">
                  <c:v>148.69008167024253</c:v>
                </c:pt>
                <c:pt idx="352">
                  <c:v>148.75539232200455</c:v>
                </c:pt>
                <c:pt idx="353">
                  <c:v>148.81290266196123</c:v>
                </c:pt>
                <c:pt idx="354">
                  <c:v>148.86265598572857</c:v>
                </c:pt>
                <c:pt idx="355">
                  <c:v>148.90469012749924</c:v>
                </c:pt>
                <c:pt idx="356">
                  <c:v>148.93903732797281</c:v>
                </c:pt>
                <c:pt idx="357">
                  <c:v>148.96572412156718</c:v>
                </c:pt>
                <c:pt idx="358">
                  <c:v>148.98477124342392</c:v>
                </c:pt>
                <c:pt idx="359">
                  <c:v>148.99619355663131</c:v>
                </c:pt>
                <c:pt idx="36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C-44EA-B61D-6DDDB8B058C2}"/>
            </c:ext>
          </c:extLst>
        </c:ser>
        <c:ser>
          <c:idx val="3"/>
          <c:order val="1"/>
          <c:tx>
            <c:strRef>
              <c:f>'Piston vel,acc,force etc'!$J$2:$J$3</c:f>
              <c:strCache>
                <c:ptCount val="2"/>
                <c:pt idx="0">
                  <c:v>Piston Position (from BDC)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etc'!$J$4:$J$364</c:f>
              <c:numCache>
                <c:formatCode>General</c:formatCode>
                <c:ptCount val="361"/>
                <c:pt idx="0">
                  <c:v>98</c:v>
                </c:pt>
                <c:pt idx="1">
                  <c:v>97.996193556631312</c:v>
                </c:pt>
                <c:pt idx="2">
                  <c:v>97.984771243423921</c:v>
                </c:pt>
                <c:pt idx="3">
                  <c:v>97.965724121567177</c:v>
                </c:pt>
                <c:pt idx="4">
                  <c:v>97.939037327972812</c:v>
                </c:pt>
                <c:pt idx="5">
                  <c:v>97.904690127499236</c:v>
                </c:pt>
                <c:pt idx="6">
                  <c:v>97.862655985728566</c:v>
                </c:pt>
                <c:pt idx="7">
                  <c:v>97.812902661961232</c:v>
                </c:pt>
                <c:pt idx="8">
                  <c:v>97.755392322004553</c:v>
                </c:pt>
                <c:pt idx="9">
                  <c:v>97.690081670242535</c:v>
                </c:pt>
                <c:pt idx="10">
                  <c:v>97.616922100393197</c:v>
                </c:pt>
                <c:pt idx="11">
                  <c:v>97.535859864280127</c:v>
                </c:pt>
                <c:pt idx="12">
                  <c:v>97.446836257874452</c:v>
                </c:pt>
                <c:pt idx="13">
                  <c:v>97.349787823794571</c:v>
                </c:pt>
                <c:pt idx="14">
                  <c:v>97.244646569393382</c:v>
                </c:pt>
                <c:pt idx="15">
                  <c:v>97.131340199507207</c:v>
                </c:pt>
                <c:pt idx="16">
                  <c:v>97.009792362895723</c:v>
                </c:pt>
                <c:pt idx="17">
                  <c:v>96.879922911362314</c:v>
                </c:pt>
                <c:pt idx="18">
                  <c:v>96.741648170512178</c:v>
                </c:pt>
                <c:pt idx="19">
                  <c:v>96.594881221081607</c:v>
                </c:pt>
                <c:pt idx="20">
                  <c:v>96.439532189753862</c:v>
                </c:pt>
                <c:pt idx="21">
                  <c:v>96.275508548366872</c:v>
                </c:pt>
                <c:pt idx="22">
                  <c:v>96.102715420414853</c:v>
                </c:pt>
                <c:pt idx="23">
                  <c:v>95.921055893749241</c:v>
                </c:pt>
                <c:pt idx="24">
                  <c:v>95.730431338393544</c:v>
                </c:pt>
                <c:pt idx="25">
                  <c:v>95.5307417284032</c:v>
                </c:pt>
                <c:pt idx="26">
                  <c:v>95.321885966721624</c:v>
                </c:pt>
                <c:pt idx="27">
                  <c:v>95.103762212010793</c:v>
                </c:pt>
                <c:pt idx="28">
                  <c:v>94.876268206465454</c:v>
                </c:pt>
                <c:pt idx="29">
                  <c:v>94.639301603655127</c:v>
                </c:pt>
                <c:pt idx="30">
                  <c:v>94.392760295476876</c:v>
                </c:pt>
                <c:pt idx="31">
                  <c:v>94.136542737343859</c:v>
                </c:pt>
                <c:pt idx="32">
                  <c:v>93.870548270779722</c:v>
                </c:pt>
                <c:pt idx="33">
                  <c:v>93.594677442634747</c:v>
                </c:pt>
                <c:pt idx="34">
                  <c:v>93.308832320189993</c:v>
                </c:pt>
                <c:pt idx="35">
                  <c:v>93.012916801462893</c:v>
                </c:pt>
                <c:pt idx="36">
                  <c:v>92.706836920081173</c:v>
                </c:pt>
                <c:pt idx="37">
                  <c:v>92.390501144140558</c:v>
                </c:pt>
                <c:pt idx="38">
                  <c:v>92.063820668514097</c:v>
                </c:pt>
                <c:pt idx="39">
                  <c:v>91.726709700130641</c:v>
                </c:pt>
                <c:pt idx="40">
                  <c:v>91.379085735789943</c:v>
                </c:pt>
                <c:pt idx="41">
                  <c:v>91.020869832131382</c:v>
                </c:pt>
                <c:pt idx="42">
                  <c:v>90.651986867419538</c:v>
                </c:pt>
                <c:pt idx="43">
                  <c:v>90.272365794856796</c:v>
                </c:pt>
                <c:pt idx="44">
                  <c:v>89.881939887176941</c:v>
                </c:pt>
                <c:pt idx="45">
                  <c:v>89.480646972316634</c:v>
                </c:pt>
                <c:pt idx="46">
                  <c:v>89.068429660001101</c:v>
                </c:pt>
                <c:pt idx="47">
                  <c:v>88.645235559119641</c:v>
                </c:pt>
                <c:pt idx="48">
                  <c:v>88.211017485801904</c:v>
                </c:pt>
                <c:pt idx="49">
                  <c:v>87.76573366213978</c:v>
                </c:pt>
                <c:pt idx="50">
                  <c:v>87.309347905531524</c:v>
                </c:pt>
                <c:pt idx="51">
                  <c:v>86.841829808653159</c:v>
                </c:pt>
                <c:pt idx="52">
                  <c:v>86.36315491009023</c:v>
                </c:pt>
                <c:pt idx="53">
                  <c:v>85.873304855686087</c:v>
                </c:pt>
                <c:pt idx="54">
                  <c:v>85.372267550686331</c:v>
                </c:pt>
                <c:pt idx="55">
                  <c:v>84.860037302778778</c:v>
                </c:pt>
                <c:pt idx="56">
                  <c:v>84.336614956146008</c:v>
                </c:pt>
                <c:pt idx="57">
                  <c:v>83.802008016664303</c:v>
                </c:pt>
                <c:pt idx="58">
                  <c:v>83.256230768395653</c:v>
                </c:pt>
                <c:pt idx="59">
                  <c:v>82.699304381532869</c:v>
                </c:pt>
                <c:pt idx="60">
                  <c:v>82.131257011966881</c:v>
                </c:pt>
                <c:pt idx="61">
                  <c:v>81.552123892655118</c:v>
                </c:pt>
                <c:pt idx="62">
                  <c:v>80.961947416976074</c:v>
                </c:pt>
                <c:pt idx="63">
                  <c:v>80.360777214260651</c:v>
                </c:pt>
                <c:pt idx="64">
                  <c:v>79.748670217695803</c:v>
                </c:pt>
                <c:pt idx="65">
                  <c:v>79.125690724797806</c:v>
                </c:pt>
                <c:pt idx="66">
                  <c:v>78.491910450654871</c:v>
                </c:pt>
                <c:pt idx="67">
                  <c:v>77.84740857413874</c:v>
                </c:pt>
                <c:pt idx="68">
                  <c:v>77.192271777284446</c:v>
                </c:pt>
                <c:pt idx="69">
                  <c:v>76.526594278036498</c:v>
                </c:pt>
                <c:pt idx="70">
                  <c:v>75.850477856556395</c:v>
                </c:pt>
                <c:pt idx="71">
                  <c:v>75.164031875284238</c:v>
                </c:pt>
                <c:pt idx="72">
                  <c:v>74.467373292942142</c:v>
                </c:pt>
                <c:pt idx="73">
                  <c:v>73.760626672664259</c:v>
                </c:pt>
                <c:pt idx="74">
                  <c:v>73.043924184431361</c:v>
                </c:pt>
                <c:pt idx="75">
                  <c:v>72.317405601983666</c:v>
                </c:pt>
                <c:pt idx="76">
                  <c:v>71.581218294378928</c:v>
                </c:pt>
                <c:pt idx="77">
                  <c:v>70.835517212356294</c:v>
                </c:pt>
                <c:pt idx="78">
                  <c:v>70.08046486965975</c:v>
                </c:pt>
                <c:pt idx="79">
                  <c:v>69.316231319467875</c:v>
                </c:pt>
                <c:pt idx="80">
                  <c:v>68.542994126068834</c:v>
                </c:pt>
                <c:pt idx="81">
                  <c:v>67.760938331912229</c:v>
                </c:pt>
                <c:pt idx="82">
                  <c:v>66.970256420161263</c:v>
                </c:pt>
                <c:pt idx="83">
                  <c:v>66.171148272860492</c:v>
                </c:pt>
                <c:pt idx="84">
                  <c:v>65.363821124826543</c:v>
                </c:pt>
                <c:pt idx="85">
                  <c:v>64.548489513360536</c:v>
                </c:pt>
                <c:pt idx="86">
                  <c:v>63.725375223872021</c:v>
                </c:pt>
                <c:pt idx="87">
                  <c:v>62.894707231496653</c:v>
                </c:pt>
                <c:pt idx="88">
                  <c:v>62.056721638780076</c:v>
                </c:pt>
                <c:pt idx="89">
                  <c:v>61.211661609492282</c:v>
                </c:pt>
                <c:pt idx="90">
                  <c:v>60.35977729862789</c:v>
                </c:pt>
                <c:pt idx="91">
                  <c:v>59.501325778638503</c:v>
                </c:pt>
                <c:pt idx="92">
                  <c:v>58.636570961934979</c:v>
                </c:pt>
                <c:pt idx="93">
                  <c:v>57.765783519688156</c:v>
                </c:pt>
                <c:pt idx="94">
                  <c:v>56.889240796947746</c:v>
                </c:pt>
                <c:pt idx="95">
                  <c:v>56.007226724090032</c:v>
                </c:pt>
                <c:pt idx="96">
                  <c:v>55.120031724596501</c:v>
                </c:pt>
                <c:pt idx="97">
                  <c:v>54.227952619156042</c:v>
                </c:pt>
                <c:pt idx="98">
                  <c:v>53.331292526074861</c:v>
                </c:pt>
                <c:pt idx="99">
                  <c:v>52.430360757969595</c:v>
                </c:pt>
                <c:pt idx="100">
                  <c:v>51.52547271470965</c:v>
                </c:pt>
                <c:pt idx="101">
                  <c:v>50.616949772566471</c:v>
                </c:pt>
                <c:pt idx="102">
                  <c:v>49.705119169519349</c:v>
                </c:pt>
                <c:pt idx="103">
                  <c:v>48.790313886657529</c:v>
                </c:pt>
                <c:pt idx="104">
                  <c:v>47.872872525611484</c:v>
                </c:pt>
                <c:pt idx="105">
                  <c:v>46.953139181936621</c:v>
                </c:pt>
                <c:pt idx="106">
                  <c:v>46.031463314365453</c:v>
                </c:pt>
                <c:pt idx="107">
                  <c:v>45.108199609836063</c:v>
                </c:pt>
                <c:pt idx="108">
                  <c:v>44.183707844197301</c:v>
                </c:pt>
                <c:pt idx="109">
                  <c:v>43.258352738482884</c:v>
                </c:pt>
                <c:pt idx="110">
                  <c:v>42.332503810640873</c:v>
                </c:pt>
                <c:pt idx="111">
                  <c:v>41.406535222597057</c:v>
                </c:pt>
                <c:pt idx="112">
                  <c:v>40.48082562252506</c:v>
                </c:pt>
                <c:pt idx="113">
                  <c:v>39.555757982189917</c:v>
                </c:pt>
                <c:pt idx="114">
                  <c:v>38.631719429226465</c:v>
                </c:pt>
                <c:pt idx="115">
                  <c:v>37.709101074209258</c:v>
                </c:pt>
                <c:pt idx="116">
                  <c:v>36.788297832366183</c:v>
                </c:pt>
                <c:pt idx="117">
                  <c:v>35.869708239785069</c:v>
                </c:pt>
                <c:pt idx="118">
                  <c:v>34.953734263958779</c:v>
                </c:pt>
                <c:pt idx="119">
                  <c:v>34.040781108514096</c:v>
                </c:pt>
                <c:pt idx="120">
                  <c:v>33.131257011966881</c:v>
                </c:pt>
                <c:pt idx="121">
                  <c:v>32.225573040347555</c:v>
                </c:pt>
                <c:pt idx="122">
                  <c:v>31.324142873541589</c:v>
                </c:pt>
                <c:pt idx="123">
                  <c:v>30.427382585191651</c:v>
                </c:pt>
                <c:pt idx="124">
                  <c:v>29.535710416012819</c:v>
                </c:pt>
                <c:pt idx="125">
                  <c:v>28.649546540376249</c:v>
                </c:pt>
                <c:pt idx="126">
                  <c:v>27.769312826023963</c:v>
                </c:pt>
                <c:pt idx="127">
                  <c:v>26.895432586785347</c:v>
                </c:pt>
                <c:pt idx="128">
                  <c:v>26.028330328175713</c:v>
                </c:pt>
                <c:pt idx="129">
                  <c:v>25.168431485769091</c:v>
                </c:pt>
                <c:pt idx="130">
                  <c:v>24.316162156250655</c:v>
                </c:pt>
                <c:pt idx="131">
                  <c:v>23.471948821070086</c:v>
                </c:pt>
                <c:pt idx="132">
                  <c:v>22.636218062633787</c:v>
                </c:pt>
                <c:pt idx="133">
                  <c:v>21.809396272994803</c:v>
                </c:pt>
                <c:pt idx="134">
                  <c:v>20.991909355019374</c:v>
                </c:pt>
                <c:pt idx="135">
                  <c:v>20.184182416034986</c:v>
                </c:pt>
                <c:pt idx="136">
                  <c:v>19.386639453989133</c:v>
                </c:pt>
                <c:pt idx="137">
                  <c:v>18.599703036178084</c:v>
                </c:pt>
                <c:pt idx="138">
                  <c:v>17.82379397063491</c:v>
                </c:pt>
                <c:pt idx="139">
                  <c:v>17.059330970299712</c:v>
                </c:pt>
                <c:pt idx="140">
                  <c:v>16.306730310130092</c:v>
                </c:pt>
                <c:pt idx="141">
                  <c:v>15.566405477347473</c:v>
                </c:pt>
                <c:pt idx="142">
                  <c:v>14.838766815055365</c:v>
                </c:pt>
                <c:pt idx="143">
                  <c:v>14.124221159505836</c:v>
                </c:pt>
                <c:pt idx="144">
                  <c:v>13.423171471336317</c:v>
                </c:pt>
                <c:pt idx="145">
                  <c:v>12.736016461141695</c:v>
                </c:pt>
                <c:pt idx="146">
                  <c:v>12.063150209795921</c:v>
                </c:pt>
                <c:pt idx="147">
                  <c:v>11.404961783983225</c:v>
                </c:pt>
                <c:pt idx="148">
                  <c:v>10.761834847449968</c:v>
                </c:pt>
                <c:pt idx="149">
                  <c:v>10.134147268536886</c:v>
                </c:pt>
                <c:pt idx="150">
                  <c:v>9.5222707246018885</c:v>
                </c:pt>
                <c:pt idx="151">
                  <c:v>8.9265703039943531</c:v>
                </c:pt>
                <c:pt idx="152">
                  <c:v>8.3474041062905968</c:v>
                </c:pt>
                <c:pt idx="153">
                  <c:v>7.7851228415507379</c:v>
                </c:pt>
                <c:pt idx="154">
                  <c:v>7.2400694294032562</c:v>
                </c:pt>
                <c:pt idx="155">
                  <c:v>6.7125785988115112</c:v>
                </c:pt>
                <c:pt idx="156">
                  <c:v>6.2029764894186528</c:v>
                </c:pt>
                <c:pt idx="157">
                  <c:v>5.7115802554100767</c:v>
                </c:pt>
                <c:pt idx="158">
                  <c:v>5.2386976728696979</c:v>
                </c:pt>
                <c:pt idx="159">
                  <c:v>4.7846267516411132</c:v>
                </c:pt>
                <c:pt idx="160">
                  <c:v>4.3496553527348496</c:v>
                </c:pt>
                <c:pt idx="161">
                  <c:v>3.9340608123485694</c:v>
                </c:pt>
                <c:pt idx="162">
                  <c:v>3.5381095735871284</c:v>
                </c:pt>
                <c:pt idx="163">
                  <c:v>3.1620568269848377</c:v>
                </c:pt>
                <c:pt idx="164">
                  <c:v>2.8061461609404859</c:v>
                </c:pt>
                <c:pt idx="165">
                  <c:v>2.4706092231785206</c:v>
                </c:pt>
                <c:pt idx="166">
                  <c:v>2.155665394345732</c:v>
                </c:pt>
                <c:pt idx="167">
                  <c:v>1.8615214748415312</c:v>
                </c:pt>
                <c:pt idx="168">
                  <c:v>1.5883713859614943</c:v>
                </c:pt>
                <c:pt idx="169">
                  <c:v>1.3363958864090577</c:v>
                </c:pt>
                <c:pt idx="170">
                  <c:v>1.1057623051967909</c:v>
                </c:pt>
                <c:pt idx="171">
                  <c:v>0.89662429191905346</c:v>
                </c:pt>
                <c:pt idx="172">
                  <c:v>0.7091215853306565</c:v>
                </c:pt>
                <c:pt idx="173">
                  <c:v>0.54337980111168349</c:v>
                </c:pt>
                <c:pt idx="174">
                  <c:v>0.39951023963779164</c:v>
                </c:pt>
                <c:pt idx="175">
                  <c:v>0.27760971450818772</c:v>
                </c:pt>
                <c:pt idx="176">
                  <c:v>0.17776040251003167</c:v>
                </c:pt>
                <c:pt idx="177">
                  <c:v>0.10002971561894469</c:v>
                </c:pt>
                <c:pt idx="178">
                  <c:v>4.4470195552527514E-2</c:v>
                </c:pt>
                <c:pt idx="179">
                  <c:v>1.1119431304962291E-2</c:v>
                </c:pt>
                <c:pt idx="180">
                  <c:v>0</c:v>
                </c:pt>
                <c:pt idx="181">
                  <c:v>1.1119431304962291E-2</c:v>
                </c:pt>
                <c:pt idx="182">
                  <c:v>4.4470195552527514E-2</c:v>
                </c:pt>
                <c:pt idx="183">
                  <c:v>0.10002971561894469</c:v>
                </c:pt>
                <c:pt idx="184">
                  <c:v>0.17776040251003167</c:v>
                </c:pt>
                <c:pt idx="185">
                  <c:v>0.27760971450818772</c:v>
                </c:pt>
                <c:pt idx="186">
                  <c:v>0.39951023963779164</c:v>
                </c:pt>
                <c:pt idx="187">
                  <c:v>0.54337980111167639</c:v>
                </c:pt>
                <c:pt idx="188">
                  <c:v>0.7091215853306565</c:v>
                </c:pt>
                <c:pt idx="189">
                  <c:v>0.89662429191905346</c:v>
                </c:pt>
                <c:pt idx="190">
                  <c:v>1.1057623051967909</c:v>
                </c:pt>
                <c:pt idx="191">
                  <c:v>1.3363958864090577</c:v>
                </c:pt>
                <c:pt idx="192">
                  <c:v>1.5883713859615014</c:v>
                </c:pt>
                <c:pt idx="193">
                  <c:v>1.8615214748415312</c:v>
                </c:pt>
                <c:pt idx="194">
                  <c:v>2.155665394345732</c:v>
                </c:pt>
                <c:pt idx="195">
                  <c:v>2.4706092231785135</c:v>
                </c:pt>
                <c:pt idx="196">
                  <c:v>2.8061461609404859</c:v>
                </c:pt>
                <c:pt idx="197">
                  <c:v>3.1620568269848519</c:v>
                </c:pt>
                <c:pt idx="198">
                  <c:v>3.5381095735871213</c:v>
                </c:pt>
                <c:pt idx="199">
                  <c:v>3.9340608123485694</c:v>
                </c:pt>
                <c:pt idx="200">
                  <c:v>4.3496553527348496</c:v>
                </c:pt>
                <c:pt idx="201">
                  <c:v>4.7846267516411132</c:v>
                </c:pt>
                <c:pt idx="202">
                  <c:v>5.2386976728696979</c:v>
                </c:pt>
                <c:pt idx="203">
                  <c:v>5.7115802554100625</c:v>
                </c:pt>
                <c:pt idx="204">
                  <c:v>6.2029764894186457</c:v>
                </c:pt>
                <c:pt idx="205">
                  <c:v>6.7125785988115041</c:v>
                </c:pt>
                <c:pt idx="206">
                  <c:v>7.2400694294032633</c:v>
                </c:pt>
                <c:pt idx="207">
                  <c:v>7.7851228415507379</c:v>
                </c:pt>
                <c:pt idx="208">
                  <c:v>8.3474041062906039</c:v>
                </c:pt>
                <c:pt idx="209">
                  <c:v>8.9265703039943389</c:v>
                </c:pt>
                <c:pt idx="210">
                  <c:v>9.5222707246018956</c:v>
                </c:pt>
                <c:pt idx="211">
                  <c:v>10.134147268536864</c:v>
                </c:pt>
                <c:pt idx="212">
                  <c:v>10.761834847449961</c:v>
                </c:pt>
                <c:pt idx="213">
                  <c:v>11.404961783983211</c:v>
                </c:pt>
                <c:pt idx="214">
                  <c:v>12.063150209795914</c:v>
                </c:pt>
                <c:pt idx="215">
                  <c:v>12.736016461141702</c:v>
                </c:pt>
                <c:pt idx="216">
                  <c:v>13.423171471336303</c:v>
                </c:pt>
                <c:pt idx="217">
                  <c:v>14.124221159505851</c:v>
                </c:pt>
                <c:pt idx="218">
                  <c:v>14.838766815055351</c:v>
                </c:pt>
                <c:pt idx="219">
                  <c:v>15.566405477347487</c:v>
                </c:pt>
                <c:pt idx="220">
                  <c:v>16.306730310130078</c:v>
                </c:pt>
                <c:pt idx="221">
                  <c:v>17.059330970299698</c:v>
                </c:pt>
                <c:pt idx="222">
                  <c:v>17.82379397063491</c:v>
                </c:pt>
                <c:pt idx="223">
                  <c:v>18.599703036178084</c:v>
                </c:pt>
                <c:pt idx="224">
                  <c:v>19.386639453989147</c:v>
                </c:pt>
                <c:pt idx="225">
                  <c:v>20.184182416034972</c:v>
                </c:pt>
                <c:pt idx="226">
                  <c:v>20.991909355019374</c:v>
                </c:pt>
                <c:pt idx="227">
                  <c:v>21.809396272994789</c:v>
                </c:pt>
                <c:pt idx="228">
                  <c:v>22.636218062633787</c:v>
                </c:pt>
                <c:pt idx="229">
                  <c:v>23.471948821070086</c:v>
                </c:pt>
                <c:pt idx="230">
                  <c:v>24.316162156250641</c:v>
                </c:pt>
                <c:pt idx="231">
                  <c:v>25.168431485769062</c:v>
                </c:pt>
                <c:pt idx="232">
                  <c:v>26.028330328175727</c:v>
                </c:pt>
                <c:pt idx="233">
                  <c:v>26.895432586785347</c:v>
                </c:pt>
                <c:pt idx="234">
                  <c:v>27.769312826023963</c:v>
                </c:pt>
                <c:pt idx="235">
                  <c:v>28.649546540376235</c:v>
                </c:pt>
                <c:pt idx="236">
                  <c:v>29.535710416012833</c:v>
                </c:pt>
                <c:pt idx="237">
                  <c:v>30.427382585191651</c:v>
                </c:pt>
                <c:pt idx="238">
                  <c:v>31.324142873541575</c:v>
                </c:pt>
                <c:pt idx="239">
                  <c:v>32.225573040347541</c:v>
                </c:pt>
                <c:pt idx="240">
                  <c:v>33.131257011966824</c:v>
                </c:pt>
                <c:pt idx="241">
                  <c:v>34.040781108514096</c:v>
                </c:pt>
                <c:pt idx="242">
                  <c:v>34.953734263958779</c:v>
                </c:pt>
                <c:pt idx="243">
                  <c:v>35.869708239785069</c:v>
                </c:pt>
                <c:pt idx="244">
                  <c:v>36.788297832366169</c:v>
                </c:pt>
                <c:pt idx="245">
                  <c:v>37.709101074209272</c:v>
                </c:pt>
                <c:pt idx="246">
                  <c:v>38.631719429226479</c:v>
                </c:pt>
                <c:pt idx="247">
                  <c:v>39.555757982189917</c:v>
                </c:pt>
                <c:pt idx="248">
                  <c:v>40.480825622525046</c:v>
                </c:pt>
                <c:pt idx="249">
                  <c:v>41.406535222597043</c:v>
                </c:pt>
                <c:pt idx="250">
                  <c:v>42.332503810640887</c:v>
                </c:pt>
                <c:pt idx="251">
                  <c:v>43.258352738482884</c:v>
                </c:pt>
                <c:pt idx="252">
                  <c:v>44.183707844197286</c:v>
                </c:pt>
                <c:pt idx="253">
                  <c:v>45.108199609836049</c:v>
                </c:pt>
                <c:pt idx="254">
                  <c:v>46.031463314365453</c:v>
                </c:pt>
                <c:pt idx="255">
                  <c:v>46.953139181936635</c:v>
                </c:pt>
                <c:pt idx="256">
                  <c:v>47.872872525611484</c:v>
                </c:pt>
                <c:pt idx="257">
                  <c:v>48.790313886657515</c:v>
                </c:pt>
                <c:pt idx="258">
                  <c:v>49.705119169519307</c:v>
                </c:pt>
                <c:pt idx="259">
                  <c:v>50.616949772566485</c:v>
                </c:pt>
                <c:pt idx="260">
                  <c:v>51.52547271470965</c:v>
                </c:pt>
                <c:pt idx="261">
                  <c:v>52.430360757969595</c:v>
                </c:pt>
                <c:pt idx="262">
                  <c:v>53.331292526074819</c:v>
                </c:pt>
                <c:pt idx="263">
                  <c:v>54.227952619156042</c:v>
                </c:pt>
                <c:pt idx="264">
                  <c:v>55.120031724596515</c:v>
                </c:pt>
                <c:pt idx="265">
                  <c:v>56.007226724090032</c:v>
                </c:pt>
                <c:pt idx="266">
                  <c:v>56.889240796947732</c:v>
                </c:pt>
                <c:pt idx="267">
                  <c:v>57.765783519688128</c:v>
                </c:pt>
                <c:pt idx="268">
                  <c:v>58.636570961934979</c:v>
                </c:pt>
                <c:pt idx="269">
                  <c:v>59.501325778638503</c:v>
                </c:pt>
                <c:pt idx="270">
                  <c:v>60.359777298627876</c:v>
                </c:pt>
                <c:pt idx="271">
                  <c:v>61.211661609492268</c:v>
                </c:pt>
                <c:pt idx="272">
                  <c:v>62.05672163878009</c:v>
                </c:pt>
                <c:pt idx="273">
                  <c:v>62.894707231496653</c:v>
                </c:pt>
                <c:pt idx="274">
                  <c:v>63.725375223872021</c:v>
                </c:pt>
                <c:pt idx="275">
                  <c:v>64.548489513360522</c:v>
                </c:pt>
                <c:pt idx="276">
                  <c:v>65.363821124826529</c:v>
                </c:pt>
                <c:pt idx="277">
                  <c:v>66.171148272860492</c:v>
                </c:pt>
                <c:pt idx="278">
                  <c:v>66.970256420161263</c:v>
                </c:pt>
                <c:pt idx="279">
                  <c:v>67.760938331912214</c:v>
                </c:pt>
                <c:pt idx="280">
                  <c:v>68.542994126068805</c:v>
                </c:pt>
                <c:pt idx="281">
                  <c:v>69.316231319467889</c:v>
                </c:pt>
                <c:pt idx="282">
                  <c:v>70.08046486965975</c:v>
                </c:pt>
                <c:pt idx="283">
                  <c:v>70.835517212356294</c:v>
                </c:pt>
                <c:pt idx="284">
                  <c:v>71.581218294378914</c:v>
                </c:pt>
                <c:pt idx="285">
                  <c:v>72.317405601983637</c:v>
                </c:pt>
                <c:pt idx="286">
                  <c:v>73.043924184431376</c:v>
                </c:pt>
                <c:pt idx="287">
                  <c:v>73.760626672664259</c:v>
                </c:pt>
                <c:pt idx="288">
                  <c:v>74.467373292942142</c:v>
                </c:pt>
                <c:pt idx="289">
                  <c:v>75.164031875284223</c:v>
                </c:pt>
                <c:pt idx="290">
                  <c:v>75.85047785655641</c:v>
                </c:pt>
                <c:pt idx="291">
                  <c:v>76.526594278036498</c:v>
                </c:pt>
                <c:pt idx="292">
                  <c:v>77.192271777284446</c:v>
                </c:pt>
                <c:pt idx="293">
                  <c:v>77.84740857413874</c:v>
                </c:pt>
                <c:pt idx="294">
                  <c:v>78.491910450654871</c:v>
                </c:pt>
                <c:pt idx="295">
                  <c:v>79.125690724797806</c:v>
                </c:pt>
                <c:pt idx="296">
                  <c:v>79.748670217695803</c:v>
                </c:pt>
                <c:pt idx="297">
                  <c:v>80.360777214260651</c:v>
                </c:pt>
                <c:pt idx="298">
                  <c:v>80.961947416976074</c:v>
                </c:pt>
                <c:pt idx="299">
                  <c:v>81.552123892655146</c:v>
                </c:pt>
                <c:pt idx="300">
                  <c:v>82.131257011966881</c:v>
                </c:pt>
                <c:pt idx="301">
                  <c:v>82.699304381532869</c:v>
                </c:pt>
                <c:pt idx="302">
                  <c:v>83.256230768395653</c:v>
                </c:pt>
                <c:pt idx="303">
                  <c:v>83.802008016664274</c:v>
                </c:pt>
                <c:pt idx="304">
                  <c:v>84.336614956146008</c:v>
                </c:pt>
                <c:pt idx="305">
                  <c:v>84.860037302778778</c:v>
                </c:pt>
                <c:pt idx="306">
                  <c:v>85.372267550686331</c:v>
                </c:pt>
                <c:pt idx="307">
                  <c:v>85.873304855686058</c:v>
                </c:pt>
                <c:pt idx="308">
                  <c:v>86.36315491009023</c:v>
                </c:pt>
                <c:pt idx="309">
                  <c:v>86.841829808653159</c:v>
                </c:pt>
                <c:pt idx="310">
                  <c:v>87.309347905531496</c:v>
                </c:pt>
                <c:pt idx="311">
                  <c:v>87.76573366213978</c:v>
                </c:pt>
                <c:pt idx="312">
                  <c:v>88.211017485801904</c:v>
                </c:pt>
                <c:pt idx="313">
                  <c:v>88.645235559119669</c:v>
                </c:pt>
                <c:pt idx="314">
                  <c:v>89.068429660001101</c:v>
                </c:pt>
                <c:pt idx="315">
                  <c:v>89.480646972316634</c:v>
                </c:pt>
                <c:pt idx="316">
                  <c:v>89.881939887176941</c:v>
                </c:pt>
                <c:pt idx="317">
                  <c:v>90.272365794856796</c:v>
                </c:pt>
                <c:pt idx="318">
                  <c:v>90.651986867419538</c:v>
                </c:pt>
                <c:pt idx="319">
                  <c:v>91.020869832131353</c:v>
                </c:pt>
                <c:pt idx="320">
                  <c:v>91.379085735789914</c:v>
                </c:pt>
                <c:pt idx="321">
                  <c:v>91.726709700130613</c:v>
                </c:pt>
                <c:pt idx="322">
                  <c:v>92.063820668514126</c:v>
                </c:pt>
                <c:pt idx="323">
                  <c:v>92.390501144140558</c:v>
                </c:pt>
                <c:pt idx="324">
                  <c:v>92.706836920081173</c:v>
                </c:pt>
                <c:pt idx="325">
                  <c:v>93.012916801462893</c:v>
                </c:pt>
                <c:pt idx="326">
                  <c:v>93.308832320190021</c:v>
                </c:pt>
                <c:pt idx="327">
                  <c:v>93.594677442634747</c:v>
                </c:pt>
                <c:pt idx="328">
                  <c:v>93.870548270779722</c:v>
                </c:pt>
                <c:pt idx="329">
                  <c:v>94.136542737343859</c:v>
                </c:pt>
                <c:pt idx="330">
                  <c:v>94.392760295476876</c:v>
                </c:pt>
                <c:pt idx="331">
                  <c:v>94.639301603655127</c:v>
                </c:pt>
                <c:pt idx="332">
                  <c:v>94.876268206465426</c:v>
                </c:pt>
                <c:pt idx="333">
                  <c:v>95.103762212010793</c:v>
                </c:pt>
                <c:pt idx="334">
                  <c:v>95.321885966721624</c:v>
                </c:pt>
                <c:pt idx="335">
                  <c:v>95.5307417284032</c:v>
                </c:pt>
                <c:pt idx="336">
                  <c:v>95.730431338393544</c:v>
                </c:pt>
                <c:pt idx="337">
                  <c:v>95.921055893749212</c:v>
                </c:pt>
                <c:pt idx="338">
                  <c:v>96.102715420414853</c:v>
                </c:pt>
                <c:pt idx="339">
                  <c:v>96.275508548366872</c:v>
                </c:pt>
                <c:pt idx="340">
                  <c:v>96.439532189753862</c:v>
                </c:pt>
                <c:pt idx="341">
                  <c:v>96.594881221081607</c:v>
                </c:pt>
                <c:pt idx="342">
                  <c:v>96.741648170512178</c:v>
                </c:pt>
                <c:pt idx="343">
                  <c:v>96.879922911362314</c:v>
                </c:pt>
                <c:pt idx="344">
                  <c:v>97.009792362895723</c:v>
                </c:pt>
                <c:pt idx="345">
                  <c:v>97.131340199507207</c:v>
                </c:pt>
                <c:pt idx="346">
                  <c:v>97.244646569393382</c:v>
                </c:pt>
                <c:pt idx="347">
                  <c:v>97.349787823794571</c:v>
                </c:pt>
                <c:pt idx="348">
                  <c:v>97.446836257874452</c:v>
                </c:pt>
                <c:pt idx="349">
                  <c:v>97.535859864280127</c:v>
                </c:pt>
                <c:pt idx="350">
                  <c:v>97.616922100393197</c:v>
                </c:pt>
                <c:pt idx="351">
                  <c:v>97.690081670242535</c:v>
                </c:pt>
                <c:pt idx="352">
                  <c:v>97.755392322004553</c:v>
                </c:pt>
                <c:pt idx="353">
                  <c:v>97.812902661961232</c:v>
                </c:pt>
                <c:pt idx="354">
                  <c:v>97.862655985728566</c:v>
                </c:pt>
                <c:pt idx="355">
                  <c:v>97.904690127499236</c:v>
                </c:pt>
                <c:pt idx="356">
                  <c:v>97.939037327972812</c:v>
                </c:pt>
                <c:pt idx="357">
                  <c:v>97.965724121567177</c:v>
                </c:pt>
                <c:pt idx="358">
                  <c:v>97.984771243423921</c:v>
                </c:pt>
                <c:pt idx="359">
                  <c:v>97.996193556631312</c:v>
                </c:pt>
                <c:pt idx="36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C-44EA-B61D-6DDDB8B0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etc'!$I$3</c:f>
              <c:strCache>
                <c:ptCount val="1"/>
                <c:pt idx="0">
                  <c:v>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 Mass Velocity vs Crank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'Piston vel,acc,force etc'!$K$2:$K$3</c:f>
              <c:strCache>
                <c:ptCount val="2"/>
                <c:pt idx="0">
                  <c:v>Piston Velocity</c:v>
                </c:pt>
                <c:pt idx="1">
                  <c:v>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3-47E4-9E1D-6908D464DCD9}"/>
            </c:ext>
          </c:extLst>
        </c:ser>
        <c:ser>
          <c:idx val="0"/>
          <c:order val="1"/>
          <c:tx>
            <c:strRef>
              <c:f>'Piston vel,acc,force etc'!$L$2</c:f>
              <c:strCache>
                <c:ptCount val="1"/>
                <c:pt idx="0">
                  <c:v>Absolute Piston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etc'!$L$4:$L$364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0.19641151278540922</c:v>
                </c:pt>
                <c:pt idx="182">
                  <c:v>0.39289422794751833</c:v>
                </c:pt>
                <c:pt idx="183">
                  <c:v>0.5895193101632894</c:v>
                </c:pt>
                <c:pt idx="184">
                  <c:v>0.78635784840826684</c:v>
                </c:pt>
                <c:pt idx="185">
                  <c:v>0.98348081735078607</c:v>
                </c:pt>
                <c:pt idx="186">
                  <c:v>1.1809590378394916</c:v>
                </c:pt>
                <c:pt idx="187">
                  <c:v>1.3788631361807084</c:v>
                </c:pt>
                <c:pt idx="188">
                  <c:v>1.5772635019016237</c:v>
                </c:pt>
                <c:pt idx="189">
                  <c:v>1.7762302436938904</c:v>
                </c:pt>
                <c:pt idx="190">
                  <c:v>1.9758331432314684</c:v>
                </c:pt>
                <c:pt idx="191">
                  <c:v>2.1761416065549954</c:v>
                </c:pt>
                <c:pt idx="192">
                  <c:v>2.3772246127141736</c:v>
                </c:pt>
                <c:pt idx="193">
                  <c:v>2.5791506593582207</c:v>
                </c:pt>
                <c:pt idx="194">
                  <c:v>2.781987704963897</c:v>
                </c:pt>
                <c:pt idx="195">
                  <c:v>2.985803107389668</c:v>
                </c:pt>
                <c:pt idx="196">
                  <c:v>3.1906635584445207</c:v>
                </c:pt>
                <c:pt idx="197">
                  <c:v>3.3966350141602222</c:v>
                </c:pt>
                <c:pt idx="198">
                  <c:v>3.6037826204564487</c:v>
                </c:pt>
                <c:pt idx="199">
                  <c:v>3.812170633890247</c:v>
                </c:pt>
                <c:pt idx="200">
                  <c:v>4.0218623371834861</c:v>
                </c:pt>
                <c:pt idx="201">
                  <c:v>4.2329199492259804</c:v>
                </c:pt>
                <c:pt idx="202">
                  <c:v>4.4454045292566455</c:v>
                </c:pt>
                <c:pt idx="203">
                  <c:v>4.6593758749316843</c:v>
                </c:pt>
                <c:pt idx="204">
                  <c:v>4.8748924139968253</c:v>
                </c:pt>
                <c:pt idx="205">
                  <c:v>5.0920110892904633</c:v>
                </c:pt>
                <c:pt idx="206">
                  <c:v>5.3107872368170543</c:v>
                </c:pt>
                <c:pt idx="207">
                  <c:v>5.5312744566440282</c:v>
                </c:pt>
                <c:pt idx="208">
                  <c:v>5.7535244763930899</c:v>
                </c:pt>
                <c:pt idx="209">
                  <c:v>5.9775870071160577</c:v>
                </c:pt>
                <c:pt idx="210">
                  <c:v>6.2035095913689791</c:v>
                </c:pt>
                <c:pt idx="211">
                  <c:v>6.4313374433241197</c:v>
                </c:pt>
                <c:pt idx="212">
                  <c:v>6.6611132807896265</c:v>
                </c:pt>
                <c:pt idx="213">
                  <c:v>6.8928771490403014</c:v>
                </c:pt>
                <c:pt idx="214">
                  <c:v>7.1266662364010429</c:v>
                </c:pt>
                <c:pt idx="215">
                  <c:v>7.3625146815665943</c:v>
                </c:pt>
                <c:pt idx="216">
                  <c:v>7.6004533726881869</c:v>
                </c:pt>
                <c:pt idx="217">
                  <c:v>7.8405097383090379</c:v>
                </c:pt>
                <c:pt idx="218">
                  <c:v>8.082707530287415</c:v>
                </c:pt>
                <c:pt idx="219">
                  <c:v>8.3270665989074413</c:v>
                </c:pt>
                <c:pt idx="220">
                  <c:v>8.5736026604440845</c:v>
                </c:pt>
                <c:pt idx="221">
                  <c:v>8.8223270575214858</c:v>
                </c:pt>
                <c:pt idx="222">
                  <c:v>9.0732465126796242</c:v>
                </c:pt>
                <c:pt idx="223">
                  <c:v>9.3263628756474901</c:v>
                </c:pt>
                <c:pt idx="224">
                  <c:v>9.5816728649070839</c:v>
                </c:pt>
                <c:pt idx="225">
                  <c:v>9.8391678042243917</c:v>
                </c:pt>
                <c:pt idx="226">
                  <c:v>10.098833354919677</c:v>
                </c:pt>
                <c:pt idx="227">
                  <c:v>10.360649244748741</c:v>
                </c:pt>
                <c:pt idx="228">
                  <c:v>10.624588994370344</c:v>
                </c:pt>
                <c:pt idx="229">
                  <c:v>10.890619642480406</c:v>
                </c:pt>
                <c:pt idx="230">
                  <c:v>11.158701470801599</c:v>
                </c:pt>
                <c:pt idx="231">
                  <c:v>11.428787730225384</c:v>
                </c:pt>
                <c:pt idx="232">
                  <c:v>11.700824369512135</c:v>
                </c:pt>
                <c:pt idx="233">
                  <c:v>11.974749768062376</c:v>
                </c:pt>
                <c:pt idx="234">
                  <c:v>12.250494474377248</c:v>
                </c:pt>
                <c:pt idx="235">
                  <c:v>12.527980951926708</c:v>
                </c:pt>
                <c:pt idx="236">
                  <c:v>12.807123334240064</c:v>
                </c:pt>
                <c:pt idx="237">
                  <c:v>13.087827191121317</c:v>
                </c:pt>
                <c:pt idx="238">
                  <c:v>13.369989307971926</c:v>
                </c:pt>
                <c:pt idx="239">
                  <c:v>13.653497480272046</c:v>
                </c:pt>
                <c:pt idx="240">
                  <c:v>13.938230325328481</c:v>
                </c:pt>
                <c:pt idx="241">
                  <c:v>14.224057113439578</c:v>
                </c:pt>
                <c:pt idx="242">
                  <c:v>14.510837620653716</c:v>
                </c:pt>
                <c:pt idx="243">
                  <c:v>14.798422005306525</c:v>
                </c:pt>
                <c:pt idx="244">
                  <c:v>15.086650710510353</c:v>
                </c:pt>
                <c:pt idx="245">
                  <c:v>15.375354394737505</c:v>
                </c:pt>
                <c:pt idx="246">
                  <c:v>15.664353892583266</c:v>
                </c:pt>
                <c:pt idx="247">
                  <c:v>15.953460207716251</c:v>
                </c:pt>
                <c:pt idx="248">
                  <c:v>16.24247453991924</c:v>
                </c:pt>
                <c:pt idx="249">
                  <c:v>16.531188347994842</c:v>
                </c:pt>
                <c:pt idx="250">
                  <c:v>16.819383450155026</c:v>
                </c:pt>
                <c:pt idx="251">
                  <c:v>17.106832163332381</c:v>
                </c:pt>
                <c:pt idx="252">
                  <c:v>17.393297482644929</c:v>
                </c:pt>
                <c:pt idx="253">
                  <c:v>17.678533302014984</c:v>
                </c:pt>
                <c:pt idx="254">
                  <c:v>17.962284676688668</c:v>
                </c:pt>
                <c:pt idx="255">
                  <c:v>18.244288128126868</c:v>
                </c:pt>
                <c:pt idx="256">
                  <c:v>18.524271991443836</c:v>
                </c:pt>
                <c:pt idx="257">
                  <c:v>18.80195680525777</c:v>
                </c:pt>
                <c:pt idx="258">
                  <c:v>19.077055743493307</c:v>
                </c:pt>
                <c:pt idx="259">
                  <c:v>19.349275088340786</c:v>
                </c:pt>
                <c:pt idx="260">
                  <c:v>19.618314743236411</c:v>
                </c:pt>
                <c:pt idx="261">
                  <c:v>19.883868784384745</c:v>
                </c:pt>
                <c:pt idx="262">
                  <c:v>20.145626049004356</c:v>
                </c:pt>
                <c:pt idx="263">
                  <c:v>20.403270758144497</c:v>
                </c:pt>
                <c:pt idx="264">
                  <c:v>20.656483171598751</c:v>
                </c:pt>
                <c:pt idx="265">
                  <c:v>20.9049402721364</c:v>
                </c:pt>
                <c:pt idx="266">
                  <c:v>21.148316475987041</c:v>
                </c:pt>
                <c:pt idx="267">
                  <c:v>21.386284366254685</c:v>
                </c:pt>
                <c:pt idx="268">
                  <c:v>21.618515445706404</c:v>
                </c:pt>
                <c:pt idx="269">
                  <c:v>21.844680905182432</c:v>
                </c:pt>
                <c:pt idx="270">
                  <c:v>22.064452403712309</c:v>
                </c:pt>
                <c:pt idx="271">
                  <c:v>22.27750285629687</c:v>
                </c:pt>
                <c:pt idx="272">
                  <c:v>22.483507225232653</c:v>
                </c:pt>
                <c:pt idx="273">
                  <c:v>22.682143310812641</c:v>
                </c:pt>
                <c:pt idx="274">
                  <c:v>22.873092537237692</c:v>
                </c:pt>
                <c:pt idx="275">
                  <c:v>23.056040729615351</c:v>
                </c:pt>
                <c:pt idx="276">
                  <c:v>23.230678878007296</c:v>
                </c:pt>
                <c:pt idx="277">
                  <c:v>23.39670388461106</c:v>
                </c:pt>
                <c:pt idx="278">
                  <c:v>23.553819290324622</c:v>
                </c:pt>
                <c:pt idx="279">
                  <c:v>23.701735977141276</c:v>
                </c:pt>
                <c:pt idx="280">
                  <c:v>23.840172843053058</c:v>
                </c:pt>
                <c:pt idx="281">
                  <c:v>23.968857446401529</c:v>
                </c:pt>
                <c:pt idx="282">
                  <c:v>24.087526616899581</c:v>
                </c:pt>
                <c:pt idx="283">
                  <c:v>24.195927030854033</c:v>
                </c:pt>
                <c:pt idx="284">
                  <c:v>24.293815748440554</c:v>
                </c:pt>
                <c:pt idx="285">
                  <c:v>24.380960711216403</c:v>
                </c:pt>
                <c:pt idx="286">
                  <c:v>24.457141198396965</c:v>
                </c:pt>
                <c:pt idx="287">
                  <c:v>24.522148240765237</c:v>
                </c:pt>
                <c:pt idx="288">
                  <c:v>24.575784991424786</c:v>
                </c:pt>
                <c:pt idx="289">
                  <c:v>24.617867052941595</c:v>
                </c:pt>
                <c:pt idx="290">
                  <c:v>24.648222760745693</c:v>
                </c:pt>
                <c:pt idx="291">
                  <c:v>24.666693422975051</c:v>
                </c:pt>
                <c:pt idx="292">
                  <c:v>24.673133517239553</c:v>
                </c:pt>
                <c:pt idx="293">
                  <c:v>24.667410845058843</c:v>
                </c:pt>
                <c:pt idx="294">
                  <c:v>24.649406644982236</c:v>
                </c:pt>
                <c:pt idx="295">
                  <c:v>24.619015665630499</c:v>
                </c:pt>
                <c:pt idx="296">
                  <c:v>24.57614620010558</c:v>
                </c:pt>
                <c:pt idx="297">
                  <c:v>24.520720083396242</c:v>
                </c:pt>
                <c:pt idx="298">
                  <c:v>24.452672654562587</c:v>
                </c:pt>
                <c:pt idx="299">
                  <c:v>24.371952685612424</c:v>
                </c:pt>
                <c:pt idx="300">
                  <c:v>24.278522279086481</c:v>
                </c:pt>
                <c:pt idx="301">
                  <c:v>24.172356736448581</c:v>
                </c:pt>
                <c:pt idx="302">
                  <c:v>24.053444399432685</c:v>
                </c:pt>
                <c:pt idx="303">
                  <c:v>23.921786466531053</c:v>
                </c:pt>
                <c:pt idx="304">
                  <c:v>23.777396786819757</c:v>
                </c:pt>
                <c:pt idx="305">
                  <c:v>23.620301633309484</c:v>
                </c:pt>
                <c:pt idx="306">
                  <c:v>23.450539457983592</c:v>
                </c:pt>
                <c:pt idx="307">
                  <c:v>23.268160630643628</c:v>
                </c:pt>
                <c:pt idx="308">
                  <c:v>23.073227163625837</c:v>
                </c:pt>
                <c:pt idx="309">
                  <c:v>22.865812424383758</c:v>
                </c:pt>
                <c:pt idx="310">
                  <c:v>22.646000837852391</c:v>
                </c:pt>
                <c:pt idx="311">
                  <c:v>22.413887580421704</c:v>
                </c:pt>
                <c:pt idx="312">
                  <c:v>22.169578267251776</c:v>
                </c:pt>
                <c:pt idx="313">
                  <c:v>21.913188634561259</c:v>
                </c:pt>
                <c:pt idx="314">
                  <c:v>21.644844218416498</c:v>
                </c:pt>
                <c:pt idx="315">
                  <c:v>21.3646800314412</c:v>
                </c:pt>
                <c:pt idx="316">
                  <c:v>21.072840238758726</c:v>
                </c:pt>
                <c:pt idx="317">
                  <c:v>20.769477834370203</c:v>
                </c:pt>
                <c:pt idx="318">
                  <c:v>20.454754319064754</c:v>
                </c:pt>
                <c:pt idx="319">
                  <c:v>20.12883938085205</c:v>
                </c:pt>
                <c:pt idx="320">
                  <c:v>19.791910578805222</c:v>
                </c:pt>
                <c:pt idx="321">
                  <c:v>19.44415303110209</c:v>
                </c:pt>
                <c:pt idx="322">
                  <c:v>19.085759107957156</c:v>
                </c:pt>
                <c:pt idx="323">
                  <c:v>18.716928130045751</c:v>
                </c:pt>
                <c:pt idx="324">
                  <c:v>18.337866072934432</c:v>
                </c:pt>
                <c:pt idx="325">
                  <c:v>17.948785277950574</c:v>
                </c:pt>
                <c:pt idx="326">
                  <c:v>17.549904169846929</c:v>
                </c:pt>
                <c:pt idx="327">
                  <c:v>17.141446981545435</c:v>
                </c:pt>
                <c:pt idx="328">
                  <c:v>16.72364348617797</c:v>
                </c:pt>
                <c:pt idx="329">
                  <c:v>16.296728736580903</c:v>
                </c:pt>
                <c:pt idx="330">
                  <c:v>15.860942812343353</c:v>
                </c:pt>
                <c:pt idx="331">
                  <c:v>15.416530574458232</c:v>
                </c:pt>
                <c:pt idx="332">
                  <c:v>14.963741427578356</c:v>
                </c:pt>
                <c:pt idx="333">
                  <c:v>14.502829089837562</c:v>
                </c:pt>
                <c:pt idx="334">
                  <c:v>14.034051370159723</c:v>
                </c:pt>
                <c:pt idx="335">
                  <c:v>13.557669952944117</c:v>
                </c:pt>
                <c:pt idx="336">
                  <c:v>13.073950189986606</c:v>
                </c:pt>
                <c:pt idx="337">
                  <c:v>12.58316089946908</c:v>
                </c:pt>
                <c:pt idx="338">
                  <c:v>12.085574171827771</c:v>
                </c:pt>
                <c:pt idx="339">
                  <c:v>11.581465182290543</c:v>
                </c:pt>
                <c:pt idx="340">
                  <c:v>11.071112009856671</c:v>
                </c:pt>
                <c:pt idx="341">
                  <c:v>10.554795462478538</c:v>
                </c:pt>
                <c:pt idx="342">
                  <c:v>10.032798908192083</c:v>
                </c:pt>
                <c:pt idx="343">
                  <c:v>9.5054081119339013</c:v>
                </c:pt>
                <c:pt idx="344">
                  <c:v>8.9729110777740573</c:v>
                </c:pt>
                <c:pt idx="345">
                  <c:v>8.4355978962880087</c:v>
                </c:pt>
                <c:pt idx="346">
                  <c:v>7.89376059678556</c:v>
                </c:pt>
                <c:pt idx="347">
                  <c:v>7.3476930041120125</c:v>
                </c:pt>
                <c:pt idx="348">
                  <c:v>6.7976905997334489</c:v>
                </c:pt>
                <c:pt idx="349">
                  <c:v>6.2440503868168706</c:v>
                </c:pt>
                <c:pt idx="350">
                  <c:v>5.6870707590152616</c:v>
                </c:pt>
                <c:pt idx="351">
                  <c:v>5.1270513726668598</c:v>
                </c:pt>
                <c:pt idx="352">
                  <c:v>4.5642930221192168</c:v>
                </c:pt>
                <c:pt idx="353">
                  <c:v>3.9990975178883765</c:v>
                </c:pt>
                <c:pt idx="354">
                  <c:v>3.4317675673651684</c:v>
                </c:pt>
                <c:pt idx="355">
                  <c:v>2.8626066577810128</c:v>
                </c:pt>
                <c:pt idx="356">
                  <c:v>2.2919189411478649</c:v>
                </c:pt>
                <c:pt idx="357">
                  <c:v>1.720009120887134</c:v>
                </c:pt>
                <c:pt idx="358">
                  <c:v>1.147182339864171</c:v>
                </c:pt>
                <c:pt idx="359">
                  <c:v>0.57374406954596258</c:v>
                </c:pt>
                <c:pt idx="360">
                  <c:v>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D3-47E4-9E1D-6908D464DCD9}"/>
            </c:ext>
          </c:extLst>
        </c:ser>
        <c:ser>
          <c:idx val="1"/>
          <c:order val="2"/>
          <c:tx>
            <c:v>Mean Piston Speed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720</c:v>
              </c:pt>
            </c:numLit>
          </c:xVal>
          <c:yVal>
            <c:numRef>
              <c:f>('Piston vel,acc,force etc'!$C$13,'Piston vel,acc,force etc'!$C$13)</c:f>
              <c:numCache>
                <c:formatCode>0.000</c:formatCode>
                <c:ptCount val="2"/>
                <c:pt idx="0">
                  <c:v>14.007400647001637</c:v>
                </c:pt>
                <c:pt idx="1">
                  <c:v>14.007400647001637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D3-47E4-9E1D-6908D464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etc'!$K$3</c:f>
              <c:strCache>
                <c:ptCount val="1"/>
                <c:pt idx="0">
                  <c:v>m/s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</a:t>
            </a:r>
            <a:r>
              <a:rPr lang="en-US"/>
              <a:t> Acceleration vs Crank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'Piston vel,acc,force etc'!$M$2:$M$3</c:f>
              <c:strCache>
                <c:ptCount val="2"/>
                <c:pt idx="0">
                  <c:v>Piston Acceleration</c:v>
                </c:pt>
                <c:pt idx="1">
                  <c:v>(m/s)/s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1-4DED-B453-BF6E5730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etc'!$M$3</c:f>
              <c:strCache>
                <c:ptCount val="1"/>
                <c:pt idx="0">
                  <c:v>(m/s)/s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Force(s) vs Crank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Resultant Force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3-4AA8-88D5-3E3E8B81461D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3-4AA8-88D5-3E3E8B81461D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3-4AA8-88D5-3E3E8B81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15"/>
      </c:valAx>
      <c:valAx>
        <c:axId val="10578785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Chart</a:t>
            </a:r>
          </a:p>
          <a:p>
            <a:pPr>
              <a:defRPr/>
            </a:pPr>
            <a:r>
              <a:rPr lang="en-US"/>
              <a:t>(Reciprocating</a:t>
            </a:r>
            <a:r>
              <a:rPr lang="en-US" baseline="0"/>
              <a:t> Mass Position, Speed, and Acceleration vs Crank Angle)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'Piston vel,acc,force etc'!$J$2:$J$3</c:f>
              <c:strCache>
                <c:ptCount val="2"/>
                <c:pt idx="0">
                  <c:v>Piston Position (from BDC)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etc'!$J$4:$J$364</c:f>
              <c:numCache>
                <c:formatCode>General</c:formatCode>
                <c:ptCount val="361"/>
                <c:pt idx="0">
                  <c:v>98</c:v>
                </c:pt>
                <c:pt idx="1">
                  <c:v>97.996193556631312</c:v>
                </c:pt>
                <c:pt idx="2">
                  <c:v>97.984771243423921</c:v>
                </c:pt>
                <c:pt idx="3">
                  <c:v>97.965724121567177</c:v>
                </c:pt>
                <c:pt idx="4">
                  <c:v>97.939037327972812</c:v>
                </c:pt>
                <c:pt idx="5">
                  <c:v>97.904690127499236</c:v>
                </c:pt>
                <c:pt idx="6">
                  <c:v>97.862655985728566</c:v>
                </c:pt>
                <c:pt idx="7">
                  <c:v>97.812902661961232</c:v>
                </c:pt>
                <c:pt idx="8">
                  <c:v>97.755392322004553</c:v>
                </c:pt>
                <c:pt idx="9">
                  <c:v>97.690081670242535</c:v>
                </c:pt>
                <c:pt idx="10">
                  <c:v>97.616922100393197</c:v>
                </c:pt>
                <c:pt idx="11">
                  <c:v>97.535859864280127</c:v>
                </c:pt>
                <c:pt idx="12">
                  <c:v>97.446836257874452</c:v>
                </c:pt>
                <c:pt idx="13">
                  <c:v>97.349787823794571</c:v>
                </c:pt>
                <c:pt idx="14">
                  <c:v>97.244646569393382</c:v>
                </c:pt>
                <c:pt idx="15">
                  <c:v>97.131340199507207</c:v>
                </c:pt>
                <c:pt idx="16">
                  <c:v>97.009792362895723</c:v>
                </c:pt>
                <c:pt idx="17">
                  <c:v>96.879922911362314</c:v>
                </c:pt>
                <c:pt idx="18">
                  <c:v>96.741648170512178</c:v>
                </c:pt>
                <c:pt idx="19">
                  <c:v>96.594881221081607</c:v>
                </c:pt>
                <c:pt idx="20">
                  <c:v>96.439532189753862</c:v>
                </c:pt>
                <c:pt idx="21">
                  <c:v>96.275508548366872</c:v>
                </c:pt>
                <c:pt idx="22">
                  <c:v>96.102715420414853</c:v>
                </c:pt>
                <c:pt idx="23">
                  <c:v>95.921055893749241</c:v>
                </c:pt>
                <c:pt idx="24">
                  <c:v>95.730431338393544</c:v>
                </c:pt>
                <c:pt idx="25">
                  <c:v>95.5307417284032</c:v>
                </c:pt>
                <c:pt idx="26">
                  <c:v>95.321885966721624</c:v>
                </c:pt>
                <c:pt idx="27">
                  <c:v>95.103762212010793</c:v>
                </c:pt>
                <c:pt idx="28">
                  <c:v>94.876268206465454</c:v>
                </c:pt>
                <c:pt idx="29">
                  <c:v>94.639301603655127</c:v>
                </c:pt>
                <c:pt idx="30">
                  <c:v>94.392760295476876</c:v>
                </c:pt>
                <c:pt idx="31">
                  <c:v>94.136542737343859</c:v>
                </c:pt>
                <c:pt idx="32">
                  <c:v>93.870548270779722</c:v>
                </c:pt>
                <c:pt idx="33">
                  <c:v>93.594677442634747</c:v>
                </c:pt>
                <c:pt idx="34">
                  <c:v>93.308832320189993</c:v>
                </c:pt>
                <c:pt idx="35">
                  <c:v>93.012916801462893</c:v>
                </c:pt>
                <c:pt idx="36">
                  <c:v>92.706836920081173</c:v>
                </c:pt>
                <c:pt idx="37">
                  <c:v>92.390501144140558</c:v>
                </c:pt>
                <c:pt idx="38">
                  <c:v>92.063820668514097</c:v>
                </c:pt>
                <c:pt idx="39">
                  <c:v>91.726709700130641</c:v>
                </c:pt>
                <c:pt idx="40">
                  <c:v>91.379085735789943</c:v>
                </c:pt>
                <c:pt idx="41">
                  <c:v>91.020869832131382</c:v>
                </c:pt>
                <c:pt idx="42">
                  <c:v>90.651986867419538</c:v>
                </c:pt>
                <c:pt idx="43">
                  <c:v>90.272365794856796</c:v>
                </c:pt>
                <c:pt idx="44">
                  <c:v>89.881939887176941</c:v>
                </c:pt>
                <c:pt idx="45">
                  <c:v>89.480646972316634</c:v>
                </c:pt>
                <c:pt idx="46">
                  <c:v>89.068429660001101</c:v>
                </c:pt>
                <c:pt idx="47">
                  <c:v>88.645235559119641</c:v>
                </c:pt>
                <c:pt idx="48">
                  <c:v>88.211017485801904</c:v>
                </c:pt>
                <c:pt idx="49">
                  <c:v>87.76573366213978</c:v>
                </c:pt>
                <c:pt idx="50">
                  <c:v>87.309347905531524</c:v>
                </c:pt>
                <c:pt idx="51">
                  <c:v>86.841829808653159</c:v>
                </c:pt>
                <c:pt idx="52">
                  <c:v>86.36315491009023</c:v>
                </c:pt>
                <c:pt idx="53">
                  <c:v>85.873304855686087</c:v>
                </c:pt>
                <c:pt idx="54">
                  <c:v>85.372267550686331</c:v>
                </c:pt>
                <c:pt idx="55">
                  <c:v>84.860037302778778</c:v>
                </c:pt>
                <c:pt idx="56">
                  <c:v>84.336614956146008</c:v>
                </c:pt>
                <c:pt idx="57">
                  <c:v>83.802008016664303</c:v>
                </c:pt>
                <c:pt idx="58">
                  <c:v>83.256230768395653</c:v>
                </c:pt>
                <c:pt idx="59">
                  <c:v>82.699304381532869</c:v>
                </c:pt>
                <c:pt idx="60">
                  <c:v>82.131257011966881</c:v>
                </c:pt>
                <c:pt idx="61">
                  <c:v>81.552123892655118</c:v>
                </c:pt>
                <c:pt idx="62">
                  <c:v>80.961947416976074</c:v>
                </c:pt>
                <c:pt idx="63">
                  <c:v>80.360777214260651</c:v>
                </c:pt>
                <c:pt idx="64">
                  <c:v>79.748670217695803</c:v>
                </c:pt>
                <c:pt idx="65">
                  <c:v>79.125690724797806</c:v>
                </c:pt>
                <c:pt idx="66">
                  <c:v>78.491910450654871</c:v>
                </c:pt>
                <c:pt idx="67">
                  <c:v>77.84740857413874</c:v>
                </c:pt>
                <c:pt idx="68">
                  <c:v>77.192271777284446</c:v>
                </c:pt>
                <c:pt idx="69">
                  <c:v>76.526594278036498</c:v>
                </c:pt>
                <c:pt idx="70">
                  <c:v>75.850477856556395</c:v>
                </c:pt>
                <c:pt idx="71">
                  <c:v>75.164031875284238</c:v>
                </c:pt>
                <c:pt idx="72">
                  <c:v>74.467373292942142</c:v>
                </c:pt>
                <c:pt idx="73">
                  <c:v>73.760626672664259</c:v>
                </c:pt>
                <c:pt idx="74">
                  <c:v>73.043924184431361</c:v>
                </c:pt>
                <c:pt idx="75">
                  <c:v>72.317405601983666</c:v>
                </c:pt>
                <c:pt idx="76">
                  <c:v>71.581218294378928</c:v>
                </c:pt>
                <c:pt idx="77">
                  <c:v>70.835517212356294</c:v>
                </c:pt>
                <c:pt idx="78">
                  <c:v>70.08046486965975</c:v>
                </c:pt>
                <c:pt idx="79">
                  <c:v>69.316231319467875</c:v>
                </c:pt>
                <c:pt idx="80">
                  <c:v>68.542994126068834</c:v>
                </c:pt>
                <c:pt idx="81">
                  <c:v>67.760938331912229</c:v>
                </c:pt>
                <c:pt idx="82">
                  <c:v>66.970256420161263</c:v>
                </c:pt>
                <c:pt idx="83">
                  <c:v>66.171148272860492</c:v>
                </c:pt>
                <c:pt idx="84">
                  <c:v>65.363821124826543</c:v>
                </c:pt>
                <c:pt idx="85">
                  <c:v>64.548489513360536</c:v>
                </c:pt>
                <c:pt idx="86">
                  <c:v>63.725375223872021</c:v>
                </c:pt>
                <c:pt idx="87">
                  <c:v>62.894707231496653</c:v>
                </c:pt>
                <c:pt idx="88">
                  <c:v>62.056721638780076</c:v>
                </c:pt>
                <c:pt idx="89">
                  <c:v>61.211661609492282</c:v>
                </c:pt>
                <c:pt idx="90">
                  <c:v>60.35977729862789</c:v>
                </c:pt>
                <c:pt idx="91">
                  <c:v>59.501325778638503</c:v>
                </c:pt>
                <c:pt idx="92">
                  <c:v>58.636570961934979</c:v>
                </c:pt>
                <c:pt idx="93">
                  <c:v>57.765783519688156</c:v>
                </c:pt>
                <c:pt idx="94">
                  <c:v>56.889240796947746</c:v>
                </c:pt>
                <c:pt idx="95">
                  <c:v>56.007226724090032</c:v>
                </c:pt>
                <c:pt idx="96">
                  <c:v>55.120031724596501</c:v>
                </c:pt>
                <c:pt idx="97">
                  <c:v>54.227952619156042</c:v>
                </c:pt>
                <c:pt idx="98">
                  <c:v>53.331292526074861</c:v>
                </c:pt>
                <c:pt idx="99">
                  <c:v>52.430360757969595</c:v>
                </c:pt>
                <c:pt idx="100">
                  <c:v>51.52547271470965</c:v>
                </c:pt>
                <c:pt idx="101">
                  <c:v>50.616949772566471</c:v>
                </c:pt>
                <c:pt idx="102">
                  <c:v>49.705119169519349</c:v>
                </c:pt>
                <c:pt idx="103">
                  <c:v>48.790313886657529</c:v>
                </c:pt>
                <c:pt idx="104">
                  <c:v>47.872872525611484</c:v>
                </c:pt>
                <c:pt idx="105">
                  <c:v>46.953139181936621</c:v>
                </c:pt>
                <c:pt idx="106">
                  <c:v>46.031463314365453</c:v>
                </c:pt>
                <c:pt idx="107">
                  <c:v>45.108199609836063</c:v>
                </c:pt>
                <c:pt idx="108">
                  <c:v>44.183707844197301</c:v>
                </c:pt>
                <c:pt idx="109">
                  <c:v>43.258352738482884</c:v>
                </c:pt>
                <c:pt idx="110">
                  <c:v>42.332503810640873</c:v>
                </c:pt>
                <c:pt idx="111">
                  <c:v>41.406535222597057</c:v>
                </c:pt>
                <c:pt idx="112">
                  <c:v>40.48082562252506</c:v>
                </c:pt>
                <c:pt idx="113">
                  <c:v>39.555757982189917</c:v>
                </c:pt>
                <c:pt idx="114">
                  <c:v>38.631719429226465</c:v>
                </c:pt>
                <c:pt idx="115">
                  <c:v>37.709101074209258</c:v>
                </c:pt>
                <c:pt idx="116">
                  <c:v>36.788297832366183</c:v>
                </c:pt>
                <c:pt idx="117">
                  <c:v>35.869708239785069</c:v>
                </c:pt>
                <c:pt idx="118">
                  <c:v>34.953734263958779</c:v>
                </c:pt>
                <c:pt idx="119">
                  <c:v>34.040781108514096</c:v>
                </c:pt>
                <c:pt idx="120">
                  <c:v>33.131257011966881</c:v>
                </c:pt>
                <c:pt idx="121">
                  <c:v>32.225573040347555</c:v>
                </c:pt>
                <c:pt idx="122">
                  <c:v>31.324142873541589</c:v>
                </c:pt>
                <c:pt idx="123">
                  <c:v>30.427382585191651</c:v>
                </c:pt>
                <c:pt idx="124">
                  <c:v>29.535710416012819</c:v>
                </c:pt>
                <c:pt idx="125">
                  <c:v>28.649546540376249</c:v>
                </c:pt>
                <c:pt idx="126">
                  <c:v>27.769312826023963</c:v>
                </c:pt>
                <c:pt idx="127">
                  <c:v>26.895432586785347</c:v>
                </c:pt>
                <c:pt idx="128">
                  <c:v>26.028330328175713</c:v>
                </c:pt>
                <c:pt idx="129">
                  <c:v>25.168431485769091</c:v>
                </c:pt>
                <c:pt idx="130">
                  <c:v>24.316162156250655</c:v>
                </c:pt>
                <c:pt idx="131">
                  <c:v>23.471948821070086</c:v>
                </c:pt>
                <c:pt idx="132">
                  <c:v>22.636218062633787</c:v>
                </c:pt>
                <c:pt idx="133">
                  <c:v>21.809396272994803</c:v>
                </c:pt>
                <c:pt idx="134">
                  <c:v>20.991909355019374</c:v>
                </c:pt>
                <c:pt idx="135">
                  <c:v>20.184182416034986</c:v>
                </c:pt>
                <c:pt idx="136">
                  <c:v>19.386639453989133</c:v>
                </c:pt>
                <c:pt idx="137">
                  <c:v>18.599703036178084</c:v>
                </c:pt>
                <c:pt idx="138">
                  <c:v>17.82379397063491</c:v>
                </c:pt>
                <c:pt idx="139">
                  <c:v>17.059330970299712</c:v>
                </c:pt>
                <c:pt idx="140">
                  <c:v>16.306730310130092</c:v>
                </c:pt>
                <c:pt idx="141">
                  <c:v>15.566405477347473</c:v>
                </c:pt>
                <c:pt idx="142">
                  <c:v>14.838766815055365</c:v>
                </c:pt>
                <c:pt idx="143">
                  <c:v>14.124221159505836</c:v>
                </c:pt>
                <c:pt idx="144">
                  <c:v>13.423171471336317</c:v>
                </c:pt>
                <c:pt idx="145">
                  <c:v>12.736016461141695</c:v>
                </c:pt>
                <c:pt idx="146">
                  <c:v>12.063150209795921</c:v>
                </c:pt>
                <c:pt idx="147">
                  <c:v>11.404961783983225</c:v>
                </c:pt>
                <c:pt idx="148">
                  <c:v>10.761834847449968</c:v>
                </c:pt>
                <c:pt idx="149">
                  <c:v>10.134147268536886</c:v>
                </c:pt>
                <c:pt idx="150">
                  <c:v>9.5222707246018885</c:v>
                </c:pt>
                <c:pt idx="151">
                  <c:v>8.9265703039943531</c:v>
                </c:pt>
                <c:pt idx="152">
                  <c:v>8.3474041062905968</c:v>
                </c:pt>
                <c:pt idx="153">
                  <c:v>7.7851228415507379</c:v>
                </c:pt>
                <c:pt idx="154">
                  <c:v>7.2400694294032562</c:v>
                </c:pt>
                <c:pt idx="155">
                  <c:v>6.7125785988115112</c:v>
                </c:pt>
                <c:pt idx="156">
                  <c:v>6.2029764894186528</c:v>
                </c:pt>
                <c:pt idx="157">
                  <c:v>5.7115802554100767</c:v>
                </c:pt>
                <c:pt idx="158">
                  <c:v>5.2386976728696979</c:v>
                </c:pt>
                <c:pt idx="159">
                  <c:v>4.7846267516411132</c:v>
                </c:pt>
                <c:pt idx="160">
                  <c:v>4.3496553527348496</c:v>
                </c:pt>
                <c:pt idx="161">
                  <c:v>3.9340608123485694</c:v>
                </c:pt>
                <c:pt idx="162">
                  <c:v>3.5381095735871284</c:v>
                </c:pt>
                <c:pt idx="163">
                  <c:v>3.1620568269848377</c:v>
                </c:pt>
                <c:pt idx="164">
                  <c:v>2.8061461609404859</c:v>
                </c:pt>
                <c:pt idx="165">
                  <c:v>2.4706092231785206</c:v>
                </c:pt>
                <c:pt idx="166">
                  <c:v>2.155665394345732</c:v>
                </c:pt>
                <c:pt idx="167">
                  <c:v>1.8615214748415312</c:v>
                </c:pt>
                <c:pt idx="168">
                  <c:v>1.5883713859614943</c:v>
                </c:pt>
                <c:pt idx="169">
                  <c:v>1.3363958864090577</c:v>
                </c:pt>
                <c:pt idx="170">
                  <c:v>1.1057623051967909</c:v>
                </c:pt>
                <c:pt idx="171">
                  <c:v>0.89662429191905346</c:v>
                </c:pt>
                <c:pt idx="172">
                  <c:v>0.7091215853306565</c:v>
                </c:pt>
                <c:pt idx="173">
                  <c:v>0.54337980111168349</c:v>
                </c:pt>
                <c:pt idx="174">
                  <c:v>0.39951023963779164</c:v>
                </c:pt>
                <c:pt idx="175">
                  <c:v>0.27760971450818772</c:v>
                </c:pt>
                <c:pt idx="176">
                  <c:v>0.17776040251003167</c:v>
                </c:pt>
                <c:pt idx="177">
                  <c:v>0.10002971561894469</c:v>
                </c:pt>
                <c:pt idx="178">
                  <c:v>4.4470195552527514E-2</c:v>
                </c:pt>
                <c:pt idx="179">
                  <c:v>1.1119431304962291E-2</c:v>
                </c:pt>
                <c:pt idx="180">
                  <c:v>0</c:v>
                </c:pt>
                <c:pt idx="181">
                  <c:v>1.1119431304962291E-2</c:v>
                </c:pt>
                <c:pt idx="182">
                  <c:v>4.4470195552527514E-2</c:v>
                </c:pt>
                <c:pt idx="183">
                  <c:v>0.10002971561894469</c:v>
                </c:pt>
                <c:pt idx="184">
                  <c:v>0.17776040251003167</c:v>
                </c:pt>
                <c:pt idx="185">
                  <c:v>0.27760971450818772</c:v>
                </c:pt>
                <c:pt idx="186">
                  <c:v>0.39951023963779164</c:v>
                </c:pt>
                <c:pt idx="187">
                  <c:v>0.54337980111167639</c:v>
                </c:pt>
                <c:pt idx="188">
                  <c:v>0.7091215853306565</c:v>
                </c:pt>
                <c:pt idx="189">
                  <c:v>0.89662429191905346</c:v>
                </c:pt>
                <c:pt idx="190">
                  <c:v>1.1057623051967909</c:v>
                </c:pt>
                <c:pt idx="191">
                  <c:v>1.3363958864090577</c:v>
                </c:pt>
                <c:pt idx="192">
                  <c:v>1.5883713859615014</c:v>
                </c:pt>
                <c:pt idx="193">
                  <c:v>1.8615214748415312</c:v>
                </c:pt>
                <c:pt idx="194">
                  <c:v>2.155665394345732</c:v>
                </c:pt>
                <c:pt idx="195">
                  <c:v>2.4706092231785135</c:v>
                </c:pt>
                <c:pt idx="196">
                  <c:v>2.8061461609404859</c:v>
                </c:pt>
                <c:pt idx="197">
                  <c:v>3.1620568269848519</c:v>
                </c:pt>
                <c:pt idx="198">
                  <c:v>3.5381095735871213</c:v>
                </c:pt>
                <c:pt idx="199">
                  <c:v>3.9340608123485694</c:v>
                </c:pt>
                <c:pt idx="200">
                  <c:v>4.3496553527348496</c:v>
                </c:pt>
                <c:pt idx="201">
                  <c:v>4.7846267516411132</c:v>
                </c:pt>
                <c:pt idx="202">
                  <c:v>5.2386976728696979</c:v>
                </c:pt>
                <c:pt idx="203">
                  <c:v>5.7115802554100625</c:v>
                </c:pt>
                <c:pt idx="204">
                  <c:v>6.2029764894186457</c:v>
                </c:pt>
                <c:pt idx="205">
                  <c:v>6.7125785988115041</c:v>
                </c:pt>
                <c:pt idx="206">
                  <c:v>7.2400694294032633</c:v>
                </c:pt>
                <c:pt idx="207">
                  <c:v>7.7851228415507379</c:v>
                </c:pt>
                <c:pt idx="208">
                  <c:v>8.3474041062906039</c:v>
                </c:pt>
                <c:pt idx="209">
                  <c:v>8.9265703039943389</c:v>
                </c:pt>
                <c:pt idx="210">
                  <c:v>9.5222707246018956</c:v>
                </c:pt>
                <c:pt idx="211">
                  <c:v>10.134147268536864</c:v>
                </c:pt>
                <c:pt idx="212">
                  <c:v>10.761834847449961</c:v>
                </c:pt>
                <c:pt idx="213">
                  <c:v>11.404961783983211</c:v>
                </c:pt>
                <c:pt idx="214">
                  <c:v>12.063150209795914</c:v>
                </c:pt>
                <c:pt idx="215">
                  <c:v>12.736016461141702</c:v>
                </c:pt>
                <c:pt idx="216">
                  <c:v>13.423171471336303</c:v>
                </c:pt>
                <c:pt idx="217">
                  <c:v>14.124221159505851</c:v>
                </c:pt>
                <c:pt idx="218">
                  <c:v>14.838766815055351</c:v>
                </c:pt>
                <c:pt idx="219">
                  <c:v>15.566405477347487</c:v>
                </c:pt>
                <c:pt idx="220">
                  <c:v>16.306730310130078</c:v>
                </c:pt>
                <c:pt idx="221">
                  <c:v>17.059330970299698</c:v>
                </c:pt>
                <c:pt idx="222">
                  <c:v>17.82379397063491</c:v>
                </c:pt>
                <c:pt idx="223">
                  <c:v>18.599703036178084</c:v>
                </c:pt>
                <c:pt idx="224">
                  <c:v>19.386639453989147</c:v>
                </c:pt>
                <c:pt idx="225">
                  <c:v>20.184182416034972</c:v>
                </c:pt>
                <c:pt idx="226">
                  <c:v>20.991909355019374</c:v>
                </c:pt>
                <c:pt idx="227">
                  <c:v>21.809396272994789</c:v>
                </c:pt>
                <c:pt idx="228">
                  <c:v>22.636218062633787</c:v>
                </c:pt>
                <c:pt idx="229">
                  <c:v>23.471948821070086</c:v>
                </c:pt>
                <c:pt idx="230">
                  <c:v>24.316162156250641</c:v>
                </c:pt>
                <c:pt idx="231">
                  <c:v>25.168431485769062</c:v>
                </c:pt>
                <c:pt idx="232">
                  <c:v>26.028330328175727</c:v>
                </c:pt>
                <c:pt idx="233">
                  <c:v>26.895432586785347</c:v>
                </c:pt>
                <c:pt idx="234">
                  <c:v>27.769312826023963</c:v>
                </c:pt>
                <c:pt idx="235">
                  <c:v>28.649546540376235</c:v>
                </c:pt>
                <c:pt idx="236">
                  <c:v>29.535710416012833</c:v>
                </c:pt>
                <c:pt idx="237">
                  <c:v>30.427382585191651</c:v>
                </c:pt>
                <c:pt idx="238">
                  <c:v>31.324142873541575</c:v>
                </c:pt>
                <c:pt idx="239">
                  <c:v>32.225573040347541</c:v>
                </c:pt>
                <c:pt idx="240">
                  <c:v>33.131257011966824</c:v>
                </c:pt>
                <c:pt idx="241">
                  <c:v>34.040781108514096</c:v>
                </c:pt>
                <c:pt idx="242">
                  <c:v>34.953734263958779</c:v>
                </c:pt>
                <c:pt idx="243">
                  <c:v>35.869708239785069</c:v>
                </c:pt>
                <c:pt idx="244">
                  <c:v>36.788297832366169</c:v>
                </c:pt>
                <c:pt idx="245">
                  <c:v>37.709101074209272</c:v>
                </c:pt>
                <c:pt idx="246">
                  <c:v>38.631719429226479</c:v>
                </c:pt>
                <c:pt idx="247">
                  <c:v>39.555757982189917</c:v>
                </c:pt>
                <c:pt idx="248">
                  <c:v>40.480825622525046</c:v>
                </c:pt>
                <c:pt idx="249">
                  <c:v>41.406535222597043</c:v>
                </c:pt>
                <c:pt idx="250">
                  <c:v>42.332503810640887</c:v>
                </c:pt>
                <c:pt idx="251">
                  <c:v>43.258352738482884</c:v>
                </c:pt>
                <c:pt idx="252">
                  <c:v>44.183707844197286</c:v>
                </c:pt>
                <c:pt idx="253">
                  <c:v>45.108199609836049</c:v>
                </c:pt>
                <c:pt idx="254">
                  <c:v>46.031463314365453</c:v>
                </c:pt>
                <c:pt idx="255">
                  <c:v>46.953139181936635</c:v>
                </c:pt>
                <c:pt idx="256">
                  <c:v>47.872872525611484</c:v>
                </c:pt>
                <c:pt idx="257">
                  <c:v>48.790313886657515</c:v>
                </c:pt>
                <c:pt idx="258">
                  <c:v>49.705119169519307</c:v>
                </c:pt>
                <c:pt idx="259">
                  <c:v>50.616949772566485</c:v>
                </c:pt>
                <c:pt idx="260">
                  <c:v>51.52547271470965</c:v>
                </c:pt>
                <c:pt idx="261">
                  <c:v>52.430360757969595</c:v>
                </c:pt>
                <c:pt idx="262">
                  <c:v>53.331292526074819</c:v>
                </c:pt>
                <c:pt idx="263">
                  <c:v>54.227952619156042</c:v>
                </c:pt>
                <c:pt idx="264">
                  <c:v>55.120031724596515</c:v>
                </c:pt>
                <c:pt idx="265">
                  <c:v>56.007226724090032</c:v>
                </c:pt>
                <c:pt idx="266">
                  <c:v>56.889240796947732</c:v>
                </c:pt>
                <c:pt idx="267">
                  <c:v>57.765783519688128</c:v>
                </c:pt>
                <c:pt idx="268">
                  <c:v>58.636570961934979</c:v>
                </c:pt>
                <c:pt idx="269">
                  <c:v>59.501325778638503</c:v>
                </c:pt>
                <c:pt idx="270">
                  <c:v>60.359777298627876</c:v>
                </c:pt>
                <c:pt idx="271">
                  <c:v>61.211661609492268</c:v>
                </c:pt>
                <c:pt idx="272">
                  <c:v>62.05672163878009</c:v>
                </c:pt>
                <c:pt idx="273">
                  <c:v>62.894707231496653</c:v>
                </c:pt>
                <c:pt idx="274">
                  <c:v>63.725375223872021</c:v>
                </c:pt>
                <c:pt idx="275">
                  <c:v>64.548489513360522</c:v>
                </c:pt>
                <c:pt idx="276">
                  <c:v>65.363821124826529</c:v>
                </c:pt>
                <c:pt idx="277">
                  <c:v>66.171148272860492</c:v>
                </c:pt>
                <c:pt idx="278">
                  <c:v>66.970256420161263</c:v>
                </c:pt>
                <c:pt idx="279">
                  <c:v>67.760938331912214</c:v>
                </c:pt>
                <c:pt idx="280">
                  <c:v>68.542994126068805</c:v>
                </c:pt>
                <c:pt idx="281">
                  <c:v>69.316231319467889</c:v>
                </c:pt>
                <c:pt idx="282">
                  <c:v>70.08046486965975</c:v>
                </c:pt>
                <c:pt idx="283">
                  <c:v>70.835517212356294</c:v>
                </c:pt>
                <c:pt idx="284">
                  <c:v>71.581218294378914</c:v>
                </c:pt>
                <c:pt idx="285">
                  <c:v>72.317405601983637</c:v>
                </c:pt>
                <c:pt idx="286">
                  <c:v>73.043924184431376</c:v>
                </c:pt>
                <c:pt idx="287">
                  <c:v>73.760626672664259</c:v>
                </c:pt>
                <c:pt idx="288">
                  <c:v>74.467373292942142</c:v>
                </c:pt>
                <c:pt idx="289">
                  <c:v>75.164031875284223</c:v>
                </c:pt>
                <c:pt idx="290">
                  <c:v>75.85047785655641</c:v>
                </c:pt>
                <c:pt idx="291">
                  <c:v>76.526594278036498</c:v>
                </c:pt>
                <c:pt idx="292">
                  <c:v>77.192271777284446</c:v>
                </c:pt>
                <c:pt idx="293">
                  <c:v>77.84740857413874</c:v>
                </c:pt>
                <c:pt idx="294">
                  <c:v>78.491910450654871</c:v>
                </c:pt>
                <c:pt idx="295">
                  <c:v>79.125690724797806</c:v>
                </c:pt>
                <c:pt idx="296">
                  <c:v>79.748670217695803</c:v>
                </c:pt>
                <c:pt idx="297">
                  <c:v>80.360777214260651</c:v>
                </c:pt>
                <c:pt idx="298">
                  <c:v>80.961947416976074</c:v>
                </c:pt>
                <c:pt idx="299">
                  <c:v>81.552123892655146</c:v>
                </c:pt>
                <c:pt idx="300">
                  <c:v>82.131257011966881</c:v>
                </c:pt>
                <c:pt idx="301">
                  <c:v>82.699304381532869</c:v>
                </c:pt>
                <c:pt idx="302">
                  <c:v>83.256230768395653</c:v>
                </c:pt>
                <c:pt idx="303">
                  <c:v>83.802008016664274</c:v>
                </c:pt>
                <c:pt idx="304">
                  <c:v>84.336614956146008</c:v>
                </c:pt>
                <c:pt idx="305">
                  <c:v>84.860037302778778</c:v>
                </c:pt>
                <c:pt idx="306">
                  <c:v>85.372267550686331</c:v>
                </c:pt>
                <c:pt idx="307">
                  <c:v>85.873304855686058</c:v>
                </c:pt>
                <c:pt idx="308">
                  <c:v>86.36315491009023</c:v>
                </c:pt>
                <c:pt idx="309">
                  <c:v>86.841829808653159</c:v>
                </c:pt>
                <c:pt idx="310">
                  <c:v>87.309347905531496</c:v>
                </c:pt>
                <c:pt idx="311">
                  <c:v>87.76573366213978</c:v>
                </c:pt>
                <c:pt idx="312">
                  <c:v>88.211017485801904</c:v>
                </c:pt>
                <c:pt idx="313">
                  <c:v>88.645235559119669</c:v>
                </c:pt>
                <c:pt idx="314">
                  <c:v>89.068429660001101</c:v>
                </c:pt>
                <c:pt idx="315">
                  <c:v>89.480646972316634</c:v>
                </c:pt>
                <c:pt idx="316">
                  <c:v>89.881939887176941</c:v>
                </c:pt>
                <c:pt idx="317">
                  <c:v>90.272365794856796</c:v>
                </c:pt>
                <c:pt idx="318">
                  <c:v>90.651986867419538</c:v>
                </c:pt>
                <c:pt idx="319">
                  <c:v>91.020869832131353</c:v>
                </c:pt>
                <c:pt idx="320">
                  <c:v>91.379085735789914</c:v>
                </c:pt>
                <c:pt idx="321">
                  <c:v>91.726709700130613</c:v>
                </c:pt>
                <c:pt idx="322">
                  <c:v>92.063820668514126</c:v>
                </c:pt>
                <c:pt idx="323">
                  <c:v>92.390501144140558</c:v>
                </c:pt>
                <c:pt idx="324">
                  <c:v>92.706836920081173</c:v>
                </c:pt>
                <c:pt idx="325">
                  <c:v>93.012916801462893</c:v>
                </c:pt>
                <c:pt idx="326">
                  <c:v>93.308832320190021</c:v>
                </c:pt>
                <c:pt idx="327">
                  <c:v>93.594677442634747</c:v>
                </c:pt>
                <c:pt idx="328">
                  <c:v>93.870548270779722</c:v>
                </c:pt>
                <c:pt idx="329">
                  <c:v>94.136542737343859</c:v>
                </c:pt>
                <c:pt idx="330">
                  <c:v>94.392760295476876</c:v>
                </c:pt>
                <c:pt idx="331">
                  <c:v>94.639301603655127</c:v>
                </c:pt>
                <c:pt idx="332">
                  <c:v>94.876268206465426</c:v>
                </c:pt>
                <c:pt idx="333">
                  <c:v>95.103762212010793</c:v>
                </c:pt>
                <c:pt idx="334">
                  <c:v>95.321885966721624</c:v>
                </c:pt>
                <c:pt idx="335">
                  <c:v>95.5307417284032</c:v>
                </c:pt>
                <c:pt idx="336">
                  <c:v>95.730431338393544</c:v>
                </c:pt>
                <c:pt idx="337">
                  <c:v>95.921055893749212</c:v>
                </c:pt>
                <c:pt idx="338">
                  <c:v>96.102715420414853</c:v>
                </c:pt>
                <c:pt idx="339">
                  <c:v>96.275508548366872</c:v>
                </c:pt>
                <c:pt idx="340">
                  <c:v>96.439532189753862</c:v>
                </c:pt>
                <c:pt idx="341">
                  <c:v>96.594881221081607</c:v>
                </c:pt>
                <c:pt idx="342">
                  <c:v>96.741648170512178</c:v>
                </c:pt>
                <c:pt idx="343">
                  <c:v>96.879922911362314</c:v>
                </c:pt>
                <c:pt idx="344">
                  <c:v>97.009792362895723</c:v>
                </c:pt>
                <c:pt idx="345">
                  <c:v>97.131340199507207</c:v>
                </c:pt>
                <c:pt idx="346">
                  <c:v>97.244646569393382</c:v>
                </c:pt>
                <c:pt idx="347">
                  <c:v>97.349787823794571</c:v>
                </c:pt>
                <c:pt idx="348">
                  <c:v>97.446836257874452</c:v>
                </c:pt>
                <c:pt idx="349">
                  <c:v>97.535859864280127</c:v>
                </c:pt>
                <c:pt idx="350">
                  <c:v>97.616922100393197</c:v>
                </c:pt>
                <c:pt idx="351">
                  <c:v>97.690081670242535</c:v>
                </c:pt>
                <c:pt idx="352">
                  <c:v>97.755392322004553</c:v>
                </c:pt>
                <c:pt idx="353">
                  <c:v>97.812902661961232</c:v>
                </c:pt>
                <c:pt idx="354">
                  <c:v>97.862655985728566</c:v>
                </c:pt>
                <c:pt idx="355">
                  <c:v>97.904690127499236</c:v>
                </c:pt>
                <c:pt idx="356">
                  <c:v>97.939037327972812</c:v>
                </c:pt>
                <c:pt idx="357">
                  <c:v>97.965724121567177</c:v>
                </c:pt>
                <c:pt idx="358">
                  <c:v>97.984771243423921</c:v>
                </c:pt>
                <c:pt idx="359">
                  <c:v>97.996193556631312</c:v>
                </c:pt>
                <c:pt idx="36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7-4A26-9B25-D085805B2ED9}"/>
            </c:ext>
          </c:extLst>
        </c:ser>
        <c:ser>
          <c:idx val="4"/>
          <c:order val="1"/>
          <c:tx>
            <c:strRef>
              <c:f>'Piston vel,acc,force etc'!$K$2:$K$3</c:f>
              <c:strCache>
                <c:ptCount val="2"/>
                <c:pt idx="0">
                  <c:v>Piston Velocity</c:v>
                </c:pt>
                <c:pt idx="1">
                  <c:v>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etc'!$K$4:$K$364</c:f>
              <c:numCache>
                <c:formatCode>General</c:formatCode>
                <c:ptCount val="361"/>
                <c:pt idx="0">
                  <c:v>0</c:v>
                </c:pt>
                <c:pt idx="1">
                  <c:v>0.57374406954596102</c:v>
                </c:pt>
                <c:pt idx="2">
                  <c:v>1.1471823398641756</c:v>
                </c:pt>
                <c:pt idx="3">
                  <c:v>1.7200091208871164</c:v>
                </c:pt>
                <c:pt idx="4">
                  <c:v>2.2919189411478533</c:v>
                </c:pt>
                <c:pt idx="5">
                  <c:v>2.8626066577810074</c:v>
                </c:pt>
                <c:pt idx="6">
                  <c:v>3.4317675673651702</c:v>
                </c:pt>
                <c:pt idx="7">
                  <c:v>3.9990975178883845</c:v>
                </c:pt>
                <c:pt idx="8">
                  <c:v>4.5642930221192017</c:v>
                </c:pt>
                <c:pt idx="9">
                  <c:v>5.127051372666851</c:v>
                </c:pt>
                <c:pt idx="10">
                  <c:v>5.6870707590152598</c:v>
                </c:pt>
                <c:pt idx="11">
                  <c:v>6.2440503868168742</c:v>
                </c:pt>
                <c:pt idx="12">
                  <c:v>6.7976905997334311</c:v>
                </c:pt>
                <c:pt idx="13">
                  <c:v>7.3476930041120019</c:v>
                </c:pt>
                <c:pt idx="14">
                  <c:v>7.8937605967855564</c:v>
                </c:pt>
                <c:pt idx="15">
                  <c:v>8.4355978962880105</c:v>
                </c:pt>
                <c:pt idx="16">
                  <c:v>8.9729110777740626</c:v>
                </c:pt>
                <c:pt idx="17">
                  <c:v>9.5054081119338907</c:v>
                </c:pt>
                <c:pt idx="18">
                  <c:v>10.032798908192076</c:v>
                </c:pt>
                <c:pt idx="19">
                  <c:v>10.554795462478538</c:v>
                </c:pt>
                <c:pt idx="20">
                  <c:v>11.071112009856675</c:v>
                </c:pt>
                <c:pt idx="21">
                  <c:v>11.581465182290529</c:v>
                </c:pt>
                <c:pt idx="22">
                  <c:v>12.08557417182776</c:v>
                </c:pt>
                <c:pt idx="23">
                  <c:v>12.583160899469076</c:v>
                </c:pt>
                <c:pt idx="24">
                  <c:v>13.073950189986608</c:v>
                </c:pt>
                <c:pt idx="25">
                  <c:v>13.557669952944121</c:v>
                </c:pt>
                <c:pt idx="26">
                  <c:v>14.034051370159711</c:v>
                </c:pt>
                <c:pt idx="27">
                  <c:v>14.502829089837556</c:v>
                </c:pt>
                <c:pt idx="28">
                  <c:v>14.963741427578356</c:v>
                </c:pt>
                <c:pt idx="29">
                  <c:v>15.416530574458239</c:v>
                </c:pt>
                <c:pt idx="30">
                  <c:v>15.860942812343337</c:v>
                </c:pt>
                <c:pt idx="31">
                  <c:v>16.296728736580892</c:v>
                </c:pt>
                <c:pt idx="32">
                  <c:v>16.723643486177966</c:v>
                </c:pt>
                <c:pt idx="33">
                  <c:v>17.141446981545435</c:v>
                </c:pt>
                <c:pt idx="34">
                  <c:v>17.549904169846936</c:v>
                </c:pt>
                <c:pt idx="35">
                  <c:v>17.948785277950563</c:v>
                </c:pt>
                <c:pt idx="36">
                  <c:v>18.337866072934425</c:v>
                </c:pt>
                <c:pt idx="37">
                  <c:v>18.716928130045751</c:v>
                </c:pt>
                <c:pt idx="38">
                  <c:v>19.085759107957163</c:v>
                </c:pt>
                <c:pt idx="39">
                  <c:v>19.444153031102076</c:v>
                </c:pt>
                <c:pt idx="40">
                  <c:v>19.791910578805215</c:v>
                </c:pt>
                <c:pt idx="41">
                  <c:v>20.128839380852042</c:v>
                </c:pt>
                <c:pt idx="42">
                  <c:v>20.454754319064754</c:v>
                </c:pt>
                <c:pt idx="43">
                  <c:v>20.76947783437021</c:v>
                </c:pt>
                <c:pt idx="44">
                  <c:v>21.072840238758719</c:v>
                </c:pt>
                <c:pt idx="45">
                  <c:v>21.364680031441196</c:v>
                </c:pt>
                <c:pt idx="46">
                  <c:v>21.644844218416498</c:v>
                </c:pt>
                <c:pt idx="47">
                  <c:v>21.913188634561259</c:v>
                </c:pt>
                <c:pt idx="48">
                  <c:v>22.169578267251769</c:v>
                </c:pt>
                <c:pt idx="49">
                  <c:v>22.413887580421694</c:v>
                </c:pt>
                <c:pt idx="50">
                  <c:v>22.646000837852387</c:v>
                </c:pt>
                <c:pt idx="51">
                  <c:v>22.865812424383765</c:v>
                </c:pt>
                <c:pt idx="52">
                  <c:v>23.073227163625841</c:v>
                </c:pt>
                <c:pt idx="53">
                  <c:v>23.268160630643621</c:v>
                </c:pt>
                <c:pt idx="54">
                  <c:v>23.450539457983584</c:v>
                </c:pt>
                <c:pt idx="55">
                  <c:v>23.620301633309481</c:v>
                </c:pt>
                <c:pt idx="56">
                  <c:v>23.777396786819764</c:v>
                </c:pt>
                <c:pt idx="57">
                  <c:v>23.921786466531046</c:v>
                </c:pt>
                <c:pt idx="58">
                  <c:v>24.053444399432681</c:v>
                </c:pt>
                <c:pt idx="59">
                  <c:v>24.172356736448581</c:v>
                </c:pt>
                <c:pt idx="60">
                  <c:v>24.278522279086481</c:v>
                </c:pt>
                <c:pt idx="61">
                  <c:v>24.371952685612428</c:v>
                </c:pt>
                <c:pt idx="62">
                  <c:v>24.452672654562587</c:v>
                </c:pt>
                <c:pt idx="63">
                  <c:v>24.520720083396245</c:v>
                </c:pt>
                <c:pt idx="64">
                  <c:v>24.576146200105583</c:v>
                </c:pt>
                <c:pt idx="65">
                  <c:v>24.619015665630499</c:v>
                </c:pt>
                <c:pt idx="66">
                  <c:v>24.649406644982236</c:v>
                </c:pt>
                <c:pt idx="67">
                  <c:v>24.667410845058839</c:v>
                </c:pt>
                <c:pt idx="68">
                  <c:v>24.673133517239553</c:v>
                </c:pt>
                <c:pt idx="69">
                  <c:v>24.666693422975051</c:v>
                </c:pt>
                <c:pt idx="70">
                  <c:v>24.648222760745693</c:v>
                </c:pt>
                <c:pt idx="71">
                  <c:v>24.617867052941595</c:v>
                </c:pt>
                <c:pt idx="72">
                  <c:v>24.575784991424783</c:v>
                </c:pt>
                <c:pt idx="73">
                  <c:v>24.522148240765237</c:v>
                </c:pt>
                <c:pt idx="74">
                  <c:v>24.457141198396965</c:v>
                </c:pt>
                <c:pt idx="75">
                  <c:v>24.38096071121641</c:v>
                </c:pt>
                <c:pt idx="76">
                  <c:v>24.293815748440554</c:v>
                </c:pt>
                <c:pt idx="77">
                  <c:v>24.195927030854033</c:v>
                </c:pt>
                <c:pt idx="78">
                  <c:v>24.087526616899584</c:v>
                </c:pt>
                <c:pt idx="79">
                  <c:v>23.968857446401529</c:v>
                </c:pt>
                <c:pt idx="80">
                  <c:v>23.840172843053061</c:v>
                </c:pt>
                <c:pt idx="81">
                  <c:v>23.701735977141276</c:v>
                </c:pt>
                <c:pt idx="82">
                  <c:v>23.553819290324622</c:v>
                </c:pt>
                <c:pt idx="83">
                  <c:v>23.396703884611057</c:v>
                </c:pt>
                <c:pt idx="84">
                  <c:v>23.230678878007296</c:v>
                </c:pt>
                <c:pt idx="85">
                  <c:v>23.056040729615351</c:v>
                </c:pt>
                <c:pt idx="86">
                  <c:v>22.873092537237692</c:v>
                </c:pt>
                <c:pt idx="87">
                  <c:v>22.682143310812641</c:v>
                </c:pt>
                <c:pt idx="88">
                  <c:v>22.483507225232653</c:v>
                </c:pt>
                <c:pt idx="89">
                  <c:v>22.277502856296874</c:v>
                </c:pt>
                <c:pt idx="90">
                  <c:v>22.064452403712313</c:v>
                </c:pt>
                <c:pt idx="91">
                  <c:v>21.844680905182432</c:v>
                </c:pt>
                <c:pt idx="92">
                  <c:v>21.6185154457064</c:v>
                </c:pt>
                <c:pt idx="93">
                  <c:v>21.386284366254692</c:v>
                </c:pt>
                <c:pt idx="94">
                  <c:v>21.148316475987045</c:v>
                </c:pt>
                <c:pt idx="95">
                  <c:v>20.9049402721364</c:v>
                </c:pt>
                <c:pt idx="96">
                  <c:v>20.656483171598747</c:v>
                </c:pt>
                <c:pt idx="97">
                  <c:v>20.403270758144494</c:v>
                </c:pt>
                <c:pt idx="98">
                  <c:v>20.145626049004363</c:v>
                </c:pt>
                <c:pt idx="99">
                  <c:v>19.883868784384752</c:v>
                </c:pt>
                <c:pt idx="100">
                  <c:v>19.618314743236411</c:v>
                </c:pt>
                <c:pt idx="101">
                  <c:v>19.349275088340779</c:v>
                </c:pt>
                <c:pt idx="102">
                  <c:v>19.077055743493318</c:v>
                </c:pt>
                <c:pt idx="103">
                  <c:v>18.801956805257777</c:v>
                </c:pt>
                <c:pt idx="104">
                  <c:v>18.524271991443836</c:v>
                </c:pt>
                <c:pt idx="105">
                  <c:v>18.244288128126858</c:v>
                </c:pt>
                <c:pt idx="106">
                  <c:v>17.962284676688665</c:v>
                </c:pt>
                <c:pt idx="107">
                  <c:v>17.678533302014991</c:v>
                </c:pt>
                <c:pt idx="108">
                  <c:v>17.393297482644936</c:v>
                </c:pt>
                <c:pt idx="109">
                  <c:v>17.106832163332385</c:v>
                </c:pt>
                <c:pt idx="110">
                  <c:v>16.819383450155026</c:v>
                </c:pt>
                <c:pt idx="111">
                  <c:v>16.531188347994846</c:v>
                </c:pt>
                <c:pt idx="112">
                  <c:v>16.24247453991924</c:v>
                </c:pt>
                <c:pt idx="113">
                  <c:v>15.953460207716251</c:v>
                </c:pt>
                <c:pt idx="114">
                  <c:v>15.664353892583266</c:v>
                </c:pt>
                <c:pt idx="115">
                  <c:v>15.375354394737505</c:v>
                </c:pt>
                <c:pt idx="116">
                  <c:v>15.086650710510355</c:v>
                </c:pt>
                <c:pt idx="117">
                  <c:v>14.798422005306525</c:v>
                </c:pt>
                <c:pt idx="118">
                  <c:v>14.510837620653712</c:v>
                </c:pt>
                <c:pt idx="119">
                  <c:v>14.224057113439573</c:v>
                </c:pt>
                <c:pt idx="120">
                  <c:v>13.938230325328492</c:v>
                </c:pt>
                <c:pt idx="121">
                  <c:v>13.653497480272049</c:v>
                </c:pt>
                <c:pt idx="122">
                  <c:v>13.369989307971929</c:v>
                </c:pt>
                <c:pt idx="123">
                  <c:v>13.087827191121313</c:v>
                </c:pt>
                <c:pt idx="124">
                  <c:v>12.807123334240062</c:v>
                </c:pt>
                <c:pt idx="125">
                  <c:v>12.527980951926711</c:v>
                </c:pt>
                <c:pt idx="126">
                  <c:v>12.250494474377248</c:v>
                </c:pt>
                <c:pt idx="127">
                  <c:v>11.974749768062376</c:v>
                </c:pt>
                <c:pt idx="128">
                  <c:v>11.700824369512135</c:v>
                </c:pt>
                <c:pt idx="129">
                  <c:v>11.428787730225393</c:v>
                </c:pt>
                <c:pt idx="130">
                  <c:v>11.158701470801599</c:v>
                </c:pt>
                <c:pt idx="131">
                  <c:v>10.890619642480411</c:v>
                </c:pt>
                <c:pt idx="132">
                  <c:v>10.624588994370352</c:v>
                </c:pt>
                <c:pt idx="133">
                  <c:v>10.360649244748751</c:v>
                </c:pt>
                <c:pt idx="134">
                  <c:v>10.098833354919675</c:v>
                </c:pt>
                <c:pt idx="135">
                  <c:v>9.8391678042243917</c:v>
                </c:pt>
                <c:pt idx="136">
                  <c:v>9.5816728649070768</c:v>
                </c:pt>
                <c:pt idx="137">
                  <c:v>9.3263628756474901</c:v>
                </c:pt>
                <c:pt idx="138">
                  <c:v>9.0732465126796207</c:v>
                </c:pt>
                <c:pt idx="139">
                  <c:v>8.8223270575214823</c:v>
                </c:pt>
                <c:pt idx="140">
                  <c:v>8.5736026604440934</c:v>
                </c:pt>
                <c:pt idx="141">
                  <c:v>8.3270665989074377</c:v>
                </c:pt>
                <c:pt idx="142">
                  <c:v>8.0827075302874203</c:v>
                </c:pt>
                <c:pt idx="143">
                  <c:v>7.8405097383090299</c:v>
                </c:pt>
                <c:pt idx="144">
                  <c:v>7.6004533726881922</c:v>
                </c:pt>
                <c:pt idx="145">
                  <c:v>7.3625146815665943</c:v>
                </c:pt>
                <c:pt idx="146">
                  <c:v>7.1266662364010411</c:v>
                </c:pt>
                <c:pt idx="147">
                  <c:v>6.8928771490403058</c:v>
                </c:pt>
                <c:pt idx="148">
                  <c:v>6.6611132807896274</c:v>
                </c:pt>
                <c:pt idx="149">
                  <c:v>6.4313374433241206</c:v>
                </c:pt>
                <c:pt idx="150">
                  <c:v>6.2035095913689702</c:v>
                </c:pt>
                <c:pt idx="151">
                  <c:v>5.9775870071160551</c:v>
                </c:pt>
                <c:pt idx="152">
                  <c:v>5.7535244763930917</c:v>
                </c:pt>
                <c:pt idx="153">
                  <c:v>5.5312744566440371</c:v>
                </c:pt>
                <c:pt idx="154">
                  <c:v>5.3107872368170517</c:v>
                </c:pt>
                <c:pt idx="155">
                  <c:v>5.0920110892904669</c:v>
                </c:pt>
                <c:pt idx="156">
                  <c:v>4.874892413996827</c:v>
                </c:pt>
                <c:pt idx="157">
                  <c:v>4.6593758749316878</c:v>
                </c:pt>
                <c:pt idx="158">
                  <c:v>4.4454045292566438</c:v>
                </c:pt>
                <c:pt idx="159">
                  <c:v>4.2329199492259768</c:v>
                </c:pt>
                <c:pt idx="160">
                  <c:v>4.0218623371834878</c:v>
                </c:pt>
                <c:pt idx="161">
                  <c:v>3.8121706338902457</c:v>
                </c:pt>
                <c:pt idx="162">
                  <c:v>3.60378262045645</c:v>
                </c:pt>
                <c:pt idx="163">
                  <c:v>3.3966350141602204</c:v>
                </c:pt>
                <c:pt idx="164">
                  <c:v>3.1906635584445247</c:v>
                </c:pt>
                <c:pt idx="165">
                  <c:v>2.9858031073896711</c:v>
                </c:pt>
                <c:pt idx="166">
                  <c:v>2.7819877049639006</c:v>
                </c:pt>
                <c:pt idx="167">
                  <c:v>2.579150659358223</c:v>
                </c:pt>
                <c:pt idx="168">
                  <c:v>2.3772246127141701</c:v>
                </c:pt>
                <c:pt idx="169">
                  <c:v>2.1761416065549986</c:v>
                </c:pt>
                <c:pt idx="170">
                  <c:v>1.9758331432314664</c:v>
                </c:pt>
                <c:pt idx="171">
                  <c:v>1.7762302436938942</c:v>
                </c:pt>
                <c:pt idx="172">
                  <c:v>1.5772635019016217</c:v>
                </c:pt>
                <c:pt idx="173">
                  <c:v>1.3788631361807109</c:v>
                </c:pt>
                <c:pt idx="174">
                  <c:v>1.1809590378394945</c:v>
                </c:pt>
                <c:pt idx="175">
                  <c:v>0.98348081735078885</c:v>
                </c:pt>
                <c:pt idx="176">
                  <c:v>0.78635784840826994</c:v>
                </c:pt>
                <c:pt idx="177">
                  <c:v>0.58951931016329207</c:v>
                </c:pt>
                <c:pt idx="178">
                  <c:v>0.3928942279475211</c:v>
                </c:pt>
                <c:pt idx="179">
                  <c:v>0.19641151278540703</c:v>
                </c:pt>
                <c:pt idx="180">
                  <c:v>1.378643718311459E-15</c:v>
                </c:pt>
                <c:pt idx="181">
                  <c:v>-0.19641151278540922</c:v>
                </c:pt>
                <c:pt idx="182">
                  <c:v>-0.39289422794751833</c:v>
                </c:pt>
                <c:pt idx="183">
                  <c:v>-0.5895193101632894</c:v>
                </c:pt>
                <c:pt idx="184">
                  <c:v>-0.78635784840826684</c:v>
                </c:pt>
                <c:pt idx="185">
                  <c:v>-0.98348081735078607</c:v>
                </c:pt>
                <c:pt idx="186">
                  <c:v>-1.1809590378394916</c:v>
                </c:pt>
                <c:pt idx="187">
                  <c:v>-1.3788631361807084</c:v>
                </c:pt>
                <c:pt idx="188">
                  <c:v>-1.5772635019016237</c:v>
                </c:pt>
                <c:pt idx="189">
                  <c:v>-1.7762302436938904</c:v>
                </c:pt>
                <c:pt idx="190">
                  <c:v>-1.9758331432314684</c:v>
                </c:pt>
                <c:pt idx="191">
                  <c:v>-2.1761416065549954</c:v>
                </c:pt>
                <c:pt idx="192">
                  <c:v>-2.3772246127141736</c:v>
                </c:pt>
                <c:pt idx="193">
                  <c:v>-2.5791506593582207</c:v>
                </c:pt>
                <c:pt idx="194">
                  <c:v>-2.781987704963897</c:v>
                </c:pt>
                <c:pt idx="195">
                  <c:v>-2.985803107389668</c:v>
                </c:pt>
                <c:pt idx="196">
                  <c:v>-3.1906635584445207</c:v>
                </c:pt>
                <c:pt idx="197">
                  <c:v>-3.3966350141602222</c:v>
                </c:pt>
                <c:pt idx="198">
                  <c:v>-3.6037826204564487</c:v>
                </c:pt>
                <c:pt idx="199">
                  <c:v>-3.812170633890247</c:v>
                </c:pt>
                <c:pt idx="200">
                  <c:v>-4.0218623371834861</c:v>
                </c:pt>
                <c:pt idx="201">
                  <c:v>-4.2329199492259804</c:v>
                </c:pt>
                <c:pt idx="202">
                  <c:v>-4.4454045292566455</c:v>
                </c:pt>
                <c:pt idx="203">
                  <c:v>-4.6593758749316843</c:v>
                </c:pt>
                <c:pt idx="204">
                  <c:v>-4.8748924139968253</c:v>
                </c:pt>
                <c:pt idx="205">
                  <c:v>-5.0920110892904633</c:v>
                </c:pt>
                <c:pt idx="206">
                  <c:v>-5.3107872368170543</c:v>
                </c:pt>
                <c:pt idx="207">
                  <c:v>-5.5312744566440282</c:v>
                </c:pt>
                <c:pt idx="208">
                  <c:v>-5.7535244763930899</c:v>
                </c:pt>
                <c:pt idx="209">
                  <c:v>-5.9775870071160577</c:v>
                </c:pt>
                <c:pt idx="210">
                  <c:v>-6.2035095913689791</c:v>
                </c:pt>
                <c:pt idx="211">
                  <c:v>-6.4313374433241197</c:v>
                </c:pt>
                <c:pt idx="212">
                  <c:v>-6.6611132807896265</c:v>
                </c:pt>
                <c:pt idx="213">
                  <c:v>-6.8928771490403014</c:v>
                </c:pt>
                <c:pt idx="214">
                  <c:v>-7.1266662364010429</c:v>
                </c:pt>
                <c:pt idx="215">
                  <c:v>-7.3625146815665943</c:v>
                </c:pt>
                <c:pt idx="216">
                  <c:v>-7.6004533726881869</c:v>
                </c:pt>
                <c:pt idx="217">
                  <c:v>-7.8405097383090379</c:v>
                </c:pt>
                <c:pt idx="218">
                  <c:v>-8.082707530287415</c:v>
                </c:pt>
                <c:pt idx="219">
                  <c:v>-8.3270665989074413</c:v>
                </c:pt>
                <c:pt idx="220">
                  <c:v>-8.5736026604440845</c:v>
                </c:pt>
                <c:pt idx="221">
                  <c:v>-8.8223270575214858</c:v>
                </c:pt>
                <c:pt idx="222">
                  <c:v>-9.0732465126796242</c:v>
                </c:pt>
                <c:pt idx="223">
                  <c:v>-9.3263628756474901</c:v>
                </c:pt>
                <c:pt idx="224">
                  <c:v>-9.5816728649070839</c:v>
                </c:pt>
                <c:pt idx="225">
                  <c:v>-9.8391678042243917</c:v>
                </c:pt>
                <c:pt idx="226">
                  <c:v>-10.098833354919677</c:v>
                </c:pt>
                <c:pt idx="227">
                  <c:v>-10.360649244748741</c:v>
                </c:pt>
                <c:pt idx="228">
                  <c:v>-10.624588994370344</c:v>
                </c:pt>
                <c:pt idx="229">
                  <c:v>-10.890619642480406</c:v>
                </c:pt>
                <c:pt idx="230">
                  <c:v>-11.158701470801599</c:v>
                </c:pt>
                <c:pt idx="231">
                  <c:v>-11.428787730225384</c:v>
                </c:pt>
                <c:pt idx="232">
                  <c:v>-11.700824369512135</c:v>
                </c:pt>
                <c:pt idx="233">
                  <c:v>-11.974749768062376</c:v>
                </c:pt>
                <c:pt idx="234">
                  <c:v>-12.250494474377248</c:v>
                </c:pt>
                <c:pt idx="235">
                  <c:v>-12.527980951926708</c:v>
                </c:pt>
                <c:pt idx="236">
                  <c:v>-12.807123334240064</c:v>
                </c:pt>
                <c:pt idx="237">
                  <c:v>-13.087827191121317</c:v>
                </c:pt>
                <c:pt idx="238">
                  <c:v>-13.369989307971926</c:v>
                </c:pt>
                <c:pt idx="239">
                  <c:v>-13.653497480272046</c:v>
                </c:pt>
                <c:pt idx="240">
                  <c:v>-13.938230325328481</c:v>
                </c:pt>
                <c:pt idx="241">
                  <c:v>-14.224057113439578</c:v>
                </c:pt>
                <c:pt idx="242">
                  <c:v>-14.510837620653716</c:v>
                </c:pt>
                <c:pt idx="243">
                  <c:v>-14.798422005306525</c:v>
                </c:pt>
                <c:pt idx="244">
                  <c:v>-15.086650710510353</c:v>
                </c:pt>
                <c:pt idx="245">
                  <c:v>-15.375354394737505</c:v>
                </c:pt>
                <c:pt idx="246">
                  <c:v>-15.664353892583266</c:v>
                </c:pt>
                <c:pt idx="247">
                  <c:v>-15.953460207716251</c:v>
                </c:pt>
                <c:pt idx="248">
                  <c:v>-16.24247453991924</c:v>
                </c:pt>
                <c:pt idx="249">
                  <c:v>-16.531188347994842</c:v>
                </c:pt>
                <c:pt idx="250">
                  <c:v>-16.819383450155026</c:v>
                </c:pt>
                <c:pt idx="251">
                  <c:v>-17.106832163332381</c:v>
                </c:pt>
                <c:pt idx="252">
                  <c:v>-17.393297482644929</c:v>
                </c:pt>
                <c:pt idx="253">
                  <c:v>-17.678533302014984</c:v>
                </c:pt>
                <c:pt idx="254">
                  <c:v>-17.962284676688668</c:v>
                </c:pt>
                <c:pt idx="255">
                  <c:v>-18.244288128126868</c:v>
                </c:pt>
                <c:pt idx="256">
                  <c:v>-18.524271991443836</c:v>
                </c:pt>
                <c:pt idx="257">
                  <c:v>-18.80195680525777</c:v>
                </c:pt>
                <c:pt idx="258">
                  <c:v>-19.077055743493307</c:v>
                </c:pt>
                <c:pt idx="259">
                  <c:v>-19.349275088340786</c:v>
                </c:pt>
                <c:pt idx="260">
                  <c:v>-19.618314743236411</c:v>
                </c:pt>
                <c:pt idx="261">
                  <c:v>-19.883868784384745</c:v>
                </c:pt>
                <c:pt idx="262">
                  <c:v>-20.145626049004356</c:v>
                </c:pt>
                <c:pt idx="263">
                  <c:v>-20.403270758144497</c:v>
                </c:pt>
                <c:pt idx="264">
                  <c:v>-20.656483171598751</c:v>
                </c:pt>
                <c:pt idx="265">
                  <c:v>-20.9049402721364</c:v>
                </c:pt>
                <c:pt idx="266">
                  <c:v>-21.148316475987041</c:v>
                </c:pt>
                <c:pt idx="267">
                  <c:v>-21.386284366254685</c:v>
                </c:pt>
                <c:pt idx="268">
                  <c:v>-21.618515445706404</c:v>
                </c:pt>
                <c:pt idx="269">
                  <c:v>-21.844680905182432</c:v>
                </c:pt>
                <c:pt idx="270">
                  <c:v>-22.064452403712309</c:v>
                </c:pt>
                <c:pt idx="271">
                  <c:v>-22.27750285629687</c:v>
                </c:pt>
                <c:pt idx="272">
                  <c:v>-22.483507225232653</c:v>
                </c:pt>
                <c:pt idx="273">
                  <c:v>-22.682143310812641</c:v>
                </c:pt>
                <c:pt idx="274">
                  <c:v>-22.873092537237692</c:v>
                </c:pt>
                <c:pt idx="275">
                  <c:v>-23.056040729615351</c:v>
                </c:pt>
                <c:pt idx="276">
                  <c:v>-23.230678878007296</c:v>
                </c:pt>
                <c:pt idx="277">
                  <c:v>-23.39670388461106</c:v>
                </c:pt>
                <c:pt idx="278">
                  <c:v>-23.553819290324622</c:v>
                </c:pt>
                <c:pt idx="279">
                  <c:v>-23.701735977141276</c:v>
                </c:pt>
                <c:pt idx="280">
                  <c:v>-23.840172843053058</c:v>
                </c:pt>
                <c:pt idx="281">
                  <c:v>-23.968857446401529</c:v>
                </c:pt>
                <c:pt idx="282">
                  <c:v>-24.087526616899581</c:v>
                </c:pt>
                <c:pt idx="283">
                  <c:v>-24.195927030854033</c:v>
                </c:pt>
                <c:pt idx="284">
                  <c:v>-24.293815748440554</c:v>
                </c:pt>
                <c:pt idx="285">
                  <c:v>-24.380960711216403</c:v>
                </c:pt>
                <c:pt idx="286">
                  <c:v>-24.457141198396965</c:v>
                </c:pt>
                <c:pt idx="287">
                  <c:v>-24.522148240765237</c:v>
                </c:pt>
                <c:pt idx="288">
                  <c:v>-24.575784991424786</c:v>
                </c:pt>
                <c:pt idx="289">
                  <c:v>-24.617867052941595</c:v>
                </c:pt>
                <c:pt idx="290">
                  <c:v>-24.648222760745693</c:v>
                </c:pt>
                <c:pt idx="291">
                  <c:v>-24.666693422975051</c:v>
                </c:pt>
                <c:pt idx="292">
                  <c:v>-24.673133517239553</c:v>
                </c:pt>
                <c:pt idx="293">
                  <c:v>-24.667410845058843</c:v>
                </c:pt>
                <c:pt idx="294">
                  <c:v>-24.649406644982236</c:v>
                </c:pt>
                <c:pt idx="295">
                  <c:v>-24.619015665630499</c:v>
                </c:pt>
                <c:pt idx="296">
                  <c:v>-24.57614620010558</c:v>
                </c:pt>
                <c:pt idx="297">
                  <c:v>-24.520720083396242</c:v>
                </c:pt>
                <c:pt idx="298">
                  <c:v>-24.452672654562587</c:v>
                </c:pt>
                <c:pt idx="299">
                  <c:v>-24.371952685612424</c:v>
                </c:pt>
                <c:pt idx="300">
                  <c:v>-24.278522279086481</c:v>
                </c:pt>
                <c:pt idx="301">
                  <c:v>-24.172356736448581</c:v>
                </c:pt>
                <c:pt idx="302">
                  <c:v>-24.053444399432685</c:v>
                </c:pt>
                <c:pt idx="303">
                  <c:v>-23.921786466531053</c:v>
                </c:pt>
                <c:pt idx="304">
                  <c:v>-23.777396786819757</c:v>
                </c:pt>
                <c:pt idx="305">
                  <c:v>-23.620301633309484</c:v>
                </c:pt>
                <c:pt idx="306">
                  <c:v>-23.450539457983592</c:v>
                </c:pt>
                <c:pt idx="307">
                  <c:v>-23.268160630643628</c:v>
                </c:pt>
                <c:pt idx="308">
                  <c:v>-23.073227163625837</c:v>
                </c:pt>
                <c:pt idx="309">
                  <c:v>-22.865812424383758</c:v>
                </c:pt>
                <c:pt idx="310">
                  <c:v>-22.646000837852391</c:v>
                </c:pt>
                <c:pt idx="311">
                  <c:v>-22.413887580421704</c:v>
                </c:pt>
                <c:pt idx="312">
                  <c:v>-22.169578267251776</c:v>
                </c:pt>
                <c:pt idx="313">
                  <c:v>-21.913188634561259</c:v>
                </c:pt>
                <c:pt idx="314">
                  <c:v>-21.644844218416498</c:v>
                </c:pt>
                <c:pt idx="315">
                  <c:v>-21.3646800314412</c:v>
                </c:pt>
                <c:pt idx="316">
                  <c:v>-21.072840238758726</c:v>
                </c:pt>
                <c:pt idx="317">
                  <c:v>-20.769477834370203</c:v>
                </c:pt>
                <c:pt idx="318">
                  <c:v>-20.454754319064754</c:v>
                </c:pt>
                <c:pt idx="319">
                  <c:v>-20.12883938085205</c:v>
                </c:pt>
                <c:pt idx="320">
                  <c:v>-19.791910578805222</c:v>
                </c:pt>
                <c:pt idx="321">
                  <c:v>-19.44415303110209</c:v>
                </c:pt>
                <c:pt idx="322">
                  <c:v>-19.085759107957156</c:v>
                </c:pt>
                <c:pt idx="323">
                  <c:v>-18.716928130045751</c:v>
                </c:pt>
                <c:pt idx="324">
                  <c:v>-18.337866072934432</c:v>
                </c:pt>
                <c:pt idx="325">
                  <c:v>-17.948785277950574</c:v>
                </c:pt>
                <c:pt idx="326">
                  <c:v>-17.549904169846929</c:v>
                </c:pt>
                <c:pt idx="327">
                  <c:v>-17.141446981545435</c:v>
                </c:pt>
                <c:pt idx="328">
                  <c:v>-16.72364348617797</c:v>
                </c:pt>
                <c:pt idx="329">
                  <c:v>-16.296728736580903</c:v>
                </c:pt>
                <c:pt idx="330">
                  <c:v>-15.860942812343353</c:v>
                </c:pt>
                <c:pt idx="331">
                  <c:v>-15.416530574458232</c:v>
                </c:pt>
                <c:pt idx="332">
                  <c:v>-14.963741427578356</c:v>
                </c:pt>
                <c:pt idx="333">
                  <c:v>-14.502829089837562</c:v>
                </c:pt>
                <c:pt idx="334">
                  <c:v>-14.034051370159723</c:v>
                </c:pt>
                <c:pt idx="335">
                  <c:v>-13.557669952944117</c:v>
                </c:pt>
                <c:pt idx="336">
                  <c:v>-13.073950189986606</c:v>
                </c:pt>
                <c:pt idx="337">
                  <c:v>-12.58316089946908</c:v>
                </c:pt>
                <c:pt idx="338">
                  <c:v>-12.085574171827771</c:v>
                </c:pt>
                <c:pt idx="339">
                  <c:v>-11.581465182290543</c:v>
                </c:pt>
                <c:pt idx="340">
                  <c:v>-11.071112009856671</c:v>
                </c:pt>
                <c:pt idx="341">
                  <c:v>-10.554795462478538</c:v>
                </c:pt>
                <c:pt idx="342">
                  <c:v>-10.032798908192083</c:v>
                </c:pt>
                <c:pt idx="343">
                  <c:v>-9.5054081119339013</c:v>
                </c:pt>
                <c:pt idx="344">
                  <c:v>-8.9729110777740573</c:v>
                </c:pt>
                <c:pt idx="345">
                  <c:v>-8.4355978962880087</c:v>
                </c:pt>
                <c:pt idx="346">
                  <c:v>-7.89376059678556</c:v>
                </c:pt>
                <c:pt idx="347">
                  <c:v>-7.3476930041120125</c:v>
                </c:pt>
                <c:pt idx="348">
                  <c:v>-6.7976905997334489</c:v>
                </c:pt>
                <c:pt idx="349">
                  <c:v>-6.2440503868168706</c:v>
                </c:pt>
                <c:pt idx="350">
                  <c:v>-5.6870707590152616</c:v>
                </c:pt>
                <c:pt idx="351">
                  <c:v>-5.1270513726668598</c:v>
                </c:pt>
                <c:pt idx="352">
                  <c:v>-4.5642930221192168</c:v>
                </c:pt>
                <c:pt idx="353">
                  <c:v>-3.9990975178883765</c:v>
                </c:pt>
                <c:pt idx="354">
                  <c:v>-3.4317675673651684</c:v>
                </c:pt>
                <c:pt idx="355">
                  <c:v>-2.8626066577810128</c:v>
                </c:pt>
                <c:pt idx="356">
                  <c:v>-2.2919189411478649</c:v>
                </c:pt>
                <c:pt idx="357">
                  <c:v>-1.720009120887134</c:v>
                </c:pt>
                <c:pt idx="358">
                  <c:v>-1.147182339864171</c:v>
                </c:pt>
                <c:pt idx="359">
                  <c:v>-0.57374406954596258</c:v>
                </c:pt>
                <c:pt idx="360">
                  <c:v>-8.0556044717022531E-15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7-4A26-9B25-D085805B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scatterChart>
        <c:scatterStyle val="smoothMarker"/>
        <c:varyColors val="0"/>
        <c:ser>
          <c:idx val="5"/>
          <c:order val="2"/>
          <c:tx>
            <c:strRef>
              <c:f>'Piston vel,acc,force etc'!$M$2:$M$3</c:f>
              <c:strCache>
                <c:ptCount val="2"/>
                <c:pt idx="0">
                  <c:v>Piston Acceleration</c:v>
                </c:pt>
                <c:pt idx="1">
                  <c:v>(m/s)/s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etc'!$M$4:$M$364</c:f>
              <c:numCache>
                <c:formatCode>General</c:formatCode>
                <c:ptCount val="361"/>
                <c:pt idx="0">
                  <c:v>14803.912024791271</c:v>
                </c:pt>
                <c:pt idx="1">
                  <c:v>14799.966980179321</c:v>
                </c:pt>
                <c:pt idx="2">
                  <c:v>14788.133253908049</c:v>
                </c:pt>
                <c:pt idx="3">
                  <c:v>14768.41507228473</c:v>
                </c:pt>
                <c:pt idx="4">
                  <c:v>14740.81949120322</c:v>
                </c:pt>
                <c:pt idx="5">
                  <c:v>14705.356414227679</c:v>
                </c:pt>
                <c:pt idx="6">
                  <c:v>14662.038617931552</c:v>
                </c:pt>
                <c:pt idx="7">
                  <c:v>14610.881784512709</c:v>
                </c:pt>
                <c:pt idx="8">
                  <c:v>14551.904541710082</c:v>
                </c:pt>
                <c:pt idx="9">
                  <c:v>14485.128510050799</c:v>
                </c:pt>
                <c:pt idx="10">
                  <c:v>14410.578357458817</c:v>
                </c:pt>
                <c:pt idx="11">
                  <c:v>14328.281861257015</c:v>
                </c:pt>
                <c:pt idx="12">
                  <c:v>14238.269977593274</c:v>
                </c:pt>
                <c:pt idx="13">
                  <c:v>14140.57691831808</c:v>
                </c:pt>
                <c:pt idx="14">
                  <c:v>14035.24023533545</c:v>
                </c:pt>
                <c:pt idx="15">
                  <c:v>13922.300912440944</c:v>
                </c:pt>
                <c:pt idx="16">
                  <c:v>13801.803464649234</c:v>
                </c:pt>
                <c:pt idx="17">
                  <c:v>13673.796044999488</c:v>
                </c:pt>
                <c:pt idx="18">
                  <c:v>13538.330558808821</c:v>
                </c:pt>
                <c:pt idx="19">
                  <c:v>13395.462785322396</c:v>
                </c:pt>
                <c:pt idx="20">
                  <c:v>13245.252506682844</c:v>
                </c:pt>
                <c:pt idx="21">
                  <c:v>13087.763644111221</c:v>
                </c:pt>
                <c:pt idx="22">
                  <c:v>12923.06440115666</c:v>
                </c:pt>
                <c:pt idx="23">
                  <c:v>12751.227413831426</c:v>
                </c:pt>
                <c:pt idx="24">
                  <c:v>12572.329907402482</c:v>
                </c:pt>
                <c:pt idx="25">
                  <c:v>12386.453859559311</c:v>
                </c:pt>
                <c:pt idx="26">
                  <c:v>12193.686169620214</c:v>
                </c:pt>
                <c:pt idx="27">
                  <c:v>11994.118833376002</c:v>
                </c:pt>
                <c:pt idx="28">
                  <c:v>11787.849123099892</c:v>
                </c:pt>
                <c:pt idx="29">
                  <c:v>11574.97977217609</c:v>
                </c:pt>
                <c:pt idx="30">
                  <c:v>11355.619163716385</c:v>
                </c:pt>
                <c:pt idx="31">
                  <c:v>11129.881522444446</c:v>
                </c:pt>
                <c:pt idx="32">
                  <c:v>10897.88710903116</c:v>
                </c:pt>
                <c:pt idx="33">
                  <c:v>10659.76241596157</c:v>
                </c:pt>
                <c:pt idx="34">
                  <c:v>10415.640363905113</c:v>
                </c:pt>
                <c:pt idx="35">
                  <c:v>10165.660497446028</c:v>
                </c:pt>
                <c:pt idx="36">
                  <c:v>9909.9691789107401</c:v>
                </c:pt>
                <c:pt idx="37">
                  <c:v>9648.7197789043894</c:v>
                </c:pt>
                <c:pt idx="38">
                  <c:v>9382.0728620400223</c:v>
                </c:pt>
                <c:pt idx="39">
                  <c:v>9110.1963662126745</c:v>
                </c:pt>
                <c:pt idx="40">
                  <c:v>8833.2657736375222</c:v>
                </c:pt>
                <c:pt idx="41">
                  <c:v>8551.4642717380993</c:v>
                </c:pt>
                <c:pt idx="42">
                  <c:v>8264.9829018385371</c:v>
                </c:pt>
                <c:pt idx="43">
                  <c:v>7974.0206934853059</c:v>
                </c:pt>
                <c:pt idx="44">
                  <c:v>7678.7847821002997</c:v>
                </c:pt>
                <c:pt idx="45">
                  <c:v>7379.4905075511779</c:v>
                </c:pt>
                <c:pt idx="46">
                  <c:v>7076.3614911190325</c:v>
                </c:pt>
                <c:pt idx="47">
                  <c:v>6769.6296882499701</c:v>
                </c:pt>
                <c:pt idx="48">
                  <c:v>6459.5354143996519</c:v>
                </c:pt>
                <c:pt idx="49">
                  <c:v>6146.3273412206145</c:v>
                </c:pt>
                <c:pt idx="50">
                  <c:v>5830.262460304918</c:v>
                </c:pt>
                <c:pt idx="51">
                  <c:v>5511.606011682351</c:v>
                </c:pt>
                <c:pt idx="52">
                  <c:v>5190.6313742905431</c:v>
                </c:pt>
                <c:pt idx="53">
                  <c:v>4867.6199156810408</c:v>
                </c:pt>
                <c:pt idx="54">
                  <c:v>4542.8607983080483</c:v>
                </c:pt>
                <c:pt idx="55">
                  <c:v>4216.6507398670037</c:v>
                </c:pt>
                <c:pt idx="56">
                  <c:v>3889.2937253114478</c:v>
                </c:pt>
                <c:pt idx="57">
                  <c:v>3561.1006683811324</c:v>
                </c:pt>
                <c:pt idx="58">
                  <c:v>3232.3890207238492</c:v>
                </c:pt>
                <c:pt idx="59">
                  <c:v>2903.4823269901885</c:v>
                </c:pt>
                <c:pt idx="60">
                  <c:v>2574.709724624197</c:v>
                </c:pt>
                <c:pt idx="61">
                  <c:v>2246.4053874650299</c:v>
                </c:pt>
                <c:pt idx="62">
                  <c:v>1918.9079127135501</c:v>
                </c:pt>
                <c:pt idx="63">
                  <c:v>1592.5596513021844</c:v>
                </c:pt>
                <c:pt idx="64">
                  <c:v>1267.7059822338033</c:v>
                </c:pt>
                <c:pt idx="65">
                  <c:v>944.69453202175896</c:v>
                </c:pt>
                <c:pt idx="66">
                  <c:v>623.87434096420975</c:v>
                </c:pt>
                <c:pt idx="67">
                  <c:v>305.59497861526023</c:v>
                </c:pt>
                <c:pt idx="68">
                  <c:v>-9.7943885336164396</c:v>
                </c:pt>
                <c:pt idx="69">
                  <c:v>-321.94597348410031</c:v>
                </c:pt>
                <c:pt idx="70">
                  <c:v>-630.5143849271625</c:v>
                </c:pt>
                <c:pt idx="71">
                  <c:v>-935.15767819559153</c:v>
                </c:pt>
                <c:pt idx="72">
                  <c:v>-1235.5384353175816</c:v>
                </c:pt>
                <c:pt idx="73">
                  <c:v>-1531.3248678975372</c:v>
                </c:pt>
                <c:pt idx="74">
                  <c:v>-1822.1919359718536</c:v>
                </c:pt>
                <c:pt idx="75">
                  <c:v>-2107.8224754602952</c:v>
                </c:pt>
                <c:pt idx="76">
                  <c:v>-2387.9083263702187</c:v>
                </c:pt>
                <c:pt idx="77">
                  <c:v>-2662.1514535221231</c:v>
                </c:pt>
                <c:pt idx="78">
                  <c:v>-2930.2650512618902</c:v>
                </c:pt>
                <c:pt idx="79">
                  <c:v>-3191.9746234172248</c:v>
                </c:pt>
                <c:pt idx="80">
                  <c:v>-3447.0190296514324</c:v>
                </c:pt>
                <c:pt idx="81">
                  <c:v>-3695.1514893740714</c:v>
                </c:pt>
                <c:pt idx="82">
                  <c:v>-3936.1405344895106</c:v>
                </c:pt>
                <c:pt idx="83">
                  <c:v>-4169.7709025046752</c:v>
                </c:pt>
                <c:pt idx="84">
                  <c:v>-4395.8443618764531</c:v>
                </c:pt>
                <c:pt idx="85">
                  <c:v>-4614.1804619560062</c:v>
                </c:pt>
                <c:pt idx="86">
                  <c:v>-4824.6172004775344</c:v>
                </c:pt>
                <c:pt idx="87">
                  <c:v>-5027.0116022363491</c:v>
                </c:pt>
                <c:pt idx="88">
                  <c:v>-5221.2402033968056</c:v>
                </c:pt>
                <c:pt idx="89">
                  <c:v>-5407.1994367535544</c:v>
                </c:pt>
                <c:pt idx="90">
                  <c:v>-5584.8059142271886</c:v>
                </c:pt>
                <c:pt idx="91">
                  <c:v>-5753.9966038924085</c:v>
                </c:pt>
                <c:pt idx="92">
                  <c:v>-5914.7288998979029</c:v>
                </c:pt>
                <c:pt idx="93">
                  <c:v>-6066.9805847247617</c:v>
                </c:pt>
                <c:pt idx="94">
                  <c:v>-6210.7496843267863</c:v>
                </c:pt>
                <c:pt idx="95">
                  <c:v>-6346.0542177837533</c:v>
                </c:pt>
                <c:pt idx="96">
                  <c:v>-6472.9318441596333</c:v>
                </c:pt>
                <c:pt idx="97">
                  <c:v>-6591.4394102749839</c:v>
                </c:pt>
                <c:pt idx="98">
                  <c:v>-6701.6524040602526</c:v>
                </c:pt>
                <c:pt idx="99">
                  <c:v>-6803.6643190396617</c:v>
                </c:pt>
                <c:pt idx="100">
                  <c:v>-6897.5859362911124</c:v>
                </c:pt>
                <c:pt idx="101">
                  <c:v>-6983.5445309248416</c:v>
                </c:pt>
                <c:pt idx="102">
                  <c:v>-7061.6830107138549</c:v>
                </c:pt>
                <c:pt idx="103">
                  <c:v>-7132.1589949860381</c:v>
                </c:pt>
                <c:pt idx="104">
                  <c:v>-7195.1438422470228</c:v>
                </c:pt>
                <c:pt idx="105">
                  <c:v>-7250.8216352431155</c:v>
                </c:pt>
                <c:pt idx="106">
                  <c:v>-7299.3881322952675</c:v>
                </c:pt>
                <c:pt idx="107">
                  <c:v>-7341.0496937413573</c:v>
                </c:pt>
                <c:pt idx="108">
                  <c:v>-7376.0221922197834</c:v>
                </c:pt>
                <c:pt idx="109">
                  <c:v>-7404.5299153196247</c:v>
                </c:pt>
                <c:pt idx="110">
                  <c:v>-7426.8044688193786</c:v>
                </c:pt>
                <c:pt idx="111">
                  <c:v>-7443.0836883478114</c:v>
                </c:pt>
                <c:pt idx="112">
                  <c:v>-7453.6105668368564</c:v>
                </c:pt>
                <c:pt idx="113">
                  <c:v>-7458.6322046097339</c:v>
                </c:pt>
                <c:pt idx="114">
                  <c:v>-7458.3987883687751</c:v>
                </c:pt>
                <c:pt idx="115">
                  <c:v>-7453.1626047292821</c:v>
                </c:pt>
                <c:pt idx="116">
                  <c:v>-7443.1770932995678</c:v>
                </c:pt>
                <c:pt idx="117">
                  <c:v>-7428.6959436444949</c:v>
                </c:pt>
                <c:pt idx="118">
                  <c:v>-7409.9722398013491</c:v>
                </c:pt>
                <c:pt idx="119">
                  <c:v>-7387.2576553527406</c:v>
                </c:pt>
                <c:pt idx="120">
                  <c:v>-7360.8017014102161</c:v>
                </c:pt>
                <c:pt idx="121">
                  <c:v>-7330.8510292330293</c:v>
                </c:pt>
                <c:pt idx="122">
                  <c:v>-7297.6487886056611</c:v>
                </c:pt>
                <c:pt idx="123">
                  <c:v>-7261.4340425311821</c:v>
                </c:pt>
                <c:pt idx="124">
                  <c:v>-7222.4412382704759</c:v>
                </c:pt>
                <c:pt idx="125">
                  <c:v>-7180.8997342728308</c:v>
                </c:pt>
                <c:pt idx="126">
                  <c:v>-7137.0333821047216</c:v>
                </c:pt>
                <c:pt idx="127">
                  <c:v>-7091.0601620916368</c:v>
                </c:pt>
                <c:pt idx="128">
                  <c:v>-7043.1918710440186</c:v>
                </c:pt>
                <c:pt idx="129">
                  <c:v>-6993.6338601418547</c:v>
                </c:pt>
                <c:pt idx="130">
                  <c:v>-6942.5848208029984</c:v>
                </c:pt>
                <c:pt idx="131">
                  <c:v>-6890.2366161558375</c:v>
                </c:pt>
                <c:pt idx="132">
                  <c:v>-6836.7741555758857</c:v>
                </c:pt>
                <c:pt idx="133">
                  <c:v>-6782.3753096253968</c:v>
                </c:pt>
                <c:pt idx="134">
                  <c:v>-6727.2108626525887</c:v>
                </c:pt>
                <c:pt idx="135">
                  <c:v>-6671.4445002595348</c:v>
                </c:pt>
                <c:pt idx="136">
                  <c:v>-6615.2328288316594</c:v>
                </c:pt>
                <c:pt idx="137">
                  <c:v>-6558.7254243343523</c:v>
                </c:pt>
                <c:pt idx="138">
                  <c:v>-6502.0649076194604</c:v>
                </c:pt>
                <c:pt idx="139">
                  <c:v>-6445.3870435438694</c:v>
                </c:pt>
                <c:pt idx="140">
                  <c:v>-6388.8208612800236</c:v>
                </c:pt>
                <c:pt idx="141">
                  <c:v>-6332.48879329179</c:v>
                </c:pt>
                <c:pt idx="142">
                  <c:v>-6276.5068305551222</c:v>
                </c:pt>
                <c:pt idx="143">
                  <c:v>-6220.9846917190034</c:v>
                </c:pt>
                <c:pt idx="144">
                  <c:v>-6166.0260040258718</c:v>
                </c:pt>
                <c:pt idx="145">
                  <c:v>-6111.7284939394167</c:v>
                </c:pt>
                <c:pt idx="146">
                  <c:v>-6058.1841855597813</c:v>
                </c:pt>
                <c:pt idx="147">
                  <c:v>-6005.4796050394889</c:v>
                </c:pt>
                <c:pt idx="148">
                  <c:v>-5953.6959893466355</c:v>
                </c:pt>
                <c:pt idx="149">
                  <c:v>-5902.9094978533731</c:v>
                </c:pt>
                <c:pt idx="150">
                  <c:v>-5853.1914253563227</c:v>
                </c:pt>
                <c:pt idx="151">
                  <c:v>-5804.6084152605827</c:v>
                </c:pt>
                <c:pt idx="152">
                  <c:v>-5757.2226717790008</c:v>
                </c:pt>
                <c:pt idx="153">
                  <c:v>-5711.0921701134666</c:v>
                </c:pt>
                <c:pt idx="154">
                  <c:v>-5666.2708636939351</c:v>
                </c:pt>
                <c:pt idx="155">
                  <c:v>-5622.8088876538814</c:v>
                </c:pt>
                <c:pt idx="156">
                  <c:v>-5580.7527578173076</c:v>
                </c:pt>
                <c:pt idx="157">
                  <c:v>-5540.1455645622782</c:v>
                </c:pt>
                <c:pt idx="158">
                  <c:v>-5501.0271610092241</c:v>
                </c:pt>
                <c:pt idx="159">
                  <c:v>-5463.4343450588312</c:v>
                </c:pt>
                <c:pt idx="160">
                  <c:v>-5427.4010348743832</c:v>
                </c:pt>
                <c:pt idx="161">
                  <c:v>-5392.9584374671877</c:v>
                </c:pt>
                <c:pt idx="162">
                  <c:v>-5360.1352101011371</c:v>
                </c:pt>
                <c:pt idx="163">
                  <c:v>-5328.9576142840851</c:v>
                </c:pt>
                <c:pt idx="164">
                  <c:v>-5299.4496621595281</c:v>
                </c:pt>
                <c:pt idx="165">
                  <c:v>-5271.6332551525911</c:v>
                </c:pt>
                <c:pt idx="166">
                  <c:v>-5245.5283147595874</c:v>
                </c:pt>
                <c:pt idx="167">
                  <c:v>-5221.1529054011062</c:v>
                </c:pt>
                <c:pt idx="168">
                  <c:v>-5198.5233492844645</c:v>
                </c:pt>
                <c:pt idx="169">
                  <c:v>-5177.6543332434694</c:v>
                </c:pt>
                <c:pt idx="170">
                  <c:v>-5158.5590075413156</c:v>
                </c:pt>
                <c:pt idx="171">
                  <c:v>-5141.2490766371138</c:v>
                </c:pt>
                <c:pt idx="172">
                  <c:v>-5125.7348819277167</c:v>
                </c:pt>
                <c:pt idx="173">
                  <c:v>-5112.025476484966</c:v>
                </c:pt>
                <c:pt idx="174">
                  <c:v>-5100.1286918142032</c:v>
                </c:pt>
                <c:pt idx="175">
                  <c:v>-5090.0511966631948</c:v>
                </c:pt>
                <c:pt idx="176">
                  <c:v>-5081.7985479120744</c:v>
                </c:pt>
                <c:pt idx="177">
                  <c:v>-5075.3752335742611</c:v>
                </c:pt>
                <c:pt idx="178">
                  <c:v>-5070.7847079363592</c:v>
                </c:pt>
                <c:pt idx="179">
                  <c:v>-5068.0294188616672</c:v>
                </c:pt>
                <c:pt idx="180">
                  <c:v>-5067.1108272775491</c:v>
                </c:pt>
                <c:pt idx="181">
                  <c:v>-5068.0294188616672</c:v>
                </c:pt>
                <c:pt idx="182">
                  <c:v>-5070.7847079363582</c:v>
                </c:pt>
                <c:pt idx="183">
                  <c:v>-5075.3752335742602</c:v>
                </c:pt>
                <c:pt idx="184">
                  <c:v>-5081.7985479120744</c:v>
                </c:pt>
                <c:pt idx="185">
                  <c:v>-5090.0511966631948</c:v>
                </c:pt>
                <c:pt idx="186">
                  <c:v>-5100.1286918142032</c:v>
                </c:pt>
                <c:pt idx="187">
                  <c:v>-5112.0254764849678</c:v>
                </c:pt>
                <c:pt idx="188">
                  <c:v>-5125.7348819277167</c:v>
                </c:pt>
                <c:pt idx="189">
                  <c:v>-5141.2490766371147</c:v>
                </c:pt>
                <c:pt idx="190">
                  <c:v>-5158.5590075413165</c:v>
                </c:pt>
                <c:pt idx="191">
                  <c:v>-5177.6543332434685</c:v>
                </c:pt>
                <c:pt idx="192">
                  <c:v>-5198.5233492844654</c:v>
                </c:pt>
                <c:pt idx="193">
                  <c:v>-5221.1529054011053</c:v>
                </c:pt>
                <c:pt idx="194">
                  <c:v>-5245.5283147595865</c:v>
                </c:pt>
                <c:pt idx="195">
                  <c:v>-5271.6332551525884</c:v>
                </c:pt>
                <c:pt idx="196">
                  <c:v>-5299.4496621595272</c:v>
                </c:pt>
                <c:pt idx="197">
                  <c:v>-5328.9576142840833</c:v>
                </c:pt>
                <c:pt idx="198">
                  <c:v>-5360.135210101138</c:v>
                </c:pt>
                <c:pt idx="199">
                  <c:v>-5392.9584374671877</c:v>
                </c:pt>
                <c:pt idx="200">
                  <c:v>-5427.4010348743832</c:v>
                </c:pt>
                <c:pt idx="201">
                  <c:v>-5463.4343450588322</c:v>
                </c:pt>
                <c:pt idx="202">
                  <c:v>-5501.0271610092259</c:v>
                </c:pt>
                <c:pt idx="203">
                  <c:v>-5540.1455645622782</c:v>
                </c:pt>
                <c:pt idx="204">
                  <c:v>-5580.7527578173067</c:v>
                </c:pt>
                <c:pt idx="205">
                  <c:v>-5622.8088876538795</c:v>
                </c:pt>
                <c:pt idx="206">
                  <c:v>-5666.2708636939342</c:v>
                </c:pt>
                <c:pt idx="207">
                  <c:v>-5711.0921701134666</c:v>
                </c:pt>
                <c:pt idx="208">
                  <c:v>-5757.2226717790008</c:v>
                </c:pt>
                <c:pt idx="209">
                  <c:v>-5804.6084152605836</c:v>
                </c:pt>
                <c:pt idx="210">
                  <c:v>-5853.1914253563245</c:v>
                </c:pt>
                <c:pt idx="211">
                  <c:v>-5902.9094978533712</c:v>
                </c:pt>
                <c:pt idx="212">
                  <c:v>-5953.6959893466346</c:v>
                </c:pt>
                <c:pt idx="213">
                  <c:v>-6005.4796050394871</c:v>
                </c:pt>
                <c:pt idx="214">
                  <c:v>-6058.1841855597813</c:v>
                </c:pt>
                <c:pt idx="215">
                  <c:v>-6111.7284939394167</c:v>
                </c:pt>
                <c:pt idx="216">
                  <c:v>-6166.0260040258709</c:v>
                </c:pt>
                <c:pt idx="217">
                  <c:v>-6220.9846917190052</c:v>
                </c:pt>
                <c:pt idx="218">
                  <c:v>-6276.5068305551204</c:v>
                </c:pt>
                <c:pt idx="219">
                  <c:v>-6332.4887932917909</c:v>
                </c:pt>
                <c:pt idx="220">
                  <c:v>-6388.8208612800217</c:v>
                </c:pt>
                <c:pt idx="221">
                  <c:v>-6445.3870435438703</c:v>
                </c:pt>
                <c:pt idx="222">
                  <c:v>-6502.0649076194613</c:v>
                </c:pt>
                <c:pt idx="223">
                  <c:v>-6558.7254243343505</c:v>
                </c:pt>
                <c:pt idx="224">
                  <c:v>-6615.2328288316603</c:v>
                </c:pt>
                <c:pt idx="225">
                  <c:v>-6671.4445002595348</c:v>
                </c:pt>
                <c:pt idx="226">
                  <c:v>-6727.2108626525896</c:v>
                </c:pt>
                <c:pt idx="227">
                  <c:v>-6782.375309625394</c:v>
                </c:pt>
                <c:pt idx="228">
                  <c:v>-6836.7741555758848</c:v>
                </c:pt>
                <c:pt idx="229">
                  <c:v>-6890.2366161558357</c:v>
                </c:pt>
                <c:pt idx="230">
                  <c:v>-6942.5848208029975</c:v>
                </c:pt>
                <c:pt idx="231">
                  <c:v>-6993.6338601418529</c:v>
                </c:pt>
                <c:pt idx="232">
                  <c:v>-7043.1918710440177</c:v>
                </c:pt>
                <c:pt idx="233">
                  <c:v>-7091.0601620916377</c:v>
                </c:pt>
                <c:pt idx="234">
                  <c:v>-7137.0333821047216</c:v>
                </c:pt>
                <c:pt idx="235">
                  <c:v>-7180.8997342728308</c:v>
                </c:pt>
                <c:pt idx="236">
                  <c:v>-7222.4412382704759</c:v>
                </c:pt>
                <c:pt idx="237">
                  <c:v>-7261.4340425311821</c:v>
                </c:pt>
                <c:pt idx="238">
                  <c:v>-7297.6487886056611</c:v>
                </c:pt>
                <c:pt idx="239">
                  <c:v>-7330.8510292330302</c:v>
                </c:pt>
                <c:pt idx="240">
                  <c:v>-7360.8017014102161</c:v>
                </c:pt>
                <c:pt idx="241">
                  <c:v>-7387.2576553527424</c:v>
                </c:pt>
                <c:pt idx="242">
                  <c:v>-7409.9722398013491</c:v>
                </c:pt>
                <c:pt idx="243">
                  <c:v>-7428.6959436444949</c:v>
                </c:pt>
                <c:pt idx="244">
                  <c:v>-7443.1770932995678</c:v>
                </c:pt>
                <c:pt idx="245">
                  <c:v>-7453.1626047292821</c:v>
                </c:pt>
                <c:pt idx="246">
                  <c:v>-7458.3987883687769</c:v>
                </c:pt>
                <c:pt idx="247">
                  <c:v>-7458.6322046097339</c:v>
                </c:pt>
                <c:pt idx="248">
                  <c:v>-7453.6105668368564</c:v>
                </c:pt>
                <c:pt idx="249">
                  <c:v>-7443.0836883478114</c:v>
                </c:pt>
                <c:pt idx="250">
                  <c:v>-7426.8044688193786</c:v>
                </c:pt>
                <c:pt idx="251">
                  <c:v>-7404.5299153196247</c:v>
                </c:pt>
                <c:pt idx="252">
                  <c:v>-7376.0221922197834</c:v>
                </c:pt>
                <c:pt idx="253">
                  <c:v>-7341.0496937413573</c:v>
                </c:pt>
                <c:pt idx="254">
                  <c:v>-7299.3881322952675</c:v>
                </c:pt>
                <c:pt idx="255">
                  <c:v>-7250.8216352431155</c:v>
                </c:pt>
                <c:pt idx="256">
                  <c:v>-7195.1438422470228</c:v>
                </c:pt>
                <c:pt idx="257">
                  <c:v>-7132.1589949860381</c:v>
                </c:pt>
                <c:pt idx="258">
                  <c:v>-7061.6830107138567</c:v>
                </c:pt>
                <c:pt idx="259">
                  <c:v>-6983.5445309248407</c:v>
                </c:pt>
                <c:pt idx="260">
                  <c:v>-6897.5859362911124</c:v>
                </c:pt>
                <c:pt idx="261">
                  <c:v>-6803.6643190396617</c:v>
                </c:pt>
                <c:pt idx="262">
                  <c:v>-6701.6524040602553</c:v>
                </c:pt>
                <c:pt idx="263">
                  <c:v>-6591.439410274982</c:v>
                </c:pt>
                <c:pt idx="264">
                  <c:v>-6472.9318441596315</c:v>
                </c:pt>
                <c:pt idx="265">
                  <c:v>-6346.0542177837533</c:v>
                </c:pt>
                <c:pt idx="266">
                  <c:v>-6210.7496843267882</c:v>
                </c:pt>
                <c:pt idx="267">
                  <c:v>-6066.9805847247662</c:v>
                </c:pt>
                <c:pt idx="268">
                  <c:v>-5914.728899897902</c:v>
                </c:pt>
                <c:pt idx="269">
                  <c:v>-5753.9966038924094</c:v>
                </c:pt>
                <c:pt idx="270">
                  <c:v>-5584.8059142271914</c:v>
                </c:pt>
                <c:pt idx="271">
                  <c:v>-5407.199436753559</c:v>
                </c:pt>
                <c:pt idx="272">
                  <c:v>-5221.2402033968028</c:v>
                </c:pt>
                <c:pt idx="273">
                  <c:v>-5027.01160223635</c:v>
                </c:pt>
                <c:pt idx="274">
                  <c:v>-4824.6172004775353</c:v>
                </c:pt>
                <c:pt idx="275">
                  <c:v>-4614.180461956008</c:v>
                </c:pt>
                <c:pt idx="276">
                  <c:v>-4395.8443618764586</c:v>
                </c:pt>
                <c:pt idx="277">
                  <c:v>-4169.7709025046724</c:v>
                </c:pt>
                <c:pt idx="278">
                  <c:v>-3936.1405344895106</c:v>
                </c:pt>
                <c:pt idx="279">
                  <c:v>-3695.151489374075</c:v>
                </c:pt>
                <c:pt idx="280">
                  <c:v>-3447.0190296514393</c:v>
                </c:pt>
                <c:pt idx="281">
                  <c:v>-3191.9746234172217</c:v>
                </c:pt>
                <c:pt idx="282">
                  <c:v>-2930.2650512618907</c:v>
                </c:pt>
                <c:pt idx="283">
                  <c:v>-2662.1514535221231</c:v>
                </c:pt>
                <c:pt idx="284">
                  <c:v>-2387.9083263702219</c:v>
                </c:pt>
                <c:pt idx="285">
                  <c:v>-2107.8224754603025</c:v>
                </c:pt>
                <c:pt idx="286">
                  <c:v>-1822.1919359718504</c:v>
                </c:pt>
                <c:pt idx="287">
                  <c:v>-1531.3248678975376</c:v>
                </c:pt>
                <c:pt idx="288">
                  <c:v>-1235.5384353175848</c:v>
                </c:pt>
                <c:pt idx="289">
                  <c:v>-935.1576781956004</c:v>
                </c:pt>
                <c:pt idx="290">
                  <c:v>-630.51438492715829</c:v>
                </c:pt>
                <c:pt idx="291">
                  <c:v>-321.94597348410127</c:v>
                </c:pt>
                <c:pt idx="292">
                  <c:v>-9.794388533616905</c:v>
                </c:pt>
                <c:pt idx="293">
                  <c:v>305.59497861525557</c:v>
                </c:pt>
                <c:pt idx="294">
                  <c:v>623.87434096420043</c:v>
                </c:pt>
                <c:pt idx="295">
                  <c:v>944.69453202176146</c:v>
                </c:pt>
                <c:pt idx="296">
                  <c:v>1267.7059822338024</c:v>
                </c:pt>
                <c:pt idx="297">
                  <c:v>1592.5596513021799</c:v>
                </c:pt>
                <c:pt idx="298">
                  <c:v>1918.9079127135406</c:v>
                </c:pt>
                <c:pt idx="299">
                  <c:v>2246.4053874650331</c:v>
                </c:pt>
                <c:pt idx="300">
                  <c:v>2574.709724624196</c:v>
                </c:pt>
                <c:pt idx="301">
                  <c:v>2903.4823269901881</c:v>
                </c:pt>
                <c:pt idx="302">
                  <c:v>3232.3890207238437</c:v>
                </c:pt>
                <c:pt idx="303">
                  <c:v>3561.1006683811206</c:v>
                </c:pt>
                <c:pt idx="304">
                  <c:v>3889.2937253114533</c:v>
                </c:pt>
                <c:pt idx="305">
                  <c:v>4216.650739867001</c:v>
                </c:pt>
                <c:pt idx="306">
                  <c:v>4542.8607983080428</c:v>
                </c:pt>
                <c:pt idx="307">
                  <c:v>4867.6199156810317</c:v>
                </c:pt>
                <c:pt idx="308">
                  <c:v>5190.6313742905477</c:v>
                </c:pt>
                <c:pt idx="309">
                  <c:v>5511.6060116823519</c:v>
                </c:pt>
                <c:pt idx="310">
                  <c:v>5830.2624603049162</c:v>
                </c:pt>
                <c:pt idx="311">
                  <c:v>6146.3273412206081</c:v>
                </c:pt>
                <c:pt idx="312">
                  <c:v>6459.5354143996419</c:v>
                </c:pt>
                <c:pt idx="313">
                  <c:v>6769.6296882499737</c:v>
                </c:pt>
                <c:pt idx="314">
                  <c:v>7076.3614911190325</c:v>
                </c:pt>
                <c:pt idx="315">
                  <c:v>7379.4905075511751</c:v>
                </c:pt>
                <c:pt idx="316">
                  <c:v>7678.7847821002915</c:v>
                </c:pt>
                <c:pt idx="317">
                  <c:v>7974.0206934853122</c:v>
                </c:pt>
                <c:pt idx="318">
                  <c:v>8264.9829018385371</c:v>
                </c:pt>
                <c:pt idx="319">
                  <c:v>8551.4642717380975</c:v>
                </c:pt>
                <c:pt idx="320">
                  <c:v>8833.2657736375168</c:v>
                </c:pt>
                <c:pt idx="321">
                  <c:v>9110.1963662126636</c:v>
                </c:pt>
                <c:pt idx="322">
                  <c:v>9382.0728620400241</c:v>
                </c:pt>
                <c:pt idx="323">
                  <c:v>9648.7197789043894</c:v>
                </c:pt>
                <c:pt idx="324">
                  <c:v>9909.9691789107383</c:v>
                </c:pt>
                <c:pt idx="325">
                  <c:v>10165.660497446022</c:v>
                </c:pt>
                <c:pt idx="326">
                  <c:v>10415.640363905117</c:v>
                </c:pt>
                <c:pt idx="327">
                  <c:v>10659.76241596157</c:v>
                </c:pt>
                <c:pt idx="328">
                  <c:v>10897.887109031159</c:v>
                </c:pt>
                <c:pt idx="329">
                  <c:v>11129.881522444442</c:v>
                </c:pt>
                <c:pt idx="330">
                  <c:v>11355.619163716376</c:v>
                </c:pt>
                <c:pt idx="331">
                  <c:v>11574.979772176093</c:v>
                </c:pt>
                <c:pt idx="332">
                  <c:v>11787.849123099892</c:v>
                </c:pt>
                <c:pt idx="333">
                  <c:v>11994.118833375998</c:v>
                </c:pt>
                <c:pt idx="334">
                  <c:v>12193.686169620207</c:v>
                </c:pt>
                <c:pt idx="335">
                  <c:v>12386.453859559313</c:v>
                </c:pt>
                <c:pt idx="336">
                  <c:v>12572.329907402484</c:v>
                </c:pt>
                <c:pt idx="337">
                  <c:v>12751.227413831424</c:v>
                </c:pt>
                <c:pt idx="338">
                  <c:v>12923.064401156656</c:v>
                </c:pt>
                <c:pt idx="339">
                  <c:v>13087.763644111214</c:v>
                </c:pt>
                <c:pt idx="340">
                  <c:v>13245.252506682844</c:v>
                </c:pt>
                <c:pt idx="341">
                  <c:v>13395.462785322396</c:v>
                </c:pt>
                <c:pt idx="342">
                  <c:v>13538.330558808819</c:v>
                </c:pt>
                <c:pt idx="343">
                  <c:v>13673.796044999486</c:v>
                </c:pt>
                <c:pt idx="344">
                  <c:v>13801.803464649236</c:v>
                </c:pt>
                <c:pt idx="345">
                  <c:v>13922.300912440944</c:v>
                </c:pt>
                <c:pt idx="346">
                  <c:v>14035.240235335448</c:v>
                </c:pt>
                <c:pt idx="347">
                  <c:v>14140.576918318078</c:v>
                </c:pt>
                <c:pt idx="348">
                  <c:v>14238.269977593272</c:v>
                </c:pt>
                <c:pt idx="349">
                  <c:v>14328.281861257017</c:v>
                </c:pt>
                <c:pt idx="350">
                  <c:v>14410.578357458815</c:v>
                </c:pt>
                <c:pt idx="351">
                  <c:v>14485.128510050796</c:v>
                </c:pt>
                <c:pt idx="352">
                  <c:v>14551.904541710082</c:v>
                </c:pt>
                <c:pt idx="353">
                  <c:v>14610.881784512709</c:v>
                </c:pt>
                <c:pt idx="354">
                  <c:v>14662.038617931552</c:v>
                </c:pt>
                <c:pt idx="355">
                  <c:v>14705.356414227679</c:v>
                </c:pt>
                <c:pt idx="356">
                  <c:v>14740.81949120322</c:v>
                </c:pt>
                <c:pt idx="357">
                  <c:v>14768.41507228473</c:v>
                </c:pt>
                <c:pt idx="358">
                  <c:v>14788.133253908049</c:v>
                </c:pt>
                <c:pt idx="359">
                  <c:v>14799.966980179321</c:v>
                </c:pt>
                <c:pt idx="360">
                  <c:v>14803.912024791271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7-4A26-9B25-D085805B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488"/>
        <c:axId val="836154400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/>
                    </a:solidFill>
                  </a:rPr>
                  <a:t>mm</a:t>
                </a:r>
                <a:r>
                  <a:rPr lang="en-US"/>
                  <a:t> ; </a:t>
                </a:r>
                <a:r>
                  <a:rPr lang="en-US">
                    <a:solidFill>
                      <a:schemeClr val="accent5"/>
                    </a:solidFill>
                  </a:rPr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  <c:majorUnit val="10"/>
      </c:valAx>
      <c:valAx>
        <c:axId val="836154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/>
                    </a:solidFill>
                  </a:rPr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51488"/>
        <c:crosses val="max"/>
        <c:crossBetween val="midCat"/>
        <c:majorUnit val="2000"/>
      </c:valAx>
      <c:valAx>
        <c:axId val="836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1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Reciprocating</a:t>
            </a:r>
            <a:r>
              <a:rPr lang="en-US" baseline="0"/>
              <a:t> Mass Force(s) vs Crank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'Piston vel,acc,force etc'!$N$2:$N$3</c:f>
              <c:strCache>
                <c:ptCount val="2"/>
                <c:pt idx="0">
                  <c:v>Piston Force due to acceleration</c:v>
                </c:pt>
                <c:pt idx="1">
                  <c:v>kN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etc'!$N$4:$N$364</c:f>
              <c:numCache>
                <c:formatCode>General</c:formatCode>
                <c:ptCount val="361"/>
                <c:pt idx="0">
                  <c:v>1.4803912024791273</c:v>
                </c:pt>
                <c:pt idx="1">
                  <c:v>1.4799966980179322</c:v>
                </c:pt>
                <c:pt idx="2">
                  <c:v>1.4788133253908049</c:v>
                </c:pt>
                <c:pt idx="3">
                  <c:v>1.4768415072284731</c:v>
                </c:pt>
                <c:pt idx="4">
                  <c:v>1.4740819491203221</c:v>
                </c:pt>
                <c:pt idx="5">
                  <c:v>1.4705356414227679</c:v>
                </c:pt>
                <c:pt idx="6">
                  <c:v>1.4662038617931552</c:v>
                </c:pt>
                <c:pt idx="7">
                  <c:v>1.4610881784512708</c:v>
                </c:pt>
                <c:pt idx="8">
                  <c:v>1.4551904541710083</c:v>
                </c:pt>
                <c:pt idx="9">
                  <c:v>1.44851285100508</c:v>
                </c:pt>
                <c:pt idx="10">
                  <c:v>1.4410578357458814</c:v>
                </c:pt>
                <c:pt idx="11">
                  <c:v>1.4328281861257017</c:v>
                </c:pt>
                <c:pt idx="12">
                  <c:v>1.4238269977593276</c:v>
                </c:pt>
                <c:pt idx="13">
                  <c:v>1.4140576918318082</c:v>
                </c:pt>
                <c:pt idx="14">
                  <c:v>1.4035240235335453</c:v>
                </c:pt>
                <c:pt idx="15">
                  <c:v>1.3922300912440944</c:v>
                </c:pt>
                <c:pt idx="16">
                  <c:v>1.3801803464649234</c:v>
                </c:pt>
                <c:pt idx="17">
                  <c:v>1.3673796044999487</c:v>
                </c:pt>
                <c:pt idx="18">
                  <c:v>1.353833055880882</c:v>
                </c:pt>
                <c:pt idx="19">
                  <c:v>1.3395462785322396</c:v>
                </c:pt>
                <c:pt idx="20">
                  <c:v>1.3245252506682843</c:v>
                </c:pt>
                <c:pt idx="21">
                  <c:v>1.3087763644111221</c:v>
                </c:pt>
                <c:pt idx="22">
                  <c:v>1.2923064401156661</c:v>
                </c:pt>
                <c:pt idx="23">
                  <c:v>1.2751227413831425</c:v>
                </c:pt>
                <c:pt idx="24">
                  <c:v>1.2572329907402482</c:v>
                </c:pt>
                <c:pt idx="25">
                  <c:v>1.2386453859559312</c:v>
                </c:pt>
                <c:pt idx="26">
                  <c:v>1.2193686169620215</c:v>
                </c:pt>
                <c:pt idx="27">
                  <c:v>1.1994118833376002</c:v>
                </c:pt>
                <c:pt idx="28">
                  <c:v>1.1787849123099894</c:v>
                </c:pt>
                <c:pt idx="29">
                  <c:v>1.1574979772176088</c:v>
                </c:pt>
                <c:pt idx="30">
                  <c:v>1.1355619163716386</c:v>
                </c:pt>
                <c:pt idx="31">
                  <c:v>1.1129881522444447</c:v>
                </c:pt>
                <c:pt idx="32">
                  <c:v>1.0897887109031161</c:v>
                </c:pt>
                <c:pt idx="33">
                  <c:v>1.0659762415961571</c:v>
                </c:pt>
                <c:pt idx="34">
                  <c:v>1.0415640363905114</c:v>
                </c:pt>
                <c:pt idx="35">
                  <c:v>1.016566049744603</c:v>
                </c:pt>
                <c:pt idx="36">
                  <c:v>0.99099691789107414</c:v>
                </c:pt>
                <c:pt idx="37">
                  <c:v>0.96487197789043899</c:v>
                </c:pt>
                <c:pt idx="38">
                  <c:v>0.93820728620400229</c:v>
                </c:pt>
                <c:pt idx="39">
                  <c:v>0.91101963662126728</c:v>
                </c:pt>
                <c:pt idx="40">
                  <c:v>0.8833265773637522</c:v>
                </c:pt>
                <c:pt idx="41">
                  <c:v>0.85514642717381006</c:v>
                </c:pt>
                <c:pt idx="42">
                  <c:v>0.82649829018385379</c:v>
                </c:pt>
                <c:pt idx="43">
                  <c:v>0.79740206934853064</c:v>
                </c:pt>
                <c:pt idx="44">
                  <c:v>0.76787847821002997</c:v>
                </c:pt>
                <c:pt idx="45">
                  <c:v>0.73794905075511785</c:v>
                </c:pt>
                <c:pt idx="46">
                  <c:v>0.70763614911190342</c:v>
                </c:pt>
                <c:pt idx="47">
                  <c:v>0.67696296882499696</c:v>
                </c:pt>
                <c:pt idx="48">
                  <c:v>0.6459535414399652</c:v>
                </c:pt>
                <c:pt idx="49">
                  <c:v>0.61463273412206154</c:v>
                </c:pt>
                <c:pt idx="50">
                  <c:v>0.58302624603049191</c:v>
                </c:pt>
                <c:pt idx="51">
                  <c:v>0.55116060116823518</c:v>
                </c:pt>
                <c:pt idx="52">
                  <c:v>0.5190631374290543</c:v>
                </c:pt>
                <c:pt idx="53">
                  <c:v>0.48676199156810401</c:v>
                </c:pt>
                <c:pt idx="54">
                  <c:v>0.45428607983080488</c:v>
                </c:pt>
                <c:pt idx="55">
                  <c:v>0.42166507398670033</c:v>
                </c:pt>
                <c:pt idx="56">
                  <c:v>0.38892937253114479</c:v>
                </c:pt>
                <c:pt idx="57">
                  <c:v>0.35611006683811319</c:v>
                </c:pt>
                <c:pt idx="58">
                  <c:v>0.32323890207238493</c:v>
                </c:pt>
                <c:pt idx="59">
                  <c:v>0.29034823269901888</c:v>
                </c:pt>
                <c:pt idx="60">
                  <c:v>0.25747097246241968</c:v>
                </c:pt>
                <c:pt idx="61">
                  <c:v>0.224640538746503</c:v>
                </c:pt>
                <c:pt idx="62">
                  <c:v>0.19189079127135503</c:v>
                </c:pt>
                <c:pt idx="63">
                  <c:v>0.15925596513021845</c:v>
                </c:pt>
                <c:pt idx="64">
                  <c:v>0.12677059822338033</c:v>
                </c:pt>
                <c:pt idx="65">
                  <c:v>9.446945320217591E-2</c:v>
                </c:pt>
                <c:pt idx="66">
                  <c:v>6.2387434096420981E-2</c:v>
                </c:pt>
                <c:pt idx="67">
                  <c:v>3.0559497861526026E-2</c:v>
                </c:pt>
                <c:pt idx="68">
                  <c:v>-9.7943885336164416E-4</c:v>
                </c:pt>
                <c:pt idx="69">
                  <c:v>-3.2194597348410028E-2</c:v>
                </c:pt>
                <c:pt idx="70">
                  <c:v>-6.3051438492716258E-2</c:v>
                </c:pt>
                <c:pt idx="71">
                  <c:v>-9.3515767819559156E-2</c:v>
                </c:pt>
                <c:pt idx="72">
                  <c:v>-0.12355384353175818</c:v>
                </c:pt>
                <c:pt idx="73">
                  <c:v>-0.15313248678975372</c:v>
                </c:pt>
                <c:pt idx="74">
                  <c:v>-0.18221919359718539</c:v>
                </c:pt>
                <c:pt idx="75">
                  <c:v>-0.21078224754602951</c:v>
                </c:pt>
                <c:pt idx="76">
                  <c:v>-0.23879083263702189</c:v>
                </c:pt>
                <c:pt idx="77">
                  <c:v>-0.2662151453522123</c:v>
                </c:pt>
                <c:pt idx="78">
                  <c:v>-0.29302650512618905</c:v>
                </c:pt>
                <c:pt idx="79">
                  <c:v>-0.31919746234172247</c:v>
                </c:pt>
                <c:pt idx="80">
                  <c:v>-0.34470190296514325</c:v>
                </c:pt>
                <c:pt idx="81">
                  <c:v>-0.36951514893740717</c:v>
                </c:pt>
                <c:pt idx="82">
                  <c:v>-0.39361405344895117</c:v>
                </c:pt>
                <c:pt idx="83">
                  <c:v>-0.41697709025046747</c:v>
                </c:pt>
                <c:pt idx="84">
                  <c:v>-0.43958443618764537</c:v>
                </c:pt>
                <c:pt idx="85">
                  <c:v>-0.46141804619560067</c:v>
                </c:pt>
                <c:pt idx="86">
                  <c:v>-0.48246172004775345</c:v>
                </c:pt>
                <c:pt idx="87">
                  <c:v>-0.50270116022363498</c:v>
                </c:pt>
                <c:pt idx="88">
                  <c:v>-0.52212402033968053</c:v>
                </c:pt>
                <c:pt idx="89">
                  <c:v>-0.54071994367535547</c:v>
                </c:pt>
                <c:pt idx="90">
                  <c:v>-0.55848059142271878</c:v>
                </c:pt>
                <c:pt idx="91">
                  <c:v>-0.57539966038924095</c:v>
                </c:pt>
                <c:pt idx="92">
                  <c:v>-0.59147288998979042</c:v>
                </c:pt>
                <c:pt idx="93">
                  <c:v>-0.60669805847247615</c:v>
                </c:pt>
                <c:pt idx="94">
                  <c:v>-0.62107496843267862</c:v>
                </c:pt>
                <c:pt idx="95">
                  <c:v>-0.63460542177837531</c:v>
                </c:pt>
                <c:pt idx="96">
                  <c:v>-0.6472931844159634</c:v>
                </c:pt>
                <c:pt idx="97">
                  <c:v>-0.6591439410274984</c:v>
                </c:pt>
                <c:pt idx="98">
                  <c:v>-0.67016524040602532</c:v>
                </c:pt>
                <c:pt idx="99">
                  <c:v>-0.68036643190396628</c:v>
                </c:pt>
                <c:pt idx="100">
                  <c:v>-0.68975859362911118</c:v>
                </c:pt>
                <c:pt idx="101">
                  <c:v>-0.69835445309248423</c:v>
                </c:pt>
                <c:pt idx="102">
                  <c:v>-0.70616830107138551</c:v>
                </c:pt>
                <c:pt idx="103">
                  <c:v>-0.71321589949860364</c:v>
                </c:pt>
                <c:pt idx="104">
                  <c:v>-0.71951438422470249</c:v>
                </c:pt>
                <c:pt idx="105">
                  <c:v>-0.72508216352431165</c:v>
                </c:pt>
                <c:pt idx="106">
                  <c:v>-0.72993881322952681</c:v>
                </c:pt>
                <c:pt idx="107">
                  <c:v>-0.73410496937413583</c:v>
                </c:pt>
                <c:pt idx="108">
                  <c:v>-0.73760221922197833</c:v>
                </c:pt>
                <c:pt idx="109">
                  <c:v>-0.74045299153196242</c:v>
                </c:pt>
                <c:pt idx="110">
                  <c:v>-0.74268044688193791</c:v>
                </c:pt>
                <c:pt idx="111">
                  <c:v>-0.74430836883478102</c:v>
                </c:pt>
                <c:pt idx="112">
                  <c:v>-0.74536105668368569</c:v>
                </c:pt>
                <c:pt idx="113">
                  <c:v>-0.74586322046097353</c:v>
                </c:pt>
                <c:pt idx="114">
                  <c:v>-0.74583987883687775</c:v>
                </c:pt>
                <c:pt idx="115">
                  <c:v>-0.74531626047292832</c:v>
                </c:pt>
                <c:pt idx="116">
                  <c:v>-0.74431770932995667</c:v>
                </c:pt>
                <c:pt idx="117">
                  <c:v>-0.74286959436444955</c:v>
                </c:pt>
                <c:pt idx="118">
                  <c:v>-0.74099722398013479</c:v>
                </c:pt>
                <c:pt idx="119">
                  <c:v>-0.73872576553527414</c:v>
                </c:pt>
                <c:pt idx="120">
                  <c:v>-0.73608017014102167</c:v>
                </c:pt>
                <c:pt idx="121">
                  <c:v>-0.73308510292330298</c:v>
                </c:pt>
                <c:pt idx="122">
                  <c:v>-0.72976487886056618</c:v>
                </c:pt>
                <c:pt idx="123">
                  <c:v>-0.7261434042531183</c:v>
                </c:pt>
                <c:pt idx="124">
                  <c:v>-0.72224412382704772</c:v>
                </c:pt>
                <c:pt idx="125">
                  <c:v>-0.7180899734272832</c:v>
                </c:pt>
                <c:pt idx="126">
                  <c:v>-0.71370333821047216</c:v>
                </c:pt>
                <c:pt idx="127">
                  <c:v>-0.70910601620916358</c:v>
                </c:pt>
                <c:pt idx="128">
                  <c:v>-0.70431918710440189</c:v>
                </c:pt>
                <c:pt idx="129">
                  <c:v>-0.69936338601418546</c:v>
                </c:pt>
                <c:pt idx="130">
                  <c:v>-0.69425848208029983</c:v>
                </c:pt>
                <c:pt idx="131">
                  <c:v>-0.6890236616155837</c:v>
                </c:pt>
                <c:pt idx="132">
                  <c:v>-0.68367741555758865</c:v>
                </c:pt>
                <c:pt idx="133">
                  <c:v>-0.67823753096253958</c:v>
                </c:pt>
                <c:pt idx="134">
                  <c:v>-0.67272108626525895</c:v>
                </c:pt>
                <c:pt idx="135">
                  <c:v>-0.66714445002595357</c:v>
                </c:pt>
                <c:pt idx="136">
                  <c:v>-0.66152328288316598</c:v>
                </c:pt>
                <c:pt idx="137">
                  <c:v>-0.65587254243343529</c:v>
                </c:pt>
                <c:pt idx="138">
                  <c:v>-0.65020649076194603</c:v>
                </c:pt>
                <c:pt idx="139">
                  <c:v>-0.64453870435438698</c:v>
                </c:pt>
                <c:pt idx="140">
                  <c:v>-0.63888208612800235</c:v>
                </c:pt>
                <c:pt idx="141">
                  <c:v>-0.63324887932917895</c:v>
                </c:pt>
                <c:pt idx="142">
                  <c:v>-0.62765068305551219</c:v>
                </c:pt>
                <c:pt idx="143">
                  <c:v>-0.62209846917190037</c:v>
                </c:pt>
                <c:pt idx="144">
                  <c:v>-0.61660260040258719</c:v>
                </c:pt>
                <c:pt idx="145">
                  <c:v>-0.61117284939394168</c:v>
                </c:pt>
                <c:pt idx="146">
                  <c:v>-0.60581841855597818</c:v>
                </c:pt>
                <c:pt idx="147">
                  <c:v>-0.60054796050394887</c:v>
                </c:pt>
                <c:pt idx="148">
                  <c:v>-0.59536959893466357</c:v>
                </c:pt>
                <c:pt idx="149">
                  <c:v>-0.59029094978533725</c:v>
                </c:pt>
                <c:pt idx="150">
                  <c:v>-0.58531914253563233</c:v>
                </c:pt>
                <c:pt idx="151">
                  <c:v>-0.58046084152605826</c:v>
                </c:pt>
                <c:pt idx="152">
                  <c:v>-0.57572226717790009</c:v>
                </c:pt>
                <c:pt idx="153">
                  <c:v>-0.57110921701134665</c:v>
                </c:pt>
                <c:pt idx="154">
                  <c:v>-0.56662708636939352</c:v>
                </c:pt>
                <c:pt idx="155">
                  <c:v>-0.56228088876538818</c:v>
                </c:pt>
                <c:pt idx="156">
                  <c:v>-0.55807527578173088</c:v>
                </c:pt>
                <c:pt idx="157">
                  <c:v>-0.55401455645622788</c:v>
                </c:pt>
                <c:pt idx="158">
                  <c:v>-0.55010271610092243</c:v>
                </c:pt>
                <c:pt idx="159">
                  <c:v>-0.54634343450588319</c:v>
                </c:pt>
                <c:pt idx="160">
                  <c:v>-0.54274010348743829</c:v>
                </c:pt>
                <c:pt idx="161">
                  <c:v>-0.53929584374671879</c:v>
                </c:pt>
                <c:pt idx="162">
                  <c:v>-0.53601352101011368</c:v>
                </c:pt>
                <c:pt idx="163">
                  <c:v>-0.53289576142840855</c:v>
                </c:pt>
                <c:pt idx="164">
                  <c:v>-0.52994496621595288</c:v>
                </c:pt>
                <c:pt idx="165">
                  <c:v>-0.52716332551525913</c:v>
                </c:pt>
                <c:pt idx="166">
                  <c:v>-0.52455283147595877</c:v>
                </c:pt>
                <c:pt idx="167">
                  <c:v>-0.52211529054011063</c:v>
                </c:pt>
                <c:pt idx="168">
                  <c:v>-0.51985233492844651</c:v>
                </c:pt>
                <c:pt idx="169">
                  <c:v>-0.51776543332434699</c:v>
                </c:pt>
                <c:pt idx="170">
                  <c:v>-0.51585590075413157</c:v>
                </c:pt>
                <c:pt idx="171">
                  <c:v>-0.51412490766371144</c:v>
                </c:pt>
                <c:pt idx="172">
                  <c:v>-0.51257348819277171</c:v>
                </c:pt>
                <c:pt idx="173">
                  <c:v>-0.51120254764849671</c:v>
                </c:pt>
                <c:pt idx="174">
                  <c:v>-0.5100128691814203</c:v>
                </c:pt>
                <c:pt idx="175">
                  <c:v>-0.50900511966631956</c:v>
                </c:pt>
                <c:pt idx="176">
                  <c:v>-0.50817985479120753</c:v>
                </c:pt>
                <c:pt idx="177">
                  <c:v>-0.50753752335742619</c:v>
                </c:pt>
                <c:pt idx="178">
                  <c:v>-0.50707847079363588</c:v>
                </c:pt>
                <c:pt idx="179">
                  <c:v>-0.5068029418861667</c:v>
                </c:pt>
                <c:pt idx="180">
                  <c:v>-0.506711082727755</c:v>
                </c:pt>
                <c:pt idx="181">
                  <c:v>-0.5068029418861667</c:v>
                </c:pt>
                <c:pt idx="182">
                  <c:v>-0.50707847079363577</c:v>
                </c:pt>
                <c:pt idx="183">
                  <c:v>-0.50753752335742597</c:v>
                </c:pt>
                <c:pt idx="184">
                  <c:v>-0.50817985479120753</c:v>
                </c:pt>
                <c:pt idx="185">
                  <c:v>-0.50900511966631956</c:v>
                </c:pt>
                <c:pt idx="186">
                  <c:v>-0.5100128691814203</c:v>
                </c:pt>
                <c:pt idx="187">
                  <c:v>-0.51120254764849693</c:v>
                </c:pt>
                <c:pt idx="188">
                  <c:v>-0.51257348819277171</c:v>
                </c:pt>
                <c:pt idx="189">
                  <c:v>-0.51412490766371155</c:v>
                </c:pt>
                <c:pt idx="190">
                  <c:v>-0.51585590075413168</c:v>
                </c:pt>
                <c:pt idx="191">
                  <c:v>-0.51776543332434688</c:v>
                </c:pt>
                <c:pt idx="192">
                  <c:v>-0.51985233492844662</c:v>
                </c:pt>
                <c:pt idx="193">
                  <c:v>-0.52211529054011052</c:v>
                </c:pt>
                <c:pt idx="194">
                  <c:v>-0.52455283147595866</c:v>
                </c:pt>
                <c:pt idx="195">
                  <c:v>-0.52716332551525891</c:v>
                </c:pt>
                <c:pt idx="196">
                  <c:v>-0.52994496621595277</c:v>
                </c:pt>
                <c:pt idx="197">
                  <c:v>-0.53289576142840822</c:v>
                </c:pt>
                <c:pt idx="198">
                  <c:v>-0.53601352101011379</c:v>
                </c:pt>
                <c:pt idx="199">
                  <c:v>-0.53929584374671879</c:v>
                </c:pt>
                <c:pt idx="200">
                  <c:v>-0.54274010348743829</c:v>
                </c:pt>
                <c:pt idx="201">
                  <c:v>-0.5463434345058833</c:v>
                </c:pt>
                <c:pt idx="202">
                  <c:v>-0.55010271610092265</c:v>
                </c:pt>
                <c:pt idx="203">
                  <c:v>-0.55401455645622788</c:v>
                </c:pt>
                <c:pt idx="204">
                  <c:v>-0.55807527578173077</c:v>
                </c:pt>
                <c:pt idx="205">
                  <c:v>-0.56228088876538784</c:v>
                </c:pt>
                <c:pt idx="206">
                  <c:v>-0.56662708636939341</c:v>
                </c:pt>
                <c:pt idx="207">
                  <c:v>-0.57110921701134665</c:v>
                </c:pt>
                <c:pt idx="208">
                  <c:v>-0.57572226717790009</c:v>
                </c:pt>
                <c:pt idx="209">
                  <c:v>-0.58046084152605837</c:v>
                </c:pt>
                <c:pt idx="210">
                  <c:v>-0.58531914253563255</c:v>
                </c:pt>
                <c:pt idx="211">
                  <c:v>-0.59029094978533714</c:v>
                </c:pt>
                <c:pt idx="212">
                  <c:v>-0.59536959893466346</c:v>
                </c:pt>
                <c:pt idx="213">
                  <c:v>-0.60054796050394876</c:v>
                </c:pt>
                <c:pt idx="214">
                  <c:v>-0.60581841855597818</c:v>
                </c:pt>
                <c:pt idx="215">
                  <c:v>-0.61117284939394168</c:v>
                </c:pt>
                <c:pt idx="216">
                  <c:v>-0.61660260040258708</c:v>
                </c:pt>
                <c:pt idx="217">
                  <c:v>-0.62209846917190059</c:v>
                </c:pt>
                <c:pt idx="218">
                  <c:v>-0.62765068305551197</c:v>
                </c:pt>
                <c:pt idx="219">
                  <c:v>-0.63324887932917906</c:v>
                </c:pt>
                <c:pt idx="220">
                  <c:v>-0.63888208612800212</c:v>
                </c:pt>
                <c:pt idx="221">
                  <c:v>-0.64453870435438709</c:v>
                </c:pt>
                <c:pt idx="222">
                  <c:v>-0.65020649076194614</c:v>
                </c:pt>
                <c:pt idx="223">
                  <c:v>-0.65587254243343518</c:v>
                </c:pt>
                <c:pt idx="224">
                  <c:v>-0.66152328288316609</c:v>
                </c:pt>
                <c:pt idx="225">
                  <c:v>-0.66714445002595357</c:v>
                </c:pt>
                <c:pt idx="226">
                  <c:v>-0.67272108626525895</c:v>
                </c:pt>
                <c:pt idx="227">
                  <c:v>-0.67823753096253925</c:v>
                </c:pt>
                <c:pt idx="228">
                  <c:v>-0.68367741555758843</c:v>
                </c:pt>
                <c:pt idx="229">
                  <c:v>-0.68902366161558359</c:v>
                </c:pt>
                <c:pt idx="230">
                  <c:v>-0.69425848208029972</c:v>
                </c:pt>
                <c:pt idx="231">
                  <c:v>-0.69936338601418524</c:v>
                </c:pt>
                <c:pt idx="232">
                  <c:v>-0.70431918710440167</c:v>
                </c:pt>
                <c:pt idx="233">
                  <c:v>-0.70910601620916358</c:v>
                </c:pt>
                <c:pt idx="234">
                  <c:v>-0.71370333821047216</c:v>
                </c:pt>
                <c:pt idx="235">
                  <c:v>-0.7180899734272832</c:v>
                </c:pt>
                <c:pt idx="236">
                  <c:v>-0.72224412382704772</c:v>
                </c:pt>
                <c:pt idx="237">
                  <c:v>-0.7261434042531183</c:v>
                </c:pt>
                <c:pt idx="238">
                  <c:v>-0.72976487886056618</c:v>
                </c:pt>
                <c:pt idx="239">
                  <c:v>-0.73308510292330298</c:v>
                </c:pt>
                <c:pt idx="240">
                  <c:v>-0.73608017014102167</c:v>
                </c:pt>
                <c:pt idx="241">
                  <c:v>-0.73872576553527425</c:v>
                </c:pt>
                <c:pt idx="242">
                  <c:v>-0.74099722398013479</c:v>
                </c:pt>
                <c:pt idx="243">
                  <c:v>-0.74286959436444955</c:v>
                </c:pt>
                <c:pt idx="244">
                  <c:v>-0.74431770932995667</c:v>
                </c:pt>
                <c:pt idx="245">
                  <c:v>-0.74531626047292832</c:v>
                </c:pt>
                <c:pt idx="246">
                  <c:v>-0.74583987883687775</c:v>
                </c:pt>
                <c:pt idx="247">
                  <c:v>-0.74586322046097353</c:v>
                </c:pt>
                <c:pt idx="248">
                  <c:v>-0.74536105668368569</c:v>
                </c:pt>
                <c:pt idx="249">
                  <c:v>-0.74430836883478102</c:v>
                </c:pt>
                <c:pt idx="250">
                  <c:v>-0.74268044688193791</c:v>
                </c:pt>
                <c:pt idx="251">
                  <c:v>-0.74045299153196242</c:v>
                </c:pt>
                <c:pt idx="252">
                  <c:v>-0.73760221922197833</c:v>
                </c:pt>
                <c:pt idx="253">
                  <c:v>-0.73410496937413583</c:v>
                </c:pt>
                <c:pt idx="254">
                  <c:v>-0.72993881322952681</c:v>
                </c:pt>
                <c:pt idx="255">
                  <c:v>-0.72508216352431165</c:v>
                </c:pt>
                <c:pt idx="256">
                  <c:v>-0.71951438422470249</c:v>
                </c:pt>
                <c:pt idx="257">
                  <c:v>-0.71321589949860364</c:v>
                </c:pt>
                <c:pt idx="258">
                  <c:v>-0.70616830107138573</c:v>
                </c:pt>
                <c:pt idx="259">
                  <c:v>-0.69835445309248423</c:v>
                </c:pt>
                <c:pt idx="260">
                  <c:v>-0.68975859362911118</c:v>
                </c:pt>
                <c:pt idx="261">
                  <c:v>-0.68036643190396628</c:v>
                </c:pt>
                <c:pt idx="262">
                  <c:v>-0.67016524040602554</c:v>
                </c:pt>
                <c:pt idx="263">
                  <c:v>-0.65914394102749829</c:v>
                </c:pt>
                <c:pt idx="264">
                  <c:v>-0.64729318441596317</c:v>
                </c:pt>
                <c:pt idx="265">
                  <c:v>-0.63460542177837531</c:v>
                </c:pt>
                <c:pt idx="266">
                  <c:v>-0.62107496843267884</c:v>
                </c:pt>
                <c:pt idx="267">
                  <c:v>-0.60669805847247671</c:v>
                </c:pt>
                <c:pt idx="268">
                  <c:v>-0.59147288998979031</c:v>
                </c:pt>
                <c:pt idx="269">
                  <c:v>-0.57539966038924095</c:v>
                </c:pt>
                <c:pt idx="270">
                  <c:v>-0.55848059142271922</c:v>
                </c:pt>
                <c:pt idx="271">
                  <c:v>-0.54071994367535592</c:v>
                </c:pt>
                <c:pt idx="272">
                  <c:v>-0.52212402033968031</c:v>
                </c:pt>
                <c:pt idx="273">
                  <c:v>-0.50270116022363509</c:v>
                </c:pt>
                <c:pt idx="274">
                  <c:v>-0.48246172004775362</c:v>
                </c:pt>
                <c:pt idx="275">
                  <c:v>-0.46141804619560078</c:v>
                </c:pt>
                <c:pt idx="276">
                  <c:v>-0.43958443618764598</c:v>
                </c:pt>
                <c:pt idx="277">
                  <c:v>-0.41697709025046731</c:v>
                </c:pt>
                <c:pt idx="278">
                  <c:v>-0.39361405344895117</c:v>
                </c:pt>
                <c:pt idx="279">
                  <c:v>-0.3695151489374075</c:v>
                </c:pt>
                <c:pt idx="280">
                  <c:v>-0.34470190296514391</c:v>
                </c:pt>
                <c:pt idx="281">
                  <c:v>-0.31919746234172219</c:v>
                </c:pt>
                <c:pt idx="282">
                  <c:v>-0.29302650512618911</c:v>
                </c:pt>
                <c:pt idx="283">
                  <c:v>-0.2662151453522123</c:v>
                </c:pt>
                <c:pt idx="284">
                  <c:v>-0.23879083263702217</c:v>
                </c:pt>
                <c:pt idx="285">
                  <c:v>-0.21078224754603023</c:v>
                </c:pt>
                <c:pt idx="286">
                  <c:v>-0.18221919359718505</c:v>
                </c:pt>
                <c:pt idx="287">
                  <c:v>-0.15313248678975377</c:v>
                </c:pt>
                <c:pt idx="288">
                  <c:v>-0.12355384353175849</c:v>
                </c:pt>
                <c:pt idx="289">
                  <c:v>-9.3515767819560044E-2</c:v>
                </c:pt>
                <c:pt idx="290">
                  <c:v>-6.3051438492715828E-2</c:v>
                </c:pt>
                <c:pt idx="291">
                  <c:v>-3.2194597348410126E-2</c:v>
                </c:pt>
                <c:pt idx="292">
                  <c:v>-9.7943885336169057E-4</c:v>
                </c:pt>
                <c:pt idx="293">
                  <c:v>3.0559497861525557E-2</c:v>
                </c:pt>
                <c:pt idx="294">
                  <c:v>6.2387434096420044E-2</c:v>
                </c:pt>
                <c:pt idx="295">
                  <c:v>9.446945320217616E-2</c:v>
                </c:pt>
                <c:pt idx="296">
                  <c:v>0.12677059822338024</c:v>
                </c:pt>
                <c:pt idx="297">
                  <c:v>0.159255965130218</c:v>
                </c:pt>
                <c:pt idx="298">
                  <c:v>0.19189079127135406</c:v>
                </c:pt>
                <c:pt idx="299">
                  <c:v>0.22464053874650333</c:v>
                </c:pt>
                <c:pt idx="300">
                  <c:v>0.25747097246241962</c:v>
                </c:pt>
                <c:pt idx="301">
                  <c:v>0.29034823269901883</c:v>
                </c:pt>
                <c:pt idx="302">
                  <c:v>0.32323890207238443</c:v>
                </c:pt>
                <c:pt idx="303">
                  <c:v>0.35611006683811203</c:v>
                </c:pt>
                <c:pt idx="304">
                  <c:v>0.38892937253114535</c:v>
                </c:pt>
                <c:pt idx="305">
                  <c:v>0.42166507398670011</c:v>
                </c:pt>
                <c:pt idx="306">
                  <c:v>0.45428607983080432</c:v>
                </c:pt>
                <c:pt idx="307">
                  <c:v>0.48676199156810318</c:v>
                </c:pt>
                <c:pt idx="308">
                  <c:v>0.51906313742905485</c:v>
                </c:pt>
                <c:pt idx="309">
                  <c:v>0.55116060116823518</c:v>
                </c:pt>
                <c:pt idx="310">
                  <c:v>0.58302624603049158</c:v>
                </c:pt>
                <c:pt idx="311">
                  <c:v>0.61463273412206088</c:v>
                </c:pt>
                <c:pt idx="312">
                  <c:v>0.64595354143996431</c:v>
                </c:pt>
                <c:pt idx="313">
                  <c:v>0.6769629688249974</c:v>
                </c:pt>
                <c:pt idx="314">
                  <c:v>0.70763614911190342</c:v>
                </c:pt>
                <c:pt idx="315">
                  <c:v>0.73794905075511763</c:v>
                </c:pt>
                <c:pt idx="316">
                  <c:v>0.76787847821002941</c:v>
                </c:pt>
                <c:pt idx="317">
                  <c:v>0.7974020693485312</c:v>
                </c:pt>
                <c:pt idx="318">
                  <c:v>0.82649829018385379</c:v>
                </c:pt>
                <c:pt idx="319">
                  <c:v>0.85514642717380995</c:v>
                </c:pt>
                <c:pt idx="320">
                  <c:v>0.88332657736375186</c:v>
                </c:pt>
                <c:pt idx="321">
                  <c:v>0.9110196366212665</c:v>
                </c:pt>
                <c:pt idx="322">
                  <c:v>0.93820728620400251</c:v>
                </c:pt>
                <c:pt idx="323">
                  <c:v>0.96487197789043899</c:v>
                </c:pt>
                <c:pt idx="324">
                  <c:v>0.99099691789107391</c:v>
                </c:pt>
                <c:pt idx="325">
                  <c:v>1.0165660497446023</c:v>
                </c:pt>
                <c:pt idx="326">
                  <c:v>1.0415640363905119</c:v>
                </c:pt>
                <c:pt idx="327">
                  <c:v>1.0659762415961571</c:v>
                </c:pt>
                <c:pt idx="328">
                  <c:v>1.0897887109031157</c:v>
                </c:pt>
                <c:pt idx="329">
                  <c:v>1.1129881522444443</c:v>
                </c:pt>
                <c:pt idx="330">
                  <c:v>1.1355619163716377</c:v>
                </c:pt>
                <c:pt idx="331">
                  <c:v>1.1574979772176093</c:v>
                </c:pt>
                <c:pt idx="332">
                  <c:v>1.1787849123099894</c:v>
                </c:pt>
                <c:pt idx="333">
                  <c:v>1.1994118833376</c:v>
                </c:pt>
                <c:pt idx="334">
                  <c:v>1.2193686169620208</c:v>
                </c:pt>
                <c:pt idx="335">
                  <c:v>1.2386453859559314</c:v>
                </c:pt>
                <c:pt idx="336">
                  <c:v>1.2572329907402484</c:v>
                </c:pt>
                <c:pt idx="337">
                  <c:v>1.2751227413831425</c:v>
                </c:pt>
                <c:pt idx="338">
                  <c:v>1.2923064401156659</c:v>
                </c:pt>
                <c:pt idx="339">
                  <c:v>1.3087763644111212</c:v>
                </c:pt>
                <c:pt idx="340">
                  <c:v>1.3245252506682843</c:v>
                </c:pt>
                <c:pt idx="341">
                  <c:v>1.3395462785322396</c:v>
                </c:pt>
                <c:pt idx="342">
                  <c:v>1.353833055880882</c:v>
                </c:pt>
                <c:pt idx="343">
                  <c:v>1.3673796044999487</c:v>
                </c:pt>
                <c:pt idx="344">
                  <c:v>1.3801803464649236</c:v>
                </c:pt>
                <c:pt idx="345">
                  <c:v>1.3922300912440944</c:v>
                </c:pt>
                <c:pt idx="346">
                  <c:v>1.4035240235335449</c:v>
                </c:pt>
                <c:pt idx="347">
                  <c:v>1.4140576918318077</c:v>
                </c:pt>
                <c:pt idx="348">
                  <c:v>1.4238269977593272</c:v>
                </c:pt>
                <c:pt idx="349">
                  <c:v>1.432828186125702</c:v>
                </c:pt>
                <c:pt idx="350">
                  <c:v>1.4410578357458814</c:v>
                </c:pt>
                <c:pt idx="351">
                  <c:v>1.4485128510050798</c:v>
                </c:pt>
                <c:pt idx="352">
                  <c:v>1.4551904541710083</c:v>
                </c:pt>
                <c:pt idx="353">
                  <c:v>1.4610881784512708</c:v>
                </c:pt>
                <c:pt idx="354">
                  <c:v>1.4662038617931552</c:v>
                </c:pt>
                <c:pt idx="355">
                  <c:v>1.4705356414227679</c:v>
                </c:pt>
                <c:pt idx="356">
                  <c:v>1.4740819491203221</c:v>
                </c:pt>
                <c:pt idx="357">
                  <c:v>1.4768415072284731</c:v>
                </c:pt>
                <c:pt idx="358">
                  <c:v>1.4788133253908049</c:v>
                </c:pt>
                <c:pt idx="359">
                  <c:v>1.4799966980179322</c:v>
                </c:pt>
                <c:pt idx="360">
                  <c:v>1.4803912024791273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A-4C24-82E4-6981232FC7EB}"/>
            </c:ext>
          </c:extLst>
        </c:ser>
        <c:ser>
          <c:idx val="0"/>
          <c:order val="1"/>
          <c:tx>
            <c:strRef>
              <c:f>'Piston vel,acc,force etc'!$O$2</c:f>
              <c:strCache>
                <c:ptCount val="1"/>
                <c:pt idx="0">
                  <c:v>First Order (simplified)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etc'!$O$4:$O$364</c:f>
              <c:numCache>
                <c:formatCode>General</c:formatCode>
                <c:ptCount val="361"/>
                <c:pt idx="0">
                  <c:v>0.99355114260344091</c:v>
                </c:pt>
                <c:pt idx="1">
                  <c:v>0.9933998199520494</c:v>
                </c:pt>
                <c:pt idx="2">
                  <c:v>0.99294589809222034</c:v>
                </c:pt>
                <c:pt idx="3">
                  <c:v>0.99218951529294952</c:v>
                </c:pt>
                <c:pt idx="4">
                  <c:v>0.9911309019557647</c:v>
                </c:pt>
                <c:pt idx="5">
                  <c:v>0.98977038054454369</c:v>
                </c:pt>
                <c:pt idx="6">
                  <c:v>0.98810836548728775</c:v>
                </c:pt>
                <c:pt idx="7">
                  <c:v>0.98614536304988365</c:v>
                </c:pt>
                <c:pt idx="8">
                  <c:v>0.98388197118189002</c:v>
                </c:pt>
                <c:pt idx="9">
                  <c:v>0.98131887933439566</c:v>
                </c:pt>
                <c:pt idx="10">
                  <c:v>0.97845686825000655</c:v>
                </c:pt>
                <c:pt idx="11">
                  <c:v>0.97529680972502408</c:v>
                </c:pt>
                <c:pt idx="12">
                  <c:v>0.97183966634388708</c:v>
                </c:pt>
                <c:pt idx="13">
                  <c:v>0.96808649118595924</c:v>
                </c:pt>
                <c:pt idx="14">
                  <c:v>0.96403842750475188</c:v>
                </c:pt>
                <c:pt idx="15">
                  <c:v>0.95969670837967669</c:v>
                </c:pt>
                <c:pt idx="16">
                  <c:v>0.95506265634043819</c:v>
                </c:pt>
                <c:pt idx="17">
                  <c:v>0.95013768296417866</c:v>
                </c:pt>
                <c:pt idx="18">
                  <c:v>0.94492328844549778</c:v>
                </c:pt>
                <c:pt idx="19">
                  <c:v>0.93942106113947921</c:v>
                </c:pt>
                <c:pt idx="20">
                  <c:v>0.93363267707786124</c:v>
                </c:pt>
                <c:pt idx="21">
                  <c:v>0.92755989945850248</c:v>
                </c:pt>
                <c:pt idx="22">
                  <c:v>0.92120457810829426</c:v>
                </c:pt>
                <c:pt idx="23">
                  <c:v>0.91456864891968503</c:v>
                </c:pt>
                <c:pt idx="24">
                  <c:v>0.90765413326098954</c:v>
                </c:pt>
                <c:pt idx="25">
                  <c:v>0.90046313736065953</c:v>
                </c:pt>
                <c:pt idx="26">
                  <c:v>0.89299785166570744</c:v>
                </c:pt>
                <c:pt idx="27">
                  <c:v>0.88526055017447336</c:v>
                </c:pt>
                <c:pt idx="28">
                  <c:v>0.87725358974394474</c:v>
                </c:pt>
                <c:pt idx="29">
                  <c:v>0.86897940937183349</c:v>
                </c:pt>
                <c:pt idx="30">
                  <c:v>0.86044052945363536</c:v>
                </c:pt>
                <c:pt idx="31">
                  <c:v>0.85163955101489097</c:v>
                </c:pt>
                <c:pt idx="32">
                  <c:v>0.84257915491888979</c:v>
                </c:pt>
                <c:pt idx="33">
                  <c:v>0.83326210105005283</c:v>
                </c:pt>
                <c:pt idx="34">
                  <c:v>0.82369122747324475</c:v>
                </c:pt>
                <c:pt idx="35">
                  <c:v>0.81386944956927221</c:v>
                </c:pt>
                <c:pt idx="36">
                  <c:v>0.80379975914683066</c:v>
                </c:pt>
                <c:pt idx="37">
                  <c:v>0.79348522353116957</c:v>
                </c:pt>
                <c:pt idx="38">
                  <c:v>0.78292898462975713</c:v>
                </c:pt>
                <c:pt idx="39">
                  <c:v>0.77213425797522306</c:v>
                </c:pt>
                <c:pt idx="40">
                  <c:v>0.76110433174587722</c:v>
                </c:pt>
                <c:pt idx="41">
                  <c:v>0.74984256576409847</c:v>
                </c:pt>
                <c:pt idx="42">
                  <c:v>0.73835239047289969</c:v>
                </c:pt>
                <c:pt idx="43">
                  <c:v>0.72663730589098274</c:v>
                </c:pt>
                <c:pt idx="44">
                  <c:v>0.71470088054659797</c:v>
                </c:pt>
                <c:pt idx="45">
                  <c:v>0.7025467503905356</c:v>
                </c:pt>
                <c:pt idx="46">
                  <c:v>0.69017861768858102</c:v>
                </c:pt>
                <c:pt idx="47">
                  <c:v>0.67760024989376821</c:v>
                </c:pt>
                <c:pt idx="48">
                  <c:v>0.66481547849877687</c:v>
                </c:pt>
                <c:pt idx="49">
                  <c:v>0.65182819786882251</c:v>
                </c:pt>
                <c:pt idx="50">
                  <c:v>0.63864236405539576</c:v>
                </c:pt>
                <c:pt idx="51">
                  <c:v>0.62526199359121026</c:v>
                </c:pt>
                <c:pt idx="52">
                  <c:v>0.61169116226672793</c:v>
                </c:pt>
                <c:pt idx="53">
                  <c:v>0.59793400388863394</c:v>
                </c:pt>
                <c:pt idx="54">
                  <c:v>0.58399470902063855</c:v>
                </c:pt>
                <c:pt idx="55">
                  <c:v>0.56987752370699174</c:v>
                </c:pt>
                <c:pt idx="56">
                  <c:v>0.55558674817909615</c:v>
                </c:pt>
                <c:pt idx="57">
                  <c:v>0.54112673554561563</c:v>
                </c:pt>
                <c:pt idx="58">
                  <c:v>0.52650189046647544</c:v>
                </c:pt>
                <c:pt idx="59">
                  <c:v>0.51171666781116087</c:v>
                </c:pt>
                <c:pt idx="60">
                  <c:v>0.49677557130172056</c:v>
                </c:pt>
                <c:pt idx="61">
                  <c:v>0.48168315214088853</c:v>
                </c:pt>
                <c:pt idx="62">
                  <c:v>0.46644400762574489</c:v>
                </c:pt>
                <c:pt idx="63">
                  <c:v>0.45106277974733389</c:v>
                </c:pt>
                <c:pt idx="64">
                  <c:v>0.43554415377666861</c:v>
                </c:pt>
                <c:pt idx="65">
                  <c:v>0.41989285683755195</c:v>
                </c:pt>
                <c:pt idx="66">
                  <c:v>0.40411365646664926</c:v>
                </c:pt>
                <c:pt idx="67">
                  <c:v>0.38821135916124977</c:v>
                </c:pt>
                <c:pt idx="68">
                  <c:v>0.37219080891516199</c:v>
                </c:pt>
                <c:pt idx="69">
                  <c:v>0.3560568857431855</c:v>
                </c:pt>
                <c:pt idx="70">
                  <c:v>0.3398145041946109</c:v>
                </c:pt>
                <c:pt idx="71">
                  <c:v>0.32346861185620163</c:v>
                </c:pt>
                <c:pt idx="72">
                  <c:v>0.30702418784511015</c:v>
                </c:pt>
                <c:pt idx="73">
                  <c:v>0.29048624129219097</c:v>
                </c:pt>
                <c:pt idx="74">
                  <c:v>0.2738598098161707</c:v>
                </c:pt>
                <c:pt idx="75">
                  <c:v>0.25714995798914098</c:v>
                </c:pt>
                <c:pt idx="76">
                  <c:v>0.24036177579384016</c:v>
                </c:pt>
                <c:pt idx="77">
                  <c:v>0.22350037707319573</c:v>
                </c:pt>
                <c:pt idx="78">
                  <c:v>0.20657089797259823</c:v>
                </c:pt>
                <c:pt idx="79">
                  <c:v>0.18957849537538088</c:v>
                </c:pt>
                <c:pt idx="80">
                  <c:v>0.17252834533198402</c:v>
                </c:pt>
                <c:pt idx="81">
                  <c:v>0.15542564148327948</c:v>
                </c:pt>
                <c:pt idx="82">
                  <c:v>0.1382755934785371</c:v>
                </c:pt>
                <c:pt idx="83">
                  <c:v>0.12108342538851541</c:v>
                </c:pt>
                <c:pt idx="84">
                  <c:v>0.1038543741141589</c:v>
                </c:pt>
                <c:pt idx="85">
                  <c:v>8.6593687791387305E-2</c:v>
                </c:pt>
                <c:pt idx="86">
                  <c:v>6.9306624192462557E-2</c:v>
                </c:pt>
                <c:pt idx="87">
                  <c:v>5.199844912442067E-2</c:v>
                </c:pt>
                <c:pt idx="88">
                  <c:v>3.4674434825054966E-2</c:v>
                </c:pt>
                <c:pt idx="89">
                  <c:v>1.7339858356942767E-2</c:v>
                </c:pt>
                <c:pt idx="90">
                  <c:v>6.0862382361664976E-17</c:v>
                </c:pt>
                <c:pt idx="91">
                  <c:v>-1.7339858356942649E-2</c:v>
                </c:pt>
                <c:pt idx="92">
                  <c:v>-3.4674434825054841E-2</c:v>
                </c:pt>
                <c:pt idx="93">
                  <c:v>-5.1998449124420539E-2</c:v>
                </c:pt>
                <c:pt idx="94">
                  <c:v>-6.9306624192462654E-2</c:v>
                </c:pt>
                <c:pt idx="95">
                  <c:v>-8.6593687791387403E-2</c:v>
                </c:pt>
                <c:pt idx="96">
                  <c:v>-0.103854374114159</c:v>
                </c:pt>
                <c:pt idx="97">
                  <c:v>-0.12108342538851528</c:v>
                </c:pt>
                <c:pt idx="98">
                  <c:v>-0.13827559347853696</c:v>
                </c:pt>
                <c:pt idx="99">
                  <c:v>-0.15542564148327936</c:v>
                </c:pt>
                <c:pt idx="100">
                  <c:v>-0.17252834533198391</c:v>
                </c:pt>
                <c:pt idx="101">
                  <c:v>-0.18957849537538077</c:v>
                </c:pt>
                <c:pt idx="102">
                  <c:v>-0.20657089797259814</c:v>
                </c:pt>
                <c:pt idx="103">
                  <c:v>-0.22350037707319584</c:v>
                </c:pt>
                <c:pt idx="104">
                  <c:v>-0.24036177579384027</c:v>
                </c:pt>
                <c:pt idx="105">
                  <c:v>-0.25714995798914109</c:v>
                </c:pt>
                <c:pt idx="106">
                  <c:v>-0.27385980981617059</c:v>
                </c:pt>
                <c:pt idx="107">
                  <c:v>-0.29048624129219086</c:v>
                </c:pt>
                <c:pt idx="108">
                  <c:v>-0.30702418784511004</c:v>
                </c:pt>
                <c:pt idx="109">
                  <c:v>-0.32346861185620157</c:v>
                </c:pt>
                <c:pt idx="110">
                  <c:v>-0.33981450419461079</c:v>
                </c:pt>
                <c:pt idx="111">
                  <c:v>-0.35605688574318534</c:v>
                </c:pt>
                <c:pt idx="112">
                  <c:v>-0.37219080891516204</c:v>
                </c:pt>
                <c:pt idx="113">
                  <c:v>-0.38821135916124982</c:v>
                </c:pt>
                <c:pt idx="114">
                  <c:v>-0.40411365646664926</c:v>
                </c:pt>
                <c:pt idx="115">
                  <c:v>-0.4198928568375519</c:v>
                </c:pt>
                <c:pt idx="116">
                  <c:v>-0.43554415377666872</c:v>
                </c:pt>
                <c:pt idx="117">
                  <c:v>-0.45106277974733378</c:v>
                </c:pt>
                <c:pt idx="118">
                  <c:v>-0.46644400762574495</c:v>
                </c:pt>
                <c:pt idx="119">
                  <c:v>-0.48168315214088842</c:v>
                </c:pt>
                <c:pt idx="120">
                  <c:v>-0.49677557130172023</c:v>
                </c:pt>
                <c:pt idx="121">
                  <c:v>-0.51171666781116099</c:v>
                </c:pt>
                <c:pt idx="122">
                  <c:v>-0.52650189046647533</c:v>
                </c:pt>
                <c:pt idx="123">
                  <c:v>-0.54112673554561563</c:v>
                </c:pt>
                <c:pt idx="124">
                  <c:v>-0.55558674817909603</c:v>
                </c:pt>
                <c:pt idx="125">
                  <c:v>-0.56987752370699174</c:v>
                </c:pt>
                <c:pt idx="126">
                  <c:v>-0.58399470902063844</c:v>
                </c:pt>
                <c:pt idx="127">
                  <c:v>-0.59793400388863394</c:v>
                </c:pt>
                <c:pt idx="128">
                  <c:v>-0.61169116226672793</c:v>
                </c:pt>
                <c:pt idx="129">
                  <c:v>-0.62526199359121004</c:v>
                </c:pt>
                <c:pt idx="130">
                  <c:v>-0.63864236405539576</c:v>
                </c:pt>
                <c:pt idx="131">
                  <c:v>-0.6518281978688224</c:v>
                </c:pt>
                <c:pt idx="132">
                  <c:v>-0.66481547849877687</c:v>
                </c:pt>
                <c:pt idx="133">
                  <c:v>-0.67760024989376821</c:v>
                </c:pt>
                <c:pt idx="134">
                  <c:v>-0.69017861768858113</c:v>
                </c:pt>
                <c:pt idx="135">
                  <c:v>-0.70254675039053549</c:v>
                </c:pt>
                <c:pt idx="136">
                  <c:v>-0.71470088054659797</c:v>
                </c:pt>
                <c:pt idx="137">
                  <c:v>-0.72663730589098274</c:v>
                </c:pt>
                <c:pt idx="138">
                  <c:v>-0.73835239047289947</c:v>
                </c:pt>
                <c:pt idx="139">
                  <c:v>-0.74984256576409847</c:v>
                </c:pt>
                <c:pt idx="140">
                  <c:v>-0.76110433174587711</c:v>
                </c:pt>
                <c:pt idx="141">
                  <c:v>-0.77213425797522306</c:v>
                </c:pt>
                <c:pt idx="142">
                  <c:v>-0.78292898462975713</c:v>
                </c:pt>
                <c:pt idx="143">
                  <c:v>-0.79348522353116968</c:v>
                </c:pt>
                <c:pt idx="144">
                  <c:v>-0.80379975914683044</c:v>
                </c:pt>
                <c:pt idx="145">
                  <c:v>-0.81386944956927232</c:v>
                </c:pt>
                <c:pt idx="146">
                  <c:v>-0.82369122747324475</c:v>
                </c:pt>
                <c:pt idx="147">
                  <c:v>-0.83326210105005272</c:v>
                </c:pt>
                <c:pt idx="148">
                  <c:v>-0.84257915491888979</c:v>
                </c:pt>
                <c:pt idx="149">
                  <c:v>-0.85163955101489086</c:v>
                </c:pt>
                <c:pt idx="150">
                  <c:v>-0.86044052945363536</c:v>
                </c:pt>
                <c:pt idx="151">
                  <c:v>-0.86897940937183349</c:v>
                </c:pt>
                <c:pt idx="152">
                  <c:v>-0.87725358974394474</c:v>
                </c:pt>
                <c:pt idx="153">
                  <c:v>-0.88526055017447325</c:v>
                </c:pt>
                <c:pt idx="154">
                  <c:v>-0.89299785166570744</c:v>
                </c:pt>
                <c:pt idx="155">
                  <c:v>-0.90046313736065953</c:v>
                </c:pt>
                <c:pt idx="156">
                  <c:v>-0.90765413326098932</c:v>
                </c:pt>
                <c:pt idx="157">
                  <c:v>-0.91456864891968503</c:v>
                </c:pt>
                <c:pt idx="158">
                  <c:v>-0.92120457810829415</c:v>
                </c:pt>
                <c:pt idx="159">
                  <c:v>-0.92755989945850248</c:v>
                </c:pt>
                <c:pt idx="160">
                  <c:v>-0.93363267707786113</c:v>
                </c:pt>
                <c:pt idx="161">
                  <c:v>-0.93942106113947921</c:v>
                </c:pt>
                <c:pt idx="162">
                  <c:v>-0.94492328844549778</c:v>
                </c:pt>
                <c:pt idx="163">
                  <c:v>-0.95013768296417878</c:v>
                </c:pt>
                <c:pt idx="164">
                  <c:v>-0.95506265634043819</c:v>
                </c:pt>
                <c:pt idx="165">
                  <c:v>-0.95969670837967647</c:v>
                </c:pt>
                <c:pt idx="166">
                  <c:v>-0.96403842750475188</c:v>
                </c:pt>
                <c:pt idx="167">
                  <c:v>-0.96808649118595913</c:v>
                </c:pt>
                <c:pt idx="168">
                  <c:v>-0.97183966634388708</c:v>
                </c:pt>
                <c:pt idx="169">
                  <c:v>-0.97529680972502408</c:v>
                </c:pt>
                <c:pt idx="170">
                  <c:v>-0.97845686825000655</c:v>
                </c:pt>
                <c:pt idx="171">
                  <c:v>-0.98131887933439554</c:v>
                </c:pt>
                <c:pt idx="172">
                  <c:v>-0.98388197118189002</c:v>
                </c:pt>
                <c:pt idx="173">
                  <c:v>-0.98614536304988365</c:v>
                </c:pt>
                <c:pt idx="174">
                  <c:v>-0.98810836548728775</c:v>
                </c:pt>
                <c:pt idx="175">
                  <c:v>-0.98977038054454369</c:v>
                </c:pt>
                <c:pt idx="176">
                  <c:v>-0.9911309019557647</c:v>
                </c:pt>
                <c:pt idx="177">
                  <c:v>-0.99218951529294952</c:v>
                </c:pt>
                <c:pt idx="178">
                  <c:v>-0.99294589809222034</c:v>
                </c:pt>
                <c:pt idx="179">
                  <c:v>-0.9933998199520494</c:v>
                </c:pt>
                <c:pt idx="180">
                  <c:v>-0.99355114260344091</c:v>
                </c:pt>
                <c:pt idx="181">
                  <c:v>-0.9933998199520494</c:v>
                </c:pt>
                <c:pt idx="182">
                  <c:v>-0.99294589809222034</c:v>
                </c:pt>
                <c:pt idx="183">
                  <c:v>-0.99218951529294952</c:v>
                </c:pt>
                <c:pt idx="184">
                  <c:v>-0.9911309019557647</c:v>
                </c:pt>
                <c:pt idx="185">
                  <c:v>-0.98977038054454369</c:v>
                </c:pt>
                <c:pt idx="186">
                  <c:v>-0.98810836548728775</c:v>
                </c:pt>
                <c:pt idx="187">
                  <c:v>-0.98614536304988376</c:v>
                </c:pt>
                <c:pt idx="188">
                  <c:v>-0.98388197118188991</c:v>
                </c:pt>
                <c:pt idx="189">
                  <c:v>-0.98131887933439566</c:v>
                </c:pt>
                <c:pt idx="190">
                  <c:v>-0.97845686825000655</c:v>
                </c:pt>
                <c:pt idx="191">
                  <c:v>-0.97529680972502408</c:v>
                </c:pt>
                <c:pt idx="192">
                  <c:v>-0.97183966634388697</c:v>
                </c:pt>
                <c:pt idx="193">
                  <c:v>-0.96808649118595924</c:v>
                </c:pt>
                <c:pt idx="194">
                  <c:v>-0.96403842750475188</c:v>
                </c:pt>
                <c:pt idx="195">
                  <c:v>-0.95969670837967669</c:v>
                </c:pt>
                <c:pt idx="196">
                  <c:v>-0.95506265634043819</c:v>
                </c:pt>
                <c:pt idx="197">
                  <c:v>-0.95013768296417866</c:v>
                </c:pt>
                <c:pt idx="198">
                  <c:v>-0.94492328844549789</c:v>
                </c:pt>
                <c:pt idx="199">
                  <c:v>-0.9394210611394791</c:v>
                </c:pt>
                <c:pt idx="200">
                  <c:v>-0.93363267707786124</c:v>
                </c:pt>
                <c:pt idx="201">
                  <c:v>-0.92755989945850248</c:v>
                </c:pt>
                <c:pt idx="202">
                  <c:v>-0.92120457810829426</c:v>
                </c:pt>
                <c:pt idx="203">
                  <c:v>-0.91456864891968503</c:v>
                </c:pt>
                <c:pt idx="204">
                  <c:v>-0.90765413326098954</c:v>
                </c:pt>
                <c:pt idx="205">
                  <c:v>-0.90046313736065964</c:v>
                </c:pt>
                <c:pt idx="206">
                  <c:v>-0.89299785166570733</c:v>
                </c:pt>
                <c:pt idx="207">
                  <c:v>-0.88526055017447336</c:v>
                </c:pt>
                <c:pt idx="208">
                  <c:v>-0.87725358974394463</c:v>
                </c:pt>
                <c:pt idx="209">
                  <c:v>-0.8689794093718336</c:v>
                </c:pt>
                <c:pt idx="210">
                  <c:v>-0.86044052945363525</c:v>
                </c:pt>
                <c:pt idx="211">
                  <c:v>-0.85163955101489097</c:v>
                </c:pt>
                <c:pt idx="212">
                  <c:v>-0.84257915491888979</c:v>
                </c:pt>
                <c:pt idx="213">
                  <c:v>-0.83326210105005283</c:v>
                </c:pt>
                <c:pt idx="214">
                  <c:v>-0.82369122747324497</c:v>
                </c:pt>
                <c:pt idx="215">
                  <c:v>-0.81386944956927221</c:v>
                </c:pt>
                <c:pt idx="216">
                  <c:v>-0.80379975914683077</c:v>
                </c:pt>
                <c:pt idx="217">
                  <c:v>-0.79348522353116957</c:v>
                </c:pt>
                <c:pt idx="218">
                  <c:v>-0.78292898462975724</c:v>
                </c:pt>
                <c:pt idx="219">
                  <c:v>-0.77213425797522295</c:v>
                </c:pt>
                <c:pt idx="220">
                  <c:v>-0.76110433174587722</c:v>
                </c:pt>
                <c:pt idx="221">
                  <c:v>-0.74984256576409858</c:v>
                </c:pt>
                <c:pt idx="222">
                  <c:v>-0.73835239047289969</c:v>
                </c:pt>
                <c:pt idx="223">
                  <c:v>-0.72663730589098297</c:v>
                </c:pt>
                <c:pt idx="224">
                  <c:v>-0.71470088054659786</c:v>
                </c:pt>
                <c:pt idx="225">
                  <c:v>-0.70254675039053571</c:v>
                </c:pt>
                <c:pt idx="226">
                  <c:v>-0.69017861768858102</c:v>
                </c:pt>
                <c:pt idx="227">
                  <c:v>-0.67760024989376832</c:v>
                </c:pt>
                <c:pt idx="228">
                  <c:v>-0.66481547849877676</c:v>
                </c:pt>
                <c:pt idx="229">
                  <c:v>-0.65182819786882251</c:v>
                </c:pt>
                <c:pt idx="230">
                  <c:v>-0.63864236405539587</c:v>
                </c:pt>
                <c:pt idx="231">
                  <c:v>-0.6252619935912106</c:v>
                </c:pt>
                <c:pt idx="232">
                  <c:v>-0.61169116226672771</c:v>
                </c:pt>
                <c:pt idx="233">
                  <c:v>-0.59793400388863371</c:v>
                </c:pt>
                <c:pt idx="234">
                  <c:v>-0.58399470902063866</c:v>
                </c:pt>
                <c:pt idx="235">
                  <c:v>-0.56987752370699196</c:v>
                </c:pt>
                <c:pt idx="236">
                  <c:v>-0.55558674817909592</c:v>
                </c:pt>
                <c:pt idx="237">
                  <c:v>-0.54112673554561563</c:v>
                </c:pt>
                <c:pt idx="238">
                  <c:v>-0.52650189046647555</c:v>
                </c:pt>
                <c:pt idx="239">
                  <c:v>-0.51171666781116121</c:v>
                </c:pt>
                <c:pt idx="240">
                  <c:v>-0.4967755713017209</c:v>
                </c:pt>
                <c:pt idx="241">
                  <c:v>-0.48168315214088825</c:v>
                </c:pt>
                <c:pt idx="242">
                  <c:v>-0.46644400762574478</c:v>
                </c:pt>
                <c:pt idx="243">
                  <c:v>-0.451062779747334</c:v>
                </c:pt>
                <c:pt idx="244">
                  <c:v>-0.43554415377666894</c:v>
                </c:pt>
                <c:pt idx="245">
                  <c:v>-0.41989285683755173</c:v>
                </c:pt>
                <c:pt idx="246">
                  <c:v>-0.40411365646664915</c:v>
                </c:pt>
                <c:pt idx="247">
                  <c:v>-0.38821135916124988</c:v>
                </c:pt>
                <c:pt idx="248">
                  <c:v>-0.37219080891516226</c:v>
                </c:pt>
                <c:pt idx="249">
                  <c:v>-0.35605688574318578</c:v>
                </c:pt>
                <c:pt idx="250">
                  <c:v>-0.33981450419461062</c:v>
                </c:pt>
                <c:pt idx="251">
                  <c:v>-0.32346861185620157</c:v>
                </c:pt>
                <c:pt idx="252">
                  <c:v>-0.30702418784511026</c:v>
                </c:pt>
                <c:pt idx="253">
                  <c:v>-0.29048624129219131</c:v>
                </c:pt>
                <c:pt idx="254">
                  <c:v>-0.27385980981617047</c:v>
                </c:pt>
                <c:pt idx="255">
                  <c:v>-0.25714995798914086</c:v>
                </c:pt>
                <c:pt idx="256">
                  <c:v>-0.24036177579384027</c:v>
                </c:pt>
                <c:pt idx="257">
                  <c:v>-0.22350037707319606</c:v>
                </c:pt>
                <c:pt idx="258">
                  <c:v>-0.20657089797259856</c:v>
                </c:pt>
                <c:pt idx="259">
                  <c:v>-0.1895784953753806</c:v>
                </c:pt>
                <c:pt idx="260">
                  <c:v>-0.17252834533198394</c:v>
                </c:pt>
                <c:pt idx="261">
                  <c:v>-0.15542564148327959</c:v>
                </c:pt>
                <c:pt idx="262">
                  <c:v>-0.13827559347853746</c:v>
                </c:pt>
                <c:pt idx="263">
                  <c:v>-0.12108342538851509</c:v>
                </c:pt>
                <c:pt idx="264">
                  <c:v>-0.10385437411415881</c:v>
                </c:pt>
                <c:pt idx="265">
                  <c:v>-8.6593687791387416E-2</c:v>
                </c:pt>
                <c:pt idx="266">
                  <c:v>-6.930662419246289E-2</c:v>
                </c:pt>
                <c:pt idx="267">
                  <c:v>-5.1998449124421003E-2</c:v>
                </c:pt>
                <c:pt idx="268">
                  <c:v>-3.4674434825054647E-2</c:v>
                </c:pt>
                <c:pt idx="269">
                  <c:v>-1.7339858356942666E-2</c:v>
                </c:pt>
                <c:pt idx="270">
                  <c:v>-1.8258714708499494E-16</c:v>
                </c:pt>
                <c:pt idx="271">
                  <c:v>1.7339858356942302E-2</c:v>
                </c:pt>
                <c:pt idx="272">
                  <c:v>3.4674434825055167E-2</c:v>
                </c:pt>
                <c:pt idx="273">
                  <c:v>5.199844912442065E-2</c:v>
                </c:pt>
                <c:pt idx="274">
                  <c:v>6.9306624192462543E-2</c:v>
                </c:pt>
                <c:pt idx="275">
                  <c:v>8.6593687791387056E-2</c:v>
                </c:pt>
                <c:pt idx="276">
                  <c:v>0.10385437411415843</c:v>
                </c:pt>
                <c:pt idx="277">
                  <c:v>0.1210834253885156</c:v>
                </c:pt>
                <c:pt idx="278">
                  <c:v>0.1382755934785371</c:v>
                </c:pt>
                <c:pt idx="279">
                  <c:v>0.15542564148327923</c:v>
                </c:pt>
                <c:pt idx="280">
                  <c:v>0.17252834533198358</c:v>
                </c:pt>
                <c:pt idx="281">
                  <c:v>0.18957849537538107</c:v>
                </c:pt>
                <c:pt idx="282">
                  <c:v>0.2065708979725982</c:v>
                </c:pt>
                <c:pt idx="283">
                  <c:v>0.22350037707319573</c:v>
                </c:pt>
                <c:pt idx="284">
                  <c:v>0.24036177579383994</c:v>
                </c:pt>
                <c:pt idx="285">
                  <c:v>0.25714995798914053</c:v>
                </c:pt>
                <c:pt idx="286">
                  <c:v>0.27385980981617097</c:v>
                </c:pt>
                <c:pt idx="287">
                  <c:v>0.29048624129219092</c:v>
                </c:pt>
                <c:pt idx="288">
                  <c:v>0.30702418784510987</c:v>
                </c:pt>
                <c:pt idx="289">
                  <c:v>0.32346861185620118</c:v>
                </c:pt>
                <c:pt idx="290">
                  <c:v>0.33981450419461101</c:v>
                </c:pt>
                <c:pt idx="291">
                  <c:v>0.3560568857431855</c:v>
                </c:pt>
                <c:pt idx="292">
                  <c:v>0.37219080891516199</c:v>
                </c:pt>
                <c:pt idx="293">
                  <c:v>0.3882113591612496</c:v>
                </c:pt>
                <c:pt idx="294">
                  <c:v>0.40411365646664876</c:v>
                </c:pt>
                <c:pt idx="295">
                  <c:v>0.41989285683755218</c:v>
                </c:pt>
                <c:pt idx="296">
                  <c:v>0.43554415377666855</c:v>
                </c:pt>
                <c:pt idx="297">
                  <c:v>0.45106277974733372</c:v>
                </c:pt>
                <c:pt idx="298">
                  <c:v>0.46644400762574451</c:v>
                </c:pt>
                <c:pt idx="299">
                  <c:v>0.48168315214088875</c:v>
                </c:pt>
                <c:pt idx="300">
                  <c:v>0.49677557130172056</c:v>
                </c:pt>
                <c:pt idx="301">
                  <c:v>0.51171666781116087</c:v>
                </c:pt>
                <c:pt idx="302">
                  <c:v>0.52650189046647522</c:v>
                </c:pt>
                <c:pt idx="303">
                  <c:v>0.54112673554561519</c:v>
                </c:pt>
                <c:pt idx="304">
                  <c:v>0.55558674817909637</c:v>
                </c:pt>
                <c:pt idx="305">
                  <c:v>0.56987752370699163</c:v>
                </c:pt>
                <c:pt idx="306">
                  <c:v>0.58399470902063821</c:v>
                </c:pt>
                <c:pt idx="307">
                  <c:v>0.59793400388863349</c:v>
                </c:pt>
                <c:pt idx="308">
                  <c:v>0.61169116226672815</c:v>
                </c:pt>
                <c:pt idx="309">
                  <c:v>0.62526199359121026</c:v>
                </c:pt>
                <c:pt idx="310">
                  <c:v>0.63864236405539565</c:v>
                </c:pt>
                <c:pt idx="311">
                  <c:v>0.65182819786882229</c:v>
                </c:pt>
                <c:pt idx="312">
                  <c:v>0.66481547849877642</c:v>
                </c:pt>
                <c:pt idx="313">
                  <c:v>0.67760024989376832</c:v>
                </c:pt>
                <c:pt idx="314">
                  <c:v>0.69017861768858102</c:v>
                </c:pt>
                <c:pt idx="315">
                  <c:v>0.70254675039053538</c:v>
                </c:pt>
                <c:pt idx="316">
                  <c:v>0.71470088054659764</c:v>
                </c:pt>
                <c:pt idx="317">
                  <c:v>0.72663730589098308</c:v>
                </c:pt>
                <c:pt idx="318">
                  <c:v>0.73835239047289969</c:v>
                </c:pt>
                <c:pt idx="319">
                  <c:v>0.74984256576409836</c:v>
                </c:pt>
                <c:pt idx="320">
                  <c:v>0.76110433174587699</c:v>
                </c:pt>
                <c:pt idx="321">
                  <c:v>0.77213425797522273</c:v>
                </c:pt>
                <c:pt idx="322">
                  <c:v>0.78292898462975724</c:v>
                </c:pt>
                <c:pt idx="323">
                  <c:v>0.79348522353116957</c:v>
                </c:pt>
                <c:pt idx="324">
                  <c:v>0.80379975914683044</c:v>
                </c:pt>
                <c:pt idx="325">
                  <c:v>0.8138694495692721</c:v>
                </c:pt>
                <c:pt idx="326">
                  <c:v>0.82369122747324497</c:v>
                </c:pt>
                <c:pt idx="327">
                  <c:v>0.83326210105005283</c:v>
                </c:pt>
                <c:pt idx="328">
                  <c:v>0.84257915491888979</c:v>
                </c:pt>
                <c:pt idx="329">
                  <c:v>0.85163955101489075</c:v>
                </c:pt>
                <c:pt idx="330">
                  <c:v>0.86044052945363503</c:v>
                </c:pt>
                <c:pt idx="331">
                  <c:v>0.8689794093718336</c:v>
                </c:pt>
                <c:pt idx="332">
                  <c:v>0.87725358974394463</c:v>
                </c:pt>
                <c:pt idx="333">
                  <c:v>0.88526055017447325</c:v>
                </c:pt>
                <c:pt idx="334">
                  <c:v>0.89299785166570722</c:v>
                </c:pt>
                <c:pt idx="335">
                  <c:v>0.90046313736065964</c:v>
                </c:pt>
                <c:pt idx="336">
                  <c:v>0.90765413326098965</c:v>
                </c:pt>
                <c:pt idx="337">
                  <c:v>0.91456864891968492</c:v>
                </c:pt>
                <c:pt idx="338">
                  <c:v>0.92120457810829415</c:v>
                </c:pt>
                <c:pt idx="339">
                  <c:v>0.92755989945850226</c:v>
                </c:pt>
                <c:pt idx="340">
                  <c:v>0.93363267707786124</c:v>
                </c:pt>
                <c:pt idx="341">
                  <c:v>0.93942106113947921</c:v>
                </c:pt>
                <c:pt idx="342">
                  <c:v>0.94492328844549778</c:v>
                </c:pt>
                <c:pt idx="343">
                  <c:v>0.95013768296417855</c:v>
                </c:pt>
                <c:pt idx="344">
                  <c:v>0.95506265634043819</c:v>
                </c:pt>
                <c:pt idx="345">
                  <c:v>0.95969670837967669</c:v>
                </c:pt>
                <c:pt idx="346">
                  <c:v>0.96403842750475188</c:v>
                </c:pt>
                <c:pt idx="347">
                  <c:v>0.96808649118595913</c:v>
                </c:pt>
                <c:pt idx="348">
                  <c:v>0.97183966634388697</c:v>
                </c:pt>
                <c:pt idx="349">
                  <c:v>0.97529680972502408</c:v>
                </c:pt>
                <c:pt idx="350">
                  <c:v>0.97845686825000655</c:v>
                </c:pt>
                <c:pt idx="351">
                  <c:v>0.98131887933439554</c:v>
                </c:pt>
                <c:pt idx="352">
                  <c:v>0.98388197118188991</c:v>
                </c:pt>
                <c:pt idx="353">
                  <c:v>0.98614536304988376</c:v>
                </c:pt>
                <c:pt idx="354">
                  <c:v>0.98810836548728775</c:v>
                </c:pt>
                <c:pt idx="355">
                  <c:v>0.98977038054454369</c:v>
                </c:pt>
                <c:pt idx="356">
                  <c:v>0.9911309019557647</c:v>
                </c:pt>
                <c:pt idx="357">
                  <c:v>0.99218951529294952</c:v>
                </c:pt>
                <c:pt idx="358">
                  <c:v>0.99294589809222034</c:v>
                </c:pt>
                <c:pt idx="359">
                  <c:v>0.9933998199520494</c:v>
                </c:pt>
                <c:pt idx="360">
                  <c:v>0.99355114260344091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A-4C24-82E4-6981232FC7EB}"/>
            </c:ext>
          </c:extLst>
        </c:ser>
        <c:ser>
          <c:idx val="1"/>
          <c:order val="2"/>
          <c:tx>
            <c:strRef>
              <c:f>'Piston vel,acc,force etc'!$P$2</c:f>
              <c:strCache>
                <c:ptCount val="1"/>
                <c:pt idx="0">
                  <c:v>Second Order (simplified)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'Piston vel,acc,force etc'!$F$4:$F$364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'Piston vel,acc,force etc'!$P$4:$P$364</c:f>
              <c:numCache>
                <c:formatCode>General</c:formatCode>
                <c:ptCount val="361"/>
                <c:pt idx="0">
                  <c:v>0.48684005987568607</c:v>
                </c:pt>
                <c:pt idx="1">
                  <c:v>0.48654349006518804</c:v>
                </c:pt>
                <c:pt idx="2">
                  <c:v>0.48565414195832468</c:v>
                </c:pt>
                <c:pt idx="3">
                  <c:v>0.48417309908877093</c:v>
                </c:pt>
                <c:pt idx="4">
                  <c:v>0.48210216587912619</c:v>
                </c:pt>
                <c:pt idx="5">
                  <c:v>0.47944386544250323</c:v>
                </c:pt>
                <c:pt idx="6">
                  <c:v>0.47620143650850466</c:v>
                </c:pt>
                <c:pt idx="7">
                  <c:v>0.47237882947732845</c:v>
                </c:pt>
                <c:pt idx="8">
                  <c:v>0.46798070160681471</c:v>
                </c:pt>
                <c:pt idx="9">
                  <c:v>0.46301241133829396</c:v>
                </c:pt>
                <c:pt idx="10">
                  <c:v>0.45748001176815201</c:v>
                </c:pt>
                <c:pt idx="11">
                  <c:v>0.45139024327306421</c:v>
                </c:pt>
                <c:pt idx="12">
                  <c:v>0.44475052529788484</c:v>
                </c:pt>
                <c:pt idx="13">
                  <c:v>0.43756894731619667</c:v>
                </c:pt>
                <c:pt idx="14">
                  <c:v>0.42985425897453294</c:v>
                </c:pt>
                <c:pt idx="15">
                  <c:v>0.42161585943228136</c:v>
                </c:pt>
                <c:pt idx="16">
                  <c:v>0.41286378591025602</c:v>
                </c:pt>
                <c:pt idx="17">
                  <c:v>0.40360870146188987</c:v>
                </c:pt>
                <c:pt idx="18">
                  <c:v>0.39386188198194705</c:v>
                </c:pt>
                <c:pt idx="19">
                  <c:v>0.38363520246858096</c:v>
                </c:pt>
                <c:pt idx="20">
                  <c:v>0.37294112255547984</c:v>
                </c:pt>
                <c:pt idx="21">
                  <c:v>0.36179267133172094</c:v>
                </c:pt>
                <c:pt idx="22">
                  <c:v>0.350203431467833</c:v>
                </c:pt>
                <c:pt idx="23">
                  <c:v>0.33818752266740471</c:v>
                </c:pt>
                <c:pt idx="24">
                  <c:v>0.32575958446440068</c:v>
                </c:pt>
                <c:pt idx="25">
                  <c:v>0.31293475838714391</c:v>
                </c:pt>
                <c:pt idx="26">
                  <c:v>0.29972866951069671</c:v>
                </c:pt>
                <c:pt idx="27">
                  <c:v>0.28615740742011286</c:v>
                </c:pt>
                <c:pt idx="28">
                  <c:v>0.27223750660775708</c:v>
                </c:pt>
                <c:pt idx="29">
                  <c:v>0.25798592632857298</c:v>
                </c:pt>
                <c:pt idx="30">
                  <c:v>0.24342002993784309</c:v>
                </c:pt>
                <c:pt idx="31">
                  <c:v>0.22855756373661501</c:v>
                </c:pt>
                <c:pt idx="32">
                  <c:v>0.21341663535056765</c:v>
                </c:pt>
                <c:pt idx="33">
                  <c:v>0.19801569166865812</c:v>
                </c:pt>
                <c:pt idx="34">
                  <c:v>0.18237349636842937</c:v>
                </c:pt>
                <c:pt idx="35">
                  <c:v>0.16650910705535935</c:v>
                </c:pt>
                <c:pt idx="36">
                  <c:v>0.15044185204410396</c:v>
                </c:pt>
                <c:pt idx="37">
                  <c:v>0.13419130680992367</c:v>
                </c:pt>
                <c:pt idx="38">
                  <c:v>0.11777727013898169</c:v>
                </c:pt>
                <c:pt idx="39">
                  <c:v>0.10121974000657315</c:v>
                </c:pt>
                <c:pt idx="40">
                  <c:v>8.4538889212672177E-2</c:v>
                </c:pt>
                <c:pt idx="41">
                  <c:v>6.7755040804483177E-2</c:v>
                </c:pt>
                <c:pt idx="42">
                  <c:v>5.0888643315937863E-2</c:v>
                </c:pt>
                <c:pt idx="43">
                  <c:v>3.3960245854306653E-2</c:v>
                </c:pt>
                <c:pt idx="44">
                  <c:v>1.6990473064276933E-2</c:v>
                </c:pt>
                <c:pt idx="45">
                  <c:v>2.9822567357215846E-17</c:v>
                </c:pt>
                <c:pt idx="46">
                  <c:v>-1.6990473064276874E-2</c:v>
                </c:pt>
                <c:pt idx="47">
                  <c:v>-3.3960245854306702E-2</c:v>
                </c:pt>
                <c:pt idx="48">
                  <c:v>-5.0888643315937912E-2</c:v>
                </c:pt>
                <c:pt idx="49">
                  <c:v>-6.7755040804483121E-2</c:v>
                </c:pt>
                <c:pt idx="50">
                  <c:v>-8.4538889212672122E-2</c:v>
                </c:pt>
                <c:pt idx="51">
                  <c:v>-0.10121974000657309</c:v>
                </c:pt>
                <c:pt idx="52">
                  <c:v>-0.11777727013898173</c:v>
                </c:pt>
                <c:pt idx="53">
                  <c:v>-0.13419130680992361</c:v>
                </c:pt>
                <c:pt idx="54">
                  <c:v>-0.1504418520441039</c:v>
                </c:pt>
                <c:pt idx="55">
                  <c:v>-0.16650910705535929</c:v>
                </c:pt>
                <c:pt idx="56">
                  <c:v>-0.18237349636842942</c:v>
                </c:pt>
                <c:pt idx="57">
                  <c:v>-0.19801569166865815</c:v>
                </c:pt>
                <c:pt idx="58">
                  <c:v>-0.21341663535056768</c:v>
                </c:pt>
                <c:pt idx="59">
                  <c:v>-0.22855756373661504</c:v>
                </c:pt>
                <c:pt idx="60">
                  <c:v>-0.24342002993784292</c:v>
                </c:pt>
                <c:pt idx="61">
                  <c:v>-0.25798592632857292</c:v>
                </c:pt>
                <c:pt idx="62">
                  <c:v>-0.27223750660775703</c:v>
                </c:pt>
                <c:pt idx="63">
                  <c:v>-0.28615740742011281</c:v>
                </c:pt>
                <c:pt idx="64">
                  <c:v>-0.29972866951069671</c:v>
                </c:pt>
                <c:pt idx="65">
                  <c:v>-0.31293475838714391</c:v>
                </c:pt>
                <c:pt idx="66">
                  <c:v>-0.32575958446440068</c:v>
                </c:pt>
                <c:pt idx="67">
                  <c:v>-0.33818752266740482</c:v>
                </c:pt>
                <c:pt idx="68">
                  <c:v>-0.350203431467833</c:v>
                </c:pt>
                <c:pt idx="69">
                  <c:v>-0.36179267133172077</c:v>
                </c:pt>
                <c:pt idx="70">
                  <c:v>-0.37294112255547979</c:v>
                </c:pt>
                <c:pt idx="71">
                  <c:v>-0.38363520246858096</c:v>
                </c:pt>
                <c:pt idx="72">
                  <c:v>-0.39386188198194699</c:v>
                </c:pt>
                <c:pt idx="73">
                  <c:v>-0.40360870146188987</c:v>
                </c:pt>
                <c:pt idx="74">
                  <c:v>-0.41286378591025602</c:v>
                </c:pt>
                <c:pt idx="75">
                  <c:v>-0.42161585943228136</c:v>
                </c:pt>
                <c:pt idx="76">
                  <c:v>-0.42985425897453294</c:v>
                </c:pt>
                <c:pt idx="77">
                  <c:v>-0.43756894731619667</c:v>
                </c:pt>
                <c:pt idx="78">
                  <c:v>-0.44475052529788478</c:v>
                </c:pt>
                <c:pt idx="79">
                  <c:v>-0.45139024327306415</c:v>
                </c:pt>
                <c:pt idx="80">
                  <c:v>-0.45748001176815195</c:v>
                </c:pt>
                <c:pt idx="81">
                  <c:v>-0.46301241133829396</c:v>
                </c:pt>
                <c:pt idx="82">
                  <c:v>-0.46798070160681471</c:v>
                </c:pt>
                <c:pt idx="83">
                  <c:v>-0.47237882947732845</c:v>
                </c:pt>
                <c:pt idx="84">
                  <c:v>-0.47620143650850466</c:v>
                </c:pt>
                <c:pt idx="85">
                  <c:v>-0.47944386544250323</c:v>
                </c:pt>
                <c:pt idx="86">
                  <c:v>-0.48210216587912619</c:v>
                </c:pt>
                <c:pt idx="87">
                  <c:v>-0.48417309908877093</c:v>
                </c:pt>
                <c:pt idx="88">
                  <c:v>-0.48565414195832468</c:v>
                </c:pt>
                <c:pt idx="89">
                  <c:v>-0.48654349006518804</c:v>
                </c:pt>
                <c:pt idx="90">
                  <c:v>-0.48684005987568607</c:v>
                </c:pt>
                <c:pt idx="91">
                  <c:v>-0.48654349006518804</c:v>
                </c:pt>
                <c:pt idx="92">
                  <c:v>-0.48565414195832468</c:v>
                </c:pt>
                <c:pt idx="93">
                  <c:v>-0.48417309908877093</c:v>
                </c:pt>
                <c:pt idx="94">
                  <c:v>-0.48210216587912608</c:v>
                </c:pt>
                <c:pt idx="95">
                  <c:v>-0.47944386544250323</c:v>
                </c:pt>
                <c:pt idx="96">
                  <c:v>-0.47620143650850461</c:v>
                </c:pt>
                <c:pt idx="97">
                  <c:v>-0.47237882947732845</c:v>
                </c:pt>
                <c:pt idx="98">
                  <c:v>-0.46798070160681471</c:v>
                </c:pt>
                <c:pt idx="99">
                  <c:v>-0.46301241133829402</c:v>
                </c:pt>
                <c:pt idx="100">
                  <c:v>-0.45748001176815201</c:v>
                </c:pt>
                <c:pt idx="101">
                  <c:v>-0.45139024327306421</c:v>
                </c:pt>
                <c:pt idx="102">
                  <c:v>-0.44475052529788484</c:v>
                </c:pt>
                <c:pt idx="103">
                  <c:v>-0.43756894731619661</c:v>
                </c:pt>
                <c:pt idx="104">
                  <c:v>-0.42985425897453289</c:v>
                </c:pt>
                <c:pt idx="105">
                  <c:v>-0.4216158594322813</c:v>
                </c:pt>
                <c:pt idx="106">
                  <c:v>-0.41286378591025608</c:v>
                </c:pt>
                <c:pt idx="107">
                  <c:v>-0.40360870146188998</c:v>
                </c:pt>
                <c:pt idx="108">
                  <c:v>-0.3938618819819471</c:v>
                </c:pt>
                <c:pt idx="109">
                  <c:v>-0.38363520246858107</c:v>
                </c:pt>
                <c:pt idx="110">
                  <c:v>-0.37294112255547984</c:v>
                </c:pt>
                <c:pt idx="111">
                  <c:v>-0.36179267133172094</c:v>
                </c:pt>
                <c:pt idx="112">
                  <c:v>-0.35020343146783295</c:v>
                </c:pt>
                <c:pt idx="113">
                  <c:v>-0.33818752266740471</c:v>
                </c:pt>
                <c:pt idx="114">
                  <c:v>-0.32575958446440062</c:v>
                </c:pt>
                <c:pt idx="115">
                  <c:v>-0.31293475838714396</c:v>
                </c:pt>
                <c:pt idx="116">
                  <c:v>-0.2997286695106966</c:v>
                </c:pt>
                <c:pt idx="117">
                  <c:v>-0.28615740742011292</c:v>
                </c:pt>
                <c:pt idx="118">
                  <c:v>-0.27223750660775697</c:v>
                </c:pt>
                <c:pt idx="119">
                  <c:v>-0.25798592632857303</c:v>
                </c:pt>
                <c:pt idx="120">
                  <c:v>-0.24342002993784326</c:v>
                </c:pt>
                <c:pt idx="121">
                  <c:v>-0.22855756373661495</c:v>
                </c:pt>
                <c:pt idx="122">
                  <c:v>-0.21341663535056776</c:v>
                </c:pt>
                <c:pt idx="123">
                  <c:v>-0.19801569166865809</c:v>
                </c:pt>
                <c:pt idx="124">
                  <c:v>-0.18237349636842953</c:v>
                </c:pt>
                <c:pt idx="125">
                  <c:v>-0.16650910705535921</c:v>
                </c:pt>
                <c:pt idx="126">
                  <c:v>-0.15044185204410401</c:v>
                </c:pt>
                <c:pt idx="127">
                  <c:v>-0.13419130680992353</c:v>
                </c:pt>
                <c:pt idx="128">
                  <c:v>-0.11777727013898173</c:v>
                </c:pt>
                <c:pt idx="129">
                  <c:v>-0.10121974000657331</c:v>
                </c:pt>
                <c:pt idx="130">
                  <c:v>-8.4538889212672136E-2</c:v>
                </c:pt>
                <c:pt idx="131">
                  <c:v>-6.7755040804483344E-2</c:v>
                </c:pt>
                <c:pt idx="132">
                  <c:v>-5.0888643315937815E-2</c:v>
                </c:pt>
                <c:pt idx="133">
                  <c:v>-3.396024585430682E-2</c:v>
                </c:pt>
                <c:pt idx="134">
                  <c:v>-1.6990473064276777E-2</c:v>
                </c:pt>
                <c:pt idx="135">
                  <c:v>-8.9467702071647527E-17</c:v>
                </c:pt>
                <c:pt idx="136">
                  <c:v>1.6990473064277031E-2</c:v>
                </c:pt>
                <c:pt idx="137">
                  <c:v>3.3960245854306646E-2</c:v>
                </c:pt>
                <c:pt idx="138">
                  <c:v>5.0888643315937634E-2</c:v>
                </c:pt>
                <c:pt idx="139">
                  <c:v>6.7755040804483177E-2</c:v>
                </c:pt>
                <c:pt idx="140">
                  <c:v>8.4538889212671955E-2</c:v>
                </c:pt>
                <c:pt idx="141">
                  <c:v>0.10121974000657313</c:v>
                </c:pt>
                <c:pt idx="142">
                  <c:v>0.11777727013898158</c:v>
                </c:pt>
                <c:pt idx="143">
                  <c:v>0.13419130680992378</c:v>
                </c:pt>
                <c:pt idx="144">
                  <c:v>0.15044185204410387</c:v>
                </c:pt>
                <c:pt idx="145">
                  <c:v>0.16650910705535943</c:v>
                </c:pt>
                <c:pt idx="146">
                  <c:v>0.18237349636842937</c:v>
                </c:pt>
                <c:pt idx="147">
                  <c:v>0.1980156916686579</c:v>
                </c:pt>
                <c:pt idx="148">
                  <c:v>0.21341663535056762</c:v>
                </c:pt>
                <c:pt idx="149">
                  <c:v>0.22855756373661482</c:v>
                </c:pt>
                <c:pt idx="150">
                  <c:v>0.24342002993784309</c:v>
                </c:pt>
                <c:pt idx="151">
                  <c:v>0.25798592632857287</c:v>
                </c:pt>
                <c:pt idx="152">
                  <c:v>0.27223750660775725</c:v>
                </c:pt>
                <c:pt idx="153">
                  <c:v>0.28615740742011275</c:v>
                </c:pt>
                <c:pt idx="154">
                  <c:v>0.29972866951069682</c:v>
                </c:pt>
                <c:pt idx="155">
                  <c:v>0.31293475838714391</c:v>
                </c:pt>
                <c:pt idx="156">
                  <c:v>0.32575958446440051</c:v>
                </c:pt>
                <c:pt idx="157">
                  <c:v>0.33818752266740471</c:v>
                </c:pt>
                <c:pt idx="158">
                  <c:v>0.35020343146783284</c:v>
                </c:pt>
                <c:pt idx="159">
                  <c:v>0.36179267133172094</c:v>
                </c:pt>
                <c:pt idx="160">
                  <c:v>0.37294112255547973</c:v>
                </c:pt>
                <c:pt idx="161">
                  <c:v>0.38363520246858107</c:v>
                </c:pt>
                <c:pt idx="162">
                  <c:v>0.39386188198194699</c:v>
                </c:pt>
                <c:pt idx="163">
                  <c:v>0.40360870146188998</c:v>
                </c:pt>
                <c:pt idx="164">
                  <c:v>0.41286378591025602</c:v>
                </c:pt>
                <c:pt idx="165">
                  <c:v>0.42161585943228114</c:v>
                </c:pt>
                <c:pt idx="166">
                  <c:v>0.42985425897453289</c:v>
                </c:pt>
                <c:pt idx="167">
                  <c:v>0.43756894731619655</c:v>
                </c:pt>
                <c:pt idx="168">
                  <c:v>0.44475052529788489</c:v>
                </c:pt>
                <c:pt idx="169">
                  <c:v>0.45139024327306415</c:v>
                </c:pt>
                <c:pt idx="170">
                  <c:v>0.45748001176815201</c:v>
                </c:pt>
                <c:pt idx="171">
                  <c:v>0.46301241133829396</c:v>
                </c:pt>
                <c:pt idx="172">
                  <c:v>0.46798070160681471</c:v>
                </c:pt>
                <c:pt idx="173">
                  <c:v>0.47237882947732845</c:v>
                </c:pt>
                <c:pt idx="174">
                  <c:v>0.47620143650850461</c:v>
                </c:pt>
                <c:pt idx="175">
                  <c:v>0.47944386544250323</c:v>
                </c:pt>
                <c:pt idx="176">
                  <c:v>0.48210216587912608</c:v>
                </c:pt>
                <c:pt idx="177">
                  <c:v>0.48417309908877093</c:v>
                </c:pt>
                <c:pt idx="178">
                  <c:v>0.48565414195832468</c:v>
                </c:pt>
                <c:pt idx="179">
                  <c:v>0.48654349006518804</c:v>
                </c:pt>
                <c:pt idx="180">
                  <c:v>0.48684005987568607</c:v>
                </c:pt>
                <c:pt idx="181">
                  <c:v>0.48654349006518804</c:v>
                </c:pt>
                <c:pt idx="182">
                  <c:v>0.48565414195832474</c:v>
                </c:pt>
                <c:pt idx="183">
                  <c:v>0.48417309908877104</c:v>
                </c:pt>
                <c:pt idx="184">
                  <c:v>0.48210216587912619</c:v>
                </c:pt>
                <c:pt idx="185">
                  <c:v>0.47944386544250328</c:v>
                </c:pt>
                <c:pt idx="186">
                  <c:v>0.47620143650850461</c:v>
                </c:pt>
                <c:pt idx="187">
                  <c:v>0.47237882947732851</c:v>
                </c:pt>
                <c:pt idx="188">
                  <c:v>0.46798070160681465</c:v>
                </c:pt>
                <c:pt idx="189">
                  <c:v>0.46301241133829402</c:v>
                </c:pt>
                <c:pt idx="190">
                  <c:v>0.45748001176815195</c:v>
                </c:pt>
                <c:pt idx="191">
                  <c:v>0.45139024327306421</c:v>
                </c:pt>
                <c:pt idx="192">
                  <c:v>0.44475052529788478</c:v>
                </c:pt>
                <c:pt idx="193">
                  <c:v>0.43756894731619667</c:v>
                </c:pt>
                <c:pt idx="194">
                  <c:v>0.429854258974533</c:v>
                </c:pt>
                <c:pt idx="195">
                  <c:v>0.4216158594322813</c:v>
                </c:pt>
                <c:pt idx="196">
                  <c:v>0.41286378591025613</c:v>
                </c:pt>
                <c:pt idx="197">
                  <c:v>0.40360870146188987</c:v>
                </c:pt>
                <c:pt idx="198">
                  <c:v>0.3938618819819471</c:v>
                </c:pt>
                <c:pt idx="199">
                  <c:v>0.3836352024685809</c:v>
                </c:pt>
                <c:pt idx="200">
                  <c:v>0.3729411225554799</c:v>
                </c:pt>
                <c:pt idx="201">
                  <c:v>0.36179267133172077</c:v>
                </c:pt>
                <c:pt idx="202">
                  <c:v>0.350203431467833</c:v>
                </c:pt>
                <c:pt idx="203">
                  <c:v>0.33818752266740493</c:v>
                </c:pt>
                <c:pt idx="204">
                  <c:v>0.32575958446440068</c:v>
                </c:pt>
                <c:pt idx="205">
                  <c:v>0.31293475838714407</c:v>
                </c:pt>
                <c:pt idx="206">
                  <c:v>0.29972866951069665</c:v>
                </c:pt>
                <c:pt idx="207">
                  <c:v>0.28615740742011297</c:v>
                </c:pt>
                <c:pt idx="208">
                  <c:v>0.27223750660775703</c:v>
                </c:pt>
                <c:pt idx="209">
                  <c:v>0.25798592632857309</c:v>
                </c:pt>
                <c:pt idx="210">
                  <c:v>0.2434200299378429</c:v>
                </c:pt>
                <c:pt idx="211">
                  <c:v>0.22855756373661501</c:v>
                </c:pt>
                <c:pt idx="212">
                  <c:v>0.21341663535056782</c:v>
                </c:pt>
                <c:pt idx="213">
                  <c:v>0.19801569166865812</c:v>
                </c:pt>
                <c:pt idx="214">
                  <c:v>0.18237349636842959</c:v>
                </c:pt>
                <c:pt idx="215">
                  <c:v>0.16650910705535926</c:v>
                </c:pt>
                <c:pt idx="216">
                  <c:v>0.1504418520441041</c:v>
                </c:pt>
                <c:pt idx="217">
                  <c:v>0.13419130680992358</c:v>
                </c:pt>
                <c:pt idx="218">
                  <c:v>0.11777727013898182</c:v>
                </c:pt>
                <c:pt idx="219">
                  <c:v>0.10121974000657294</c:v>
                </c:pt>
                <c:pt idx="220">
                  <c:v>8.4538889212672191E-2</c:v>
                </c:pt>
                <c:pt idx="221">
                  <c:v>6.7755040804483399E-2</c:v>
                </c:pt>
                <c:pt idx="222">
                  <c:v>5.088864331593787E-2</c:v>
                </c:pt>
                <c:pt idx="223">
                  <c:v>3.3960245854306882E-2</c:v>
                </c:pt>
                <c:pt idx="224">
                  <c:v>1.6990473064276836E-2</c:v>
                </c:pt>
                <c:pt idx="225">
                  <c:v>1.4911283678607921E-16</c:v>
                </c:pt>
                <c:pt idx="226">
                  <c:v>-1.6990473064276972E-2</c:v>
                </c:pt>
                <c:pt idx="227">
                  <c:v>-3.3960245854306591E-2</c:v>
                </c:pt>
                <c:pt idx="228">
                  <c:v>-5.0888643315938009E-2</c:v>
                </c:pt>
                <c:pt idx="229">
                  <c:v>-6.7755040804483108E-2</c:v>
                </c:pt>
                <c:pt idx="230">
                  <c:v>-8.4538889212671914E-2</c:v>
                </c:pt>
                <c:pt idx="231">
                  <c:v>-0.10121974000657266</c:v>
                </c:pt>
                <c:pt idx="232">
                  <c:v>-0.11777727013898193</c:v>
                </c:pt>
                <c:pt idx="233">
                  <c:v>-0.13419130680992372</c:v>
                </c:pt>
                <c:pt idx="234">
                  <c:v>-0.15044185204410382</c:v>
                </c:pt>
                <c:pt idx="235">
                  <c:v>-0.16650910705535896</c:v>
                </c:pt>
                <c:pt idx="236">
                  <c:v>-0.1823734963684297</c:v>
                </c:pt>
                <c:pt idx="237">
                  <c:v>-0.19801569166865823</c:v>
                </c:pt>
                <c:pt idx="238">
                  <c:v>-0.21341663535056757</c:v>
                </c:pt>
                <c:pt idx="239">
                  <c:v>-0.22855756373661476</c:v>
                </c:pt>
                <c:pt idx="240">
                  <c:v>-0.24342002993784265</c:v>
                </c:pt>
                <c:pt idx="241">
                  <c:v>-0.2579859263285732</c:v>
                </c:pt>
                <c:pt idx="242">
                  <c:v>-0.27223750660775714</c:v>
                </c:pt>
                <c:pt idx="243">
                  <c:v>-0.28615740742011275</c:v>
                </c:pt>
                <c:pt idx="244">
                  <c:v>-0.29972866951069643</c:v>
                </c:pt>
                <c:pt idx="245">
                  <c:v>-0.31293475838714419</c:v>
                </c:pt>
                <c:pt idx="246">
                  <c:v>-0.32575958446440079</c:v>
                </c:pt>
                <c:pt idx="247">
                  <c:v>-0.33818752266740465</c:v>
                </c:pt>
                <c:pt idx="248">
                  <c:v>-0.35020343146783284</c:v>
                </c:pt>
                <c:pt idx="249">
                  <c:v>-0.36179267133172055</c:v>
                </c:pt>
                <c:pt idx="250">
                  <c:v>-0.37294112255548001</c:v>
                </c:pt>
                <c:pt idx="251">
                  <c:v>-0.38363520246858107</c:v>
                </c:pt>
                <c:pt idx="252">
                  <c:v>-0.39386188198194694</c:v>
                </c:pt>
                <c:pt idx="253">
                  <c:v>-0.40360870146188976</c:v>
                </c:pt>
                <c:pt idx="254">
                  <c:v>-0.41286378591025619</c:v>
                </c:pt>
                <c:pt idx="255">
                  <c:v>-0.42161585943228141</c:v>
                </c:pt>
                <c:pt idx="256">
                  <c:v>-0.42985425897453289</c:v>
                </c:pt>
                <c:pt idx="257">
                  <c:v>-0.43756894731619644</c:v>
                </c:pt>
                <c:pt idx="258">
                  <c:v>-0.44475052529788467</c:v>
                </c:pt>
                <c:pt idx="259">
                  <c:v>-0.45139024327306426</c:v>
                </c:pt>
                <c:pt idx="260">
                  <c:v>-0.45748001176815201</c:v>
                </c:pt>
                <c:pt idx="261">
                  <c:v>-0.46301241133829391</c:v>
                </c:pt>
                <c:pt idx="262">
                  <c:v>-0.4679807016068146</c:v>
                </c:pt>
                <c:pt idx="263">
                  <c:v>-0.47237882947732851</c:v>
                </c:pt>
                <c:pt idx="264">
                  <c:v>-0.47620143650850466</c:v>
                </c:pt>
                <c:pt idx="265">
                  <c:v>-0.47944386544250323</c:v>
                </c:pt>
                <c:pt idx="266">
                  <c:v>-0.48210216587912608</c:v>
                </c:pt>
                <c:pt idx="267">
                  <c:v>-0.48417309908877093</c:v>
                </c:pt>
                <c:pt idx="268">
                  <c:v>-0.48565414195832474</c:v>
                </c:pt>
                <c:pt idx="269">
                  <c:v>-0.48654349006518804</c:v>
                </c:pt>
                <c:pt idx="270">
                  <c:v>-0.48684005987568607</c:v>
                </c:pt>
                <c:pt idx="271">
                  <c:v>-0.48654349006518804</c:v>
                </c:pt>
                <c:pt idx="272">
                  <c:v>-0.48565414195832468</c:v>
                </c:pt>
                <c:pt idx="273">
                  <c:v>-0.48417309908877093</c:v>
                </c:pt>
                <c:pt idx="274">
                  <c:v>-0.48210216587912619</c:v>
                </c:pt>
                <c:pt idx="275">
                  <c:v>-0.47944386544250328</c:v>
                </c:pt>
                <c:pt idx="276">
                  <c:v>-0.47620143650850472</c:v>
                </c:pt>
                <c:pt idx="277">
                  <c:v>-0.4723788294773284</c:v>
                </c:pt>
                <c:pt idx="278">
                  <c:v>-0.46798070160681471</c:v>
                </c:pt>
                <c:pt idx="279">
                  <c:v>-0.46301241133829402</c:v>
                </c:pt>
                <c:pt idx="280">
                  <c:v>-0.45748001176815217</c:v>
                </c:pt>
                <c:pt idx="281">
                  <c:v>-0.4513902432730641</c:v>
                </c:pt>
                <c:pt idx="282">
                  <c:v>-0.44475052529788478</c:v>
                </c:pt>
                <c:pt idx="283">
                  <c:v>-0.43756894731619667</c:v>
                </c:pt>
                <c:pt idx="284">
                  <c:v>-0.429854258974533</c:v>
                </c:pt>
                <c:pt idx="285">
                  <c:v>-0.42161585943228158</c:v>
                </c:pt>
                <c:pt idx="286">
                  <c:v>-0.41286378591025585</c:v>
                </c:pt>
                <c:pt idx="287">
                  <c:v>-0.40360870146188993</c:v>
                </c:pt>
                <c:pt idx="288">
                  <c:v>-0.3938618819819471</c:v>
                </c:pt>
                <c:pt idx="289">
                  <c:v>-0.38363520246858129</c:v>
                </c:pt>
                <c:pt idx="290">
                  <c:v>-0.37294112255547968</c:v>
                </c:pt>
                <c:pt idx="291">
                  <c:v>-0.36179267133172083</c:v>
                </c:pt>
                <c:pt idx="292">
                  <c:v>-0.35020343146783306</c:v>
                </c:pt>
                <c:pt idx="293">
                  <c:v>-0.33818752266740498</c:v>
                </c:pt>
                <c:pt idx="294">
                  <c:v>-0.32575958446440101</c:v>
                </c:pt>
                <c:pt idx="295">
                  <c:v>-0.3129347583871438</c:v>
                </c:pt>
                <c:pt idx="296">
                  <c:v>-0.29972866951069671</c:v>
                </c:pt>
                <c:pt idx="297">
                  <c:v>-0.28615740742011303</c:v>
                </c:pt>
                <c:pt idx="298">
                  <c:v>-0.27223750660775747</c:v>
                </c:pt>
                <c:pt idx="299">
                  <c:v>-0.25798592632857276</c:v>
                </c:pt>
                <c:pt idx="300">
                  <c:v>-0.24342002993784295</c:v>
                </c:pt>
                <c:pt idx="301">
                  <c:v>-0.22855756373661507</c:v>
                </c:pt>
                <c:pt idx="302">
                  <c:v>-0.2134166353505679</c:v>
                </c:pt>
                <c:pt idx="303">
                  <c:v>-0.19801569166865859</c:v>
                </c:pt>
                <c:pt idx="304">
                  <c:v>-0.18237349636842923</c:v>
                </c:pt>
                <c:pt idx="305">
                  <c:v>-0.16650910705535932</c:v>
                </c:pt>
                <c:pt idx="306">
                  <c:v>-0.15044185204410418</c:v>
                </c:pt>
                <c:pt idx="307">
                  <c:v>-0.13419130680992405</c:v>
                </c:pt>
                <c:pt idx="308">
                  <c:v>-0.11777727013898144</c:v>
                </c:pt>
                <c:pt idx="309">
                  <c:v>-0.10121974000657301</c:v>
                </c:pt>
                <c:pt idx="310">
                  <c:v>-8.4538889212672247E-2</c:v>
                </c:pt>
                <c:pt idx="311">
                  <c:v>-6.7755040804483468E-2</c:v>
                </c:pt>
                <c:pt idx="312">
                  <c:v>-5.0888643315938363E-2</c:v>
                </c:pt>
                <c:pt idx="313">
                  <c:v>-3.3960245854306514E-2</c:v>
                </c:pt>
                <c:pt idx="314">
                  <c:v>-1.6990473064276899E-2</c:v>
                </c:pt>
                <c:pt idx="315">
                  <c:v>-2.087579715005109E-16</c:v>
                </c:pt>
                <c:pt idx="316">
                  <c:v>1.6990473064276482E-2</c:v>
                </c:pt>
                <c:pt idx="317">
                  <c:v>3.3960245854306952E-2</c:v>
                </c:pt>
                <c:pt idx="318">
                  <c:v>5.088864331593794E-2</c:v>
                </c:pt>
                <c:pt idx="319">
                  <c:v>6.7755040804483066E-2</c:v>
                </c:pt>
                <c:pt idx="320">
                  <c:v>8.4538889212671831E-2</c:v>
                </c:pt>
                <c:pt idx="321">
                  <c:v>0.10121974000657261</c:v>
                </c:pt>
                <c:pt idx="322">
                  <c:v>0.11777727013898187</c:v>
                </c:pt>
                <c:pt idx="323">
                  <c:v>0.13419130680992367</c:v>
                </c:pt>
                <c:pt idx="324">
                  <c:v>0.15044185204410376</c:v>
                </c:pt>
                <c:pt idx="325">
                  <c:v>0.16650910705535893</c:v>
                </c:pt>
                <c:pt idx="326">
                  <c:v>0.18237349636842964</c:v>
                </c:pt>
                <c:pt idx="327">
                  <c:v>0.19801569166865818</c:v>
                </c:pt>
                <c:pt idx="328">
                  <c:v>0.21341663535056751</c:v>
                </c:pt>
                <c:pt idx="329">
                  <c:v>0.22855756373661468</c:v>
                </c:pt>
                <c:pt idx="330">
                  <c:v>0.24342002993784259</c:v>
                </c:pt>
                <c:pt idx="331">
                  <c:v>0.25798592632857315</c:v>
                </c:pt>
                <c:pt idx="332">
                  <c:v>0.27223750660775708</c:v>
                </c:pt>
                <c:pt idx="333">
                  <c:v>0.2861574074201127</c:v>
                </c:pt>
                <c:pt idx="334">
                  <c:v>0.29972866951069638</c:v>
                </c:pt>
                <c:pt idx="335">
                  <c:v>0.31293475838714413</c:v>
                </c:pt>
                <c:pt idx="336">
                  <c:v>0.32575958446440073</c:v>
                </c:pt>
                <c:pt idx="337">
                  <c:v>0.33818752266740465</c:v>
                </c:pt>
                <c:pt idx="338">
                  <c:v>0.35020343146783278</c:v>
                </c:pt>
                <c:pt idx="339">
                  <c:v>0.36179267133172055</c:v>
                </c:pt>
                <c:pt idx="340">
                  <c:v>0.37294112255547995</c:v>
                </c:pt>
                <c:pt idx="341">
                  <c:v>0.38363520246858096</c:v>
                </c:pt>
                <c:pt idx="342">
                  <c:v>0.39386188198194683</c:v>
                </c:pt>
                <c:pt idx="343">
                  <c:v>0.40360870146188971</c:v>
                </c:pt>
                <c:pt idx="344">
                  <c:v>0.41286378591025619</c:v>
                </c:pt>
                <c:pt idx="345">
                  <c:v>0.42161585943228136</c:v>
                </c:pt>
                <c:pt idx="346">
                  <c:v>0.42985425897453283</c:v>
                </c:pt>
                <c:pt idx="347">
                  <c:v>0.43756894731619644</c:v>
                </c:pt>
                <c:pt idx="348">
                  <c:v>0.44475052529788461</c:v>
                </c:pt>
                <c:pt idx="349">
                  <c:v>0.45139024327306426</c:v>
                </c:pt>
                <c:pt idx="350">
                  <c:v>0.45748001176815195</c:v>
                </c:pt>
                <c:pt idx="351">
                  <c:v>0.46301241133829391</c:v>
                </c:pt>
                <c:pt idx="352">
                  <c:v>0.4679807016068146</c:v>
                </c:pt>
                <c:pt idx="353">
                  <c:v>0.47237882947732851</c:v>
                </c:pt>
                <c:pt idx="354">
                  <c:v>0.47620143650850466</c:v>
                </c:pt>
                <c:pt idx="355">
                  <c:v>0.47944386544250323</c:v>
                </c:pt>
                <c:pt idx="356">
                  <c:v>0.48210216587912608</c:v>
                </c:pt>
                <c:pt idx="357">
                  <c:v>0.48417309908877088</c:v>
                </c:pt>
                <c:pt idx="358">
                  <c:v>0.48565414195832474</c:v>
                </c:pt>
                <c:pt idx="359">
                  <c:v>0.48654349006518804</c:v>
                </c:pt>
                <c:pt idx="360">
                  <c:v>0.48684005987568607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A-4C24-82E4-6981232F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85184"/>
        <c:axId val="1057878528"/>
      </c:scatterChart>
      <c:valAx>
        <c:axId val="1057885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'Piston vel,acc,force etc'!$F$3</c:f>
              <c:strCache>
                <c:ptCount val="1"/>
                <c:pt idx="0">
                  <c:v>deg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528"/>
        <c:crosses val="autoZero"/>
        <c:crossBetween val="midCat"/>
        <c:majorUnit val="30"/>
      </c:valAx>
      <c:valAx>
        <c:axId val="10578785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mm ; m/s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8</xdr:col>
      <xdr:colOff>170838</xdr:colOff>
      <xdr:row>34</xdr:row>
      <xdr:rowOff>37337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D609-9191-4A4E-B186-9258BE98F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09575"/>
          <a:ext cx="4895238" cy="61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24</xdr:col>
      <xdr:colOff>27581</xdr:colOff>
      <xdr:row>28</xdr:row>
      <xdr:rowOff>64168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B5103-7988-464F-A904-CCEC594C8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65760"/>
          <a:ext cx="7952381" cy="4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176211</xdr:rowOff>
    </xdr:from>
    <xdr:to>
      <xdr:col>36</xdr:col>
      <xdr:colOff>571501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EBA2-04E7-442C-8BE6-317132D3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29</xdr:row>
      <xdr:rowOff>161925</xdr:rowOff>
    </xdr:from>
    <xdr:to>
      <xdr:col>36</xdr:col>
      <xdr:colOff>571501</xdr:colOff>
      <xdr:row>61</xdr:row>
      <xdr:rowOff>52389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F230E-EB90-442D-8719-98D6B38D4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228600</xdr:colOff>
      <xdr:row>2</xdr:row>
      <xdr:rowOff>142875</xdr:rowOff>
    </xdr:from>
    <xdr:to>
      <xdr:col>29</xdr:col>
      <xdr:colOff>238126</xdr:colOff>
      <xdr:row>75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12EF1D-53CF-4692-B7A0-72B3CAA9C37B}"/>
            </a:ext>
          </a:extLst>
        </xdr:cNvPr>
        <xdr:cNvCxnSpPr/>
      </xdr:nvCxnSpPr>
      <xdr:spPr>
        <a:xfrm>
          <a:off x="10801350" y="923925"/>
          <a:ext cx="9526" cy="1380172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307121</xdr:colOff>
      <xdr:row>9</xdr:row>
      <xdr:rowOff>881183</xdr:rowOff>
    </xdr:from>
    <xdr:to>
      <xdr:col>30</xdr:col>
      <xdr:colOff>346582</xdr:colOff>
      <xdr:row>25</xdr:row>
      <xdr:rowOff>134864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A4978-0132-43FF-9795-24698EAFC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304800</xdr:colOff>
      <xdr:row>9</xdr:row>
      <xdr:rowOff>903515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5A7B4E-2C52-418B-94F7-CB00C0DD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7620</xdr:colOff>
      <xdr:row>9</xdr:row>
      <xdr:rowOff>895895</xdr:rowOff>
    </xdr:from>
    <xdr:to>
      <xdr:col>50</xdr:col>
      <xdr:colOff>312420</xdr:colOff>
      <xdr:row>12</xdr:row>
      <xdr:rowOff>710838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32118-7145-48A7-9B98-120F19BA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12</xdr:row>
      <xdr:rowOff>710838</xdr:rowOff>
    </xdr:from>
    <xdr:to>
      <xdr:col>50</xdr:col>
      <xdr:colOff>304800</xdr:colOff>
      <xdr:row>26</xdr:row>
      <xdr:rowOff>133895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621B9-D47E-4062-9743-4E72AB19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312420</xdr:colOff>
      <xdr:row>6</xdr:row>
      <xdr:rowOff>94706</xdr:rowOff>
    </xdr:from>
    <xdr:to>
      <xdr:col>72</xdr:col>
      <xdr:colOff>60960</xdr:colOff>
      <xdr:row>16</xdr:row>
      <xdr:rowOff>26126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AAB66E-4A41-4B2E-9B19-92CEC2887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502920</xdr:colOff>
      <xdr:row>6</xdr:row>
      <xdr:rowOff>102326</xdr:rowOff>
    </xdr:from>
    <xdr:to>
      <xdr:col>61</xdr:col>
      <xdr:colOff>304800</xdr:colOff>
      <xdr:row>16</xdr:row>
      <xdr:rowOff>41366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45F7CC-3AD0-4912-82B5-B07C8425F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26</xdr:row>
      <xdr:rowOff>95795</xdr:rowOff>
    </xdr:from>
    <xdr:to>
      <xdr:col>50</xdr:col>
      <xdr:colOff>304800</xdr:colOff>
      <xdr:row>41</xdr:row>
      <xdr:rowOff>63138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3D095D-FAD2-4344-88A3-8FD174F1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307681</xdr:colOff>
      <xdr:row>1</xdr:row>
      <xdr:rowOff>49227</xdr:rowOff>
    </xdr:from>
    <xdr:to>
      <xdr:col>30</xdr:col>
      <xdr:colOff>323370</xdr:colOff>
      <xdr:row>9</xdr:row>
      <xdr:rowOff>831638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BE242A-FD6C-47AB-8C7F-60A7F20EE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7008-9832-42D4-B29B-D8E8BBCD924A}">
  <dimension ref="B1:O2"/>
  <sheetViews>
    <sheetView workbookViewId="0">
      <selection activeCell="K12" sqref="K12"/>
    </sheetView>
  </sheetViews>
  <sheetFormatPr defaultRowHeight="15" x14ac:dyDescent="0.25"/>
  <sheetData>
    <row r="1" spans="2:15" x14ac:dyDescent="0.25">
      <c r="O1" t="s">
        <v>50</v>
      </c>
    </row>
    <row r="2" spans="2:15" x14ac:dyDescent="0.25">
      <c r="B2" t="s">
        <v>49</v>
      </c>
      <c r="L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FC7C-F8DE-4AC5-AA37-8C77FDD55710}">
  <dimension ref="B1:AB30"/>
  <sheetViews>
    <sheetView zoomScaleNormal="100" workbookViewId="0">
      <selection activeCell="E15" sqref="E15"/>
    </sheetView>
  </sheetViews>
  <sheetFormatPr defaultRowHeight="15" x14ac:dyDescent="0.25"/>
  <cols>
    <col min="1" max="1" width="1.5703125" customWidth="1"/>
    <col min="5" max="5" width="17" bestFit="1" customWidth="1"/>
    <col min="6" max="7" width="9.140625" hidden="1" customWidth="1"/>
    <col min="8" max="8" width="13.28515625" hidden="1" customWidth="1"/>
    <col min="9" max="9" width="12" hidden="1" customWidth="1"/>
    <col min="10" max="17" width="9.140625" hidden="1" customWidth="1"/>
    <col min="22" max="22" width="12" bestFit="1" customWidth="1"/>
  </cols>
  <sheetData>
    <row r="1" spans="2:28" ht="15.75" thickBot="1" x14ac:dyDescent="0.3">
      <c r="H1" t="s">
        <v>5</v>
      </c>
      <c r="I1">
        <v>1</v>
      </c>
      <c r="J1">
        <v>2</v>
      </c>
      <c r="K1">
        <v>3</v>
      </c>
      <c r="L1">
        <v>4</v>
      </c>
      <c r="M1">
        <v>5</v>
      </c>
      <c r="R1" s="38"/>
      <c r="S1" s="38"/>
      <c r="T1" s="38"/>
      <c r="U1" s="38"/>
      <c r="V1" s="38"/>
      <c r="W1" s="38"/>
    </row>
    <row r="2" spans="2:28" ht="45.75" thickBot="1" x14ac:dyDescent="0.3">
      <c r="H2" s="17" t="s">
        <v>6</v>
      </c>
      <c r="I2" s="28">
        <f>$C$4+(I$1-1)/4*($C$5-$C$4)</f>
        <v>100</v>
      </c>
      <c r="J2" s="28">
        <f t="shared" ref="J2:M2" si="0">$C$4+(J$1-1)/4*($C$5-$C$4)</f>
        <v>150</v>
      </c>
      <c r="K2" s="28">
        <f t="shared" si="0"/>
        <v>200</v>
      </c>
      <c r="L2" s="28">
        <f t="shared" si="0"/>
        <v>250</v>
      </c>
      <c r="M2" s="33">
        <f t="shared" si="0"/>
        <v>300</v>
      </c>
      <c r="N2" s="35"/>
      <c r="O2" s="6" t="s">
        <v>13</v>
      </c>
      <c r="P2" s="6" t="s">
        <v>12</v>
      </c>
      <c r="Q2" s="35"/>
      <c r="R2" s="45" t="s">
        <v>6</v>
      </c>
      <c r="S2" s="46" t="str">
        <f>CONCATENATE(I2," cc")</f>
        <v>100 cc</v>
      </c>
      <c r="T2" s="46" t="str">
        <f t="shared" ref="T2:W2" si="1">CONCATENATE(J2," cc")</f>
        <v>150 cc</v>
      </c>
      <c r="U2" s="46" t="str">
        <f t="shared" si="1"/>
        <v>200 cc</v>
      </c>
      <c r="V2" s="46" t="str">
        <f t="shared" si="1"/>
        <v>250 cc</v>
      </c>
      <c r="W2" s="53" t="str">
        <f t="shared" si="1"/>
        <v>300 cc</v>
      </c>
      <c r="X2" s="67" t="str">
        <f>S2</f>
        <v>100 cc</v>
      </c>
      <c r="Y2" s="64" t="str">
        <f t="shared" ref="Y2:AB2" si="2">T2</f>
        <v>150 cc</v>
      </c>
      <c r="Z2" s="15" t="str">
        <f t="shared" si="2"/>
        <v>200 cc</v>
      </c>
      <c r="AA2" s="15" t="str">
        <f t="shared" si="2"/>
        <v>250 cc</v>
      </c>
      <c r="AB2" s="16" t="str">
        <f t="shared" si="2"/>
        <v>300 cc</v>
      </c>
    </row>
    <row r="3" spans="2:28" x14ac:dyDescent="0.25">
      <c r="B3" s="72" t="s">
        <v>4</v>
      </c>
      <c r="C3" s="73"/>
      <c r="D3" s="74"/>
      <c r="G3" t="s">
        <v>11</v>
      </c>
      <c r="H3" s="12" t="s">
        <v>0</v>
      </c>
      <c r="I3" s="13" t="s">
        <v>1</v>
      </c>
      <c r="J3" s="13" t="s">
        <v>1</v>
      </c>
      <c r="K3" s="13" t="s">
        <v>1</v>
      </c>
      <c r="L3" s="13" t="s">
        <v>1</v>
      </c>
      <c r="M3" s="14" t="s">
        <v>1</v>
      </c>
      <c r="N3" s="36"/>
      <c r="O3" s="6">
        <f>H5*((C8/(H5/M5))^(1/3))</f>
        <v>42.431376717882202</v>
      </c>
      <c r="P3" s="6">
        <f>H29*((C9/(H29/I29))^(1/3))</f>
        <v>72.556633571956198</v>
      </c>
      <c r="Q3" s="36"/>
      <c r="R3" s="42" t="str">
        <f t="shared" ref="R3:W4" si="3">H3</f>
        <v>Bore</v>
      </c>
      <c r="S3" s="43" t="str">
        <f t="shared" si="3"/>
        <v>Stroke</v>
      </c>
      <c r="T3" s="44" t="str">
        <f t="shared" si="3"/>
        <v>Stroke</v>
      </c>
      <c r="U3" s="44" t="str">
        <f t="shared" si="3"/>
        <v>Stroke</v>
      </c>
      <c r="V3" s="44" t="str">
        <f t="shared" si="3"/>
        <v>Stroke</v>
      </c>
      <c r="W3" s="54" t="str">
        <f t="shared" si="3"/>
        <v>Stroke</v>
      </c>
      <c r="X3" s="68" t="s">
        <v>15</v>
      </c>
      <c r="Y3" s="65" t="s">
        <v>15</v>
      </c>
      <c r="Z3" s="57" t="s">
        <v>15</v>
      </c>
      <c r="AA3" s="57" t="s">
        <v>15</v>
      </c>
      <c r="AB3" s="59" t="s">
        <v>15</v>
      </c>
    </row>
    <row r="4" spans="2:28" ht="15.75" thickBot="1" x14ac:dyDescent="0.3">
      <c r="B4" s="7" t="s">
        <v>8</v>
      </c>
      <c r="C4" s="2">
        <v>100</v>
      </c>
      <c r="D4" s="8" t="s">
        <v>2</v>
      </c>
      <c r="G4" s="18" t="s">
        <v>10</v>
      </c>
      <c r="H4" s="9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0" t="s">
        <v>3</v>
      </c>
      <c r="N4" s="37"/>
      <c r="O4" s="6" t="s">
        <v>3</v>
      </c>
      <c r="P4" s="6" t="s">
        <v>3</v>
      </c>
      <c r="Q4" s="4"/>
      <c r="R4" s="40" t="str">
        <f t="shared" si="3"/>
        <v>mm</v>
      </c>
      <c r="S4" s="41" t="str">
        <f t="shared" si="3"/>
        <v>mm</v>
      </c>
      <c r="T4" s="39" t="str">
        <f t="shared" si="3"/>
        <v>mm</v>
      </c>
      <c r="U4" s="39" t="str">
        <f t="shared" si="3"/>
        <v>mm</v>
      </c>
      <c r="V4" s="39" t="str">
        <f t="shared" si="3"/>
        <v>mm</v>
      </c>
      <c r="W4" s="55" t="str">
        <f t="shared" si="3"/>
        <v>mm</v>
      </c>
      <c r="X4" s="68" t="s">
        <v>16</v>
      </c>
      <c r="Y4" s="65" t="s">
        <v>16</v>
      </c>
      <c r="Z4" s="57" t="s">
        <v>16</v>
      </c>
      <c r="AA4" s="57" t="s">
        <v>16</v>
      </c>
      <c r="AB4" s="59" t="s">
        <v>16</v>
      </c>
    </row>
    <row r="5" spans="2:28" ht="15.75" thickBot="1" x14ac:dyDescent="0.3">
      <c r="B5" s="30" t="s">
        <v>9</v>
      </c>
      <c r="C5" s="31">
        <v>300</v>
      </c>
      <c r="D5" s="32" t="s">
        <v>2</v>
      </c>
      <c r="G5">
        <v>1</v>
      </c>
      <c r="H5" s="29">
        <v>10</v>
      </c>
      <c r="I5" s="6">
        <f t="shared" ref="I5:M14" si="4">CONVERT(I$2,"cm^3","mm^3")/(PI()/4*$H5^2)</f>
        <v>1273.2395447351628</v>
      </c>
      <c r="J5" s="6">
        <f t="shared" si="4"/>
        <v>1909.8593171027439</v>
      </c>
      <c r="K5" s="6">
        <f t="shared" si="4"/>
        <v>2546.4790894703256</v>
      </c>
      <c r="L5" s="6">
        <f t="shared" si="4"/>
        <v>3183.0988618379065</v>
      </c>
      <c r="M5" s="26">
        <f t="shared" si="4"/>
        <v>3819.7186342054879</v>
      </c>
      <c r="N5" s="4"/>
      <c r="O5" s="4"/>
      <c r="Q5" s="52"/>
      <c r="R5" s="47">
        <f t="shared" ref="R5:R28" si="5">$O$3+($P$3-$O$3)*(G5-1)/($G$29-1)</f>
        <v>42.431376717882202</v>
      </c>
      <c r="S5" s="48">
        <f t="shared" ref="S5:S29" si="6">CONVERT(I$2,"cm^3","mm^3")/(PI()/4*$R5^2)</f>
        <v>70.718961196470374</v>
      </c>
      <c r="T5" s="48">
        <f t="shared" ref="T5:T29" si="7">CONVERT(J$2,"cm^3","mm^3")/(PI()/4*$R5^2)</f>
        <v>106.07844179470557</v>
      </c>
      <c r="U5" s="48">
        <f t="shared" ref="U5:U29" si="8">CONVERT(K$2,"cm^3","mm^3")/(PI()/4*$R5^2)</f>
        <v>141.43792239294075</v>
      </c>
      <c r="V5" s="48">
        <f t="shared" ref="V5:V29" si="9">CONVERT(L$2,"cm^3","mm^3")/(PI()/4*$R5^2)</f>
        <v>176.79740299117594</v>
      </c>
      <c r="W5" s="56">
        <f t="shared" ref="W5:W29" si="10">CONVERT(M$2,"cm^3","mm^3")/(PI()/4*$R5^2)</f>
        <v>212.15688358941114</v>
      </c>
      <c r="X5" s="69">
        <f>$R5/S5</f>
        <v>0.59999999999999964</v>
      </c>
      <c r="Y5" s="66">
        <f t="shared" ref="Y5:AB5" si="11">$R5/T5</f>
        <v>0.39999999999999974</v>
      </c>
      <c r="Z5" s="58">
        <f t="shared" si="11"/>
        <v>0.29999999999999982</v>
      </c>
      <c r="AA5" s="58">
        <f t="shared" si="11"/>
        <v>0.23999999999999985</v>
      </c>
      <c r="AB5" s="60">
        <f t="shared" si="11"/>
        <v>0.19999999999999987</v>
      </c>
    </row>
    <row r="6" spans="2:28" x14ac:dyDescent="0.25">
      <c r="B6" s="72" t="s">
        <v>14</v>
      </c>
      <c r="C6" s="73"/>
      <c r="D6" s="74"/>
      <c r="G6">
        <v>2</v>
      </c>
      <c r="H6" s="29">
        <v>20</v>
      </c>
      <c r="I6" s="6">
        <f t="shared" si="4"/>
        <v>318.3098861837907</v>
      </c>
      <c r="J6" s="6">
        <f t="shared" si="4"/>
        <v>477.46482927568599</v>
      </c>
      <c r="K6" s="6">
        <f t="shared" si="4"/>
        <v>636.61977236758139</v>
      </c>
      <c r="L6" s="6">
        <f t="shared" si="4"/>
        <v>795.77471545947662</v>
      </c>
      <c r="M6" s="20">
        <f t="shared" si="4"/>
        <v>954.92965855137197</v>
      </c>
      <c r="N6" s="24"/>
      <c r="P6" s="4"/>
      <c r="Q6" s="4"/>
      <c r="R6" s="49">
        <f t="shared" si="5"/>
        <v>43.686595753468616</v>
      </c>
      <c r="S6" s="48">
        <f t="shared" si="6"/>
        <v>66.713497702412525</v>
      </c>
      <c r="T6" s="48">
        <f t="shared" si="7"/>
        <v>100.07024655361877</v>
      </c>
      <c r="U6" s="48">
        <f t="shared" si="8"/>
        <v>133.42699540482505</v>
      </c>
      <c r="V6" s="48">
        <f t="shared" si="9"/>
        <v>166.7837442560313</v>
      </c>
      <c r="W6" s="56">
        <f t="shared" si="10"/>
        <v>200.14049310723755</v>
      </c>
      <c r="X6" s="69">
        <f t="shared" ref="X6:X29" si="12">$R6/S6</f>
        <v>0.65483893451877584</v>
      </c>
      <c r="Y6" s="66">
        <f t="shared" ref="Y6:Y29" si="13">$R6/T6</f>
        <v>0.43655928967918395</v>
      </c>
      <c r="Z6" s="58">
        <f t="shared" ref="Z6:Z29" si="14">$R6/U6</f>
        <v>0.32741946725938792</v>
      </c>
      <c r="AA6" s="58">
        <f t="shared" ref="AA6:AA29" si="15">$R6/V6</f>
        <v>0.26193557380751037</v>
      </c>
      <c r="AB6" s="60">
        <f t="shared" ref="AB6:AB29" si="16">$R6/W6</f>
        <v>0.21827964483959197</v>
      </c>
    </row>
    <row r="7" spans="2:28" x14ac:dyDescent="0.25">
      <c r="B7" s="75"/>
      <c r="C7" s="76"/>
      <c r="D7" s="77"/>
      <c r="G7">
        <v>3</v>
      </c>
      <c r="H7" s="29">
        <v>30</v>
      </c>
      <c r="I7" s="6">
        <f t="shared" si="4"/>
        <v>141.47106052612921</v>
      </c>
      <c r="J7" s="6">
        <f t="shared" si="4"/>
        <v>212.2065907891938</v>
      </c>
      <c r="K7" s="6">
        <f t="shared" si="4"/>
        <v>282.94212105225841</v>
      </c>
      <c r="L7" s="6">
        <f t="shared" si="4"/>
        <v>353.67765131532298</v>
      </c>
      <c r="M7" s="20">
        <f t="shared" si="4"/>
        <v>424.41318157838759</v>
      </c>
      <c r="N7" s="25"/>
      <c r="P7" s="4"/>
      <c r="Q7" s="4"/>
      <c r="R7" s="49">
        <f t="shared" si="5"/>
        <v>44.941814789055037</v>
      </c>
      <c r="S7" s="48">
        <f t="shared" si="6"/>
        <v>63.038940800067493</v>
      </c>
      <c r="T7" s="48">
        <f t="shared" si="7"/>
        <v>94.558411200101247</v>
      </c>
      <c r="U7" s="48">
        <f t="shared" si="8"/>
        <v>126.07788160013499</v>
      </c>
      <c r="V7" s="48">
        <f t="shared" si="9"/>
        <v>157.59735200016874</v>
      </c>
      <c r="W7" s="56">
        <f t="shared" si="10"/>
        <v>189.11682240020249</v>
      </c>
      <c r="X7" s="69">
        <f t="shared" si="12"/>
        <v>0.71292147708495313</v>
      </c>
      <c r="Y7" s="66">
        <f t="shared" si="13"/>
        <v>0.4752809847233021</v>
      </c>
      <c r="Z7" s="58">
        <f t="shared" si="14"/>
        <v>0.35646073854247656</v>
      </c>
      <c r="AA7" s="58">
        <f t="shared" si="15"/>
        <v>0.28516859083398127</v>
      </c>
      <c r="AB7" s="60">
        <f t="shared" si="16"/>
        <v>0.23764049236165105</v>
      </c>
    </row>
    <row r="8" spans="2:28" x14ac:dyDescent="0.25">
      <c r="B8" s="7" t="s">
        <v>8</v>
      </c>
      <c r="C8" s="2">
        <v>0.2</v>
      </c>
      <c r="D8" s="8" t="s">
        <v>7</v>
      </c>
      <c r="G8">
        <v>4</v>
      </c>
      <c r="H8" s="29">
        <v>40</v>
      </c>
      <c r="I8" s="6">
        <f t="shared" si="4"/>
        <v>79.577471545947674</v>
      </c>
      <c r="J8" s="6">
        <f t="shared" si="4"/>
        <v>119.3662073189215</v>
      </c>
      <c r="K8" s="6">
        <f t="shared" si="4"/>
        <v>159.15494309189535</v>
      </c>
      <c r="L8" s="6">
        <f t="shared" si="4"/>
        <v>198.94367886486916</v>
      </c>
      <c r="M8" s="20">
        <f t="shared" si="4"/>
        <v>238.73241463784299</v>
      </c>
      <c r="N8" s="24"/>
      <c r="P8" s="4"/>
      <c r="Q8" s="4"/>
      <c r="R8" s="49">
        <f t="shared" si="5"/>
        <v>46.197033824641451</v>
      </c>
      <c r="S8" s="48">
        <f t="shared" si="6"/>
        <v>59.659819526422382</v>
      </c>
      <c r="T8" s="48">
        <f t="shared" si="7"/>
        <v>89.489729289633573</v>
      </c>
      <c r="U8" s="48">
        <f t="shared" si="8"/>
        <v>119.31963905284476</v>
      </c>
      <c r="V8" s="48">
        <f t="shared" si="9"/>
        <v>149.14954881605595</v>
      </c>
      <c r="W8" s="56">
        <f t="shared" si="10"/>
        <v>178.97945857926715</v>
      </c>
      <c r="X8" s="69">
        <f t="shared" si="12"/>
        <v>0.77434082421555972</v>
      </c>
      <c r="Y8" s="66">
        <f t="shared" si="13"/>
        <v>0.51622721614370648</v>
      </c>
      <c r="Z8" s="58">
        <f t="shared" si="14"/>
        <v>0.38717041210777986</v>
      </c>
      <c r="AA8" s="58">
        <f t="shared" si="15"/>
        <v>0.30973632968622389</v>
      </c>
      <c r="AB8" s="60">
        <f t="shared" si="16"/>
        <v>0.25811360807185324</v>
      </c>
    </row>
    <row r="9" spans="2:28" ht="15.75" thickBot="1" x14ac:dyDescent="0.3">
      <c r="B9" s="11" t="s">
        <v>9</v>
      </c>
      <c r="C9" s="23">
        <v>3</v>
      </c>
      <c r="D9" s="19" t="s">
        <v>7</v>
      </c>
      <c r="G9">
        <v>5</v>
      </c>
      <c r="H9" s="29">
        <v>50</v>
      </c>
      <c r="I9" s="6">
        <f t="shared" si="4"/>
        <v>50.929581789406505</v>
      </c>
      <c r="J9" s="6">
        <f t="shared" si="4"/>
        <v>76.394372684109769</v>
      </c>
      <c r="K9" s="6">
        <f t="shared" si="4"/>
        <v>101.85916357881301</v>
      </c>
      <c r="L9" s="6">
        <f t="shared" si="4"/>
        <v>127.32395447351627</v>
      </c>
      <c r="M9" s="20">
        <f t="shared" si="4"/>
        <v>152.78874536821954</v>
      </c>
      <c r="N9" s="24"/>
      <c r="O9" s="24"/>
      <c r="P9" s="4"/>
      <c r="Q9" s="4"/>
      <c r="R9" s="49">
        <f t="shared" si="5"/>
        <v>47.452252860227865</v>
      </c>
      <c r="S9" s="48">
        <f t="shared" si="6"/>
        <v>56.545291424179922</v>
      </c>
      <c r="T9" s="48">
        <f t="shared" si="7"/>
        <v>84.817937136269876</v>
      </c>
      <c r="U9" s="48">
        <f t="shared" si="8"/>
        <v>113.09058284835984</v>
      </c>
      <c r="V9" s="48">
        <f t="shared" si="9"/>
        <v>141.36322856044981</v>
      </c>
      <c r="W9" s="56">
        <f t="shared" si="10"/>
        <v>169.63587427253975</v>
      </c>
      <c r="X9" s="69">
        <f t="shared" si="12"/>
        <v>0.83919017242762517</v>
      </c>
      <c r="Y9" s="66">
        <f t="shared" si="13"/>
        <v>0.55946011495175019</v>
      </c>
      <c r="Z9" s="58">
        <f t="shared" si="14"/>
        <v>0.41959508621381258</v>
      </c>
      <c r="AA9" s="58">
        <f t="shared" si="15"/>
        <v>0.33567606897105007</v>
      </c>
      <c r="AB9" s="60">
        <f t="shared" si="16"/>
        <v>0.27973005747587509</v>
      </c>
    </row>
    <row r="10" spans="2:28" x14ac:dyDescent="0.25">
      <c r="G10">
        <v>6</v>
      </c>
      <c r="H10" s="29">
        <v>60</v>
      </c>
      <c r="I10" s="6">
        <f t="shared" si="4"/>
        <v>35.367765131532302</v>
      </c>
      <c r="J10" s="6">
        <f t="shared" si="4"/>
        <v>53.051647697298449</v>
      </c>
      <c r="K10" s="6">
        <f t="shared" si="4"/>
        <v>70.735530263064604</v>
      </c>
      <c r="L10" s="6">
        <f t="shared" si="4"/>
        <v>88.419412828830744</v>
      </c>
      <c r="M10" s="20">
        <f t="shared" si="4"/>
        <v>106.1032953945969</v>
      </c>
      <c r="N10" s="24"/>
      <c r="O10" s="24"/>
      <c r="Q10" s="4"/>
      <c r="R10" s="49">
        <f t="shared" si="5"/>
        <v>48.707471895814287</v>
      </c>
      <c r="S10" s="48">
        <f t="shared" si="6"/>
        <v>53.668436260106041</v>
      </c>
      <c r="T10" s="48">
        <f t="shared" si="7"/>
        <v>80.502654390159066</v>
      </c>
      <c r="U10" s="48">
        <f t="shared" si="8"/>
        <v>107.33687252021208</v>
      </c>
      <c r="V10" s="48">
        <f t="shared" si="9"/>
        <v>134.17109065026511</v>
      </c>
      <c r="W10" s="56">
        <f t="shared" si="10"/>
        <v>161.00530878031813</v>
      </c>
      <c r="X10" s="69">
        <f t="shared" si="12"/>
        <v>0.90756271823817902</v>
      </c>
      <c r="Y10" s="66">
        <f t="shared" si="13"/>
        <v>0.60504181215878594</v>
      </c>
      <c r="Z10" s="58">
        <f t="shared" si="14"/>
        <v>0.45378135911908951</v>
      </c>
      <c r="AA10" s="58">
        <f t="shared" si="15"/>
        <v>0.36302508729527155</v>
      </c>
      <c r="AB10" s="60">
        <f t="shared" si="16"/>
        <v>0.30252090607939297</v>
      </c>
    </row>
    <row r="11" spans="2:28" x14ac:dyDescent="0.25">
      <c r="G11">
        <v>7</v>
      </c>
      <c r="H11" s="29">
        <v>70</v>
      </c>
      <c r="I11" s="6">
        <f t="shared" si="4"/>
        <v>25.98448050479924</v>
      </c>
      <c r="J11" s="6">
        <f t="shared" si="4"/>
        <v>38.976720757198862</v>
      </c>
      <c r="K11" s="6">
        <f t="shared" si="4"/>
        <v>51.96896100959848</v>
      </c>
      <c r="L11" s="6">
        <f t="shared" si="4"/>
        <v>64.961201261998099</v>
      </c>
      <c r="M11" s="20">
        <f t="shared" si="4"/>
        <v>77.953441514397724</v>
      </c>
      <c r="N11" s="24"/>
      <c r="P11" s="4"/>
      <c r="Q11" s="4"/>
      <c r="R11" s="49">
        <f t="shared" si="5"/>
        <v>49.962690931400701</v>
      </c>
      <c r="S11" s="48">
        <f t="shared" si="6"/>
        <v>51.005672355283856</v>
      </c>
      <c r="T11" s="48">
        <f t="shared" si="7"/>
        <v>76.508508532925788</v>
      </c>
      <c r="U11" s="48">
        <f t="shared" si="8"/>
        <v>102.01134471056771</v>
      </c>
      <c r="V11" s="48">
        <f t="shared" si="9"/>
        <v>127.51418088820964</v>
      </c>
      <c r="W11" s="56">
        <f t="shared" si="10"/>
        <v>153.01701706585158</v>
      </c>
      <c r="X11" s="69">
        <f t="shared" si="12"/>
        <v>0.97955165816424905</v>
      </c>
      <c r="Y11" s="66">
        <f t="shared" si="13"/>
        <v>0.65303443877616607</v>
      </c>
      <c r="Z11" s="58">
        <f t="shared" si="14"/>
        <v>0.48977582908212453</v>
      </c>
      <c r="AA11" s="58">
        <f t="shared" si="15"/>
        <v>0.39182066326569964</v>
      </c>
      <c r="AB11" s="60">
        <f t="shared" si="16"/>
        <v>0.32651721938808304</v>
      </c>
    </row>
    <row r="12" spans="2:28" x14ac:dyDescent="0.25">
      <c r="G12">
        <v>8</v>
      </c>
      <c r="H12" s="29">
        <v>80</v>
      </c>
      <c r="I12" s="6">
        <f t="shared" si="4"/>
        <v>19.894367886486918</v>
      </c>
      <c r="J12" s="6">
        <f t="shared" si="4"/>
        <v>29.841551829730374</v>
      </c>
      <c r="K12" s="6">
        <f t="shared" si="4"/>
        <v>39.788735772973837</v>
      </c>
      <c r="L12" s="6">
        <f t="shared" si="4"/>
        <v>49.735919716217289</v>
      </c>
      <c r="M12" s="20">
        <f t="shared" si="4"/>
        <v>59.683103659460748</v>
      </c>
      <c r="N12" s="24"/>
      <c r="O12" s="24"/>
      <c r="Q12" s="4"/>
      <c r="R12" s="49">
        <f t="shared" si="5"/>
        <v>51.217909966987115</v>
      </c>
      <c r="S12" s="48">
        <f t="shared" si="6"/>
        <v>48.536271790649458</v>
      </c>
      <c r="T12" s="48">
        <f t="shared" si="7"/>
        <v>72.804407685974184</v>
      </c>
      <c r="U12" s="48">
        <f t="shared" si="8"/>
        <v>97.072543581298916</v>
      </c>
      <c r="V12" s="48">
        <f t="shared" si="9"/>
        <v>121.34067947662365</v>
      </c>
      <c r="W12" s="56">
        <f t="shared" si="10"/>
        <v>145.60881537194837</v>
      </c>
      <c r="X12" s="69">
        <f t="shared" si="12"/>
        <v>1.0552501887228651</v>
      </c>
      <c r="Y12" s="66">
        <f t="shared" si="13"/>
        <v>0.70350012581524346</v>
      </c>
      <c r="Z12" s="58">
        <f t="shared" si="14"/>
        <v>0.52762509436143257</v>
      </c>
      <c r="AA12" s="58">
        <f t="shared" si="15"/>
        <v>0.42210007548914602</v>
      </c>
      <c r="AB12" s="60">
        <f t="shared" si="16"/>
        <v>0.35175006290762173</v>
      </c>
    </row>
    <row r="13" spans="2:28" x14ac:dyDescent="0.25">
      <c r="G13">
        <v>9</v>
      </c>
      <c r="H13" s="29">
        <v>90</v>
      </c>
      <c r="I13" s="6">
        <f t="shared" si="4"/>
        <v>15.719006725125467</v>
      </c>
      <c r="J13" s="6">
        <f t="shared" si="4"/>
        <v>23.578510087688201</v>
      </c>
      <c r="K13" s="6">
        <f t="shared" si="4"/>
        <v>31.438013450250935</v>
      </c>
      <c r="L13" s="6">
        <f t="shared" si="4"/>
        <v>39.297516812813669</v>
      </c>
      <c r="M13" s="20">
        <f t="shared" si="4"/>
        <v>47.157020175376402</v>
      </c>
      <c r="N13" s="24"/>
      <c r="O13" s="24"/>
      <c r="Q13" s="4"/>
      <c r="R13" s="49">
        <f t="shared" si="5"/>
        <v>52.473129002573536</v>
      </c>
      <c r="S13" s="48">
        <f t="shared" si="6"/>
        <v>46.241955798418317</v>
      </c>
      <c r="T13" s="48">
        <f t="shared" si="7"/>
        <v>69.362933697627483</v>
      </c>
      <c r="U13" s="48">
        <f t="shared" si="8"/>
        <v>92.483911596836634</v>
      </c>
      <c r="V13" s="48">
        <f t="shared" si="9"/>
        <v>115.6048894960458</v>
      </c>
      <c r="W13" s="56">
        <f t="shared" si="10"/>
        <v>138.72586739525497</v>
      </c>
      <c r="X13" s="69">
        <f t="shared" si="12"/>
        <v>1.1347515064310569</v>
      </c>
      <c r="Y13" s="66">
        <f t="shared" si="13"/>
        <v>0.75650100428737121</v>
      </c>
      <c r="Z13" s="58">
        <f t="shared" si="14"/>
        <v>0.56737575321552847</v>
      </c>
      <c r="AA13" s="58">
        <f t="shared" si="15"/>
        <v>0.45390060257242276</v>
      </c>
      <c r="AB13" s="60">
        <f t="shared" si="16"/>
        <v>0.37825050214368561</v>
      </c>
    </row>
    <row r="14" spans="2:28" x14ac:dyDescent="0.25">
      <c r="G14">
        <v>10</v>
      </c>
      <c r="H14" s="29">
        <v>100</v>
      </c>
      <c r="I14" s="6">
        <f t="shared" si="4"/>
        <v>12.732395447351626</v>
      </c>
      <c r="J14" s="6">
        <f t="shared" si="4"/>
        <v>19.098593171027442</v>
      </c>
      <c r="K14" s="6">
        <f t="shared" si="4"/>
        <v>25.464790894703253</v>
      </c>
      <c r="L14" s="6">
        <f t="shared" si="4"/>
        <v>31.830988618379067</v>
      </c>
      <c r="M14" s="20">
        <f t="shared" si="4"/>
        <v>38.197186342054884</v>
      </c>
      <c r="N14" s="24"/>
      <c r="O14" s="24"/>
      <c r="P14" s="4"/>
      <c r="Q14" s="52"/>
      <c r="R14" s="49">
        <f t="shared" si="5"/>
        <v>53.72834803815995</v>
      </c>
      <c r="S14" s="48">
        <f t="shared" si="6"/>
        <v>44.106555532354278</v>
      </c>
      <c r="T14" s="48">
        <f t="shared" si="7"/>
        <v>66.15983329853141</v>
      </c>
      <c r="U14" s="48">
        <f t="shared" si="8"/>
        <v>88.213111064708556</v>
      </c>
      <c r="V14" s="48">
        <f t="shared" si="9"/>
        <v>110.26638883088569</v>
      </c>
      <c r="W14" s="56">
        <f t="shared" si="10"/>
        <v>132.31966659706282</v>
      </c>
      <c r="X14" s="69">
        <f t="shared" si="12"/>
        <v>1.2181488078058516</v>
      </c>
      <c r="Y14" s="66">
        <f t="shared" si="13"/>
        <v>0.81209920520390111</v>
      </c>
      <c r="Z14" s="58">
        <f t="shared" si="14"/>
        <v>0.60907440390292578</v>
      </c>
      <c r="AA14" s="58">
        <f t="shared" si="15"/>
        <v>0.48725952312234067</v>
      </c>
      <c r="AB14" s="60">
        <f t="shared" si="16"/>
        <v>0.40604960260195055</v>
      </c>
    </row>
    <row r="15" spans="2:28" x14ac:dyDescent="0.25">
      <c r="G15">
        <v>11</v>
      </c>
      <c r="H15" s="29">
        <v>110</v>
      </c>
      <c r="I15" s="6">
        <f t="shared" ref="I15:M29" si="17">CONVERT(I$2,"cm^3","mm^3")/(PI()/4*$H15^2)</f>
        <v>10.522640865579856</v>
      </c>
      <c r="J15" s="6">
        <f t="shared" si="17"/>
        <v>15.783961298369785</v>
      </c>
      <c r="K15" s="6">
        <f t="shared" si="17"/>
        <v>21.045281731159712</v>
      </c>
      <c r="L15" s="6">
        <f t="shared" si="17"/>
        <v>26.306602163949641</v>
      </c>
      <c r="M15" s="20">
        <f t="shared" si="17"/>
        <v>31.567922596739571</v>
      </c>
      <c r="N15" s="24"/>
      <c r="O15" s="24"/>
      <c r="P15" s="4"/>
      <c r="Q15" s="4"/>
      <c r="R15" s="49">
        <f t="shared" si="5"/>
        <v>54.983567073746364</v>
      </c>
      <c r="S15" s="48">
        <f t="shared" si="6"/>
        <v>42.115726416342355</v>
      </c>
      <c r="T15" s="48">
        <f t="shared" si="7"/>
        <v>63.173589624513532</v>
      </c>
      <c r="U15" s="48">
        <f t="shared" si="8"/>
        <v>84.23145283268471</v>
      </c>
      <c r="V15" s="48">
        <f t="shared" si="9"/>
        <v>105.28931604085589</v>
      </c>
      <c r="W15" s="56">
        <f t="shared" si="10"/>
        <v>126.34717924902706</v>
      </c>
      <c r="X15" s="69">
        <f t="shared" si="12"/>
        <v>1.30553528936428</v>
      </c>
      <c r="Y15" s="66">
        <f t="shared" si="13"/>
        <v>0.87035685957618658</v>
      </c>
      <c r="Z15" s="58">
        <f t="shared" si="14"/>
        <v>0.65276764468213999</v>
      </c>
      <c r="AA15" s="58">
        <f t="shared" si="15"/>
        <v>0.52221411574571197</v>
      </c>
      <c r="AB15" s="60">
        <f t="shared" si="16"/>
        <v>0.43517842978809329</v>
      </c>
    </row>
    <row r="16" spans="2:28" x14ac:dyDescent="0.25">
      <c r="G16">
        <v>12</v>
      </c>
      <c r="H16" s="29">
        <v>120</v>
      </c>
      <c r="I16" s="6">
        <f t="shared" si="17"/>
        <v>8.8419412828830755</v>
      </c>
      <c r="J16" s="6">
        <f t="shared" si="17"/>
        <v>13.262911924324612</v>
      </c>
      <c r="K16" s="6">
        <f t="shared" si="17"/>
        <v>17.683882565766151</v>
      </c>
      <c r="L16" s="6">
        <f t="shared" si="17"/>
        <v>22.104853207207686</v>
      </c>
      <c r="M16" s="20">
        <f t="shared" si="17"/>
        <v>26.525823848649225</v>
      </c>
      <c r="N16" s="24"/>
      <c r="O16" s="24"/>
      <c r="P16" s="4"/>
      <c r="Q16" s="4"/>
      <c r="R16" s="49">
        <f t="shared" si="5"/>
        <v>56.238786109332786</v>
      </c>
      <c r="S16" s="48">
        <f t="shared" si="6"/>
        <v>40.256706613941027</v>
      </c>
      <c r="T16" s="48">
        <f t="shared" si="7"/>
        <v>60.385059920911544</v>
      </c>
      <c r="U16" s="48">
        <f t="shared" si="8"/>
        <v>80.513413227882054</v>
      </c>
      <c r="V16" s="48">
        <f t="shared" si="9"/>
        <v>100.64176653485258</v>
      </c>
      <c r="W16" s="56">
        <f t="shared" si="10"/>
        <v>120.77011984182309</v>
      </c>
      <c r="X16" s="69">
        <f t="shared" si="12"/>
        <v>1.3970041476233706</v>
      </c>
      <c r="Y16" s="66">
        <f t="shared" si="13"/>
        <v>0.93133609841558029</v>
      </c>
      <c r="Z16" s="58">
        <f t="shared" si="14"/>
        <v>0.69850207381168528</v>
      </c>
      <c r="AA16" s="58">
        <f t="shared" si="15"/>
        <v>0.55880165904934809</v>
      </c>
      <c r="AB16" s="60">
        <f t="shared" si="16"/>
        <v>0.46566804920779015</v>
      </c>
    </row>
    <row r="17" spans="7:28" x14ac:dyDescent="0.25">
      <c r="G17">
        <v>13</v>
      </c>
      <c r="H17" s="29">
        <v>130</v>
      </c>
      <c r="I17" s="6">
        <f t="shared" si="17"/>
        <v>7.5339618031666431</v>
      </c>
      <c r="J17" s="6">
        <f t="shared" si="17"/>
        <v>11.300942704749964</v>
      </c>
      <c r="K17" s="6">
        <f t="shared" si="17"/>
        <v>15.067923606333286</v>
      </c>
      <c r="L17" s="6">
        <f t="shared" si="17"/>
        <v>18.834904507916608</v>
      </c>
      <c r="M17" s="20">
        <f t="shared" si="17"/>
        <v>22.601885409499928</v>
      </c>
      <c r="N17" s="24"/>
      <c r="O17" s="24"/>
      <c r="P17" s="4"/>
      <c r="Q17" s="4"/>
      <c r="R17" s="49">
        <f t="shared" si="5"/>
        <v>57.4940051449192</v>
      </c>
      <c r="S17" s="48">
        <f t="shared" si="6"/>
        <v>38.518111998994208</v>
      </c>
      <c r="T17" s="48">
        <f t="shared" si="7"/>
        <v>57.777167998491315</v>
      </c>
      <c r="U17" s="48">
        <f t="shared" si="8"/>
        <v>77.036223997988415</v>
      </c>
      <c r="V17" s="48">
        <f t="shared" si="9"/>
        <v>96.295279997485522</v>
      </c>
      <c r="W17" s="56">
        <f t="shared" si="10"/>
        <v>115.55433599698263</v>
      </c>
      <c r="X17" s="69">
        <f t="shared" si="12"/>
        <v>1.4926485791001516</v>
      </c>
      <c r="Y17" s="66">
        <f t="shared" si="13"/>
        <v>0.99509905273343424</v>
      </c>
      <c r="Z17" s="58">
        <f t="shared" si="14"/>
        <v>0.74632428955007579</v>
      </c>
      <c r="AA17" s="58">
        <f t="shared" si="15"/>
        <v>0.59705943164006059</v>
      </c>
      <c r="AB17" s="60">
        <f t="shared" si="16"/>
        <v>0.49754952636671712</v>
      </c>
    </row>
    <row r="18" spans="7:28" x14ac:dyDescent="0.25">
      <c r="G18">
        <v>14</v>
      </c>
      <c r="H18" s="29">
        <v>140</v>
      </c>
      <c r="I18" s="6">
        <f t="shared" si="17"/>
        <v>6.4961201261998101</v>
      </c>
      <c r="J18" s="6">
        <f t="shared" si="17"/>
        <v>9.7441801892997155</v>
      </c>
      <c r="K18" s="6">
        <f t="shared" si="17"/>
        <v>12.99224025239962</v>
      </c>
      <c r="L18" s="6">
        <f t="shared" si="17"/>
        <v>16.240300315499525</v>
      </c>
      <c r="M18" s="20">
        <f t="shared" si="17"/>
        <v>19.488360378599431</v>
      </c>
      <c r="N18" s="24"/>
      <c r="O18" s="24"/>
      <c r="P18" s="4"/>
      <c r="Q18" s="4"/>
      <c r="R18" s="49">
        <f t="shared" si="5"/>
        <v>58.749224180505621</v>
      </c>
      <c r="S18" s="48">
        <f t="shared" si="6"/>
        <v>36.889761456543809</v>
      </c>
      <c r="T18" s="48">
        <f t="shared" si="7"/>
        <v>55.334642184815706</v>
      </c>
      <c r="U18" s="48">
        <f t="shared" si="8"/>
        <v>73.779522913087618</v>
      </c>
      <c r="V18" s="48">
        <f t="shared" si="9"/>
        <v>92.224403641359515</v>
      </c>
      <c r="W18" s="56">
        <f t="shared" si="10"/>
        <v>110.66928436963141</v>
      </c>
      <c r="X18" s="69">
        <f t="shared" si="12"/>
        <v>1.5925617803116534</v>
      </c>
      <c r="Y18" s="66">
        <f t="shared" si="13"/>
        <v>1.0617078535411024</v>
      </c>
      <c r="Z18" s="58">
        <f t="shared" si="14"/>
        <v>0.7962808901558267</v>
      </c>
      <c r="AA18" s="58">
        <f t="shared" si="15"/>
        <v>0.63702471212466139</v>
      </c>
      <c r="AB18" s="60">
        <f t="shared" si="16"/>
        <v>0.53085392677055121</v>
      </c>
    </row>
    <row r="19" spans="7:28" x14ac:dyDescent="0.25">
      <c r="G19">
        <v>15</v>
      </c>
      <c r="H19" s="29">
        <v>150</v>
      </c>
      <c r="I19" s="6">
        <f t="shared" si="17"/>
        <v>5.6588424210451675</v>
      </c>
      <c r="J19" s="6">
        <f t="shared" si="17"/>
        <v>8.4882636315677509</v>
      </c>
      <c r="K19" s="6">
        <f t="shared" si="17"/>
        <v>11.317684842090335</v>
      </c>
      <c r="L19" s="6">
        <f t="shared" si="17"/>
        <v>14.147106052612918</v>
      </c>
      <c r="M19" s="20">
        <f t="shared" si="17"/>
        <v>16.976527263135502</v>
      </c>
      <c r="N19" s="24"/>
      <c r="O19" s="24"/>
      <c r="P19" s="4"/>
      <c r="Q19" s="4"/>
      <c r="R19" s="49">
        <f t="shared" si="5"/>
        <v>60.004443216092028</v>
      </c>
      <c r="S19" s="48">
        <f t="shared" si="6"/>
        <v>35.362527492566137</v>
      </c>
      <c r="T19" s="48">
        <f t="shared" si="7"/>
        <v>53.043791238849209</v>
      </c>
      <c r="U19" s="48">
        <f t="shared" si="8"/>
        <v>70.725054985132275</v>
      </c>
      <c r="V19" s="48">
        <f t="shared" si="9"/>
        <v>88.406318731415354</v>
      </c>
      <c r="W19" s="56">
        <f t="shared" si="10"/>
        <v>106.08758247769842</v>
      </c>
      <c r="X19" s="69">
        <f t="shared" si="12"/>
        <v>1.6968369477749032</v>
      </c>
      <c r="Y19" s="66">
        <f t="shared" si="13"/>
        <v>1.1312246318499355</v>
      </c>
      <c r="Z19" s="58">
        <f t="shared" si="14"/>
        <v>0.84841847388745162</v>
      </c>
      <c r="AA19" s="58">
        <f t="shared" si="15"/>
        <v>0.67873477910996127</v>
      </c>
      <c r="AB19" s="60">
        <f t="shared" si="16"/>
        <v>0.56561231592496775</v>
      </c>
    </row>
    <row r="20" spans="7:28" x14ac:dyDescent="0.25">
      <c r="G20">
        <v>16</v>
      </c>
      <c r="H20" s="29">
        <v>160</v>
      </c>
      <c r="I20" s="6">
        <f t="shared" si="17"/>
        <v>4.9735919716217296</v>
      </c>
      <c r="J20" s="6">
        <f t="shared" si="17"/>
        <v>7.4603879574325935</v>
      </c>
      <c r="K20" s="6">
        <f t="shared" si="17"/>
        <v>9.9471839432434592</v>
      </c>
      <c r="L20" s="6">
        <f t="shared" si="17"/>
        <v>12.433979929054322</v>
      </c>
      <c r="M20" s="20">
        <f t="shared" si="17"/>
        <v>14.920775914865187</v>
      </c>
      <c r="N20" s="24"/>
      <c r="O20" s="24"/>
      <c r="R20" s="49">
        <f t="shared" si="5"/>
        <v>61.259662251678449</v>
      </c>
      <c r="S20" s="48">
        <f t="shared" si="6"/>
        <v>33.928208047334387</v>
      </c>
      <c r="T20" s="48">
        <f t="shared" si="7"/>
        <v>50.892312071001577</v>
      </c>
      <c r="U20" s="48">
        <f t="shared" si="8"/>
        <v>67.856416094668774</v>
      </c>
      <c r="V20" s="48">
        <f t="shared" si="9"/>
        <v>84.820520118335963</v>
      </c>
      <c r="W20" s="56">
        <f t="shared" si="10"/>
        <v>101.78462414200315</v>
      </c>
      <c r="X20" s="69">
        <f t="shared" si="12"/>
        <v>1.8055672780069325</v>
      </c>
      <c r="Y20" s="66">
        <f t="shared" si="13"/>
        <v>1.2037115186712883</v>
      </c>
      <c r="Z20" s="58">
        <f t="shared" si="14"/>
        <v>0.90278363900346625</v>
      </c>
      <c r="AA20" s="58">
        <f t="shared" si="15"/>
        <v>0.72222691120277305</v>
      </c>
      <c r="AB20" s="60">
        <f t="shared" si="16"/>
        <v>0.60185575933564417</v>
      </c>
    </row>
    <row r="21" spans="7:28" x14ac:dyDescent="0.25">
      <c r="G21">
        <v>17</v>
      </c>
      <c r="H21" s="29">
        <v>170</v>
      </c>
      <c r="I21" s="6">
        <f t="shared" si="17"/>
        <v>4.4056731651735737</v>
      </c>
      <c r="J21" s="6">
        <f t="shared" si="17"/>
        <v>6.6085097477603609</v>
      </c>
      <c r="K21" s="6">
        <f t="shared" si="17"/>
        <v>8.8113463303471473</v>
      </c>
      <c r="L21" s="6">
        <f t="shared" si="17"/>
        <v>11.014182912933935</v>
      </c>
      <c r="M21" s="20">
        <f t="shared" si="17"/>
        <v>13.217019495520722</v>
      </c>
      <c r="N21" s="24"/>
      <c r="O21" s="24"/>
      <c r="Q21" s="52"/>
      <c r="R21" s="49">
        <f t="shared" si="5"/>
        <v>62.51488128726487</v>
      </c>
      <c r="S21" s="48">
        <f t="shared" si="6"/>
        <v>32.579416141414654</v>
      </c>
      <c r="T21" s="48">
        <f t="shared" si="7"/>
        <v>48.869124212121982</v>
      </c>
      <c r="U21" s="48">
        <f t="shared" si="8"/>
        <v>65.158832282829309</v>
      </c>
      <c r="V21" s="48">
        <f t="shared" si="9"/>
        <v>81.448540353536629</v>
      </c>
      <c r="W21" s="56">
        <f t="shared" si="10"/>
        <v>97.738248424243963</v>
      </c>
      <c r="X21" s="69">
        <f t="shared" si="12"/>
        <v>1.9188459675247687</v>
      </c>
      <c r="Y21" s="66">
        <f t="shared" si="13"/>
        <v>1.2792306450165125</v>
      </c>
      <c r="Z21" s="58">
        <f t="shared" si="14"/>
        <v>0.95942298376238433</v>
      </c>
      <c r="AA21" s="58">
        <f t="shared" si="15"/>
        <v>0.76753838700990762</v>
      </c>
      <c r="AB21" s="60">
        <f t="shared" si="16"/>
        <v>0.63961532250825626</v>
      </c>
    </row>
    <row r="22" spans="7:28" x14ac:dyDescent="0.25">
      <c r="G22">
        <v>18</v>
      </c>
      <c r="H22" s="29">
        <v>180</v>
      </c>
      <c r="I22" s="6">
        <f t="shared" si="17"/>
        <v>3.9297516812813669</v>
      </c>
      <c r="J22" s="6">
        <f t="shared" si="17"/>
        <v>5.8946275219220503</v>
      </c>
      <c r="K22" s="6">
        <f t="shared" si="17"/>
        <v>7.8595033625627337</v>
      </c>
      <c r="L22" s="6">
        <f t="shared" si="17"/>
        <v>9.8243792032034172</v>
      </c>
      <c r="M22" s="20">
        <f t="shared" si="17"/>
        <v>11.789255043844101</v>
      </c>
      <c r="N22" s="24"/>
      <c r="O22" s="24"/>
      <c r="P22" s="4"/>
      <c r="Q22" s="4"/>
      <c r="R22" s="49">
        <f t="shared" si="5"/>
        <v>63.770100322851277</v>
      </c>
      <c r="S22" s="48">
        <f t="shared" si="6"/>
        <v>31.309484574452956</v>
      </c>
      <c r="T22" s="48">
        <f t="shared" si="7"/>
        <v>46.964226861679435</v>
      </c>
      <c r="U22" s="48">
        <f t="shared" si="8"/>
        <v>62.618969148905911</v>
      </c>
      <c r="V22" s="48">
        <f t="shared" si="9"/>
        <v>78.273711436132388</v>
      </c>
      <c r="W22" s="56">
        <f t="shared" si="10"/>
        <v>93.928453723358871</v>
      </c>
      <c r="X22" s="69">
        <f t="shared" si="12"/>
        <v>2.0367662128454405</v>
      </c>
      <c r="Y22" s="66">
        <f t="shared" si="13"/>
        <v>1.3578441418969602</v>
      </c>
      <c r="Z22" s="58">
        <f t="shared" si="14"/>
        <v>1.0183831064227202</v>
      </c>
      <c r="AA22" s="58">
        <f t="shared" si="15"/>
        <v>0.81470648513817612</v>
      </c>
      <c r="AB22" s="60">
        <f t="shared" si="16"/>
        <v>0.67892207094848012</v>
      </c>
    </row>
    <row r="23" spans="7:28" x14ac:dyDescent="0.25">
      <c r="G23">
        <v>19</v>
      </c>
      <c r="H23" s="29">
        <v>190</v>
      </c>
      <c r="I23" s="6">
        <f t="shared" si="17"/>
        <v>3.5269793482968494</v>
      </c>
      <c r="J23" s="6">
        <f t="shared" si="17"/>
        <v>5.2904690224452748</v>
      </c>
      <c r="K23" s="6">
        <f t="shared" si="17"/>
        <v>7.0539586965936989</v>
      </c>
      <c r="L23" s="6">
        <f t="shared" si="17"/>
        <v>8.8174483707421238</v>
      </c>
      <c r="M23" s="20">
        <f t="shared" si="17"/>
        <v>10.58093804489055</v>
      </c>
      <c r="N23" s="24"/>
      <c r="O23" s="24"/>
      <c r="P23" s="4"/>
      <c r="Q23" s="4"/>
      <c r="R23" s="49">
        <f t="shared" si="5"/>
        <v>65.025319358437699</v>
      </c>
      <c r="S23" s="48">
        <f t="shared" si="6"/>
        <v>30.112383375082132</v>
      </c>
      <c r="T23" s="48">
        <f t="shared" si="7"/>
        <v>45.168575062623198</v>
      </c>
      <c r="U23" s="48">
        <f t="shared" si="8"/>
        <v>60.224766750164264</v>
      </c>
      <c r="V23" s="48">
        <f t="shared" si="9"/>
        <v>75.280958437705337</v>
      </c>
      <c r="W23" s="56">
        <f t="shared" si="10"/>
        <v>90.337150125246396</v>
      </c>
      <c r="X23" s="69">
        <f t="shared" si="12"/>
        <v>2.159421210485978</v>
      </c>
      <c r="Y23" s="66">
        <f t="shared" si="13"/>
        <v>1.4396141403239853</v>
      </c>
      <c r="Z23" s="58">
        <f t="shared" si="14"/>
        <v>1.079710605242989</v>
      </c>
      <c r="AA23" s="58">
        <f t="shared" si="15"/>
        <v>0.86376848419439112</v>
      </c>
      <c r="AB23" s="60">
        <f t="shared" si="16"/>
        <v>0.71980707016199263</v>
      </c>
    </row>
    <row r="24" spans="7:28" x14ac:dyDescent="0.25">
      <c r="G24">
        <v>20</v>
      </c>
      <c r="H24" s="29">
        <v>200</v>
      </c>
      <c r="I24" s="6">
        <f t="shared" si="17"/>
        <v>3.1830988618379066</v>
      </c>
      <c r="J24" s="6">
        <f t="shared" si="17"/>
        <v>4.7746482927568605</v>
      </c>
      <c r="K24" s="6">
        <f t="shared" si="17"/>
        <v>6.3661977236758132</v>
      </c>
      <c r="L24" s="6">
        <f t="shared" si="17"/>
        <v>7.9577471545947667</v>
      </c>
      <c r="M24" s="20">
        <f t="shared" si="17"/>
        <v>9.5492965855137211</v>
      </c>
      <c r="N24" s="24"/>
      <c r="O24" s="24"/>
      <c r="P24" s="4"/>
      <c r="Q24" s="4"/>
      <c r="R24" s="49">
        <f t="shared" si="5"/>
        <v>66.28053839402412</v>
      </c>
      <c r="S24" s="48">
        <f t="shared" si="6"/>
        <v>28.982648088773654</v>
      </c>
      <c r="T24" s="48">
        <f t="shared" si="7"/>
        <v>43.47397213316048</v>
      </c>
      <c r="U24" s="48">
        <f t="shared" si="8"/>
        <v>57.965296177547309</v>
      </c>
      <c r="V24" s="48">
        <f t="shared" si="9"/>
        <v>72.456620221934131</v>
      </c>
      <c r="W24" s="56">
        <f t="shared" si="10"/>
        <v>86.94794426632096</v>
      </c>
      <c r="X24" s="69">
        <f t="shared" si="12"/>
        <v>2.2869041569634105</v>
      </c>
      <c r="Y24" s="66">
        <f t="shared" si="13"/>
        <v>1.5246027713089405</v>
      </c>
      <c r="Z24" s="58">
        <f t="shared" si="14"/>
        <v>1.1434520784817053</v>
      </c>
      <c r="AA24" s="58">
        <f t="shared" si="15"/>
        <v>0.9147616627853643</v>
      </c>
      <c r="AB24" s="60">
        <f t="shared" si="16"/>
        <v>0.76230138565447025</v>
      </c>
    </row>
    <row r="25" spans="7:28" x14ac:dyDescent="0.25">
      <c r="G25">
        <v>21</v>
      </c>
      <c r="H25" s="29">
        <v>210</v>
      </c>
      <c r="I25" s="6">
        <f t="shared" si="17"/>
        <v>2.8871645005332489</v>
      </c>
      <c r="J25" s="6">
        <f t="shared" si="17"/>
        <v>4.3307467507998734</v>
      </c>
      <c r="K25" s="6">
        <f t="shared" si="17"/>
        <v>5.7743290010664978</v>
      </c>
      <c r="L25" s="6">
        <f t="shared" si="17"/>
        <v>7.2179112513331223</v>
      </c>
      <c r="M25" s="20">
        <f t="shared" si="17"/>
        <v>8.6614935015997467</v>
      </c>
      <c r="N25" s="24"/>
      <c r="O25" s="24"/>
      <c r="P25" s="4"/>
      <c r="Q25" s="4"/>
      <c r="R25" s="49">
        <f t="shared" si="5"/>
        <v>67.535757429610527</v>
      </c>
      <c r="S25" s="48">
        <f t="shared" si="6"/>
        <v>27.915317307439036</v>
      </c>
      <c r="T25" s="48">
        <f t="shared" si="7"/>
        <v>41.872975961158552</v>
      </c>
      <c r="U25" s="48">
        <f t="shared" si="8"/>
        <v>55.830634614878072</v>
      </c>
      <c r="V25" s="48">
        <f t="shared" si="9"/>
        <v>69.788293268597585</v>
      </c>
      <c r="W25" s="56">
        <f t="shared" si="10"/>
        <v>83.745951922317104</v>
      </c>
      <c r="X25" s="69">
        <f t="shared" si="12"/>
        <v>2.4193082487947648</v>
      </c>
      <c r="Y25" s="66">
        <f t="shared" si="13"/>
        <v>1.6128721658631766</v>
      </c>
      <c r="Z25" s="58">
        <f t="shared" si="14"/>
        <v>1.2096541243973824</v>
      </c>
      <c r="AA25" s="58">
        <f t="shared" si="15"/>
        <v>0.96772329951790603</v>
      </c>
      <c r="AB25" s="60">
        <f t="shared" si="16"/>
        <v>0.80643608293158831</v>
      </c>
    </row>
    <row r="26" spans="7:28" x14ac:dyDescent="0.25">
      <c r="G26">
        <v>22</v>
      </c>
      <c r="H26" s="29">
        <v>220</v>
      </c>
      <c r="I26" s="6">
        <f t="shared" si="17"/>
        <v>2.6306602163949639</v>
      </c>
      <c r="J26" s="6">
        <f t="shared" si="17"/>
        <v>3.9459903245924464</v>
      </c>
      <c r="K26" s="6">
        <f t="shared" si="17"/>
        <v>5.2613204327899279</v>
      </c>
      <c r="L26" s="6">
        <f t="shared" si="17"/>
        <v>6.5766505409874103</v>
      </c>
      <c r="M26" s="20">
        <f t="shared" si="17"/>
        <v>7.8919806491848927</v>
      </c>
      <c r="N26" s="24"/>
      <c r="O26" s="24"/>
      <c r="P26" s="4"/>
      <c r="Q26" s="4"/>
      <c r="R26" s="49">
        <f t="shared" si="5"/>
        <v>68.790976465196948</v>
      </c>
      <c r="S26" s="48">
        <f t="shared" si="6"/>
        <v>26.905878104268464</v>
      </c>
      <c r="T26" s="48">
        <f t="shared" si="7"/>
        <v>40.358817156402701</v>
      </c>
      <c r="U26" s="48">
        <f t="shared" si="8"/>
        <v>53.811756208536927</v>
      </c>
      <c r="V26" s="48">
        <f t="shared" si="9"/>
        <v>67.264695260671161</v>
      </c>
      <c r="W26" s="56">
        <f t="shared" si="10"/>
        <v>80.717634312805401</v>
      </c>
      <c r="X26" s="69">
        <f t="shared" si="12"/>
        <v>2.5567266824970734</v>
      </c>
      <c r="Y26" s="66">
        <f t="shared" si="13"/>
        <v>1.7044844549980485</v>
      </c>
      <c r="Z26" s="58">
        <f t="shared" si="14"/>
        <v>1.2783633412485367</v>
      </c>
      <c r="AA26" s="58">
        <f t="shared" si="15"/>
        <v>1.0226906729988292</v>
      </c>
      <c r="AB26" s="60">
        <f t="shared" si="16"/>
        <v>0.85224222749902423</v>
      </c>
    </row>
    <row r="27" spans="7:28" x14ac:dyDescent="0.25">
      <c r="G27">
        <v>23</v>
      </c>
      <c r="H27" s="29">
        <v>230</v>
      </c>
      <c r="I27" s="6">
        <f t="shared" si="17"/>
        <v>2.4068800467583418</v>
      </c>
      <c r="J27" s="6">
        <f t="shared" si="17"/>
        <v>3.6103200701375124</v>
      </c>
      <c r="K27" s="6">
        <f t="shared" si="17"/>
        <v>4.8137600935166835</v>
      </c>
      <c r="L27" s="6">
        <f t="shared" si="17"/>
        <v>6.0172001168958547</v>
      </c>
      <c r="M27" s="20">
        <f t="shared" si="17"/>
        <v>7.2206401402750249</v>
      </c>
      <c r="N27" s="24"/>
      <c r="O27" s="24"/>
      <c r="P27" s="4"/>
      <c r="Q27" s="4"/>
      <c r="R27" s="49">
        <f t="shared" si="5"/>
        <v>70.046195500783369</v>
      </c>
      <c r="S27" s="48">
        <f t="shared" si="6"/>
        <v>25.950218250870403</v>
      </c>
      <c r="T27" s="48">
        <f t="shared" si="7"/>
        <v>38.925327376305603</v>
      </c>
      <c r="U27" s="48">
        <f t="shared" si="8"/>
        <v>51.900436501740806</v>
      </c>
      <c r="V27" s="48">
        <f t="shared" si="9"/>
        <v>64.87554562717601</v>
      </c>
      <c r="W27" s="56">
        <f t="shared" si="10"/>
        <v>77.850654752611206</v>
      </c>
      <c r="X27" s="69">
        <f t="shared" si="12"/>
        <v>2.699252654587363</v>
      </c>
      <c r="Y27" s="66">
        <f t="shared" si="13"/>
        <v>1.7995017697249087</v>
      </c>
      <c r="Z27" s="58">
        <f t="shared" si="14"/>
        <v>1.3496263272936815</v>
      </c>
      <c r="AA27" s="58">
        <f t="shared" si="15"/>
        <v>1.0797010618349452</v>
      </c>
      <c r="AB27" s="60">
        <f t="shared" si="16"/>
        <v>0.89975088486245436</v>
      </c>
    </row>
    <row r="28" spans="7:28" x14ac:dyDescent="0.25">
      <c r="G28">
        <v>24</v>
      </c>
      <c r="H28" s="29">
        <v>240</v>
      </c>
      <c r="I28" s="6">
        <f t="shared" si="17"/>
        <v>2.2104853207207689</v>
      </c>
      <c r="J28" s="6">
        <f t="shared" si="17"/>
        <v>3.3157279810811531</v>
      </c>
      <c r="K28" s="6">
        <f t="shared" si="17"/>
        <v>4.4209706414415377</v>
      </c>
      <c r="L28" s="6">
        <f t="shared" si="17"/>
        <v>5.5262133018019215</v>
      </c>
      <c r="M28" s="20">
        <f t="shared" si="17"/>
        <v>6.6314559621623062</v>
      </c>
      <c r="N28" s="24"/>
      <c r="P28" s="4"/>
      <c r="Q28" s="4"/>
      <c r="R28" s="49">
        <f t="shared" si="5"/>
        <v>71.301414536369776</v>
      </c>
      <c r="S28" s="48">
        <f t="shared" si="6"/>
        <v>25.044584270092034</v>
      </c>
      <c r="T28" s="48">
        <f t="shared" si="7"/>
        <v>37.566876405138053</v>
      </c>
      <c r="U28" s="48">
        <f t="shared" si="8"/>
        <v>50.089168540184069</v>
      </c>
      <c r="V28" s="48">
        <f t="shared" si="9"/>
        <v>62.611460675230084</v>
      </c>
      <c r="W28" s="56">
        <f t="shared" si="10"/>
        <v>75.133752810276107</v>
      </c>
      <c r="X28" s="69">
        <f t="shared" si="12"/>
        <v>2.8469793615826613</v>
      </c>
      <c r="Y28" s="66">
        <f t="shared" si="13"/>
        <v>1.8979862410551074</v>
      </c>
      <c r="Z28" s="58">
        <f t="shared" si="14"/>
        <v>1.4234896807913306</v>
      </c>
      <c r="AA28" s="58">
        <f t="shared" si="15"/>
        <v>1.1387917446330644</v>
      </c>
      <c r="AB28" s="60">
        <f t="shared" si="16"/>
        <v>0.94899312052755369</v>
      </c>
    </row>
    <row r="29" spans="7:28" ht="15.75" thickBot="1" x14ac:dyDescent="0.3">
      <c r="G29">
        <v>25</v>
      </c>
      <c r="H29" s="34">
        <v>250</v>
      </c>
      <c r="I29" s="27">
        <f t="shared" si="17"/>
        <v>2.0371832715762603</v>
      </c>
      <c r="J29" s="21">
        <f t="shared" si="17"/>
        <v>3.0557749073643907</v>
      </c>
      <c r="K29" s="21">
        <f t="shared" si="17"/>
        <v>4.0743665431525207</v>
      </c>
      <c r="L29" s="21">
        <f t="shared" si="17"/>
        <v>5.0929581789406511</v>
      </c>
      <c r="M29" s="22">
        <f t="shared" si="17"/>
        <v>6.1115498147287814</v>
      </c>
      <c r="N29" s="24"/>
      <c r="P29" s="4"/>
      <c r="Q29" s="4"/>
      <c r="R29" s="50">
        <f>H29*((C9/(H29/I29))^(1/3))</f>
        <v>72.556633571956198</v>
      </c>
      <c r="S29" s="63">
        <f t="shared" si="6"/>
        <v>24.185544523985392</v>
      </c>
      <c r="T29" s="63">
        <f t="shared" si="7"/>
        <v>36.278316785978092</v>
      </c>
      <c r="U29" s="63">
        <f t="shared" si="8"/>
        <v>48.371089047970784</v>
      </c>
      <c r="V29" s="63">
        <f t="shared" si="9"/>
        <v>60.463861309963484</v>
      </c>
      <c r="W29" s="70">
        <f t="shared" si="10"/>
        <v>72.556633571956183</v>
      </c>
      <c r="X29" s="71">
        <f t="shared" si="12"/>
        <v>3.0000000000000009</v>
      </c>
      <c r="Y29" s="51">
        <f t="shared" si="13"/>
        <v>2.0000000000000004</v>
      </c>
      <c r="Z29" s="61">
        <f t="shared" si="14"/>
        <v>1.5000000000000004</v>
      </c>
      <c r="AA29" s="61">
        <f t="shared" si="15"/>
        <v>1.2000000000000002</v>
      </c>
      <c r="AB29" s="62">
        <f t="shared" si="16"/>
        <v>1.0000000000000002</v>
      </c>
    </row>
    <row r="30" spans="7:28" x14ac:dyDescent="0.25">
      <c r="N30" s="24"/>
      <c r="P30" s="24"/>
      <c r="Q30" s="24"/>
      <c r="S30" s="5"/>
      <c r="X30" s="3"/>
    </row>
  </sheetData>
  <mergeCells count="2">
    <mergeCell ref="B3:D3"/>
    <mergeCell ref="B6:D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BF8E-2AA9-4AA5-BB55-8BB045899C6D}">
  <dimension ref="B1:Q364"/>
  <sheetViews>
    <sheetView tabSelected="1" zoomScale="85" zoomScaleNormal="85" workbookViewId="0">
      <selection activeCell="Q9" sqref="Q9"/>
    </sheetView>
  </sheetViews>
  <sheetFormatPr defaultRowHeight="15" x14ac:dyDescent="0.25"/>
  <cols>
    <col min="1" max="1" width="1.85546875" style="79" customWidth="1"/>
    <col min="2" max="2" width="10.7109375" style="79" customWidth="1"/>
    <col min="3" max="3" width="10.85546875" style="79" customWidth="1"/>
    <col min="4" max="10" width="9.140625" style="79"/>
    <col min="11" max="11" width="12.7109375" style="79" bestFit="1" customWidth="1"/>
    <col min="12" max="12" width="12.7109375" style="79" customWidth="1"/>
    <col min="13" max="13" width="12" style="79" bestFit="1" customWidth="1"/>
    <col min="14" max="14" width="9.140625" style="79"/>
    <col min="15" max="15" width="13.28515625" style="79" bestFit="1" customWidth="1"/>
    <col min="16" max="16384" width="9.140625" style="79"/>
  </cols>
  <sheetData>
    <row r="1" spans="2:17" x14ac:dyDescent="0.25">
      <c r="B1" s="78" t="s">
        <v>40</v>
      </c>
    </row>
    <row r="2" spans="2:17" ht="90" x14ac:dyDescent="0.25">
      <c r="B2" s="79" t="s">
        <v>26</v>
      </c>
      <c r="C2" s="79">
        <f>CONVERT(NE*2*PI(),"s","min")</f>
        <v>450.294947014537</v>
      </c>
      <c r="F2" s="80" t="s">
        <v>17</v>
      </c>
      <c r="G2" s="80" t="s">
        <v>17</v>
      </c>
      <c r="H2" s="80" t="s">
        <v>23</v>
      </c>
      <c r="I2" s="80" t="s">
        <v>36</v>
      </c>
      <c r="J2" s="80" t="s">
        <v>41</v>
      </c>
      <c r="K2" s="80" t="s">
        <v>25</v>
      </c>
      <c r="L2" s="80" t="s">
        <v>42</v>
      </c>
      <c r="M2" s="80" t="s">
        <v>30</v>
      </c>
      <c r="N2" s="80" t="s">
        <v>38</v>
      </c>
      <c r="O2" s="80" t="s">
        <v>45</v>
      </c>
      <c r="P2" s="80" t="s">
        <v>46</v>
      </c>
      <c r="Q2" s="80" t="s">
        <v>47</v>
      </c>
    </row>
    <row r="3" spans="2:17" x14ac:dyDescent="0.25">
      <c r="B3" s="81" t="s">
        <v>28</v>
      </c>
      <c r="C3" s="81"/>
      <c r="D3" s="81"/>
      <c r="F3" s="82" t="s">
        <v>18</v>
      </c>
      <c r="G3" s="82" t="s">
        <v>22</v>
      </c>
      <c r="H3" s="82" t="s">
        <v>24</v>
      </c>
      <c r="I3" s="82" t="s">
        <v>3</v>
      </c>
      <c r="J3" s="82"/>
      <c r="K3" s="82" t="s">
        <v>27</v>
      </c>
      <c r="L3" s="82" t="s">
        <v>27</v>
      </c>
      <c r="M3" s="82" t="s">
        <v>31</v>
      </c>
      <c r="N3" s="82" t="s">
        <v>39</v>
      </c>
      <c r="O3" s="82" t="s">
        <v>39</v>
      </c>
      <c r="P3" s="82" t="s">
        <v>39</v>
      </c>
      <c r="Q3" s="82" t="s">
        <v>39</v>
      </c>
    </row>
    <row r="4" spans="2:17" ht="75" x14ac:dyDescent="0.25">
      <c r="B4" s="83" t="s">
        <v>32</v>
      </c>
      <c r="C4" s="94">
        <v>49</v>
      </c>
      <c r="D4" s="84" t="s">
        <v>3</v>
      </c>
      <c r="E4" s="85" t="str">
        <f>CONCATENATE("(",2*r_crank," mm stroke)")</f>
        <v>(98 mm stroke)</v>
      </c>
      <c r="F4" s="79">
        <v>0</v>
      </c>
      <c r="G4" s="79">
        <f>RADIANS(F4)</f>
        <v>0</v>
      </c>
      <c r="H4" s="79">
        <f t="shared" ref="H4:H67" si="0">G4/CONVERT(NE*2*PI(),"s","min")</f>
        <v>0</v>
      </c>
      <c r="I4" s="79">
        <f t="shared" ref="I4:I67" si="1">r_crank*COS(RADIANS(F4))+SQRT(l_rod^2+r_crank^2*SIN(RADIANS(F4))^2)</f>
        <v>149</v>
      </c>
      <c r="J4" s="79">
        <f>I4-($C$10)</f>
        <v>98</v>
      </c>
      <c r="K4" s="79">
        <f t="shared" ref="K4:K67" si="2">CONVERT(r_crank*omega*SIN(omega*H4)+r_crank^2*omega*SIN(2*omega*H4)/(2*SQRT(l_rod^2-r_crank^2*SIN(omega*H4)^2)),"mm","m")</f>
        <v>0</v>
      </c>
      <c r="L4" s="79">
        <f>ABS(K4)</f>
        <v>0</v>
      </c>
      <c r="M4" s="79">
        <f t="shared" ref="M4:M67" si="3">CONVERT(r_crank^2*omega^2*COS(2*omega*H4)/SQRT(l_rod^2-r_crank^2*SIN(omega*H4)^2)+r_crank^4*omega^2*SIN(omega*H4)*SIN(2*omega*H4)*COS(omega*H4)/(2*(l_rod^2-r_crank^2*SIN(omega*H4)^2)^(3/2))+r_crank*omega^2*COS(omega*H4),"mm","m")</f>
        <v>14803.912024791271</v>
      </c>
      <c r="N4" s="79">
        <f t="shared" ref="N4:N67" si="4">CONVERT(m_piston*CONVERT(M4,"m","km"),"N","kN")</f>
        <v>1.4803912024791273</v>
      </c>
      <c r="O4" s="79">
        <f t="shared" ref="O4:O67" si="5">m_piston*r_crank*$C$2^2*COS(G4)*(1/1000^3)</f>
        <v>0.99355114260344091</v>
      </c>
      <c r="P4" s="79">
        <f t="shared" ref="P4:P67" si="6">m_piston*r_crank*$C$2^2*(r_crank/l_rod)*COS(2*G4)*(1/1000^3)</f>
        <v>0.48684005987568607</v>
      </c>
      <c r="Q4" s="93">
        <f>SUM(O4:P4)</f>
        <v>1.480391202479127</v>
      </c>
    </row>
    <row r="5" spans="2:17" ht="45" x14ac:dyDescent="0.25">
      <c r="B5" s="83" t="s">
        <v>19</v>
      </c>
      <c r="C5" s="94">
        <v>100</v>
      </c>
      <c r="D5" s="84" t="s">
        <v>3</v>
      </c>
      <c r="E5" s="85"/>
      <c r="F5" s="79">
        <v>1</v>
      </c>
      <c r="G5" s="79">
        <f t="shared" ref="G5:G68" si="7">RADIANS(F5)</f>
        <v>1.7453292519943295E-2</v>
      </c>
      <c r="H5" s="79">
        <f t="shared" si="0"/>
        <v>3.8759689922480622E-5</v>
      </c>
      <c r="I5" s="79">
        <f t="shared" si="1"/>
        <v>148.99619355663131</v>
      </c>
      <c r="J5" s="79">
        <f t="shared" ref="J5:J68" si="8">I5-($C$10)</f>
        <v>97.996193556631312</v>
      </c>
      <c r="K5" s="79">
        <f t="shared" si="2"/>
        <v>0.57374406954596102</v>
      </c>
      <c r="L5" s="79">
        <f t="shared" ref="L5:L68" si="9">ABS(K5)</f>
        <v>0.57374406954596102</v>
      </c>
      <c r="M5" s="79">
        <f t="shared" si="3"/>
        <v>14799.966980179321</v>
      </c>
      <c r="N5" s="79">
        <f t="shared" si="4"/>
        <v>1.4799966980179322</v>
      </c>
      <c r="O5" s="79">
        <f t="shared" si="5"/>
        <v>0.9933998199520494</v>
      </c>
      <c r="P5" s="79">
        <f t="shared" si="6"/>
        <v>0.48654349006518804</v>
      </c>
      <c r="Q5" s="93">
        <f t="shared" ref="Q5:Q68" si="10">SUM(O5:P5)</f>
        <v>1.4799433100172374</v>
      </c>
    </row>
    <row r="6" spans="2:17" ht="30" x14ac:dyDescent="0.25">
      <c r="B6" s="83" t="s">
        <v>20</v>
      </c>
      <c r="C6" s="94">
        <v>4300</v>
      </c>
      <c r="D6" s="84" t="s">
        <v>21</v>
      </c>
      <c r="E6" s="85" t="str">
        <f>CONCATENATE("(",ROUND(CONVERT(NE*2*PI(),"s","min"),2)," rad/s)")</f>
        <v>(450.29 rad/s)</v>
      </c>
      <c r="F6" s="79">
        <v>2</v>
      </c>
      <c r="G6" s="79">
        <f t="shared" si="7"/>
        <v>3.4906585039886591E-2</v>
      </c>
      <c r="H6" s="79">
        <f t="shared" si="0"/>
        <v>7.7519379844961245E-5</v>
      </c>
      <c r="I6" s="79">
        <f t="shared" si="1"/>
        <v>148.98477124342392</v>
      </c>
      <c r="J6" s="79">
        <f t="shared" si="8"/>
        <v>97.984771243423921</v>
      </c>
      <c r="K6" s="79">
        <f t="shared" si="2"/>
        <v>1.1471823398641756</v>
      </c>
      <c r="L6" s="79">
        <f t="shared" si="9"/>
        <v>1.1471823398641756</v>
      </c>
      <c r="M6" s="79">
        <f t="shared" si="3"/>
        <v>14788.133253908049</v>
      </c>
      <c r="N6" s="79">
        <f t="shared" si="4"/>
        <v>1.4788133253908049</v>
      </c>
      <c r="O6" s="79">
        <f t="shared" si="5"/>
        <v>0.99294589809222034</v>
      </c>
      <c r="P6" s="79">
        <f t="shared" si="6"/>
        <v>0.48565414195832468</v>
      </c>
      <c r="Q6" s="93">
        <f t="shared" si="10"/>
        <v>1.478600040050545</v>
      </c>
    </row>
    <row r="7" spans="2:17" ht="30" x14ac:dyDescent="0.25">
      <c r="B7" s="86" t="s">
        <v>51</v>
      </c>
      <c r="C7" s="94">
        <v>100</v>
      </c>
      <c r="D7" s="87" t="s">
        <v>37</v>
      </c>
      <c r="F7" s="79">
        <v>3</v>
      </c>
      <c r="G7" s="79">
        <f t="shared" si="7"/>
        <v>5.235987755982989E-2</v>
      </c>
      <c r="H7" s="79">
        <f t="shared" si="0"/>
        <v>1.1627906976744188E-4</v>
      </c>
      <c r="I7" s="79">
        <f t="shared" si="1"/>
        <v>148.96572412156718</v>
      </c>
      <c r="J7" s="79">
        <f t="shared" si="8"/>
        <v>97.965724121567177</v>
      </c>
      <c r="K7" s="79">
        <f t="shared" si="2"/>
        <v>1.7200091208871164</v>
      </c>
      <c r="L7" s="79">
        <f t="shared" si="9"/>
        <v>1.7200091208871164</v>
      </c>
      <c r="M7" s="79">
        <f t="shared" si="3"/>
        <v>14768.41507228473</v>
      </c>
      <c r="N7" s="79">
        <f t="shared" si="4"/>
        <v>1.4768415072284731</v>
      </c>
      <c r="O7" s="79">
        <f t="shared" si="5"/>
        <v>0.99218951529294952</v>
      </c>
      <c r="P7" s="79">
        <f t="shared" si="6"/>
        <v>0.48417309908877093</v>
      </c>
      <c r="Q7" s="93">
        <f t="shared" si="10"/>
        <v>1.4763626143817206</v>
      </c>
    </row>
    <row r="8" spans="2:17" x14ac:dyDescent="0.25">
      <c r="B8" s="88" t="s">
        <v>29</v>
      </c>
      <c r="C8" s="88"/>
      <c r="D8" s="88"/>
      <c r="F8" s="79">
        <v>4</v>
      </c>
      <c r="G8" s="79">
        <f t="shared" si="7"/>
        <v>6.9813170079773182E-2</v>
      </c>
      <c r="H8" s="79">
        <f t="shared" si="0"/>
        <v>1.5503875968992249E-4</v>
      </c>
      <c r="I8" s="79">
        <f t="shared" si="1"/>
        <v>148.93903732797281</v>
      </c>
      <c r="J8" s="79">
        <f t="shared" si="8"/>
        <v>97.939037327972812</v>
      </c>
      <c r="K8" s="79">
        <f t="shared" si="2"/>
        <v>2.2919189411478533</v>
      </c>
      <c r="L8" s="79">
        <f t="shared" si="9"/>
        <v>2.2919189411478533</v>
      </c>
      <c r="M8" s="79">
        <f t="shared" si="3"/>
        <v>14740.81949120322</v>
      </c>
      <c r="N8" s="79">
        <f t="shared" si="4"/>
        <v>1.4740819491203221</v>
      </c>
      <c r="O8" s="79">
        <f t="shared" si="5"/>
        <v>0.9911309019557647</v>
      </c>
      <c r="P8" s="79">
        <f t="shared" si="6"/>
        <v>0.48210216587912619</v>
      </c>
      <c r="Q8" s="93">
        <f t="shared" si="10"/>
        <v>1.4732330678348908</v>
      </c>
    </row>
    <row r="9" spans="2:17" ht="75" x14ac:dyDescent="0.25">
      <c r="B9" s="89" t="s">
        <v>34</v>
      </c>
      <c r="C9" s="90">
        <f>l_rod+r_crank</f>
        <v>149</v>
      </c>
      <c r="D9" s="91" t="s">
        <v>3</v>
      </c>
      <c r="F9" s="79">
        <v>5</v>
      </c>
      <c r="G9" s="79">
        <f t="shared" si="7"/>
        <v>8.7266462599716474E-2</v>
      </c>
      <c r="H9" s="79">
        <f t="shared" si="0"/>
        <v>1.937984496124031E-4</v>
      </c>
      <c r="I9" s="79">
        <f t="shared" si="1"/>
        <v>148.90469012749924</v>
      </c>
      <c r="J9" s="79">
        <f t="shared" si="8"/>
        <v>97.904690127499236</v>
      </c>
      <c r="K9" s="79">
        <f t="shared" si="2"/>
        <v>2.8626066577810074</v>
      </c>
      <c r="L9" s="79">
        <f t="shared" si="9"/>
        <v>2.8626066577810074</v>
      </c>
      <c r="M9" s="79">
        <f t="shared" si="3"/>
        <v>14705.356414227679</v>
      </c>
      <c r="N9" s="79">
        <f t="shared" si="4"/>
        <v>1.4705356414227679</v>
      </c>
      <c r="O9" s="79">
        <f t="shared" si="5"/>
        <v>0.98977038054454369</v>
      </c>
      <c r="P9" s="79">
        <f t="shared" si="6"/>
        <v>0.47944386544250323</v>
      </c>
      <c r="Q9" s="93">
        <f t="shared" si="10"/>
        <v>1.469214245987047</v>
      </c>
    </row>
    <row r="10" spans="2:17" ht="75" x14ac:dyDescent="0.25">
      <c r="B10" s="89" t="s">
        <v>35</v>
      </c>
      <c r="C10" s="90">
        <f>l_rod-r_crank</f>
        <v>51</v>
      </c>
      <c r="D10" s="91" t="s">
        <v>3</v>
      </c>
      <c r="F10" s="79">
        <v>6</v>
      </c>
      <c r="G10" s="79">
        <f t="shared" si="7"/>
        <v>0.10471975511965978</v>
      </c>
      <c r="H10" s="79">
        <f t="shared" si="0"/>
        <v>2.3255813953488376E-4</v>
      </c>
      <c r="I10" s="79">
        <f t="shared" si="1"/>
        <v>148.86265598572857</v>
      </c>
      <c r="J10" s="79">
        <f t="shared" si="8"/>
        <v>97.862655985728566</v>
      </c>
      <c r="K10" s="79">
        <f t="shared" si="2"/>
        <v>3.4317675673651702</v>
      </c>
      <c r="L10" s="79">
        <f t="shared" si="9"/>
        <v>3.4317675673651702</v>
      </c>
      <c r="M10" s="79">
        <f t="shared" si="3"/>
        <v>14662.038617931552</v>
      </c>
      <c r="N10" s="79">
        <f t="shared" si="4"/>
        <v>1.4662038617931552</v>
      </c>
      <c r="O10" s="79">
        <f t="shared" si="5"/>
        <v>0.98810836548728775</v>
      </c>
      <c r="P10" s="79">
        <f t="shared" si="6"/>
        <v>0.47620143650850466</v>
      </c>
      <c r="Q10" s="93">
        <f t="shared" si="10"/>
        <v>1.4643098019957925</v>
      </c>
    </row>
    <row r="11" spans="2:17" ht="105" x14ac:dyDescent="0.25">
      <c r="B11" s="89" t="s">
        <v>33</v>
      </c>
      <c r="C11" s="92">
        <f>DEGREES(ACOS((l_rod-SQRT(l_rod^2+2*r_crank^2))/(2*r_crank)))</f>
        <v>102.77105389287428</v>
      </c>
      <c r="D11" s="91" t="s">
        <v>18</v>
      </c>
      <c r="F11" s="79">
        <v>7</v>
      </c>
      <c r="G11" s="79">
        <f t="shared" si="7"/>
        <v>0.12217304763960307</v>
      </c>
      <c r="H11" s="79">
        <f t="shared" si="0"/>
        <v>2.7131782945736437E-4</v>
      </c>
      <c r="I11" s="79">
        <f t="shared" si="1"/>
        <v>148.81290266196123</v>
      </c>
      <c r="J11" s="79">
        <f t="shared" si="8"/>
        <v>97.812902661961232</v>
      </c>
      <c r="K11" s="79">
        <f t="shared" si="2"/>
        <v>3.9990975178883845</v>
      </c>
      <c r="L11" s="79">
        <f t="shared" si="9"/>
        <v>3.9990975178883845</v>
      </c>
      <c r="M11" s="79">
        <f t="shared" si="3"/>
        <v>14610.881784512709</v>
      </c>
      <c r="N11" s="79">
        <f t="shared" si="4"/>
        <v>1.4610881784512708</v>
      </c>
      <c r="O11" s="79">
        <f t="shared" si="5"/>
        <v>0.98614536304988365</v>
      </c>
      <c r="P11" s="79">
        <f t="shared" si="6"/>
        <v>0.47237882947732845</v>
      </c>
      <c r="Q11" s="93">
        <f t="shared" si="10"/>
        <v>1.4585241925272121</v>
      </c>
    </row>
    <row r="12" spans="2:17" ht="60" x14ac:dyDescent="0.25">
      <c r="B12" s="89" t="s">
        <v>43</v>
      </c>
      <c r="C12" s="92">
        <f>2*(CONVERT(r_crank,"mm","m")*2)*CONVERT(NE,"s","min")</f>
        <v>14.046666666666669</v>
      </c>
      <c r="D12" s="91" t="s">
        <v>27</v>
      </c>
      <c r="F12" s="79">
        <v>8</v>
      </c>
      <c r="G12" s="79">
        <f t="shared" si="7"/>
        <v>0.13962634015954636</v>
      </c>
      <c r="H12" s="79">
        <f t="shared" si="0"/>
        <v>3.1007751937984498E-4</v>
      </c>
      <c r="I12" s="79">
        <f t="shared" si="1"/>
        <v>148.75539232200455</v>
      </c>
      <c r="J12" s="79">
        <f t="shared" si="8"/>
        <v>97.755392322004553</v>
      </c>
      <c r="K12" s="79">
        <f t="shared" si="2"/>
        <v>4.5642930221192017</v>
      </c>
      <c r="L12" s="79">
        <f t="shared" si="9"/>
        <v>4.5642930221192017</v>
      </c>
      <c r="M12" s="79">
        <f t="shared" si="3"/>
        <v>14551.904541710082</v>
      </c>
      <c r="N12" s="79">
        <f t="shared" si="4"/>
        <v>1.4551904541710083</v>
      </c>
      <c r="O12" s="79">
        <f t="shared" si="5"/>
        <v>0.98388197118189002</v>
      </c>
      <c r="P12" s="79">
        <f t="shared" si="6"/>
        <v>0.46798070160681471</v>
      </c>
      <c r="Q12" s="93">
        <f t="shared" si="10"/>
        <v>1.4518626727887047</v>
      </c>
    </row>
    <row r="13" spans="2:17" ht="75" x14ac:dyDescent="0.25">
      <c r="B13" s="89" t="s">
        <v>44</v>
      </c>
      <c r="C13" s="92">
        <f>AVERAGE(L4:L364)</f>
        <v>14.007400647001637</v>
      </c>
      <c r="D13" s="91" t="s">
        <v>27</v>
      </c>
      <c r="E13" s="79">
        <f>C13/C12</f>
        <v>0.99720460230196739</v>
      </c>
      <c r="F13" s="79">
        <v>9</v>
      </c>
      <c r="G13" s="79">
        <f t="shared" si="7"/>
        <v>0.15707963267948966</v>
      </c>
      <c r="H13" s="79">
        <f t="shared" si="0"/>
        <v>3.4883720930232559E-4</v>
      </c>
      <c r="I13" s="79">
        <f t="shared" si="1"/>
        <v>148.69008167024253</v>
      </c>
      <c r="J13" s="79">
        <f t="shared" si="8"/>
        <v>97.690081670242535</v>
      </c>
      <c r="K13" s="79">
        <f t="shared" si="2"/>
        <v>5.127051372666851</v>
      </c>
      <c r="L13" s="79">
        <f t="shared" si="9"/>
        <v>5.127051372666851</v>
      </c>
      <c r="M13" s="79">
        <f t="shared" si="3"/>
        <v>14485.128510050799</v>
      </c>
      <c r="N13" s="79">
        <f t="shared" si="4"/>
        <v>1.44851285100508</v>
      </c>
      <c r="O13" s="79">
        <f t="shared" si="5"/>
        <v>0.98131887933439566</v>
      </c>
      <c r="P13" s="79">
        <f t="shared" si="6"/>
        <v>0.46301241133829396</v>
      </c>
      <c r="Q13" s="93">
        <f t="shared" si="10"/>
        <v>1.4443312906726895</v>
      </c>
    </row>
    <row r="14" spans="2:17" x14ac:dyDescent="0.25">
      <c r="F14" s="79">
        <v>10</v>
      </c>
      <c r="G14" s="79">
        <f t="shared" si="7"/>
        <v>0.17453292519943295</v>
      </c>
      <c r="H14" s="79">
        <f t="shared" si="0"/>
        <v>3.875968992248062E-4</v>
      </c>
      <c r="I14" s="79">
        <f t="shared" si="1"/>
        <v>148.6169221003932</v>
      </c>
      <c r="J14" s="79">
        <f t="shared" si="8"/>
        <v>97.616922100393197</v>
      </c>
      <c r="K14" s="79">
        <f t="shared" si="2"/>
        <v>5.6870707590152598</v>
      </c>
      <c r="L14" s="79">
        <f t="shared" si="9"/>
        <v>5.6870707590152598</v>
      </c>
      <c r="M14" s="79">
        <f t="shared" si="3"/>
        <v>14410.578357458817</v>
      </c>
      <c r="N14" s="79">
        <f t="shared" si="4"/>
        <v>1.4410578357458814</v>
      </c>
      <c r="O14" s="79">
        <f t="shared" si="5"/>
        <v>0.97845686825000655</v>
      </c>
      <c r="P14" s="79">
        <f t="shared" si="6"/>
        <v>0.45748001176815201</v>
      </c>
      <c r="Q14" s="93">
        <f t="shared" si="10"/>
        <v>1.4359368800181587</v>
      </c>
    </row>
    <row r="15" spans="2:17" x14ac:dyDescent="0.25">
      <c r="F15" s="79">
        <v>11</v>
      </c>
      <c r="G15" s="79">
        <f t="shared" si="7"/>
        <v>0.19198621771937624</v>
      </c>
      <c r="H15" s="79">
        <f t="shared" si="0"/>
        <v>4.263565891472868E-4</v>
      </c>
      <c r="I15" s="79">
        <f t="shared" si="1"/>
        <v>148.53585986428013</v>
      </c>
      <c r="J15" s="79">
        <f t="shared" si="8"/>
        <v>97.535859864280127</v>
      </c>
      <c r="K15" s="79">
        <f t="shared" si="2"/>
        <v>6.2440503868168742</v>
      </c>
      <c r="L15" s="79">
        <f t="shared" si="9"/>
        <v>6.2440503868168742</v>
      </c>
      <c r="M15" s="79">
        <f t="shared" si="3"/>
        <v>14328.281861257015</v>
      </c>
      <c r="N15" s="79">
        <f t="shared" si="4"/>
        <v>1.4328281861257017</v>
      </c>
      <c r="O15" s="79">
        <f t="shared" si="5"/>
        <v>0.97529680972502408</v>
      </c>
      <c r="P15" s="79">
        <f t="shared" si="6"/>
        <v>0.45139024327306421</v>
      </c>
      <c r="Q15" s="93">
        <f t="shared" si="10"/>
        <v>1.4266870529980884</v>
      </c>
    </row>
    <row r="16" spans="2:17" x14ac:dyDescent="0.25">
      <c r="F16" s="79">
        <v>12</v>
      </c>
      <c r="G16" s="79">
        <f t="shared" si="7"/>
        <v>0.20943951023931956</v>
      </c>
      <c r="H16" s="79">
        <f t="shared" si="0"/>
        <v>4.6511627906976752E-4</v>
      </c>
      <c r="I16" s="79">
        <f t="shared" si="1"/>
        <v>148.44683625787445</v>
      </c>
      <c r="J16" s="79">
        <f t="shared" si="8"/>
        <v>97.446836257874452</v>
      </c>
      <c r="K16" s="79">
        <f t="shared" si="2"/>
        <v>6.7976905997334311</v>
      </c>
      <c r="L16" s="79">
        <f t="shared" si="9"/>
        <v>6.7976905997334311</v>
      </c>
      <c r="M16" s="79">
        <f t="shared" si="3"/>
        <v>14238.269977593274</v>
      </c>
      <c r="N16" s="79">
        <f t="shared" si="4"/>
        <v>1.4238269977593276</v>
      </c>
      <c r="O16" s="79">
        <f t="shared" si="5"/>
        <v>0.97183966634388708</v>
      </c>
      <c r="P16" s="79">
        <f t="shared" si="6"/>
        <v>0.44475052529788484</v>
      </c>
      <c r="Q16" s="93">
        <f t="shared" si="10"/>
        <v>1.416590191641772</v>
      </c>
    </row>
    <row r="17" spans="6:17" x14ac:dyDescent="0.25">
      <c r="F17" s="79">
        <v>13</v>
      </c>
      <c r="G17" s="79">
        <f t="shared" si="7"/>
        <v>0.22689280275926285</v>
      </c>
      <c r="H17" s="79">
        <f t="shared" si="0"/>
        <v>5.0387596899224808E-4</v>
      </c>
      <c r="I17" s="79">
        <f t="shared" si="1"/>
        <v>148.34978782379457</v>
      </c>
      <c r="J17" s="79">
        <f t="shared" si="8"/>
        <v>97.349787823794571</v>
      </c>
      <c r="K17" s="79">
        <f t="shared" si="2"/>
        <v>7.3476930041120019</v>
      </c>
      <c r="L17" s="79">
        <f t="shared" si="9"/>
        <v>7.3476930041120019</v>
      </c>
      <c r="M17" s="79">
        <f t="shared" si="3"/>
        <v>14140.57691831808</v>
      </c>
      <c r="N17" s="79">
        <f t="shared" si="4"/>
        <v>1.4140576918318082</v>
      </c>
      <c r="O17" s="79">
        <f t="shared" si="5"/>
        <v>0.96808649118595924</v>
      </c>
      <c r="P17" s="79">
        <f t="shared" si="6"/>
        <v>0.43756894731619667</v>
      </c>
      <c r="Q17" s="93">
        <f t="shared" si="10"/>
        <v>1.4056554385021558</v>
      </c>
    </row>
    <row r="18" spans="6:17" x14ac:dyDescent="0.25">
      <c r="F18" s="79">
        <v>14</v>
      </c>
      <c r="G18" s="79">
        <f t="shared" si="7"/>
        <v>0.24434609527920614</v>
      </c>
      <c r="H18" s="79">
        <f t="shared" si="0"/>
        <v>5.4263565891472874E-4</v>
      </c>
      <c r="I18" s="79">
        <f t="shared" si="1"/>
        <v>148.24464656939338</v>
      </c>
      <c r="J18" s="79">
        <f t="shared" si="8"/>
        <v>97.244646569393382</v>
      </c>
      <c r="K18" s="79">
        <f t="shared" si="2"/>
        <v>7.8937605967855564</v>
      </c>
      <c r="L18" s="79">
        <f t="shared" si="9"/>
        <v>7.8937605967855564</v>
      </c>
      <c r="M18" s="79">
        <f t="shared" si="3"/>
        <v>14035.24023533545</v>
      </c>
      <c r="N18" s="79">
        <f t="shared" si="4"/>
        <v>1.4035240235335453</v>
      </c>
      <c r="O18" s="79">
        <f t="shared" si="5"/>
        <v>0.96403842750475188</v>
      </c>
      <c r="P18" s="79">
        <f t="shared" si="6"/>
        <v>0.42985425897453294</v>
      </c>
      <c r="Q18" s="93">
        <f t="shared" si="10"/>
        <v>1.3938926864792849</v>
      </c>
    </row>
    <row r="19" spans="6:17" x14ac:dyDescent="0.25">
      <c r="F19" s="79">
        <v>15</v>
      </c>
      <c r="G19" s="79">
        <f t="shared" si="7"/>
        <v>0.26179938779914941</v>
      </c>
      <c r="H19" s="79">
        <f t="shared" si="0"/>
        <v>5.8139534883720929E-4</v>
      </c>
      <c r="I19" s="79">
        <f t="shared" si="1"/>
        <v>148.13134019950721</v>
      </c>
      <c r="J19" s="79">
        <f t="shared" si="8"/>
        <v>97.131340199507207</v>
      </c>
      <c r="K19" s="79">
        <f t="shared" si="2"/>
        <v>8.4355978962880105</v>
      </c>
      <c r="L19" s="79">
        <f t="shared" si="9"/>
        <v>8.4355978962880105</v>
      </c>
      <c r="M19" s="79">
        <f t="shared" si="3"/>
        <v>13922.300912440944</v>
      </c>
      <c r="N19" s="79">
        <f t="shared" si="4"/>
        <v>1.3922300912440944</v>
      </c>
      <c r="O19" s="79">
        <f t="shared" si="5"/>
        <v>0.95969670837967669</v>
      </c>
      <c r="P19" s="79">
        <f t="shared" si="6"/>
        <v>0.42161585943228136</v>
      </c>
      <c r="Q19" s="93">
        <f t="shared" si="10"/>
        <v>1.381312567811958</v>
      </c>
    </row>
    <row r="20" spans="6:17" x14ac:dyDescent="0.25">
      <c r="F20" s="79">
        <v>16</v>
      </c>
      <c r="G20" s="79">
        <f t="shared" si="7"/>
        <v>0.27925268031909273</v>
      </c>
      <c r="H20" s="79">
        <f t="shared" si="0"/>
        <v>6.2015503875968996E-4</v>
      </c>
      <c r="I20" s="79">
        <f t="shared" si="1"/>
        <v>148.00979236289572</v>
      </c>
      <c r="J20" s="79">
        <f t="shared" si="8"/>
        <v>97.009792362895723</v>
      </c>
      <c r="K20" s="79">
        <f t="shared" si="2"/>
        <v>8.9729110777740626</v>
      </c>
      <c r="L20" s="79">
        <f t="shared" si="9"/>
        <v>8.9729110777740626</v>
      </c>
      <c r="M20" s="79">
        <f t="shared" si="3"/>
        <v>13801.803464649234</v>
      </c>
      <c r="N20" s="79">
        <f t="shared" si="4"/>
        <v>1.3801803464649234</v>
      </c>
      <c r="O20" s="79">
        <f t="shared" si="5"/>
        <v>0.95506265634043819</v>
      </c>
      <c r="P20" s="79">
        <f t="shared" si="6"/>
        <v>0.41286378591025602</v>
      </c>
      <c r="Q20" s="93">
        <f t="shared" si="10"/>
        <v>1.3679264422506943</v>
      </c>
    </row>
    <row r="21" spans="6:17" x14ac:dyDescent="0.25">
      <c r="F21" s="79">
        <v>17</v>
      </c>
      <c r="G21" s="79">
        <f t="shared" si="7"/>
        <v>0.29670597283903605</v>
      </c>
      <c r="H21" s="79">
        <f t="shared" si="0"/>
        <v>6.5891472868217062E-4</v>
      </c>
      <c r="I21" s="79">
        <f t="shared" si="1"/>
        <v>147.87992291136231</v>
      </c>
      <c r="J21" s="79">
        <f t="shared" si="8"/>
        <v>96.879922911362314</v>
      </c>
      <c r="K21" s="79">
        <f t="shared" si="2"/>
        <v>9.5054081119338907</v>
      </c>
      <c r="L21" s="79">
        <f t="shared" si="9"/>
        <v>9.5054081119338907</v>
      </c>
      <c r="M21" s="79">
        <f t="shared" si="3"/>
        <v>13673.796044999488</v>
      </c>
      <c r="N21" s="79">
        <f t="shared" si="4"/>
        <v>1.3673796044999487</v>
      </c>
      <c r="O21" s="79">
        <f t="shared" si="5"/>
        <v>0.95013768296417866</v>
      </c>
      <c r="P21" s="79">
        <f t="shared" si="6"/>
        <v>0.40360870146188987</v>
      </c>
      <c r="Q21" s="93">
        <f t="shared" si="10"/>
        <v>1.3537463844260684</v>
      </c>
    </row>
    <row r="22" spans="6:17" x14ac:dyDescent="0.25">
      <c r="F22" s="79">
        <v>18</v>
      </c>
      <c r="G22" s="79">
        <f t="shared" si="7"/>
        <v>0.31415926535897931</v>
      </c>
      <c r="H22" s="79">
        <f t="shared" si="0"/>
        <v>6.9767441860465117E-4</v>
      </c>
      <c r="I22" s="79">
        <f t="shared" si="1"/>
        <v>147.74164817051218</v>
      </c>
      <c r="J22" s="79">
        <f t="shared" si="8"/>
        <v>96.741648170512178</v>
      </c>
      <c r="K22" s="79">
        <f t="shared" si="2"/>
        <v>10.032798908192076</v>
      </c>
      <c r="L22" s="79">
        <f t="shared" si="9"/>
        <v>10.032798908192076</v>
      </c>
      <c r="M22" s="79">
        <f t="shared" si="3"/>
        <v>13538.330558808821</v>
      </c>
      <c r="N22" s="79">
        <f t="shared" si="4"/>
        <v>1.353833055880882</v>
      </c>
      <c r="O22" s="79">
        <f t="shared" si="5"/>
        <v>0.94492328844549778</v>
      </c>
      <c r="P22" s="79">
        <f t="shared" si="6"/>
        <v>0.39386188198194705</v>
      </c>
      <c r="Q22" s="93">
        <f t="shared" si="10"/>
        <v>1.3387851704274447</v>
      </c>
    </row>
    <row r="23" spans="6:17" x14ac:dyDescent="0.25">
      <c r="F23" s="79">
        <v>19</v>
      </c>
      <c r="G23" s="79">
        <f t="shared" si="7"/>
        <v>0.33161255787892263</v>
      </c>
      <c r="H23" s="79">
        <f t="shared" si="0"/>
        <v>7.3643410852713184E-4</v>
      </c>
      <c r="I23" s="79">
        <f t="shared" si="1"/>
        <v>147.59488122108161</v>
      </c>
      <c r="J23" s="79">
        <f t="shared" si="8"/>
        <v>96.594881221081607</v>
      </c>
      <c r="K23" s="79">
        <f t="shared" si="2"/>
        <v>10.554795462478538</v>
      </c>
      <c r="L23" s="79">
        <f t="shared" si="9"/>
        <v>10.554795462478538</v>
      </c>
      <c r="M23" s="79">
        <f t="shared" si="3"/>
        <v>13395.462785322396</v>
      </c>
      <c r="N23" s="79">
        <f t="shared" si="4"/>
        <v>1.3395462785322396</v>
      </c>
      <c r="O23" s="79">
        <f t="shared" si="5"/>
        <v>0.93942106113947921</v>
      </c>
      <c r="P23" s="79">
        <f t="shared" si="6"/>
        <v>0.38363520246858096</v>
      </c>
      <c r="Q23" s="93">
        <f t="shared" si="10"/>
        <v>1.3230562636080601</v>
      </c>
    </row>
    <row r="24" spans="6:17" x14ac:dyDescent="0.25">
      <c r="F24" s="79">
        <v>20</v>
      </c>
      <c r="G24" s="79">
        <f t="shared" si="7"/>
        <v>0.3490658503988659</v>
      </c>
      <c r="H24" s="79">
        <f t="shared" si="0"/>
        <v>7.7519379844961239E-4</v>
      </c>
      <c r="I24" s="79">
        <f t="shared" si="1"/>
        <v>147.43953218975386</v>
      </c>
      <c r="J24" s="79">
        <f t="shared" si="8"/>
        <v>96.439532189753862</v>
      </c>
      <c r="K24" s="79">
        <f t="shared" si="2"/>
        <v>11.071112009856675</v>
      </c>
      <c r="L24" s="79">
        <f t="shared" si="9"/>
        <v>11.071112009856675</v>
      </c>
      <c r="M24" s="79">
        <f t="shared" si="3"/>
        <v>13245.252506682844</v>
      </c>
      <c r="N24" s="79">
        <f t="shared" si="4"/>
        <v>1.3245252506682843</v>
      </c>
      <c r="O24" s="79">
        <f t="shared" si="5"/>
        <v>0.93363267707786124</v>
      </c>
      <c r="P24" s="79">
        <f t="shared" si="6"/>
        <v>0.37294112255547984</v>
      </c>
      <c r="Q24" s="93">
        <f t="shared" si="10"/>
        <v>1.3065737996333411</v>
      </c>
    </row>
    <row r="25" spans="6:17" x14ac:dyDescent="0.25">
      <c r="F25" s="79">
        <v>21</v>
      </c>
      <c r="G25" s="79">
        <f t="shared" si="7"/>
        <v>0.36651914291880922</v>
      </c>
      <c r="H25" s="79">
        <f t="shared" si="0"/>
        <v>8.1395348837209306E-4</v>
      </c>
      <c r="I25" s="79">
        <f t="shared" si="1"/>
        <v>147.27550854836687</v>
      </c>
      <c r="J25" s="79">
        <f t="shared" si="8"/>
        <v>96.275508548366872</v>
      </c>
      <c r="K25" s="79">
        <f t="shared" si="2"/>
        <v>11.581465182290529</v>
      </c>
      <c r="L25" s="79">
        <f t="shared" si="9"/>
        <v>11.581465182290529</v>
      </c>
      <c r="M25" s="79">
        <f t="shared" si="3"/>
        <v>13087.763644111221</v>
      </c>
      <c r="N25" s="79">
        <f t="shared" si="4"/>
        <v>1.3087763644111221</v>
      </c>
      <c r="O25" s="79">
        <f t="shared" si="5"/>
        <v>0.92755989945850248</v>
      </c>
      <c r="P25" s="79">
        <f t="shared" si="6"/>
        <v>0.36179267133172094</v>
      </c>
      <c r="Q25" s="93">
        <f t="shared" si="10"/>
        <v>1.2893525707902234</v>
      </c>
    </row>
    <row r="26" spans="6:17" x14ac:dyDescent="0.25">
      <c r="F26" s="79">
        <v>22</v>
      </c>
      <c r="G26" s="79">
        <f t="shared" si="7"/>
        <v>0.38397243543875248</v>
      </c>
      <c r="H26" s="79">
        <f t="shared" si="0"/>
        <v>8.5271317829457361E-4</v>
      </c>
      <c r="I26" s="79">
        <f t="shared" si="1"/>
        <v>147.10271542041485</v>
      </c>
      <c r="J26" s="79">
        <f t="shared" si="8"/>
        <v>96.102715420414853</v>
      </c>
      <c r="K26" s="79">
        <f t="shared" si="2"/>
        <v>12.08557417182776</v>
      </c>
      <c r="L26" s="79">
        <f t="shared" si="9"/>
        <v>12.08557417182776</v>
      </c>
      <c r="M26" s="79">
        <f t="shared" si="3"/>
        <v>12923.06440115666</v>
      </c>
      <c r="N26" s="79">
        <f t="shared" si="4"/>
        <v>1.2923064401156661</v>
      </c>
      <c r="O26" s="79">
        <f t="shared" si="5"/>
        <v>0.92120457810829426</v>
      </c>
      <c r="P26" s="79">
        <f t="shared" si="6"/>
        <v>0.350203431467833</v>
      </c>
      <c r="Q26" s="93">
        <f t="shared" si="10"/>
        <v>1.2714080095761273</v>
      </c>
    </row>
    <row r="27" spans="6:17" x14ac:dyDescent="0.25">
      <c r="F27" s="79">
        <v>23</v>
      </c>
      <c r="G27" s="79">
        <f t="shared" si="7"/>
        <v>0.4014257279586958</v>
      </c>
      <c r="H27" s="79">
        <f t="shared" si="0"/>
        <v>8.9147286821705427E-4</v>
      </c>
      <c r="I27" s="79">
        <f t="shared" si="1"/>
        <v>146.92105589374924</v>
      </c>
      <c r="J27" s="79">
        <f t="shared" si="8"/>
        <v>95.921055893749241</v>
      </c>
      <c r="K27" s="79">
        <f t="shared" si="2"/>
        <v>12.583160899469076</v>
      </c>
      <c r="L27" s="79">
        <f t="shared" si="9"/>
        <v>12.583160899469076</v>
      </c>
      <c r="M27" s="79">
        <f t="shared" si="3"/>
        <v>12751.227413831426</v>
      </c>
      <c r="N27" s="79">
        <f t="shared" si="4"/>
        <v>1.2751227413831425</v>
      </c>
      <c r="O27" s="79">
        <f t="shared" si="5"/>
        <v>0.91456864891968503</v>
      </c>
      <c r="P27" s="79">
        <f t="shared" si="6"/>
        <v>0.33818752266740471</v>
      </c>
      <c r="Q27" s="93">
        <f t="shared" si="10"/>
        <v>1.2527561715870896</v>
      </c>
    </row>
    <row r="28" spans="6:17" x14ac:dyDescent="0.25">
      <c r="F28" s="79">
        <v>24</v>
      </c>
      <c r="G28" s="79">
        <f t="shared" si="7"/>
        <v>0.41887902047863912</v>
      </c>
      <c r="H28" s="79">
        <f t="shared" si="0"/>
        <v>9.3023255813953504E-4</v>
      </c>
      <c r="I28" s="79">
        <f t="shared" si="1"/>
        <v>146.73043133839354</v>
      </c>
      <c r="J28" s="79">
        <f t="shared" si="8"/>
        <v>95.730431338393544</v>
      </c>
      <c r="K28" s="79">
        <f t="shared" si="2"/>
        <v>13.073950189986608</v>
      </c>
      <c r="L28" s="79">
        <f t="shared" si="9"/>
        <v>13.073950189986608</v>
      </c>
      <c r="M28" s="79">
        <f t="shared" si="3"/>
        <v>12572.329907402482</v>
      </c>
      <c r="N28" s="79">
        <f t="shared" si="4"/>
        <v>1.2572329907402482</v>
      </c>
      <c r="O28" s="79">
        <f t="shared" si="5"/>
        <v>0.90765413326098954</v>
      </c>
      <c r="P28" s="79">
        <f t="shared" si="6"/>
        <v>0.32575958446440068</v>
      </c>
      <c r="Q28" s="93">
        <f t="shared" si="10"/>
        <v>1.2334137177253903</v>
      </c>
    </row>
    <row r="29" spans="6:17" x14ac:dyDescent="0.25">
      <c r="F29" s="79">
        <v>25</v>
      </c>
      <c r="G29" s="79">
        <f t="shared" si="7"/>
        <v>0.43633231299858238</v>
      </c>
      <c r="H29" s="79">
        <f t="shared" si="0"/>
        <v>9.6899224806201549E-4</v>
      </c>
      <c r="I29" s="79">
        <f t="shared" si="1"/>
        <v>146.5307417284032</v>
      </c>
      <c r="J29" s="79">
        <f t="shared" si="8"/>
        <v>95.5307417284032</v>
      </c>
      <c r="K29" s="79">
        <f t="shared" si="2"/>
        <v>13.557669952944121</v>
      </c>
      <c r="L29" s="79">
        <f t="shared" si="9"/>
        <v>13.557669952944121</v>
      </c>
      <c r="M29" s="79">
        <f t="shared" si="3"/>
        <v>12386.453859559311</v>
      </c>
      <c r="N29" s="79">
        <f t="shared" si="4"/>
        <v>1.2386453859559312</v>
      </c>
      <c r="O29" s="79">
        <f t="shared" si="5"/>
        <v>0.90046313736065953</v>
      </c>
      <c r="P29" s="79">
        <f t="shared" si="6"/>
        <v>0.31293475838714391</v>
      </c>
      <c r="Q29" s="93">
        <f t="shared" si="10"/>
        <v>1.2133978957478035</v>
      </c>
    </row>
    <row r="30" spans="6:17" x14ac:dyDescent="0.25">
      <c r="F30" s="79">
        <v>26</v>
      </c>
      <c r="G30" s="79">
        <f t="shared" si="7"/>
        <v>0.4537856055185257</v>
      </c>
      <c r="H30" s="79">
        <f t="shared" si="0"/>
        <v>1.0077519379844962E-3</v>
      </c>
      <c r="I30" s="79">
        <f t="shared" si="1"/>
        <v>146.32188596672162</v>
      </c>
      <c r="J30" s="79">
        <f t="shared" si="8"/>
        <v>95.321885966721624</v>
      </c>
      <c r="K30" s="79">
        <f t="shared" si="2"/>
        <v>14.034051370159711</v>
      </c>
      <c r="L30" s="79">
        <f t="shared" si="9"/>
        <v>14.034051370159711</v>
      </c>
      <c r="M30" s="79">
        <f t="shared" si="3"/>
        <v>12193.686169620214</v>
      </c>
      <c r="N30" s="79">
        <f t="shared" si="4"/>
        <v>1.2193686169620215</v>
      </c>
      <c r="O30" s="79">
        <f t="shared" si="5"/>
        <v>0.89299785166570744</v>
      </c>
      <c r="P30" s="79">
        <f t="shared" si="6"/>
        <v>0.29972866951069671</v>
      </c>
      <c r="Q30" s="93">
        <f t="shared" si="10"/>
        <v>1.1927265211764042</v>
      </c>
    </row>
    <row r="31" spans="6:17" x14ac:dyDescent="0.25">
      <c r="F31" s="79">
        <v>27</v>
      </c>
      <c r="G31" s="79">
        <f t="shared" si="7"/>
        <v>0.47123889803846897</v>
      </c>
      <c r="H31" s="79">
        <f t="shared" si="0"/>
        <v>1.0465116279069768E-3</v>
      </c>
      <c r="I31" s="79">
        <f t="shared" si="1"/>
        <v>146.10376221201079</v>
      </c>
      <c r="J31" s="79">
        <f t="shared" si="8"/>
        <v>95.103762212010793</v>
      </c>
      <c r="K31" s="79">
        <f t="shared" si="2"/>
        <v>14.502829089837556</v>
      </c>
      <c r="L31" s="79">
        <f t="shared" si="9"/>
        <v>14.502829089837556</v>
      </c>
      <c r="M31" s="79">
        <f t="shared" si="3"/>
        <v>11994.118833376002</v>
      </c>
      <c r="N31" s="79">
        <f t="shared" si="4"/>
        <v>1.1994118833376002</v>
      </c>
      <c r="O31" s="79">
        <f t="shared" si="5"/>
        <v>0.88526055017447336</v>
      </c>
      <c r="P31" s="79">
        <f t="shared" si="6"/>
        <v>0.28615740742011286</v>
      </c>
      <c r="Q31" s="93">
        <f t="shared" si="10"/>
        <v>1.1714179575945862</v>
      </c>
    </row>
    <row r="32" spans="6:17" x14ac:dyDescent="0.25">
      <c r="F32" s="79">
        <v>28</v>
      </c>
      <c r="G32" s="79">
        <f t="shared" si="7"/>
        <v>0.48869219055841229</v>
      </c>
      <c r="H32" s="79">
        <f t="shared" si="0"/>
        <v>1.0852713178294575E-3</v>
      </c>
      <c r="I32" s="79">
        <f t="shared" si="1"/>
        <v>145.87626820646545</v>
      </c>
      <c r="J32" s="79">
        <f t="shared" si="8"/>
        <v>94.876268206465454</v>
      </c>
      <c r="K32" s="79">
        <f t="shared" si="2"/>
        <v>14.963741427578356</v>
      </c>
      <c r="L32" s="79">
        <f t="shared" si="9"/>
        <v>14.963741427578356</v>
      </c>
      <c r="M32" s="79">
        <f t="shared" si="3"/>
        <v>11787.849123099892</v>
      </c>
      <c r="N32" s="79">
        <f t="shared" si="4"/>
        <v>1.1787849123099894</v>
      </c>
      <c r="O32" s="79">
        <f t="shared" si="5"/>
        <v>0.87725358974394474</v>
      </c>
      <c r="P32" s="79">
        <f t="shared" si="6"/>
        <v>0.27223750660775708</v>
      </c>
      <c r="Q32" s="93">
        <f t="shared" si="10"/>
        <v>1.1494910963517018</v>
      </c>
    </row>
    <row r="33" spans="6:17" x14ac:dyDescent="0.25">
      <c r="F33" s="79">
        <v>29</v>
      </c>
      <c r="G33" s="79">
        <f t="shared" si="7"/>
        <v>0.50614548307835561</v>
      </c>
      <c r="H33" s="79">
        <f t="shared" si="0"/>
        <v>1.1240310077519381E-3</v>
      </c>
      <c r="I33" s="79">
        <f t="shared" si="1"/>
        <v>145.63930160365513</v>
      </c>
      <c r="J33" s="79">
        <f t="shared" si="8"/>
        <v>94.639301603655127</v>
      </c>
      <c r="K33" s="79">
        <f t="shared" si="2"/>
        <v>15.416530574458239</v>
      </c>
      <c r="L33" s="79">
        <f t="shared" si="9"/>
        <v>15.416530574458239</v>
      </c>
      <c r="M33" s="79">
        <f t="shared" si="3"/>
        <v>11574.97977217609</v>
      </c>
      <c r="N33" s="79">
        <f t="shared" si="4"/>
        <v>1.1574979772176088</v>
      </c>
      <c r="O33" s="79">
        <f t="shared" si="5"/>
        <v>0.86897940937183349</v>
      </c>
      <c r="P33" s="79">
        <f t="shared" si="6"/>
        <v>0.25798592632857298</v>
      </c>
      <c r="Q33" s="93">
        <f t="shared" si="10"/>
        <v>1.1269653357004064</v>
      </c>
    </row>
    <row r="34" spans="6:17" x14ac:dyDescent="0.25">
      <c r="F34" s="79">
        <v>30</v>
      </c>
      <c r="G34" s="79">
        <f t="shared" si="7"/>
        <v>0.52359877559829882</v>
      </c>
      <c r="H34" s="79">
        <f t="shared" si="0"/>
        <v>1.1627906976744186E-3</v>
      </c>
      <c r="I34" s="79">
        <f t="shared" si="1"/>
        <v>145.39276029547688</v>
      </c>
      <c r="J34" s="79">
        <f t="shared" si="8"/>
        <v>94.392760295476876</v>
      </c>
      <c r="K34" s="79">
        <f t="shared" si="2"/>
        <v>15.860942812343337</v>
      </c>
      <c r="L34" s="79">
        <f t="shared" si="9"/>
        <v>15.860942812343337</v>
      </c>
      <c r="M34" s="79">
        <f t="shared" si="3"/>
        <v>11355.619163716385</v>
      </c>
      <c r="N34" s="79">
        <f t="shared" si="4"/>
        <v>1.1355619163716386</v>
      </c>
      <c r="O34" s="79">
        <f t="shared" si="5"/>
        <v>0.86044052945363536</v>
      </c>
      <c r="P34" s="79">
        <f t="shared" si="6"/>
        <v>0.24342002993784309</v>
      </c>
      <c r="Q34" s="93">
        <f t="shared" si="10"/>
        <v>1.1038605593914785</v>
      </c>
    </row>
    <row r="35" spans="6:17" x14ac:dyDescent="0.25">
      <c r="F35" s="79">
        <v>31</v>
      </c>
      <c r="G35" s="79">
        <f t="shared" si="7"/>
        <v>0.54105206811824214</v>
      </c>
      <c r="H35" s="79">
        <f t="shared" si="0"/>
        <v>1.2015503875968993E-3</v>
      </c>
      <c r="I35" s="79">
        <f t="shared" si="1"/>
        <v>145.13654273734386</v>
      </c>
      <c r="J35" s="79">
        <f t="shared" si="8"/>
        <v>94.136542737343859</v>
      </c>
      <c r="K35" s="79">
        <f t="shared" si="2"/>
        <v>16.296728736580892</v>
      </c>
      <c r="L35" s="79">
        <f t="shared" si="9"/>
        <v>16.296728736580892</v>
      </c>
      <c r="M35" s="79">
        <f t="shared" si="3"/>
        <v>11129.881522444446</v>
      </c>
      <c r="N35" s="79">
        <f t="shared" si="4"/>
        <v>1.1129881522444447</v>
      </c>
      <c r="O35" s="79">
        <f t="shared" si="5"/>
        <v>0.85163955101489097</v>
      </c>
      <c r="P35" s="79">
        <f t="shared" si="6"/>
        <v>0.22855756373661501</v>
      </c>
      <c r="Q35" s="93">
        <f t="shared" si="10"/>
        <v>1.0801971147515059</v>
      </c>
    </row>
    <row r="36" spans="6:17" x14ac:dyDescent="0.25">
      <c r="F36" s="79">
        <v>32</v>
      </c>
      <c r="G36" s="79">
        <f t="shared" si="7"/>
        <v>0.55850536063818546</v>
      </c>
      <c r="H36" s="79">
        <f t="shared" si="0"/>
        <v>1.2403100775193799E-3</v>
      </c>
      <c r="I36" s="79">
        <f t="shared" si="1"/>
        <v>144.87054827077972</v>
      </c>
      <c r="J36" s="79">
        <f t="shared" si="8"/>
        <v>93.870548270779722</v>
      </c>
      <c r="K36" s="79">
        <f t="shared" si="2"/>
        <v>16.723643486177966</v>
      </c>
      <c r="L36" s="79">
        <f t="shared" si="9"/>
        <v>16.723643486177966</v>
      </c>
      <c r="M36" s="79">
        <f t="shared" si="3"/>
        <v>10897.88710903116</v>
      </c>
      <c r="N36" s="79">
        <f t="shared" si="4"/>
        <v>1.0897887109031161</v>
      </c>
      <c r="O36" s="79">
        <f t="shared" si="5"/>
        <v>0.84257915491888979</v>
      </c>
      <c r="P36" s="79">
        <f t="shared" si="6"/>
        <v>0.21341663535056765</v>
      </c>
      <c r="Q36" s="93">
        <f t="shared" si="10"/>
        <v>1.0559957902694574</v>
      </c>
    </row>
    <row r="37" spans="6:17" x14ac:dyDescent="0.25">
      <c r="F37" s="79">
        <v>33</v>
      </c>
      <c r="G37" s="79">
        <f t="shared" si="7"/>
        <v>0.57595865315812877</v>
      </c>
      <c r="H37" s="79">
        <f t="shared" si="0"/>
        <v>1.2790697674418606E-3</v>
      </c>
      <c r="I37" s="79">
        <f t="shared" si="1"/>
        <v>144.59467744263475</v>
      </c>
      <c r="J37" s="79">
        <f t="shared" si="8"/>
        <v>93.594677442634747</v>
      </c>
      <c r="K37" s="79">
        <f t="shared" si="2"/>
        <v>17.141446981545435</v>
      </c>
      <c r="L37" s="79">
        <f t="shared" si="9"/>
        <v>17.141446981545435</v>
      </c>
      <c r="M37" s="79">
        <f t="shared" si="3"/>
        <v>10659.76241596157</v>
      </c>
      <c r="N37" s="79">
        <f t="shared" si="4"/>
        <v>1.0659762415961571</v>
      </c>
      <c r="O37" s="79">
        <f t="shared" si="5"/>
        <v>0.83326210105005283</v>
      </c>
      <c r="P37" s="79">
        <f t="shared" si="6"/>
        <v>0.19801569166865812</v>
      </c>
      <c r="Q37" s="93">
        <f t="shared" si="10"/>
        <v>1.0312777927187109</v>
      </c>
    </row>
    <row r="38" spans="6:17" x14ac:dyDescent="0.25">
      <c r="F38" s="79">
        <v>34</v>
      </c>
      <c r="G38" s="79">
        <f t="shared" si="7"/>
        <v>0.59341194567807209</v>
      </c>
      <c r="H38" s="79">
        <f t="shared" si="0"/>
        <v>1.3178294573643412E-3</v>
      </c>
      <c r="I38" s="79">
        <f t="shared" si="1"/>
        <v>144.30883232018999</v>
      </c>
      <c r="J38" s="79">
        <f t="shared" si="8"/>
        <v>93.308832320189993</v>
      </c>
      <c r="K38" s="79">
        <f t="shared" si="2"/>
        <v>17.549904169846936</v>
      </c>
      <c r="L38" s="79">
        <f t="shared" si="9"/>
        <v>17.549904169846936</v>
      </c>
      <c r="M38" s="79">
        <f t="shared" si="3"/>
        <v>10415.640363905113</v>
      </c>
      <c r="N38" s="79">
        <f t="shared" si="4"/>
        <v>1.0415640363905114</v>
      </c>
      <c r="O38" s="79">
        <f t="shared" si="5"/>
        <v>0.82369122747324475</v>
      </c>
      <c r="P38" s="79">
        <f t="shared" si="6"/>
        <v>0.18237349636842937</v>
      </c>
      <c r="Q38" s="93">
        <f t="shared" si="10"/>
        <v>1.006064723841674</v>
      </c>
    </row>
    <row r="39" spans="6:17" x14ac:dyDescent="0.25">
      <c r="F39" s="79">
        <v>35</v>
      </c>
      <c r="G39" s="79">
        <f t="shared" si="7"/>
        <v>0.6108652381980153</v>
      </c>
      <c r="H39" s="79">
        <f t="shared" si="0"/>
        <v>1.3565891472868217E-3</v>
      </c>
      <c r="I39" s="79">
        <f t="shared" si="1"/>
        <v>144.01291680146289</v>
      </c>
      <c r="J39" s="79">
        <f t="shared" si="8"/>
        <v>93.012916801462893</v>
      </c>
      <c r="K39" s="79">
        <f t="shared" si="2"/>
        <v>17.948785277950563</v>
      </c>
      <c r="L39" s="79">
        <f t="shared" si="9"/>
        <v>17.948785277950563</v>
      </c>
      <c r="M39" s="79">
        <f t="shared" si="3"/>
        <v>10165.660497446028</v>
      </c>
      <c r="N39" s="79">
        <f t="shared" si="4"/>
        <v>1.016566049744603</v>
      </c>
      <c r="O39" s="79">
        <f t="shared" si="5"/>
        <v>0.81386944956927221</v>
      </c>
      <c r="P39" s="79">
        <f t="shared" si="6"/>
        <v>0.16650910705535935</v>
      </c>
      <c r="Q39" s="93">
        <f t="shared" si="10"/>
        <v>0.98037855662463158</v>
      </c>
    </row>
    <row r="40" spans="6:17" x14ac:dyDescent="0.25">
      <c r="F40" s="79">
        <v>36</v>
      </c>
      <c r="G40" s="79">
        <f t="shared" si="7"/>
        <v>0.62831853071795862</v>
      </c>
      <c r="H40" s="79">
        <f t="shared" si="0"/>
        <v>1.3953488372093023E-3</v>
      </c>
      <c r="I40" s="79">
        <f t="shared" si="1"/>
        <v>143.70683692008117</v>
      </c>
      <c r="J40" s="79">
        <f t="shared" si="8"/>
        <v>92.706836920081173</v>
      </c>
      <c r="K40" s="79">
        <f t="shared" si="2"/>
        <v>18.337866072934425</v>
      </c>
      <c r="L40" s="79">
        <f t="shared" si="9"/>
        <v>18.337866072934425</v>
      </c>
      <c r="M40" s="79">
        <f t="shared" si="3"/>
        <v>9909.9691789107401</v>
      </c>
      <c r="N40" s="79">
        <f t="shared" si="4"/>
        <v>0.99099691789107414</v>
      </c>
      <c r="O40" s="79">
        <f t="shared" si="5"/>
        <v>0.80379975914683066</v>
      </c>
      <c r="P40" s="79">
        <f t="shared" si="6"/>
        <v>0.15044185204410396</v>
      </c>
      <c r="Q40" s="93">
        <f t="shared" si="10"/>
        <v>0.95424161119093465</v>
      </c>
    </row>
    <row r="41" spans="6:17" x14ac:dyDescent="0.25">
      <c r="F41" s="79">
        <v>37</v>
      </c>
      <c r="G41" s="79">
        <f t="shared" si="7"/>
        <v>0.64577182323790194</v>
      </c>
      <c r="H41" s="79">
        <f t="shared" si="0"/>
        <v>1.434108527131783E-3</v>
      </c>
      <c r="I41" s="79">
        <f t="shared" si="1"/>
        <v>143.39050114414056</v>
      </c>
      <c r="J41" s="79">
        <f t="shared" si="8"/>
        <v>92.390501144140558</v>
      </c>
      <c r="K41" s="79">
        <f t="shared" si="2"/>
        <v>18.716928130045751</v>
      </c>
      <c r="L41" s="79">
        <f t="shared" si="9"/>
        <v>18.716928130045751</v>
      </c>
      <c r="M41" s="79">
        <f t="shared" si="3"/>
        <v>9648.7197789043894</v>
      </c>
      <c r="N41" s="79">
        <f t="shared" si="4"/>
        <v>0.96487197789043899</v>
      </c>
      <c r="O41" s="79">
        <f t="shared" si="5"/>
        <v>0.79348522353116957</v>
      </c>
      <c r="P41" s="79">
        <f t="shared" si="6"/>
        <v>0.13419130680992367</v>
      </c>
      <c r="Q41" s="93">
        <f t="shared" si="10"/>
        <v>0.92767653034109321</v>
      </c>
    </row>
    <row r="42" spans="6:17" x14ac:dyDescent="0.25">
      <c r="F42" s="79">
        <v>38</v>
      </c>
      <c r="G42" s="79">
        <f t="shared" si="7"/>
        <v>0.66322511575784526</v>
      </c>
      <c r="H42" s="79">
        <f t="shared" si="0"/>
        <v>1.4728682170542637E-3</v>
      </c>
      <c r="I42" s="79">
        <f t="shared" si="1"/>
        <v>143.0638206685141</v>
      </c>
      <c r="J42" s="79">
        <f t="shared" si="8"/>
        <v>92.063820668514097</v>
      </c>
      <c r="K42" s="79">
        <f t="shared" si="2"/>
        <v>19.085759107957163</v>
      </c>
      <c r="L42" s="79">
        <f t="shared" si="9"/>
        <v>19.085759107957163</v>
      </c>
      <c r="M42" s="79">
        <f t="shared" si="3"/>
        <v>9382.0728620400223</v>
      </c>
      <c r="N42" s="79">
        <f t="shared" si="4"/>
        <v>0.93820728620400229</v>
      </c>
      <c r="O42" s="79">
        <f t="shared" si="5"/>
        <v>0.78292898462975713</v>
      </c>
      <c r="P42" s="79">
        <f t="shared" si="6"/>
        <v>0.11777727013898169</v>
      </c>
      <c r="Q42" s="93">
        <f t="shared" si="10"/>
        <v>0.90070625476873878</v>
      </c>
    </row>
    <row r="43" spans="6:17" x14ac:dyDescent="0.25">
      <c r="F43" s="79">
        <v>39</v>
      </c>
      <c r="G43" s="79">
        <f t="shared" si="7"/>
        <v>0.68067840827778847</v>
      </c>
      <c r="H43" s="79">
        <f t="shared" si="0"/>
        <v>1.5116279069767441E-3</v>
      </c>
      <c r="I43" s="79">
        <f t="shared" si="1"/>
        <v>142.72670970013064</v>
      </c>
      <c r="J43" s="79">
        <f t="shared" si="8"/>
        <v>91.726709700130641</v>
      </c>
      <c r="K43" s="79">
        <f t="shared" si="2"/>
        <v>19.444153031102076</v>
      </c>
      <c r="L43" s="79">
        <f t="shared" si="9"/>
        <v>19.444153031102076</v>
      </c>
      <c r="M43" s="79">
        <f t="shared" si="3"/>
        <v>9110.1963662126745</v>
      </c>
      <c r="N43" s="79">
        <f t="shared" si="4"/>
        <v>0.91101963662126728</v>
      </c>
      <c r="O43" s="79">
        <f t="shared" si="5"/>
        <v>0.77213425797522306</v>
      </c>
      <c r="P43" s="79">
        <f t="shared" si="6"/>
        <v>0.10121974000657315</v>
      </c>
      <c r="Q43" s="93">
        <f t="shared" si="10"/>
        <v>0.87335399798179625</v>
      </c>
    </row>
    <row r="44" spans="6:17" x14ac:dyDescent="0.25">
      <c r="F44" s="79">
        <v>40</v>
      </c>
      <c r="G44" s="79">
        <f t="shared" si="7"/>
        <v>0.69813170079773179</v>
      </c>
      <c r="H44" s="79">
        <f t="shared" si="0"/>
        <v>1.5503875968992248E-3</v>
      </c>
      <c r="I44" s="79">
        <f t="shared" si="1"/>
        <v>142.37908573578994</v>
      </c>
      <c r="J44" s="79">
        <f t="shared" si="8"/>
        <v>91.379085735789943</v>
      </c>
      <c r="K44" s="79">
        <f t="shared" si="2"/>
        <v>19.791910578805215</v>
      </c>
      <c r="L44" s="79">
        <f t="shared" si="9"/>
        <v>19.791910578805215</v>
      </c>
      <c r="M44" s="79">
        <f t="shared" si="3"/>
        <v>8833.2657736375222</v>
      </c>
      <c r="N44" s="79">
        <f t="shared" si="4"/>
        <v>0.8833265773637522</v>
      </c>
      <c r="O44" s="79">
        <f t="shared" si="5"/>
        <v>0.76110433174587722</v>
      </c>
      <c r="P44" s="79">
        <f t="shared" si="6"/>
        <v>8.4538889212672177E-2</v>
      </c>
      <c r="Q44" s="93">
        <f t="shared" si="10"/>
        <v>0.84564322095854938</v>
      </c>
    </row>
    <row r="45" spans="6:17" x14ac:dyDescent="0.25">
      <c r="F45" s="79">
        <v>41</v>
      </c>
      <c r="G45" s="79">
        <f t="shared" si="7"/>
        <v>0.71558499331767511</v>
      </c>
      <c r="H45" s="79">
        <f t="shared" si="0"/>
        <v>1.5891472868217054E-3</v>
      </c>
      <c r="I45" s="79">
        <f t="shared" si="1"/>
        <v>142.02086983213138</v>
      </c>
      <c r="J45" s="79">
        <f t="shared" si="8"/>
        <v>91.020869832131382</v>
      </c>
      <c r="K45" s="79">
        <f t="shared" si="2"/>
        <v>20.128839380852042</v>
      </c>
      <c r="L45" s="79">
        <f t="shared" si="9"/>
        <v>20.128839380852042</v>
      </c>
      <c r="M45" s="79">
        <f t="shared" si="3"/>
        <v>8551.4642717380993</v>
      </c>
      <c r="N45" s="79">
        <f t="shared" si="4"/>
        <v>0.85514642717381006</v>
      </c>
      <c r="O45" s="79">
        <f t="shared" si="5"/>
        <v>0.74984256576409847</v>
      </c>
      <c r="P45" s="79">
        <f t="shared" si="6"/>
        <v>6.7755040804483177E-2</v>
      </c>
      <c r="Q45" s="93">
        <f t="shared" si="10"/>
        <v>0.8175976065685816</v>
      </c>
    </row>
    <row r="46" spans="6:17" x14ac:dyDescent="0.25">
      <c r="F46" s="79">
        <v>42</v>
      </c>
      <c r="G46" s="79">
        <f t="shared" si="7"/>
        <v>0.73303828583761843</v>
      </c>
      <c r="H46" s="79">
        <f t="shared" si="0"/>
        <v>1.6279069767441861E-3</v>
      </c>
      <c r="I46" s="79">
        <f t="shared" si="1"/>
        <v>141.65198686741954</v>
      </c>
      <c r="J46" s="79">
        <f t="shared" si="8"/>
        <v>90.651986867419538</v>
      </c>
      <c r="K46" s="79">
        <f t="shared" si="2"/>
        <v>20.454754319064754</v>
      </c>
      <c r="L46" s="79">
        <f t="shared" si="9"/>
        <v>20.454754319064754</v>
      </c>
      <c r="M46" s="79">
        <f t="shared" si="3"/>
        <v>8264.9829018385371</v>
      </c>
      <c r="N46" s="79">
        <f t="shared" si="4"/>
        <v>0.82649829018385379</v>
      </c>
      <c r="O46" s="79">
        <f t="shared" si="5"/>
        <v>0.73835239047289969</v>
      </c>
      <c r="P46" s="79">
        <f t="shared" si="6"/>
        <v>5.0888643315937863E-2</v>
      </c>
      <c r="Q46" s="93">
        <f t="shared" si="10"/>
        <v>0.78924103378883759</v>
      </c>
    </row>
    <row r="47" spans="6:17" x14ac:dyDescent="0.25">
      <c r="F47" s="79">
        <v>43</v>
      </c>
      <c r="G47" s="79">
        <f t="shared" si="7"/>
        <v>0.75049157835756175</v>
      </c>
      <c r="H47" s="79">
        <f t="shared" si="0"/>
        <v>1.6666666666666668E-3</v>
      </c>
      <c r="I47" s="79">
        <f t="shared" si="1"/>
        <v>141.2723657948568</v>
      </c>
      <c r="J47" s="79">
        <f t="shared" si="8"/>
        <v>90.272365794856796</v>
      </c>
      <c r="K47" s="79">
        <f t="shared" si="2"/>
        <v>20.76947783437021</v>
      </c>
      <c r="L47" s="79">
        <f t="shared" si="9"/>
        <v>20.76947783437021</v>
      </c>
      <c r="M47" s="79">
        <f t="shared" si="3"/>
        <v>7974.0206934853059</v>
      </c>
      <c r="N47" s="79">
        <f t="shared" si="4"/>
        <v>0.79740206934853064</v>
      </c>
      <c r="O47" s="79">
        <f t="shared" si="5"/>
        <v>0.72663730589098274</v>
      </c>
      <c r="P47" s="79">
        <f t="shared" si="6"/>
        <v>3.3960245854306653E-2</v>
      </c>
      <c r="Q47" s="93">
        <f t="shared" si="10"/>
        <v>0.76059755174528942</v>
      </c>
    </row>
    <row r="48" spans="6:17" x14ac:dyDescent="0.25">
      <c r="F48" s="79">
        <v>44</v>
      </c>
      <c r="G48" s="79">
        <f t="shared" si="7"/>
        <v>0.76794487087750496</v>
      </c>
      <c r="H48" s="79">
        <f t="shared" si="0"/>
        <v>1.7054263565891472E-3</v>
      </c>
      <c r="I48" s="79">
        <f t="shared" si="1"/>
        <v>140.88193988717694</v>
      </c>
      <c r="J48" s="79">
        <f t="shared" si="8"/>
        <v>89.881939887176941</v>
      </c>
      <c r="K48" s="79">
        <f t="shared" si="2"/>
        <v>21.072840238758719</v>
      </c>
      <c r="L48" s="79">
        <f t="shared" si="9"/>
        <v>21.072840238758719</v>
      </c>
      <c r="M48" s="79">
        <f t="shared" si="3"/>
        <v>7678.7847821002997</v>
      </c>
      <c r="N48" s="79">
        <f t="shared" si="4"/>
        <v>0.76787847821002997</v>
      </c>
      <c r="O48" s="79">
        <f t="shared" si="5"/>
        <v>0.71470088054659797</v>
      </c>
      <c r="P48" s="79">
        <f t="shared" si="6"/>
        <v>1.6990473064276933E-2</v>
      </c>
      <c r="Q48" s="93">
        <f t="shared" si="10"/>
        <v>0.73169135361087489</v>
      </c>
    </row>
    <row r="49" spans="6:17" x14ac:dyDescent="0.25">
      <c r="F49" s="79">
        <v>45</v>
      </c>
      <c r="G49" s="79">
        <f t="shared" si="7"/>
        <v>0.78539816339744828</v>
      </c>
      <c r="H49" s="79">
        <f t="shared" si="0"/>
        <v>1.7441860465116279E-3</v>
      </c>
      <c r="I49" s="79">
        <f t="shared" si="1"/>
        <v>140.48064697231663</v>
      </c>
      <c r="J49" s="79">
        <f t="shared" si="8"/>
        <v>89.480646972316634</v>
      </c>
      <c r="K49" s="79">
        <f t="shared" si="2"/>
        <v>21.364680031441196</v>
      </c>
      <c r="L49" s="79">
        <f t="shared" si="9"/>
        <v>21.364680031441196</v>
      </c>
      <c r="M49" s="79">
        <f t="shared" si="3"/>
        <v>7379.4905075511779</v>
      </c>
      <c r="N49" s="79">
        <f t="shared" si="4"/>
        <v>0.73794905075511785</v>
      </c>
      <c r="O49" s="79">
        <f t="shared" si="5"/>
        <v>0.7025467503905356</v>
      </c>
      <c r="P49" s="79">
        <f t="shared" si="6"/>
        <v>2.9822567357215846E-17</v>
      </c>
      <c r="Q49" s="93">
        <f t="shared" si="10"/>
        <v>0.7025467503905356</v>
      </c>
    </row>
    <row r="50" spans="6:17" x14ac:dyDescent="0.25">
      <c r="F50" s="79">
        <v>46</v>
      </c>
      <c r="G50" s="79">
        <f t="shared" si="7"/>
        <v>0.8028514559173916</v>
      </c>
      <c r="H50" s="79">
        <f t="shared" si="0"/>
        <v>1.7829457364341085E-3</v>
      </c>
      <c r="I50" s="79">
        <f t="shared" si="1"/>
        <v>140.0684296600011</v>
      </c>
      <c r="J50" s="79">
        <f t="shared" si="8"/>
        <v>89.068429660001101</v>
      </c>
      <c r="K50" s="79">
        <f t="shared" si="2"/>
        <v>21.644844218416498</v>
      </c>
      <c r="L50" s="79">
        <f t="shared" si="9"/>
        <v>21.644844218416498</v>
      </c>
      <c r="M50" s="79">
        <f t="shared" si="3"/>
        <v>7076.3614911190325</v>
      </c>
      <c r="N50" s="79">
        <f t="shared" si="4"/>
        <v>0.70763614911190342</v>
      </c>
      <c r="O50" s="79">
        <f t="shared" si="5"/>
        <v>0.69017861768858102</v>
      </c>
      <c r="P50" s="79">
        <f t="shared" si="6"/>
        <v>-1.6990473064276874E-2</v>
      </c>
      <c r="Q50" s="93">
        <f t="shared" si="10"/>
        <v>0.6731881446243041</v>
      </c>
    </row>
    <row r="51" spans="6:17" x14ac:dyDescent="0.25">
      <c r="F51" s="79">
        <v>47</v>
      </c>
      <c r="G51" s="79">
        <f t="shared" si="7"/>
        <v>0.82030474843733492</v>
      </c>
      <c r="H51" s="79">
        <f t="shared" si="0"/>
        <v>1.8217054263565892E-3</v>
      </c>
      <c r="I51" s="79">
        <f t="shared" si="1"/>
        <v>139.64523555911964</v>
      </c>
      <c r="J51" s="79">
        <f t="shared" si="8"/>
        <v>88.645235559119641</v>
      </c>
      <c r="K51" s="79">
        <f t="shared" si="2"/>
        <v>21.913188634561259</v>
      </c>
      <c r="L51" s="79">
        <f t="shared" si="9"/>
        <v>21.913188634561259</v>
      </c>
      <c r="M51" s="79">
        <f t="shared" si="3"/>
        <v>6769.6296882499701</v>
      </c>
      <c r="N51" s="79">
        <f t="shared" si="4"/>
        <v>0.67696296882499696</v>
      </c>
      <c r="O51" s="79">
        <f t="shared" si="5"/>
        <v>0.67760024989376821</v>
      </c>
      <c r="P51" s="79">
        <f t="shared" si="6"/>
        <v>-3.3960245854306702E-2</v>
      </c>
      <c r="Q51" s="93">
        <f t="shared" si="10"/>
        <v>0.64364000403946153</v>
      </c>
    </row>
    <row r="52" spans="6:17" x14ac:dyDescent="0.25">
      <c r="F52" s="79">
        <v>48</v>
      </c>
      <c r="G52" s="79">
        <f t="shared" si="7"/>
        <v>0.83775804095727824</v>
      </c>
      <c r="H52" s="79">
        <f t="shared" si="0"/>
        <v>1.8604651162790701E-3</v>
      </c>
      <c r="I52" s="79">
        <f t="shared" si="1"/>
        <v>139.2110174858019</v>
      </c>
      <c r="J52" s="79">
        <f t="shared" si="8"/>
        <v>88.211017485801904</v>
      </c>
      <c r="K52" s="79">
        <f t="shared" si="2"/>
        <v>22.169578267251769</v>
      </c>
      <c r="L52" s="79">
        <f t="shared" si="9"/>
        <v>22.169578267251769</v>
      </c>
      <c r="M52" s="79">
        <f t="shared" si="3"/>
        <v>6459.5354143996519</v>
      </c>
      <c r="N52" s="79">
        <f t="shared" si="4"/>
        <v>0.6459535414399652</v>
      </c>
      <c r="O52" s="79">
        <f t="shared" si="5"/>
        <v>0.66481547849877687</v>
      </c>
      <c r="P52" s="79">
        <f t="shared" si="6"/>
        <v>-5.0888643315937912E-2</v>
      </c>
      <c r="Q52" s="93">
        <f t="shared" si="10"/>
        <v>0.61392683518283897</v>
      </c>
    </row>
    <row r="53" spans="6:17" x14ac:dyDescent="0.25">
      <c r="F53" s="79">
        <v>49</v>
      </c>
      <c r="G53" s="79">
        <f t="shared" si="7"/>
        <v>0.85521133347722145</v>
      </c>
      <c r="H53" s="79">
        <f t="shared" si="0"/>
        <v>1.8992248062015503E-3</v>
      </c>
      <c r="I53" s="79">
        <f t="shared" si="1"/>
        <v>138.76573366213978</v>
      </c>
      <c r="J53" s="79">
        <f t="shared" si="8"/>
        <v>87.76573366213978</v>
      </c>
      <c r="K53" s="79">
        <f t="shared" si="2"/>
        <v>22.413887580421694</v>
      </c>
      <c r="L53" s="79">
        <f t="shared" si="9"/>
        <v>22.413887580421694</v>
      </c>
      <c r="M53" s="79">
        <f t="shared" si="3"/>
        <v>6146.3273412206145</v>
      </c>
      <c r="N53" s="79">
        <f t="shared" si="4"/>
        <v>0.61463273412206154</v>
      </c>
      <c r="O53" s="79">
        <f t="shared" si="5"/>
        <v>0.65182819786882251</v>
      </c>
      <c r="P53" s="79">
        <f t="shared" si="6"/>
        <v>-6.7755040804483121E-2</v>
      </c>
      <c r="Q53" s="93">
        <f t="shared" si="10"/>
        <v>0.58407315706433938</v>
      </c>
    </row>
    <row r="54" spans="6:17" x14ac:dyDescent="0.25">
      <c r="F54" s="79">
        <v>50</v>
      </c>
      <c r="G54" s="79">
        <f t="shared" si="7"/>
        <v>0.87266462599716477</v>
      </c>
      <c r="H54" s="79">
        <f t="shared" si="0"/>
        <v>1.937984496124031E-3</v>
      </c>
      <c r="I54" s="79">
        <f t="shared" si="1"/>
        <v>138.30934790553152</v>
      </c>
      <c r="J54" s="79">
        <f t="shared" si="8"/>
        <v>87.309347905531524</v>
      </c>
      <c r="K54" s="79">
        <f t="shared" si="2"/>
        <v>22.646000837852387</v>
      </c>
      <c r="L54" s="79">
        <f t="shared" si="9"/>
        <v>22.646000837852387</v>
      </c>
      <c r="M54" s="79">
        <f t="shared" si="3"/>
        <v>5830.262460304918</v>
      </c>
      <c r="N54" s="79">
        <f t="shared" si="4"/>
        <v>0.58302624603049191</v>
      </c>
      <c r="O54" s="79">
        <f t="shared" si="5"/>
        <v>0.63864236405539576</v>
      </c>
      <c r="P54" s="79">
        <f t="shared" si="6"/>
        <v>-8.4538889212672122E-2</v>
      </c>
      <c r="Q54" s="93">
        <f t="shared" si="10"/>
        <v>0.5541034748427236</v>
      </c>
    </row>
    <row r="55" spans="6:17" x14ac:dyDescent="0.25">
      <c r="F55" s="79">
        <v>51</v>
      </c>
      <c r="G55" s="79">
        <f t="shared" si="7"/>
        <v>0.89011791851710809</v>
      </c>
      <c r="H55" s="79">
        <f t="shared" si="0"/>
        <v>1.9767441860465119E-3</v>
      </c>
      <c r="I55" s="79">
        <f t="shared" si="1"/>
        <v>137.84182980865316</v>
      </c>
      <c r="J55" s="79">
        <f t="shared" si="8"/>
        <v>86.841829808653159</v>
      </c>
      <c r="K55" s="79">
        <f t="shared" si="2"/>
        <v>22.865812424383765</v>
      </c>
      <c r="L55" s="79">
        <f t="shared" si="9"/>
        <v>22.865812424383765</v>
      </c>
      <c r="M55" s="79">
        <f t="shared" si="3"/>
        <v>5511.606011682351</v>
      </c>
      <c r="N55" s="79">
        <f t="shared" si="4"/>
        <v>0.55116060116823518</v>
      </c>
      <c r="O55" s="79">
        <f t="shared" si="5"/>
        <v>0.62526199359121026</v>
      </c>
      <c r="P55" s="79">
        <f t="shared" si="6"/>
        <v>-0.10121974000657309</v>
      </c>
      <c r="Q55" s="93">
        <f t="shared" si="10"/>
        <v>0.52404225358463719</v>
      </c>
    </row>
    <row r="56" spans="6:17" x14ac:dyDescent="0.25">
      <c r="F56" s="79">
        <v>52</v>
      </c>
      <c r="G56" s="79">
        <f t="shared" si="7"/>
        <v>0.90757121103705141</v>
      </c>
      <c r="H56" s="79">
        <f t="shared" si="0"/>
        <v>2.0155038759689923E-3</v>
      </c>
      <c r="I56" s="79">
        <f t="shared" si="1"/>
        <v>137.36315491009023</v>
      </c>
      <c r="J56" s="79">
        <f t="shared" si="8"/>
        <v>86.36315491009023</v>
      </c>
      <c r="K56" s="79">
        <f t="shared" si="2"/>
        <v>23.073227163625841</v>
      </c>
      <c r="L56" s="79">
        <f t="shared" si="9"/>
        <v>23.073227163625841</v>
      </c>
      <c r="M56" s="79">
        <f t="shared" si="3"/>
        <v>5190.6313742905431</v>
      </c>
      <c r="N56" s="79">
        <f t="shared" si="4"/>
        <v>0.5190631374290543</v>
      </c>
      <c r="O56" s="79">
        <f t="shared" si="5"/>
        <v>0.61169116226672793</v>
      </c>
      <c r="P56" s="79">
        <f t="shared" si="6"/>
        <v>-0.11777727013898173</v>
      </c>
      <c r="Q56" s="93">
        <f t="shared" si="10"/>
        <v>0.49391389212774617</v>
      </c>
    </row>
    <row r="57" spans="6:17" x14ac:dyDescent="0.25">
      <c r="F57" s="79">
        <v>53</v>
      </c>
      <c r="G57" s="79">
        <f t="shared" si="7"/>
        <v>0.92502450355699462</v>
      </c>
      <c r="H57" s="79">
        <f t="shared" si="0"/>
        <v>2.0542635658914728E-3</v>
      </c>
      <c r="I57" s="79">
        <f t="shared" si="1"/>
        <v>136.87330485568609</v>
      </c>
      <c r="J57" s="79">
        <f t="shared" si="8"/>
        <v>85.873304855686087</v>
      </c>
      <c r="K57" s="79">
        <f t="shared" si="2"/>
        <v>23.268160630643621</v>
      </c>
      <c r="L57" s="79">
        <f t="shared" si="9"/>
        <v>23.268160630643621</v>
      </c>
      <c r="M57" s="79">
        <f t="shared" si="3"/>
        <v>4867.6199156810408</v>
      </c>
      <c r="N57" s="79">
        <f t="shared" si="4"/>
        <v>0.48676199156810401</v>
      </c>
      <c r="O57" s="79">
        <f t="shared" si="5"/>
        <v>0.59793400388863394</v>
      </c>
      <c r="P57" s="79">
        <f t="shared" si="6"/>
        <v>-0.13419130680992361</v>
      </c>
      <c r="Q57" s="93">
        <f t="shared" si="10"/>
        <v>0.4637426970787103</v>
      </c>
    </row>
    <row r="58" spans="6:17" x14ac:dyDescent="0.25">
      <c r="F58" s="79">
        <v>54</v>
      </c>
      <c r="G58" s="79">
        <f t="shared" si="7"/>
        <v>0.94247779607693793</v>
      </c>
      <c r="H58" s="79">
        <f t="shared" si="0"/>
        <v>2.0930232558139536E-3</v>
      </c>
      <c r="I58" s="79">
        <f t="shared" si="1"/>
        <v>136.37226755068633</v>
      </c>
      <c r="J58" s="79">
        <f t="shared" si="8"/>
        <v>85.372267550686331</v>
      </c>
      <c r="K58" s="79">
        <f t="shared" si="2"/>
        <v>23.450539457983584</v>
      </c>
      <c r="L58" s="79">
        <f t="shared" si="9"/>
        <v>23.450539457983584</v>
      </c>
      <c r="M58" s="79">
        <f t="shared" si="3"/>
        <v>4542.8607983080483</v>
      </c>
      <c r="N58" s="79">
        <f t="shared" si="4"/>
        <v>0.45428607983080488</v>
      </c>
      <c r="O58" s="79">
        <f t="shared" si="5"/>
        <v>0.58399470902063855</v>
      </c>
      <c r="P58" s="79">
        <f t="shared" si="6"/>
        <v>-0.1504418520441039</v>
      </c>
      <c r="Q58" s="93">
        <f t="shared" si="10"/>
        <v>0.43355285697653467</v>
      </c>
    </row>
    <row r="59" spans="6:17" x14ac:dyDescent="0.25">
      <c r="F59" s="79">
        <v>55</v>
      </c>
      <c r="G59" s="79">
        <f t="shared" si="7"/>
        <v>0.95993108859688125</v>
      </c>
      <c r="H59" s="79">
        <f t="shared" si="0"/>
        <v>2.1317829457364341E-3</v>
      </c>
      <c r="I59" s="79">
        <f t="shared" si="1"/>
        <v>135.86003730277878</v>
      </c>
      <c r="J59" s="79">
        <f t="shared" si="8"/>
        <v>84.860037302778778</v>
      </c>
      <c r="K59" s="79">
        <f t="shared" si="2"/>
        <v>23.620301633309481</v>
      </c>
      <c r="L59" s="79">
        <f t="shared" si="9"/>
        <v>23.620301633309481</v>
      </c>
      <c r="M59" s="79">
        <f t="shared" si="3"/>
        <v>4216.6507398670037</v>
      </c>
      <c r="N59" s="79">
        <f t="shared" si="4"/>
        <v>0.42166507398670033</v>
      </c>
      <c r="O59" s="79">
        <f t="shared" si="5"/>
        <v>0.56987752370699174</v>
      </c>
      <c r="P59" s="79">
        <f t="shared" si="6"/>
        <v>-0.16650910705535929</v>
      </c>
      <c r="Q59" s="93">
        <f t="shared" si="10"/>
        <v>0.40336841665163248</v>
      </c>
    </row>
    <row r="60" spans="6:17" x14ac:dyDescent="0.25">
      <c r="F60" s="79">
        <v>56</v>
      </c>
      <c r="G60" s="79">
        <f t="shared" si="7"/>
        <v>0.97738438111682457</v>
      </c>
      <c r="H60" s="79">
        <f t="shared" si="0"/>
        <v>2.170542635658915E-3</v>
      </c>
      <c r="I60" s="79">
        <f t="shared" si="1"/>
        <v>135.33661495614601</v>
      </c>
      <c r="J60" s="79">
        <f t="shared" si="8"/>
        <v>84.336614956146008</v>
      </c>
      <c r="K60" s="79">
        <f t="shared" si="2"/>
        <v>23.777396786819764</v>
      </c>
      <c r="L60" s="79">
        <f t="shared" si="9"/>
        <v>23.777396786819764</v>
      </c>
      <c r="M60" s="79">
        <f t="shared" si="3"/>
        <v>3889.2937253114478</v>
      </c>
      <c r="N60" s="79">
        <f t="shared" si="4"/>
        <v>0.38892937253114479</v>
      </c>
      <c r="O60" s="79">
        <f t="shared" si="5"/>
        <v>0.55558674817909615</v>
      </c>
      <c r="P60" s="79">
        <f t="shared" si="6"/>
        <v>-0.18237349636842942</v>
      </c>
      <c r="Q60" s="93">
        <f t="shared" si="10"/>
        <v>0.37321325181066672</v>
      </c>
    </row>
    <row r="61" spans="6:17" x14ac:dyDescent="0.25">
      <c r="F61" s="79">
        <v>57</v>
      </c>
      <c r="G61" s="79">
        <f t="shared" si="7"/>
        <v>0.99483767363676789</v>
      </c>
      <c r="H61" s="79">
        <f t="shared" si="0"/>
        <v>2.2093023255813954E-3</v>
      </c>
      <c r="I61" s="79">
        <f t="shared" si="1"/>
        <v>134.8020080166643</v>
      </c>
      <c r="J61" s="79">
        <f t="shared" si="8"/>
        <v>83.802008016664303</v>
      </c>
      <c r="K61" s="79">
        <f t="shared" si="2"/>
        <v>23.921786466531046</v>
      </c>
      <c r="L61" s="79">
        <f t="shared" si="9"/>
        <v>23.921786466531046</v>
      </c>
      <c r="M61" s="79">
        <f t="shared" si="3"/>
        <v>3561.1006683811324</v>
      </c>
      <c r="N61" s="79">
        <f t="shared" si="4"/>
        <v>0.35611006683811319</v>
      </c>
      <c r="O61" s="79">
        <f t="shared" si="5"/>
        <v>0.54112673554561563</v>
      </c>
      <c r="P61" s="79">
        <f t="shared" si="6"/>
        <v>-0.19801569166865815</v>
      </c>
      <c r="Q61" s="93">
        <f t="shared" si="10"/>
        <v>0.34311104387695746</v>
      </c>
    </row>
    <row r="62" spans="6:17" x14ac:dyDescent="0.25">
      <c r="F62" s="79">
        <v>58</v>
      </c>
      <c r="G62" s="79">
        <f t="shared" si="7"/>
        <v>1.0122909661567112</v>
      </c>
      <c r="H62" s="79">
        <f t="shared" si="0"/>
        <v>2.2480620155038763E-3</v>
      </c>
      <c r="I62" s="79">
        <f t="shared" si="1"/>
        <v>134.25623076839565</v>
      </c>
      <c r="J62" s="79">
        <f t="shared" si="8"/>
        <v>83.256230768395653</v>
      </c>
      <c r="K62" s="79">
        <f t="shared" si="2"/>
        <v>24.053444399432681</v>
      </c>
      <c r="L62" s="79">
        <f t="shared" si="9"/>
        <v>24.053444399432681</v>
      </c>
      <c r="M62" s="79">
        <f t="shared" si="3"/>
        <v>3232.3890207238492</v>
      </c>
      <c r="N62" s="79">
        <f t="shared" si="4"/>
        <v>0.32323890207238493</v>
      </c>
      <c r="O62" s="79">
        <f t="shared" si="5"/>
        <v>0.52650189046647544</v>
      </c>
      <c r="P62" s="79">
        <f t="shared" si="6"/>
        <v>-0.21341663535056768</v>
      </c>
      <c r="Q62" s="93">
        <f t="shared" si="10"/>
        <v>0.31308525511590779</v>
      </c>
    </row>
    <row r="63" spans="6:17" x14ac:dyDescent="0.25">
      <c r="F63" s="79">
        <v>59</v>
      </c>
      <c r="G63" s="79">
        <f t="shared" si="7"/>
        <v>1.0297442586766545</v>
      </c>
      <c r="H63" s="79">
        <f t="shared" si="0"/>
        <v>2.2868217054263567E-3</v>
      </c>
      <c r="I63" s="79">
        <f t="shared" si="1"/>
        <v>133.69930438153287</v>
      </c>
      <c r="J63" s="79">
        <f t="shared" si="8"/>
        <v>82.699304381532869</v>
      </c>
      <c r="K63" s="79">
        <f t="shared" si="2"/>
        <v>24.172356736448581</v>
      </c>
      <c r="L63" s="79">
        <f t="shared" si="9"/>
        <v>24.172356736448581</v>
      </c>
      <c r="M63" s="79">
        <f t="shared" si="3"/>
        <v>2903.4823269901885</v>
      </c>
      <c r="N63" s="79">
        <f t="shared" si="4"/>
        <v>0.29034823269901888</v>
      </c>
      <c r="O63" s="79">
        <f t="shared" si="5"/>
        <v>0.51171666781116087</v>
      </c>
      <c r="P63" s="79">
        <f t="shared" si="6"/>
        <v>-0.22855756373661504</v>
      </c>
      <c r="Q63" s="93">
        <f t="shared" si="10"/>
        <v>0.28315910407454581</v>
      </c>
    </row>
    <row r="64" spans="6:17" x14ac:dyDescent="0.25">
      <c r="F64" s="79">
        <v>60</v>
      </c>
      <c r="G64" s="79">
        <f t="shared" si="7"/>
        <v>1.0471975511965976</v>
      </c>
      <c r="H64" s="79">
        <f t="shared" si="0"/>
        <v>2.3255813953488372E-3</v>
      </c>
      <c r="I64" s="79">
        <f t="shared" si="1"/>
        <v>133.13125701196688</v>
      </c>
      <c r="J64" s="79">
        <f t="shared" si="8"/>
        <v>82.131257011966881</v>
      </c>
      <c r="K64" s="79">
        <f t="shared" si="2"/>
        <v>24.278522279086481</v>
      </c>
      <c r="L64" s="79">
        <f t="shared" si="9"/>
        <v>24.278522279086481</v>
      </c>
      <c r="M64" s="79">
        <f t="shared" si="3"/>
        <v>2574.709724624197</v>
      </c>
      <c r="N64" s="79">
        <f t="shared" si="4"/>
        <v>0.25747097246241968</v>
      </c>
      <c r="O64" s="79">
        <f t="shared" si="5"/>
        <v>0.49677557130172056</v>
      </c>
      <c r="P64" s="79">
        <f t="shared" si="6"/>
        <v>-0.24342002993784292</v>
      </c>
      <c r="Q64" s="93">
        <f t="shared" si="10"/>
        <v>0.25335554136387761</v>
      </c>
    </row>
    <row r="65" spans="6:17" x14ac:dyDescent="0.25">
      <c r="F65" s="79">
        <v>61</v>
      </c>
      <c r="G65" s="79">
        <f t="shared" si="7"/>
        <v>1.064650843716541</v>
      </c>
      <c r="H65" s="79">
        <f t="shared" si="0"/>
        <v>2.3643410852713176E-3</v>
      </c>
      <c r="I65" s="79">
        <f t="shared" si="1"/>
        <v>132.55212389265512</v>
      </c>
      <c r="J65" s="79">
        <f t="shared" si="8"/>
        <v>81.552123892655118</v>
      </c>
      <c r="K65" s="79">
        <f t="shared" si="2"/>
        <v>24.371952685612428</v>
      </c>
      <c r="L65" s="79">
        <f t="shared" si="9"/>
        <v>24.371952685612428</v>
      </c>
      <c r="M65" s="79">
        <f t="shared" si="3"/>
        <v>2246.4053874650299</v>
      </c>
      <c r="N65" s="79">
        <f t="shared" si="4"/>
        <v>0.224640538746503</v>
      </c>
      <c r="O65" s="79">
        <f t="shared" si="5"/>
        <v>0.48168315214088853</v>
      </c>
      <c r="P65" s="79">
        <f t="shared" si="6"/>
        <v>-0.25798592632857292</v>
      </c>
      <c r="Q65" s="93">
        <f t="shared" si="10"/>
        <v>0.2236972258123156</v>
      </c>
    </row>
    <row r="66" spans="6:17" x14ac:dyDescent="0.25">
      <c r="F66" s="79">
        <v>62</v>
      </c>
      <c r="G66" s="79">
        <f t="shared" si="7"/>
        <v>1.0821041362364843</v>
      </c>
      <c r="H66" s="79">
        <f t="shared" si="0"/>
        <v>2.4031007751937985E-3</v>
      </c>
      <c r="I66" s="79">
        <f t="shared" si="1"/>
        <v>131.96194741697607</v>
      </c>
      <c r="J66" s="79">
        <f t="shared" si="8"/>
        <v>80.961947416976074</v>
      </c>
      <c r="K66" s="79">
        <f t="shared" si="2"/>
        <v>24.452672654562587</v>
      </c>
      <c r="L66" s="79">
        <f t="shared" si="9"/>
        <v>24.452672654562587</v>
      </c>
      <c r="M66" s="79">
        <f t="shared" si="3"/>
        <v>1918.9079127135501</v>
      </c>
      <c r="N66" s="79">
        <f t="shared" si="4"/>
        <v>0.19189079127135503</v>
      </c>
      <c r="O66" s="79">
        <f t="shared" si="5"/>
        <v>0.46644400762574489</v>
      </c>
      <c r="P66" s="79">
        <f t="shared" si="6"/>
        <v>-0.27223750660775703</v>
      </c>
      <c r="Q66" s="93">
        <f t="shared" si="10"/>
        <v>0.19420650101798786</v>
      </c>
    </row>
    <row r="67" spans="6:17" x14ac:dyDescent="0.25">
      <c r="F67" s="79">
        <v>63</v>
      </c>
      <c r="G67" s="79">
        <f t="shared" si="7"/>
        <v>1.0995574287564276</v>
      </c>
      <c r="H67" s="79">
        <f t="shared" si="0"/>
        <v>2.4418604651162789E-3</v>
      </c>
      <c r="I67" s="79">
        <f t="shared" si="1"/>
        <v>131.36077721426065</v>
      </c>
      <c r="J67" s="79">
        <f t="shared" si="8"/>
        <v>80.360777214260651</v>
      </c>
      <c r="K67" s="79">
        <f t="shared" si="2"/>
        <v>24.520720083396245</v>
      </c>
      <c r="L67" s="79">
        <f t="shared" si="9"/>
        <v>24.520720083396245</v>
      </c>
      <c r="M67" s="79">
        <f t="shared" si="3"/>
        <v>1592.5596513021844</v>
      </c>
      <c r="N67" s="79">
        <f t="shared" si="4"/>
        <v>0.15925596513021845</v>
      </c>
      <c r="O67" s="79">
        <f t="shared" si="5"/>
        <v>0.45106277974733389</v>
      </c>
      <c r="P67" s="79">
        <f t="shared" si="6"/>
        <v>-0.28615740742011281</v>
      </c>
      <c r="Q67" s="93">
        <f t="shared" si="10"/>
        <v>0.16490537232722108</v>
      </c>
    </row>
    <row r="68" spans="6:17" x14ac:dyDescent="0.25">
      <c r="F68" s="79">
        <v>64</v>
      </c>
      <c r="G68" s="79">
        <f t="shared" si="7"/>
        <v>1.1170107212763709</v>
      </c>
      <c r="H68" s="79">
        <f t="shared" ref="H68:H131" si="11">G68/CONVERT(NE*2*PI(),"s","min")</f>
        <v>2.4806201550387598E-3</v>
      </c>
      <c r="I68" s="79">
        <f t="shared" ref="I68:I131" si="12">r_crank*COS(RADIANS(F68))+SQRT(l_rod^2+r_crank^2*SIN(RADIANS(F68))^2)</f>
        <v>130.7486702176958</v>
      </c>
      <c r="J68" s="79">
        <f t="shared" si="8"/>
        <v>79.748670217695803</v>
      </c>
      <c r="K68" s="79">
        <f t="shared" ref="K68:K131" si="13">CONVERT(r_crank*omega*SIN(omega*H68)+r_crank^2*omega*SIN(2*omega*H68)/(2*SQRT(l_rod^2-r_crank^2*SIN(omega*H68)^2)),"mm","m")</f>
        <v>24.576146200105583</v>
      </c>
      <c r="L68" s="79">
        <f t="shared" si="9"/>
        <v>24.576146200105583</v>
      </c>
      <c r="M68" s="79">
        <f t="shared" ref="M68:M131" si="14">CONVERT(r_crank^2*omega^2*COS(2*omega*H68)/SQRT(l_rod^2-r_crank^2*SIN(omega*H68)^2)+r_crank^4*omega^2*SIN(omega*H68)*SIN(2*omega*H68)*COS(omega*H68)/(2*(l_rod^2-r_crank^2*SIN(omega*H68)^2)^(3/2))+r_crank*omega^2*COS(omega*H68),"mm","m")</f>
        <v>1267.7059822338033</v>
      </c>
      <c r="N68" s="79">
        <f t="shared" ref="N68:N131" si="15">CONVERT(m_piston*CONVERT(M68,"m","km"),"N","kN")</f>
        <v>0.12677059822338033</v>
      </c>
      <c r="O68" s="79">
        <f t="shared" ref="O68:O131" si="16">m_piston*r_crank*$C$2^2*COS(G68)*(1/1000^3)</f>
        <v>0.43554415377666861</v>
      </c>
      <c r="P68" s="79">
        <f t="shared" ref="P68:P131" si="17">m_piston*r_crank*$C$2^2*(r_crank/l_rod)*COS(2*G68)*(1/1000^3)</f>
        <v>-0.29972866951069671</v>
      </c>
      <c r="Q68" s="93">
        <f t="shared" si="10"/>
        <v>0.1358154842659719</v>
      </c>
    </row>
    <row r="69" spans="6:17" x14ac:dyDescent="0.25">
      <c r="F69" s="79">
        <v>65</v>
      </c>
      <c r="G69" s="79">
        <f t="shared" ref="G69:G132" si="18">RADIANS(F69)</f>
        <v>1.1344640137963142</v>
      </c>
      <c r="H69" s="79">
        <f t="shared" si="11"/>
        <v>2.5193798449612403E-3</v>
      </c>
      <c r="I69" s="79">
        <f t="shared" si="12"/>
        <v>130.12569072479781</v>
      </c>
      <c r="J69" s="79">
        <f t="shared" ref="J69:J132" si="19">I69-($C$10)</f>
        <v>79.125690724797806</v>
      </c>
      <c r="K69" s="79">
        <f t="shared" si="13"/>
        <v>24.619015665630499</v>
      </c>
      <c r="L69" s="79">
        <f t="shared" ref="L69:L132" si="20">ABS(K69)</f>
        <v>24.619015665630499</v>
      </c>
      <c r="M69" s="79">
        <f t="shared" si="14"/>
        <v>944.69453202175896</v>
      </c>
      <c r="N69" s="79">
        <f t="shared" si="15"/>
        <v>9.446945320217591E-2</v>
      </c>
      <c r="O69" s="79">
        <f t="shared" si="16"/>
        <v>0.41989285683755195</v>
      </c>
      <c r="P69" s="79">
        <f t="shared" si="17"/>
        <v>-0.31293475838714391</v>
      </c>
      <c r="Q69" s="93">
        <f t="shared" ref="Q69:Q132" si="21">SUM(O69:P69)</f>
        <v>0.10695809845040805</v>
      </c>
    </row>
    <row r="70" spans="6:17" x14ac:dyDescent="0.25">
      <c r="F70" s="79">
        <v>66</v>
      </c>
      <c r="G70" s="79">
        <f t="shared" si="18"/>
        <v>1.1519173063162575</v>
      </c>
      <c r="H70" s="79">
        <f t="shared" si="11"/>
        <v>2.5581395348837212E-3</v>
      </c>
      <c r="I70" s="79">
        <f t="shared" si="12"/>
        <v>129.49191045065487</v>
      </c>
      <c r="J70" s="79">
        <f t="shared" si="19"/>
        <v>78.491910450654871</v>
      </c>
      <c r="K70" s="79">
        <f t="shared" si="13"/>
        <v>24.649406644982236</v>
      </c>
      <c r="L70" s="79">
        <f t="shared" si="20"/>
        <v>24.649406644982236</v>
      </c>
      <c r="M70" s="79">
        <f t="shared" si="14"/>
        <v>623.87434096420975</v>
      </c>
      <c r="N70" s="79">
        <f t="shared" si="15"/>
        <v>6.2387434096420981E-2</v>
      </c>
      <c r="O70" s="79">
        <f t="shared" si="16"/>
        <v>0.40411365646664926</v>
      </c>
      <c r="P70" s="79">
        <f t="shared" si="17"/>
        <v>-0.32575958446440068</v>
      </c>
      <c r="Q70" s="93">
        <f t="shared" si="21"/>
        <v>7.8354072002248587E-2</v>
      </c>
    </row>
    <row r="71" spans="6:17" x14ac:dyDescent="0.25">
      <c r="F71" s="79">
        <v>67</v>
      </c>
      <c r="G71" s="79">
        <f t="shared" si="18"/>
        <v>1.1693705988362009</v>
      </c>
      <c r="H71" s="79">
        <f t="shared" si="11"/>
        <v>2.596899224806202E-3</v>
      </c>
      <c r="I71" s="79">
        <f t="shared" si="12"/>
        <v>128.84740857413874</v>
      </c>
      <c r="J71" s="79">
        <f t="shared" si="19"/>
        <v>77.84740857413874</v>
      </c>
      <c r="K71" s="79">
        <f t="shared" si="13"/>
        <v>24.667410845058839</v>
      </c>
      <c r="L71" s="79">
        <f t="shared" si="20"/>
        <v>24.667410845058839</v>
      </c>
      <c r="M71" s="79">
        <f t="shared" si="14"/>
        <v>305.59497861526023</v>
      </c>
      <c r="N71" s="79">
        <f t="shared" si="15"/>
        <v>3.0559497861526026E-2</v>
      </c>
      <c r="O71" s="79">
        <f t="shared" si="16"/>
        <v>0.38821135916124977</v>
      </c>
      <c r="P71" s="79">
        <f t="shared" si="17"/>
        <v>-0.33818752266740482</v>
      </c>
      <c r="Q71" s="93">
        <f t="shared" si="21"/>
        <v>5.0023836493844953E-2</v>
      </c>
    </row>
    <row r="72" spans="6:17" x14ac:dyDescent="0.25">
      <c r="F72" s="79">
        <v>68</v>
      </c>
      <c r="G72" s="79">
        <f t="shared" si="18"/>
        <v>1.1868238913561442</v>
      </c>
      <c r="H72" s="79">
        <f t="shared" si="11"/>
        <v>2.6356589147286825E-3</v>
      </c>
      <c r="I72" s="79">
        <f t="shared" si="12"/>
        <v>128.19227177728445</v>
      </c>
      <c r="J72" s="79">
        <f t="shared" si="19"/>
        <v>77.192271777284446</v>
      </c>
      <c r="K72" s="79">
        <f t="shared" si="13"/>
        <v>24.673133517239553</v>
      </c>
      <c r="L72" s="79">
        <f t="shared" si="20"/>
        <v>24.673133517239553</v>
      </c>
      <c r="M72" s="79">
        <f t="shared" si="14"/>
        <v>-9.7943885336164396</v>
      </c>
      <c r="N72" s="79">
        <f t="shared" si="15"/>
        <v>-9.7943885336164416E-4</v>
      </c>
      <c r="O72" s="79">
        <f t="shared" si="16"/>
        <v>0.37219080891516199</v>
      </c>
      <c r="P72" s="79">
        <f t="shared" si="17"/>
        <v>-0.350203431467833</v>
      </c>
      <c r="Q72" s="93">
        <f t="shared" si="21"/>
        <v>2.1987377447328982E-2</v>
      </c>
    </row>
    <row r="73" spans="6:17" x14ac:dyDescent="0.25">
      <c r="F73" s="79">
        <v>69</v>
      </c>
      <c r="G73" s="79">
        <f t="shared" si="18"/>
        <v>1.2042771838760873</v>
      </c>
      <c r="H73" s="79">
        <f t="shared" si="11"/>
        <v>2.6744186046511625E-3</v>
      </c>
      <c r="I73" s="79">
        <f t="shared" si="12"/>
        <v>127.5265942780365</v>
      </c>
      <c r="J73" s="79">
        <f t="shared" si="19"/>
        <v>76.526594278036498</v>
      </c>
      <c r="K73" s="79">
        <f t="shared" si="13"/>
        <v>24.666693422975051</v>
      </c>
      <c r="L73" s="79">
        <f t="shared" si="20"/>
        <v>24.666693422975051</v>
      </c>
      <c r="M73" s="79">
        <f t="shared" si="14"/>
        <v>-321.94597348410031</v>
      </c>
      <c r="N73" s="79">
        <f t="shared" si="15"/>
        <v>-3.2194597348410028E-2</v>
      </c>
      <c r="O73" s="79">
        <f t="shared" si="16"/>
        <v>0.3560568857431855</v>
      </c>
      <c r="P73" s="79">
        <f t="shared" si="17"/>
        <v>-0.36179267133172077</v>
      </c>
      <c r="Q73" s="93">
        <f t="shared" si="21"/>
        <v>-5.7357855885352693E-3</v>
      </c>
    </row>
    <row r="74" spans="6:17" x14ac:dyDescent="0.25">
      <c r="F74" s="79">
        <v>70</v>
      </c>
      <c r="G74" s="79">
        <f t="shared" si="18"/>
        <v>1.2217304763960306</v>
      </c>
      <c r="H74" s="79">
        <f t="shared" si="11"/>
        <v>2.7131782945736434E-3</v>
      </c>
      <c r="I74" s="79">
        <f t="shared" si="12"/>
        <v>126.8504778565564</v>
      </c>
      <c r="J74" s="79">
        <f t="shared" si="19"/>
        <v>75.850477856556395</v>
      </c>
      <c r="K74" s="79">
        <f t="shared" si="13"/>
        <v>24.648222760745693</v>
      </c>
      <c r="L74" s="79">
        <f t="shared" si="20"/>
        <v>24.648222760745693</v>
      </c>
      <c r="M74" s="79">
        <f t="shared" si="14"/>
        <v>-630.5143849271625</v>
      </c>
      <c r="N74" s="79">
        <f t="shared" si="15"/>
        <v>-6.3051438492716258E-2</v>
      </c>
      <c r="O74" s="79">
        <f t="shared" si="16"/>
        <v>0.3398145041946109</v>
      </c>
      <c r="P74" s="79">
        <f t="shared" si="17"/>
        <v>-0.37294112255547979</v>
      </c>
      <c r="Q74" s="93">
        <f t="shared" si="21"/>
        <v>-3.3126618360868887E-2</v>
      </c>
    </row>
    <row r="75" spans="6:17" x14ac:dyDescent="0.25">
      <c r="F75" s="79">
        <v>71</v>
      </c>
      <c r="G75" s="79">
        <f t="shared" si="18"/>
        <v>1.2391837689159739</v>
      </c>
      <c r="H75" s="79">
        <f t="shared" si="11"/>
        <v>2.7519379844961243E-3</v>
      </c>
      <c r="I75" s="79">
        <f t="shared" si="12"/>
        <v>126.16403187528424</v>
      </c>
      <c r="J75" s="79">
        <f t="shared" si="19"/>
        <v>75.164031875284238</v>
      </c>
      <c r="K75" s="79">
        <f t="shared" si="13"/>
        <v>24.617867052941595</v>
      </c>
      <c r="L75" s="79">
        <f t="shared" si="20"/>
        <v>24.617867052941595</v>
      </c>
      <c r="M75" s="79">
        <f t="shared" si="14"/>
        <v>-935.15767819559153</v>
      </c>
      <c r="N75" s="79">
        <f t="shared" si="15"/>
        <v>-9.3515767819559156E-2</v>
      </c>
      <c r="O75" s="79">
        <f t="shared" si="16"/>
        <v>0.32346861185620163</v>
      </c>
      <c r="P75" s="79">
        <f t="shared" si="17"/>
        <v>-0.38363520246858096</v>
      </c>
      <c r="Q75" s="93">
        <f t="shared" si="21"/>
        <v>-6.0166590612379334E-2</v>
      </c>
    </row>
    <row r="76" spans="6:17" x14ac:dyDescent="0.25">
      <c r="F76" s="79">
        <v>72</v>
      </c>
      <c r="G76" s="79">
        <f t="shared" si="18"/>
        <v>1.2566370614359172</v>
      </c>
      <c r="H76" s="79">
        <f t="shared" si="11"/>
        <v>2.7906976744186047E-3</v>
      </c>
      <c r="I76" s="79">
        <f t="shared" si="12"/>
        <v>125.46737329294214</v>
      </c>
      <c r="J76" s="79">
        <f t="shared" si="19"/>
        <v>74.467373292942142</v>
      </c>
      <c r="K76" s="79">
        <f t="shared" si="13"/>
        <v>24.575784991424783</v>
      </c>
      <c r="L76" s="79">
        <f t="shared" si="20"/>
        <v>24.575784991424783</v>
      </c>
      <c r="M76" s="79">
        <f t="shared" si="14"/>
        <v>-1235.5384353175816</v>
      </c>
      <c r="N76" s="79">
        <f t="shared" si="15"/>
        <v>-0.12355384353175818</v>
      </c>
      <c r="O76" s="79">
        <f t="shared" si="16"/>
        <v>0.30702418784511015</v>
      </c>
      <c r="P76" s="79">
        <f t="shared" si="17"/>
        <v>-0.39386188198194699</v>
      </c>
      <c r="Q76" s="93">
        <f t="shared" si="21"/>
        <v>-8.683769413683684E-2</v>
      </c>
    </row>
    <row r="77" spans="6:17" x14ac:dyDescent="0.25">
      <c r="F77" s="79">
        <v>73</v>
      </c>
      <c r="G77" s="79">
        <f t="shared" si="18"/>
        <v>1.2740903539558606</v>
      </c>
      <c r="H77" s="79">
        <f t="shared" si="11"/>
        <v>2.8294573643410856E-3</v>
      </c>
      <c r="I77" s="79">
        <f t="shared" si="12"/>
        <v>124.76062667266426</v>
      </c>
      <c r="J77" s="79">
        <f t="shared" si="19"/>
        <v>73.760626672664259</v>
      </c>
      <c r="K77" s="79">
        <f t="shared" si="13"/>
        <v>24.522148240765237</v>
      </c>
      <c r="L77" s="79">
        <f t="shared" si="20"/>
        <v>24.522148240765237</v>
      </c>
      <c r="M77" s="79">
        <f t="shared" si="14"/>
        <v>-1531.3248678975372</v>
      </c>
      <c r="N77" s="79">
        <f t="shared" si="15"/>
        <v>-0.15313248678975372</v>
      </c>
      <c r="O77" s="79">
        <f t="shared" si="16"/>
        <v>0.29048624129219097</v>
      </c>
      <c r="P77" s="79">
        <f t="shared" si="17"/>
        <v>-0.40360870146188987</v>
      </c>
      <c r="Q77" s="93">
        <f t="shared" si="21"/>
        <v>-0.1131224601696989</v>
      </c>
    </row>
    <row r="78" spans="6:17" x14ac:dyDescent="0.25">
      <c r="F78" s="79">
        <v>74</v>
      </c>
      <c r="G78" s="79">
        <f t="shared" si="18"/>
        <v>1.2915436464758039</v>
      </c>
      <c r="H78" s="79">
        <f t="shared" si="11"/>
        <v>2.868217054263566E-3</v>
      </c>
      <c r="I78" s="79">
        <f t="shared" si="12"/>
        <v>124.04392418443136</v>
      </c>
      <c r="J78" s="79">
        <f t="shared" si="19"/>
        <v>73.043924184431361</v>
      </c>
      <c r="K78" s="79">
        <f t="shared" si="13"/>
        <v>24.457141198396965</v>
      </c>
      <c r="L78" s="79">
        <f t="shared" si="20"/>
        <v>24.457141198396965</v>
      </c>
      <c r="M78" s="79">
        <f t="shared" si="14"/>
        <v>-1822.1919359718536</v>
      </c>
      <c r="N78" s="79">
        <f t="shared" si="15"/>
        <v>-0.18221919359718539</v>
      </c>
      <c r="O78" s="79">
        <f t="shared" si="16"/>
        <v>0.2738598098161707</v>
      </c>
      <c r="P78" s="79">
        <f t="shared" si="17"/>
        <v>-0.41286378591025602</v>
      </c>
      <c r="Q78" s="93">
        <f t="shared" si="21"/>
        <v>-0.13900397609408532</v>
      </c>
    </row>
    <row r="79" spans="6:17" x14ac:dyDescent="0.25">
      <c r="F79" s="79">
        <v>75</v>
      </c>
      <c r="G79" s="79">
        <f t="shared" si="18"/>
        <v>1.3089969389957472</v>
      </c>
      <c r="H79" s="79">
        <f t="shared" si="11"/>
        <v>2.9069767441860469E-3</v>
      </c>
      <c r="I79" s="79">
        <f t="shared" si="12"/>
        <v>123.31740560198367</v>
      </c>
      <c r="J79" s="79">
        <f t="shared" si="19"/>
        <v>72.317405601983666</v>
      </c>
      <c r="K79" s="79">
        <f t="shared" si="13"/>
        <v>24.38096071121641</v>
      </c>
      <c r="L79" s="79">
        <f t="shared" si="20"/>
        <v>24.38096071121641</v>
      </c>
      <c r="M79" s="79">
        <f t="shared" si="14"/>
        <v>-2107.8224754602952</v>
      </c>
      <c r="N79" s="79">
        <f t="shared" si="15"/>
        <v>-0.21078224754602951</v>
      </c>
      <c r="O79" s="79">
        <f t="shared" si="16"/>
        <v>0.25714995798914098</v>
      </c>
      <c r="P79" s="79">
        <f t="shared" si="17"/>
        <v>-0.42161585943228136</v>
      </c>
      <c r="Q79" s="93">
        <f t="shared" si="21"/>
        <v>-0.16446590144314038</v>
      </c>
    </row>
    <row r="80" spans="6:17" x14ac:dyDescent="0.25">
      <c r="F80" s="79">
        <v>76</v>
      </c>
      <c r="G80" s="79">
        <f t="shared" si="18"/>
        <v>1.3264502315156905</v>
      </c>
      <c r="H80" s="79">
        <f t="shared" si="11"/>
        <v>2.9457364341085274E-3</v>
      </c>
      <c r="I80" s="79">
        <f t="shared" si="12"/>
        <v>122.58121829437893</v>
      </c>
      <c r="J80" s="79">
        <f t="shared" si="19"/>
        <v>71.581218294378928</v>
      </c>
      <c r="K80" s="79">
        <f t="shared" si="13"/>
        <v>24.293815748440554</v>
      </c>
      <c r="L80" s="79">
        <f t="shared" si="20"/>
        <v>24.293815748440554</v>
      </c>
      <c r="M80" s="79">
        <f t="shared" si="14"/>
        <v>-2387.9083263702187</v>
      </c>
      <c r="N80" s="79">
        <f t="shared" si="15"/>
        <v>-0.23879083263702189</v>
      </c>
      <c r="O80" s="79">
        <f t="shared" si="16"/>
        <v>0.24036177579384016</v>
      </c>
      <c r="P80" s="79">
        <f t="shared" si="17"/>
        <v>-0.42985425897453294</v>
      </c>
      <c r="Q80" s="93">
        <f t="shared" si="21"/>
        <v>-0.18949248318069278</v>
      </c>
    </row>
    <row r="81" spans="6:17" x14ac:dyDescent="0.25">
      <c r="F81" s="79">
        <v>77</v>
      </c>
      <c r="G81" s="79">
        <f t="shared" si="18"/>
        <v>1.3439035240356338</v>
      </c>
      <c r="H81" s="79">
        <f t="shared" si="11"/>
        <v>2.9844961240310082E-3</v>
      </c>
      <c r="I81" s="79">
        <f t="shared" si="12"/>
        <v>121.83551721235629</v>
      </c>
      <c r="J81" s="79">
        <f t="shared" si="19"/>
        <v>70.835517212356294</v>
      </c>
      <c r="K81" s="79">
        <f t="shared" si="13"/>
        <v>24.195927030854033</v>
      </c>
      <c r="L81" s="79">
        <f t="shared" si="20"/>
        <v>24.195927030854033</v>
      </c>
      <c r="M81" s="79">
        <f t="shared" si="14"/>
        <v>-2662.1514535221231</v>
      </c>
      <c r="N81" s="79">
        <f t="shared" si="15"/>
        <v>-0.2662151453522123</v>
      </c>
      <c r="O81" s="79">
        <f t="shared" si="16"/>
        <v>0.22350037707319573</v>
      </c>
      <c r="P81" s="79">
        <f t="shared" si="17"/>
        <v>-0.43756894731619667</v>
      </c>
      <c r="Q81" s="93">
        <f t="shared" si="21"/>
        <v>-0.21406857024300094</v>
      </c>
    </row>
    <row r="82" spans="6:17" x14ac:dyDescent="0.25">
      <c r="F82" s="79">
        <v>78</v>
      </c>
      <c r="G82" s="79">
        <f t="shared" si="18"/>
        <v>1.3613568165555769</v>
      </c>
      <c r="H82" s="79">
        <f t="shared" si="11"/>
        <v>3.0232558139534882E-3</v>
      </c>
      <c r="I82" s="79">
        <f t="shared" si="12"/>
        <v>121.08046486965975</v>
      </c>
      <c r="J82" s="79">
        <f t="shared" si="19"/>
        <v>70.08046486965975</v>
      </c>
      <c r="K82" s="79">
        <f t="shared" si="13"/>
        <v>24.087526616899584</v>
      </c>
      <c r="L82" s="79">
        <f t="shared" si="20"/>
        <v>24.087526616899584</v>
      </c>
      <c r="M82" s="79">
        <f t="shared" si="14"/>
        <v>-2930.2650512618902</v>
      </c>
      <c r="N82" s="79">
        <f t="shared" si="15"/>
        <v>-0.29302650512618905</v>
      </c>
      <c r="O82" s="79">
        <f t="shared" si="16"/>
        <v>0.20657089797259823</v>
      </c>
      <c r="P82" s="79">
        <f t="shared" si="17"/>
        <v>-0.44475052529788478</v>
      </c>
      <c r="Q82" s="93">
        <f t="shared" si="21"/>
        <v>-0.23817962732528655</v>
      </c>
    </row>
    <row r="83" spans="6:17" x14ac:dyDescent="0.25">
      <c r="F83" s="79">
        <v>79</v>
      </c>
      <c r="G83" s="79">
        <f t="shared" si="18"/>
        <v>1.3788101090755203</v>
      </c>
      <c r="H83" s="79">
        <f t="shared" si="11"/>
        <v>3.0620155038759691E-3</v>
      </c>
      <c r="I83" s="79">
        <f t="shared" si="12"/>
        <v>120.31623131946787</v>
      </c>
      <c r="J83" s="79">
        <f t="shared" si="19"/>
        <v>69.316231319467875</v>
      </c>
      <c r="K83" s="79">
        <f t="shared" si="13"/>
        <v>23.968857446401529</v>
      </c>
      <c r="L83" s="79">
        <f t="shared" si="20"/>
        <v>23.968857446401529</v>
      </c>
      <c r="M83" s="79">
        <f t="shared" si="14"/>
        <v>-3191.9746234172248</v>
      </c>
      <c r="N83" s="79">
        <f t="shared" si="15"/>
        <v>-0.31919746234172247</v>
      </c>
      <c r="O83" s="79">
        <f t="shared" si="16"/>
        <v>0.18957849537538088</v>
      </c>
      <c r="P83" s="79">
        <f t="shared" si="17"/>
        <v>-0.45139024327306415</v>
      </c>
      <c r="Q83" s="93">
        <f t="shared" si="21"/>
        <v>-0.26181174789768324</v>
      </c>
    </row>
    <row r="84" spans="6:17" x14ac:dyDescent="0.25">
      <c r="F84" s="79">
        <v>80</v>
      </c>
      <c r="G84" s="79">
        <f t="shared" si="18"/>
        <v>1.3962634015954636</v>
      </c>
      <c r="H84" s="79">
        <f t="shared" si="11"/>
        <v>3.1007751937984496E-3</v>
      </c>
      <c r="I84" s="79">
        <f t="shared" si="12"/>
        <v>119.54299412606883</v>
      </c>
      <c r="J84" s="79">
        <f t="shared" si="19"/>
        <v>68.542994126068834</v>
      </c>
      <c r="K84" s="79">
        <f t="shared" si="13"/>
        <v>23.840172843053061</v>
      </c>
      <c r="L84" s="79">
        <f t="shared" si="20"/>
        <v>23.840172843053061</v>
      </c>
      <c r="M84" s="79">
        <f t="shared" si="14"/>
        <v>-3447.0190296514324</v>
      </c>
      <c r="N84" s="79">
        <f t="shared" si="15"/>
        <v>-0.34470190296514325</v>
      </c>
      <c r="O84" s="79">
        <f t="shared" si="16"/>
        <v>0.17252834533198402</v>
      </c>
      <c r="P84" s="79">
        <f t="shared" si="17"/>
        <v>-0.45748001176815195</v>
      </c>
      <c r="Q84" s="93">
        <f t="shared" si="21"/>
        <v>-0.28495166643616793</v>
      </c>
    </row>
    <row r="85" spans="6:17" x14ac:dyDescent="0.25">
      <c r="F85" s="79">
        <v>81</v>
      </c>
      <c r="G85" s="79">
        <f t="shared" si="18"/>
        <v>1.4137166941154069</v>
      </c>
      <c r="H85" s="79">
        <f t="shared" si="11"/>
        <v>3.1395348837209304E-3</v>
      </c>
      <c r="I85" s="79">
        <f t="shared" si="12"/>
        <v>118.76093833191223</v>
      </c>
      <c r="J85" s="79">
        <f t="shared" si="19"/>
        <v>67.760938331912229</v>
      </c>
      <c r="K85" s="79">
        <f t="shared" si="13"/>
        <v>23.701735977141276</v>
      </c>
      <c r="L85" s="79">
        <f t="shared" si="20"/>
        <v>23.701735977141276</v>
      </c>
      <c r="M85" s="79">
        <f t="shared" si="14"/>
        <v>-3695.1514893740714</v>
      </c>
      <c r="N85" s="79">
        <f t="shared" si="15"/>
        <v>-0.36951514893740717</v>
      </c>
      <c r="O85" s="79">
        <f t="shared" si="16"/>
        <v>0.15542564148327948</v>
      </c>
      <c r="P85" s="79">
        <f t="shared" si="17"/>
        <v>-0.46301241133829396</v>
      </c>
      <c r="Q85" s="93">
        <f t="shared" si="21"/>
        <v>-0.30758676985501449</v>
      </c>
    </row>
    <row r="86" spans="6:17" x14ac:dyDescent="0.25">
      <c r="F86" s="79">
        <v>82</v>
      </c>
      <c r="G86" s="79">
        <f t="shared" si="18"/>
        <v>1.4311699866353502</v>
      </c>
      <c r="H86" s="79">
        <f t="shared" si="11"/>
        <v>3.1782945736434109E-3</v>
      </c>
      <c r="I86" s="79">
        <f t="shared" si="12"/>
        <v>117.97025642016126</v>
      </c>
      <c r="J86" s="79">
        <f t="shared" si="19"/>
        <v>66.970256420161263</v>
      </c>
      <c r="K86" s="79">
        <f t="shared" si="13"/>
        <v>23.553819290324622</v>
      </c>
      <c r="L86" s="79">
        <f t="shared" si="20"/>
        <v>23.553819290324622</v>
      </c>
      <c r="M86" s="79">
        <f t="shared" si="14"/>
        <v>-3936.1405344895106</v>
      </c>
      <c r="N86" s="79">
        <f t="shared" si="15"/>
        <v>-0.39361405344895117</v>
      </c>
      <c r="O86" s="79">
        <f t="shared" si="16"/>
        <v>0.1382755934785371</v>
      </c>
      <c r="P86" s="79">
        <f t="shared" si="17"/>
        <v>-0.46798070160681471</v>
      </c>
      <c r="Q86" s="93">
        <f t="shared" si="21"/>
        <v>-0.32970510812827758</v>
      </c>
    </row>
    <row r="87" spans="6:17" x14ac:dyDescent="0.25">
      <c r="F87" s="79">
        <v>83</v>
      </c>
      <c r="G87" s="79">
        <f t="shared" si="18"/>
        <v>1.4486232791552935</v>
      </c>
      <c r="H87" s="79">
        <f t="shared" si="11"/>
        <v>3.2170542635658918E-3</v>
      </c>
      <c r="I87" s="79">
        <f t="shared" si="12"/>
        <v>117.17114827286049</v>
      </c>
      <c r="J87" s="79">
        <f t="shared" si="19"/>
        <v>66.171148272860492</v>
      </c>
      <c r="K87" s="79">
        <f t="shared" si="13"/>
        <v>23.396703884611057</v>
      </c>
      <c r="L87" s="79">
        <f t="shared" si="20"/>
        <v>23.396703884611057</v>
      </c>
      <c r="M87" s="79">
        <f t="shared" si="14"/>
        <v>-4169.7709025046752</v>
      </c>
      <c r="N87" s="79">
        <f t="shared" si="15"/>
        <v>-0.41697709025046747</v>
      </c>
      <c r="O87" s="79">
        <f t="shared" si="16"/>
        <v>0.12108342538851541</v>
      </c>
      <c r="P87" s="79">
        <f t="shared" si="17"/>
        <v>-0.47237882947732845</v>
      </c>
      <c r="Q87" s="93">
        <f t="shared" si="21"/>
        <v>-0.35129540408881305</v>
      </c>
    </row>
    <row r="88" spans="6:17" x14ac:dyDescent="0.25">
      <c r="F88" s="79">
        <v>84</v>
      </c>
      <c r="G88" s="79">
        <f t="shared" si="18"/>
        <v>1.4660765716752369</v>
      </c>
      <c r="H88" s="79">
        <f t="shared" si="11"/>
        <v>3.2558139534883722E-3</v>
      </c>
      <c r="I88" s="79">
        <f t="shared" si="12"/>
        <v>116.36382112482654</v>
      </c>
      <c r="J88" s="79">
        <f t="shared" si="19"/>
        <v>65.363821124826543</v>
      </c>
      <c r="K88" s="79">
        <f t="shared" si="13"/>
        <v>23.230678878007296</v>
      </c>
      <c r="L88" s="79">
        <f t="shared" si="20"/>
        <v>23.230678878007296</v>
      </c>
      <c r="M88" s="79">
        <f t="shared" si="14"/>
        <v>-4395.8443618764531</v>
      </c>
      <c r="N88" s="79">
        <f t="shared" si="15"/>
        <v>-0.43958443618764537</v>
      </c>
      <c r="O88" s="79">
        <f t="shared" si="16"/>
        <v>0.1038543741141589</v>
      </c>
      <c r="P88" s="79">
        <f t="shared" si="17"/>
        <v>-0.47620143650850466</v>
      </c>
      <c r="Q88" s="93">
        <f t="shared" si="21"/>
        <v>-0.37234706239434578</v>
      </c>
    </row>
    <row r="89" spans="6:17" x14ac:dyDescent="0.25">
      <c r="F89" s="79">
        <v>85</v>
      </c>
      <c r="G89" s="79">
        <f t="shared" si="18"/>
        <v>1.4835298641951802</v>
      </c>
      <c r="H89" s="79">
        <f t="shared" si="11"/>
        <v>3.2945736434108531E-3</v>
      </c>
      <c r="I89" s="79">
        <f t="shared" si="12"/>
        <v>115.54848951336054</v>
      </c>
      <c r="J89" s="79">
        <f t="shared" si="19"/>
        <v>64.548489513360536</v>
      </c>
      <c r="K89" s="79">
        <f t="shared" si="13"/>
        <v>23.056040729615351</v>
      </c>
      <c r="L89" s="79">
        <f t="shared" si="20"/>
        <v>23.056040729615351</v>
      </c>
      <c r="M89" s="79">
        <f t="shared" si="14"/>
        <v>-4614.1804619560062</v>
      </c>
      <c r="N89" s="79">
        <f t="shared" si="15"/>
        <v>-0.46141804619560067</v>
      </c>
      <c r="O89" s="79">
        <f t="shared" si="16"/>
        <v>8.6593687791387305E-2</v>
      </c>
      <c r="P89" s="79">
        <f t="shared" si="17"/>
        <v>-0.47944386544250323</v>
      </c>
      <c r="Q89" s="93">
        <f t="shared" si="21"/>
        <v>-0.39285017765111591</v>
      </c>
    </row>
    <row r="90" spans="6:17" x14ac:dyDescent="0.25">
      <c r="F90" s="79">
        <v>86</v>
      </c>
      <c r="G90" s="79">
        <f t="shared" si="18"/>
        <v>1.5009831567151235</v>
      </c>
      <c r="H90" s="79">
        <f t="shared" si="11"/>
        <v>3.3333333333333335E-3</v>
      </c>
      <c r="I90" s="79">
        <f t="shared" si="12"/>
        <v>114.72537522387202</v>
      </c>
      <c r="J90" s="79">
        <f t="shared" si="19"/>
        <v>63.725375223872021</v>
      </c>
      <c r="K90" s="79">
        <f t="shared" si="13"/>
        <v>22.873092537237692</v>
      </c>
      <c r="L90" s="79">
        <f t="shared" si="20"/>
        <v>22.873092537237692</v>
      </c>
      <c r="M90" s="79">
        <f t="shared" si="14"/>
        <v>-4824.6172004775344</v>
      </c>
      <c r="N90" s="79">
        <f t="shared" si="15"/>
        <v>-0.48246172004775345</v>
      </c>
      <c r="O90" s="79">
        <f t="shared" si="16"/>
        <v>6.9306624192462557E-2</v>
      </c>
      <c r="P90" s="79">
        <f t="shared" si="17"/>
        <v>-0.48210216587912619</v>
      </c>
      <c r="Q90" s="93">
        <f t="shared" si="21"/>
        <v>-0.41279554168666366</v>
      </c>
    </row>
    <row r="91" spans="6:17" x14ac:dyDescent="0.25">
      <c r="F91" s="79">
        <v>87</v>
      </c>
      <c r="G91" s="79">
        <f t="shared" si="18"/>
        <v>1.5184364492350666</v>
      </c>
      <c r="H91" s="79">
        <f t="shared" si="11"/>
        <v>3.372093023255814E-3</v>
      </c>
      <c r="I91" s="79">
        <f t="shared" si="12"/>
        <v>113.89470723149665</v>
      </c>
      <c r="J91" s="79">
        <f t="shared" si="19"/>
        <v>62.894707231496653</v>
      </c>
      <c r="K91" s="79">
        <f t="shared" si="13"/>
        <v>22.682143310812641</v>
      </c>
      <c r="L91" s="79">
        <f t="shared" si="20"/>
        <v>22.682143310812641</v>
      </c>
      <c r="M91" s="79">
        <f t="shared" si="14"/>
        <v>-5027.0116022363491</v>
      </c>
      <c r="N91" s="79">
        <f t="shared" si="15"/>
        <v>-0.50270116022363498</v>
      </c>
      <c r="O91" s="79">
        <f t="shared" si="16"/>
        <v>5.199844912442067E-2</v>
      </c>
      <c r="P91" s="79">
        <f t="shared" si="17"/>
        <v>-0.48417309908877093</v>
      </c>
      <c r="Q91" s="93">
        <f t="shared" si="21"/>
        <v>-0.43217464996435029</v>
      </c>
    </row>
    <row r="92" spans="6:17" x14ac:dyDescent="0.25">
      <c r="F92" s="79">
        <v>88</v>
      </c>
      <c r="G92" s="79">
        <f t="shared" si="18"/>
        <v>1.5358897417550099</v>
      </c>
      <c r="H92" s="79">
        <f t="shared" si="11"/>
        <v>3.4108527131782944E-3</v>
      </c>
      <c r="I92" s="79">
        <f t="shared" si="12"/>
        <v>113.05672163878008</v>
      </c>
      <c r="J92" s="79">
        <f t="shared" si="19"/>
        <v>62.056721638780076</v>
      </c>
      <c r="K92" s="79">
        <f t="shared" si="13"/>
        <v>22.483507225232653</v>
      </c>
      <c r="L92" s="79">
        <f t="shared" si="20"/>
        <v>22.483507225232653</v>
      </c>
      <c r="M92" s="79">
        <f t="shared" si="14"/>
        <v>-5221.2402033968056</v>
      </c>
      <c r="N92" s="79">
        <f t="shared" si="15"/>
        <v>-0.52212402033968053</v>
      </c>
      <c r="O92" s="79">
        <f t="shared" si="16"/>
        <v>3.4674434825054966E-2</v>
      </c>
      <c r="P92" s="79">
        <f t="shared" si="17"/>
        <v>-0.48565414195832468</v>
      </c>
      <c r="Q92" s="93">
        <f t="shared" si="21"/>
        <v>-0.45097970713326974</v>
      </c>
    </row>
    <row r="93" spans="6:17" x14ac:dyDescent="0.25">
      <c r="F93" s="79">
        <v>89</v>
      </c>
      <c r="G93" s="79">
        <f t="shared" si="18"/>
        <v>1.5533430342749532</v>
      </c>
      <c r="H93" s="79">
        <f t="shared" si="11"/>
        <v>3.4496124031007753E-3</v>
      </c>
      <c r="I93" s="79">
        <f t="shared" si="12"/>
        <v>112.21166160949228</v>
      </c>
      <c r="J93" s="79">
        <f t="shared" si="19"/>
        <v>61.211661609492282</v>
      </c>
      <c r="K93" s="79">
        <f t="shared" si="13"/>
        <v>22.277502856296874</v>
      </c>
      <c r="L93" s="79">
        <f t="shared" si="20"/>
        <v>22.277502856296874</v>
      </c>
      <c r="M93" s="79">
        <f t="shared" si="14"/>
        <v>-5407.1994367535544</v>
      </c>
      <c r="N93" s="79">
        <f t="shared" si="15"/>
        <v>-0.54071994367535547</v>
      </c>
      <c r="O93" s="79">
        <f t="shared" si="16"/>
        <v>1.7339858356942767E-2</v>
      </c>
      <c r="P93" s="79">
        <f t="shared" si="17"/>
        <v>-0.48654349006518804</v>
      </c>
      <c r="Q93" s="93">
        <f t="shared" si="21"/>
        <v>-0.46920363170824531</v>
      </c>
    </row>
    <row r="94" spans="6:17" x14ac:dyDescent="0.25">
      <c r="F94" s="79">
        <v>90</v>
      </c>
      <c r="G94" s="79">
        <f t="shared" si="18"/>
        <v>1.5707963267948966</v>
      </c>
      <c r="H94" s="79">
        <f t="shared" si="11"/>
        <v>3.4883720930232558E-3</v>
      </c>
      <c r="I94" s="79">
        <f t="shared" si="12"/>
        <v>111.35977729862789</v>
      </c>
      <c r="J94" s="79">
        <f t="shared" si="19"/>
        <v>60.35977729862789</v>
      </c>
      <c r="K94" s="79">
        <f t="shared" si="13"/>
        <v>22.064452403712313</v>
      </c>
      <c r="L94" s="79">
        <f t="shared" si="20"/>
        <v>22.064452403712313</v>
      </c>
      <c r="M94" s="79">
        <f t="shared" si="14"/>
        <v>-5584.8059142271886</v>
      </c>
      <c r="N94" s="79">
        <f t="shared" si="15"/>
        <v>-0.55848059142271878</v>
      </c>
      <c r="O94" s="79">
        <f t="shared" si="16"/>
        <v>6.0862382361664976E-17</v>
      </c>
      <c r="P94" s="79">
        <f t="shared" si="17"/>
        <v>-0.48684005987568607</v>
      </c>
      <c r="Q94" s="93">
        <f t="shared" si="21"/>
        <v>-0.48684005987568602</v>
      </c>
    </row>
    <row r="95" spans="6:17" x14ac:dyDescent="0.25">
      <c r="F95" s="79">
        <v>91</v>
      </c>
      <c r="G95" s="79">
        <f t="shared" si="18"/>
        <v>1.5882496193148399</v>
      </c>
      <c r="H95" s="79">
        <f t="shared" si="11"/>
        <v>3.5271317829457366E-3</v>
      </c>
      <c r="I95" s="79">
        <f t="shared" si="12"/>
        <v>110.5013257786385</v>
      </c>
      <c r="J95" s="79">
        <f t="shared" si="19"/>
        <v>59.501325778638503</v>
      </c>
      <c r="K95" s="79">
        <f t="shared" si="13"/>
        <v>21.844680905182432</v>
      </c>
      <c r="L95" s="79">
        <f t="shared" si="20"/>
        <v>21.844680905182432</v>
      </c>
      <c r="M95" s="79">
        <f t="shared" si="14"/>
        <v>-5753.9966038924085</v>
      </c>
      <c r="N95" s="79">
        <f t="shared" si="15"/>
        <v>-0.57539966038924095</v>
      </c>
      <c r="O95" s="79">
        <f t="shared" si="16"/>
        <v>-1.7339858356942649E-2</v>
      </c>
      <c r="P95" s="79">
        <f t="shared" si="17"/>
        <v>-0.48654349006518804</v>
      </c>
      <c r="Q95" s="93">
        <f t="shared" si="21"/>
        <v>-0.50388334842213067</v>
      </c>
    </row>
    <row r="96" spans="6:17" x14ac:dyDescent="0.25">
      <c r="F96" s="79">
        <v>92</v>
      </c>
      <c r="G96" s="79">
        <f t="shared" si="18"/>
        <v>1.6057029118347832</v>
      </c>
      <c r="H96" s="79">
        <f t="shared" si="11"/>
        <v>3.5658914728682171E-3</v>
      </c>
      <c r="I96" s="79">
        <f t="shared" si="12"/>
        <v>109.63657096193498</v>
      </c>
      <c r="J96" s="79">
        <f t="shared" si="19"/>
        <v>58.636570961934979</v>
      </c>
      <c r="K96" s="79">
        <f t="shared" si="13"/>
        <v>21.6185154457064</v>
      </c>
      <c r="L96" s="79">
        <f t="shared" si="20"/>
        <v>21.6185154457064</v>
      </c>
      <c r="M96" s="79">
        <f t="shared" si="14"/>
        <v>-5914.7288998979029</v>
      </c>
      <c r="N96" s="79">
        <f t="shared" si="15"/>
        <v>-0.59147288998979042</v>
      </c>
      <c r="O96" s="79">
        <f t="shared" si="16"/>
        <v>-3.4674434825054841E-2</v>
      </c>
      <c r="P96" s="79">
        <f t="shared" si="17"/>
        <v>-0.48565414195832468</v>
      </c>
      <c r="Q96" s="93">
        <f t="shared" si="21"/>
        <v>-0.52032857678337952</v>
      </c>
    </row>
    <row r="97" spans="6:17" x14ac:dyDescent="0.25">
      <c r="F97" s="79">
        <v>93</v>
      </c>
      <c r="G97" s="79">
        <f t="shared" si="18"/>
        <v>1.6231562043547265</v>
      </c>
      <c r="H97" s="79">
        <f t="shared" si="11"/>
        <v>3.604651162790698E-3</v>
      </c>
      <c r="I97" s="79">
        <f t="shared" si="12"/>
        <v>108.76578351968816</v>
      </c>
      <c r="J97" s="79">
        <f t="shared" si="19"/>
        <v>57.765783519688156</v>
      </c>
      <c r="K97" s="79">
        <f t="shared" si="13"/>
        <v>21.386284366254692</v>
      </c>
      <c r="L97" s="79">
        <f t="shared" si="20"/>
        <v>21.386284366254692</v>
      </c>
      <c r="M97" s="79">
        <f t="shared" si="14"/>
        <v>-6066.9805847247617</v>
      </c>
      <c r="N97" s="79">
        <f t="shared" si="15"/>
        <v>-0.60669805847247615</v>
      </c>
      <c r="O97" s="79">
        <f t="shared" si="16"/>
        <v>-5.1998449124420539E-2</v>
      </c>
      <c r="P97" s="79">
        <f t="shared" si="17"/>
        <v>-0.48417309908877093</v>
      </c>
      <c r="Q97" s="93">
        <f t="shared" si="21"/>
        <v>-0.53617154821319146</v>
      </c>
    </row>
    <row r="98" spans="6:17" x14ac:dyDescent="0.25">
      <c r="F98" s="79">
        <v>94</v>
      </c>
      <c r="G98" s="79">
        <f t="shared" si="18"/>
        <v>1.6406094968746698</v>
      </c>
      <c r="H98" s="79">
        <f t="shared" si="11"/>
        <v>3.6434108527131784E-3</v>
      </c>
      <c r="I98" s="79">
        <f t="shared" si="12"/>
        <v>107.88924079694775</v>
      </c>
      <c r="J98" s="79">
        <f t="shared" si="19"/>
        <v>56.889240796947746</v>
      </c>
      <c r="K98" s="79">
        <f t="shared" si="13"/>
        <v>21.148316475987045</v>
      </c>
      <c r="L98" s="79">
        <f t="shared" si="20"/>
        <v>21.148316475987045</v>
      </c>
      <c r="M98" s="79">
        <f t="shared" si="14"/>
        <v>-6210.7496843267863</v>
      </c>
      <c r="N98" s="79">
        <f t="shared" si="15"/>
        <v>-0.62107496843267862</v>
      </c>
      <c r="O98" s="79">
        <f t="shared" si="16"/>
        <v>-6.9306624192462654E-2</v>
      </c>
      <c r="P98" s="79">
        <f t="shared" si="17"/>
        <v>-0.48210216587912608</v>
      </c>
      <c r="Q98" s="93">
        <f t="shared" si="21"/>
        <v>-0.55140879007158872</v>
      </c>
    </row>
    <row r="99" spans="6:17" x14ac:dyDescent="0.25">
      <c r="F99" s="79">
        <v>95</v>
      </c>
      <c r="G99" s="79">
        <f t="shared" si="18"/>
        <v>1.6580627893946132</v>
      </c>
      <c r="H99" s="79">
        <f t="shared" si="11"/>
        <v>3.6821705426356593E-3</v>
      </c>
      <c r="I99" s="79">
        <f t="shared" si="12"/>
        <v>107.00722672409003</v>
      </c>
      <c r="J99" s="79">
        <f t="shared" si="19"/>
        <v>56.007226724090032</v>
      </c>
      <c r="K99" s="79">
        <f t="shared" si="13"/>
        <v>20.9049402721364</v>
      </c>
      <c r="L99" s="79">
        <f t="shared" si="20"/>
        <v>20.9049402721364</v>
      </c>
      <c r="M99" s="79">
        <f t="shared" si="14"/>
        <v>-6346.0542177837533</v>
      </c>
      <c r="N99" s="79">
        <f t="shared" si="15"/>
        <v>-0.63460542177837531</v>
      </c>
      <c r="O99" s="79">
        <f t="shared" si="16"/>
        <v>-8.6593687791387403E-2</v>
      </c>
      <c r="P99" s="79">
        <f t="shared" si="17"/>
        <v>-0.47944386544250323</v>
      </c>
      <c r="Q99" s="93">
        <f t="shared" si="21"/>
        <v>-0.5660375532338906</v>
      </c>
    </row>
    <row r="100" spans="6:17" x14ac:dyDescent="0.25">
      <c r="F100" s="79">
        <v>96</v>
      </c>
      <c r="G100" s="79">
        <f t="shared" si="18"/>
        <v>1.6755160819145565</v>
      </c>
      <c r="H100" s="79">
        <f t="shared" si="11"/>
        <v>3.7209302325581402E-3</v>
      </c>
      <c r="I100" s="79">
        <f t="shared" si="12"/>
        <v>106.1200317245965</v>
      </c>
      <c r="J100" s="79">
        <f t="shared" si="19"/>
        <v>55.120031724596501</v>
      </c>
      <c r="K100" s="79">
        <f t="shared" si="13"/>
        <v>20.656483171598747</v>
      </c>
      <c r="L100" s="79">
        <f t="shared" si="20"/>
        <v>20.656483171598747</v>
      </c>
      <c r="M100" s="79">
        <f t="shared" si="14"/>
        <v>-6472.9318441596333</v>
      </c>
      <c r="N100" s="79">
        <f t="shared" si="15"/>
        <v>-0.6472931844159634</v>
      </c>
      <c r="O100" s="79">
        <f t="shared" si="16"/>
        <v>-0.103854374114159</v>
      </c>
      <c r="P100" s="79">
        <f t="shared" si="17"/>
        <v>-0.47620143650850461</v>
      </c>
      <c r="Q100" s="93">
        <f t="shared" si="21"/>
        <v>-0.58005581062266365</v>
      </c>
    </row>
    <row r="101" spans="6:17" x14ac:dyDescent="0.25">
      <c r="F101" s="79">
        <v>97</v>
      </c>
      <c r="G101" s="79">
        <f t="shared" si="18"/>
        <v>1.6929693744344996</v>
      </c>
      <c r="H101" s="79">
        <f t="shared" si="11"/>
        <v>3.7596899224806202E-3</v>
      </c>
      <c r="I101" s="79">
        <f t="shared" si="12"/>
        <v>105.22795261915604</v>
      </c>
      <c r="J101" s="79">
        <f t="shared" si="19"/>
        <v>54.227952619156042</v>
      </c>
      <c r="K101" s="79">
        <f t="shared" si="13"/>
        <v>20.403270758144494</v>
      </c>
      <c r="L101" s="79">
        <f t="shared" si="20"/>
        <v>20.403270758144494</v>
      </c>
      <c r="M101" s="79">
        <f t="shared" si="14"/>
        <v>-6591.4394102749839</v>
      </c>
      <c r="N101" s="79">
        <f t="shared" si="15"/>
        <v>-0.6591439410274984</v>
      </c>
      <c r="O101" s="79">
        <f t="shared" si="16"/>
        <v>-0.12108342538851528</v>
      </c>
      <c r="P101" s="79">
        <f t="shared" si="17"/>
        <v>-0.47237882947732845</v>
      </c>
      <c r="Q101" s="93">
        <f t="shared" si="21"/>
        <v>-0.5934622548658437</v>
      </c>
    </row>
    <row r="102" spans="6:17" x14ac:dyDescent="0.25">
      <c r="F102" s="79">
        <v>98</v>
      </c>
      <c r="G102" s="79">
        <f t="shared" si="18"/>
        <v>1.7104226669544429</v>
      </c>
      <c r="H102" s="79">
        <f t="shared" si="11"/>
        <v>3.7984496124031006E-3</v>
      </c>
      <c r="I102" s="79">
        <f t="shared" si="12"/>
        <v>104.33129252607486</v>
      </c>
      <c r="J102" s="79">
        <f t="shared" si="19"/>
        <v>53.331292526074861</v>
      </c>
      <c r="K102" s="79">
        <f t="shared" si="13"/>
        <v>20.145626049004363</v>
      </c>
      <c r="L102" s="79">
        <f t="shared" si="20"/>
        <v>20.145626049004363</v>
      </c>
      <c r="M102" s="79">
        <f t="shared" si="14"/>
        <v>-6701.6524040602526</v>
      </c>
      <c r="N102" s="79">
        <f t="shared" si="15"/>
        <v>-0.67016524040602532</v>
      </c>
      <c r="O102" s="79">
        <f t="shared" si="16"/>
        <v>-0.13827559347853696</v>
      </c>
      <c r="P102" s="79">
        <f t="shared" si="17"/>
        <v>-0.46798070160681471</v>
      </c>
      <c r="Q102" s="93">
        <f t="shared" si="21"/>
        <v>-0.60625629508535162</v>
      </c>
    </row>
    <row r="103" spans="6:17" x14ac:dyDescent="0.25">
      <c r="F103" s="79">
        <v>99</v>
      </c>
      <c r="G103" s="79">
        <f t="shared" si="18"/>
        <v>1.7278759594743862</v>
      </c>
      <c r="H103" s="79">
        <f t="shared" si="11"/>
        <v>3.8372093023255815E-3</v>
      </c>
      <c r="I103" s="79">
        <f t="shared" si="12"/>
        <v>103.43036075796959</v>
      </c>
      <c r="J103" s="79">
        <f t="shared" si="19"/>
        <v>52.430360757969595</v>
      </c>
      <c r="K103" s="79">
        <f t="shared" si="13"/>
        <v>19.883868784384752</v>
      </c>
      <c r="L103" s="79">
        <f t="shared" si="20"/>
        <v>19.883868784384752</v>
      </c>
      <c r="M103" s="79">
        <f t="shared" si="14"/>
        <v>-6803.6643190396617</v>
      </c>
      <c r="N103" s="79">
        <f t="shared" si="15"/>
        <v>-0.68036643190396628</v>
      </c>
      <c r="O103" s="79">
        <f t="shared" si="16"/>
        <v>-0.15542564148327936</v>
      </c>
      <c r="P103" s="79">
        <f t="shared" si="17"/>
        <v>-0.46301241133829402</v>
      </c>
      <c r="Q103" s="93">
        <f t="shared" si="21"/>
        <v>-0.61843805282157338</v>
      </c>
    </row>
    <row r="104" spans="6:17" x14ac:dyDescent="0.25">
      <c r="F104" s="79">
        <v>100</v>
      </c>
      <c r="G104" s="79">
        <f t="shared" si="18"/>
        <v>1.7453292519943295</v>
      </c>
      <c r="H104" s="79">
        <f t="shared" si="11"/>
        <v>3.875968992248062E-3</v>
      </c>
      <c r="I104" s="79">
        <f t="shared" si="12"/>
        <v>102.52547271470965</v>
      </c>
      <c r="J104" s="79">
        <f t="shared" si="19"/>
        <v>51.52547271470965</v>
      </c>
      <c r="K104" s="79">
        <f t="shared" si="13"/>
        <v>19.618314743236411</v>
      </c>
      <c r="L104" s="79">
        <f t="shared" si="20"/>
        <v>19.618314743236411</v>
      </c>
      <c r="M104" s="79">
        <f t="shared" si="14"/>
        <v>-6897.5859362911124</v>
      </c>
      <c r="N104" s="79">
        <f t="shared" si="15"/>
        <v>-0.68975859362911118</v>
      </c>
      <c r="O104" s="79">
        <f t="shared" si="16"/>
        <v>-0.17252834533198391</v>
      </c>
      <c r="P104" s="79">
        <f t="shared" si="17"/>
        <v>-0.45748001176815201</v>
      </c>
      <c r="Q104" s="93">
        <f t="shared" si="21"/>
        <v>-0.63000835710013592</v>
      </c>
    </row>
    <row r="105" spans="6:17" x14ac:dyDescent="0.25">
      <c r="F105" s="79">
        <v>101</v>
      </c>
      <c r="G105" s="79">
        <f t="shared" si="18"/>
        <v>1.7627825445142729</v>
      </c>
      <c r="H105" s="79">
        <f t="shared" si="11"/>
        <v>3.9147286821705433E-3</v>
      </c>
      <c r="I105" s="79">
        <f t="shared" si="12"/>
        <v>101.61694977256647</v>
      </c>
      <c r="J105" s="79">
        <f t="shared" si="19"/>
        <v>50.616949772566471</v>
      </c>
      <c r="K105" s="79">
        <f t="shared" si="13"/>
        <v>19.349275088340779</v>
      </c>
      <c r="L105" s="79">
        <f t="shared" si="20"/>
        <v>19.349275088340779</v>
      </c>
      <c r="M105" s="79">
        <f t="shared" si="14"/>
        <v>-6983.5445309248416</v>
      </c>
      <c r="N105" s="79">
        <f t="shared" si="15"/>
        <v>-0.69835445309248423</v>
      </c>
      <c r="O105" s="79">
        <f t="shared" si="16"/>
        <v>-0.18957849537538077</v>
      </c>
      <c r="P105" s="79">
        <f t="shared" si="17"/>
        <v>-0.45139024327306421</v>
      </c>
      <c r="Q105" s="93">
        <f t="shared" si="21"/>
        <v>-0.64096873864844495</v>
      </c>
    </row>
    <row r="106" spans="6:17" x14ac:dyDescent="0.25">
      <c r="F106" s="79">
        <v>102</v>
      </c>
      <c r="G106" s="79">
        <f t="shared" si="18"/>
        <v>1.7802358370342162</v>
      </c>
      <c r="H106" s="79">
        <f t="shared" si="11"/>
        <v>3.9534883720930237E-3</v>
      </c>
      <c r="I106" s="79">
        <f t="shared" si="12"/>
        <v>100.70511916951935</v>
      </c>
      <c r="J106" s="79">
        <f t="shared" si="19"/>
        <v>49.705119169519349</v>
      </c>
      <c r="K106" s="79">
        <f t="shared" si="13"/>
        <v>19.077055743493318</v>
      </c>
      <c r="L106" s="79">
        <f t="shared" si="20"/>
        <v>19.077055743493318</v>
      </c>
      <c r="M106" s="79">
        <f t="shared" si="14"/>
        <v>-7061.6830107138549</v>
      </c>
      <c r="N106" s="79">
        <f t="shared" si="15"/>
        <v>-0.70616830107138551</v>
      </c>
      <c r="O106" s="79">
        <f t="shared" si="16"/>
        <v>-0.20657089797259814</v>
      </c>
      <c r="P106" s="79">
        <f t="shared" si="17"/>
        <v>-0.44475052529788484</v>
      </c>
      <c r="Q106" s="93">
        <f t="shared" si="21"/>
        <v>-0.65132142327048292</v>
      </c>
    </row>
    <row r="107" spans="6:17" x14ac:dyDescent="0.25">
      <c r="F107" s="79">
        <v>103</v>
      </c>
      <c r="G107" s="79">
        <f t="shared" si="18"/>
        <v>1.7976891295541595</v>
      </c>
      <c r="H107" s="79">
        <f t="shared" si="11"/>
        <v>3.9922480620155042E-3</v>
      </c>
      <c r="I107" s="79">
        <f t="shared" si="12"/>
        <v>99.790313886657529</v>
      </c>
      <c r="J107" s="79">
        <f t="shared" si="19"/>
        <v>48.790313886657529</v>
      </c>
      <c r="K107" s="79">
        <f t="shared" si="13"/>
        <v>18.801956805257777</v>
      </c>
      <c r="L107" s="79">
        <f t="shared" si="20"/>
        <v>18.801956805257777</v>
      </c>
      <c r="M107" s="79">
        <f t="shared" si="14"/>
        <v>-7132.1589949860381</v>
      </c>
      <c r="N107" s="79">
        <f t="shared" si="15"/>
        <v>-0.71321589949860364</v>
      </c>
      <c r="O107" s="79">
        <f t="shared" si="16"/>
        <v>-0.22350037707319584</v>
      </c>
      <c r="P107" s="79">
        <f t="shared" si="17"/>
        <v>-0.43756894731619661</v>
      </c>
      <c r="Q107" s="93">
        <f t="shared" si="21"/>
        <v>-0.66106932438939248</v>
      </c>
    </row>
    <row r="108" spans="6:17" x14ac:dyDescent="0.25">
      <c r="F108" s="79">
        <v>104</v>
      </c>
      <c r="G108" s="79">
        <f t="shared" si="18"/>
        <v>1.8151424220741028</v>
      </c>
      <c r="H108" s="79">
        <f t="shared" si="11"/>
        <v>4.0310077519379846E-3</v>
      </c>
      <c r="I108" s="79">
        <f t="shared" si="12"/>
        <v>98.872872525611484</v>
      </c>
      <c r="J108" s="79">
        <f t="shared" si="19"/>
        <v>47.872872525611484</v>
      </c>
      <c r="K108" s="79">
        <f t="shared" si="13"/>
        <v>18.524271991443836</v>
      </c>
      <c r="L108" s="79">
        <f t="shared" si="20"/>
        <v>18.524271991443836</v>
      </c>
      <c r="M108" s="79">
        <f t="shared" si="14"/>
        <v>-7195.1438422470228</v>
      </c>
      <c r="N108" s="79">
        <f t="shared" si="15"/>
        <v>-0.71951438422470249</v>
      </c>
      <c r="O108" s="79">
        <f t="shared" si="16"/>
        <v>-0.24036177579384027</v>
      </c>
      <c r="P108" s="79">
        <f t="shared" si="17"/>
        <v>-0.42985425897453289</v>
      </c>
      <c r="Q108" s="93">
        <f t="shared" si="21"/>
        <v>-0.67021603476837321</v>
      </c>
    </row>
    <row r="109" spans="6:17" x14ac:dyDescent="0.25">
      <c r="F109" s="79">
        <v>105</v>
      </c>
      <c r="G109" s="79">
        <f t="shared" si="18"/>
        <v>1.8325957145940461</v>
      </c>
      <c r="H109" s="79">
        <f t="shared" si="11"/>
        <v>4.0697674418604659E-3</v>
      </c>
      <c r="I109" s="79">
        <f t="shared" si="12"/>
        <v>97.953139181936621</v>
      </c>
      <c r="J109" s="79">
        <f t="shared" si="19"/>
        <v>46.953139181936621</v>
      </c>
      <c r="K109" s="79">
        <f t="shared" si="13"/>
        <v>18.244288128126858</v>
      </c>
      <c r="L109" s="79">
        <f t="shared" si="20"/>
        <v>18.244288128126858</v>
      </c>
      <c r="M109" s="79">
        <f t="shared" si="14"/>
        <v>-7250.8216352431155</v>
      </c>
      <c r="N109" s="79">
        <f t="shared" si="15"/>
        <v>-0.72508216352431165</v>
      </c>
      <c r="O109" s="79">
        <f t="shared" si="16"/>
        <v>-0.25714995798914109</v>
      </c>
      <c r="P109" s="79">
        <f t="shared" si="17"/>
        <v>-0.4216158594322813</v>
      </c>
      <c r="Q109" s="93">
        <f t="shared" si="21"/>
        <v>-0.67876581742142239</v>
      </c>
    </row>
    <row r="110" spans="6:17" x14ac:dyDescent="0.25">
      <c r="F110" s="79">
        <v>106</v>
      </c>
      <c r="G110" s="79">
        <f t="shared" si="18"/>
        <v>1.8500490071139892</v>
      </c>
      <c r="H110" s="79">
        <f t="shared" si="11"/>
        <v>4.1085271317829455E-3</v>
      </c>
      <c r="I110" s="79">
        <f t="shared" si="12"/>
        <v>97.031463314365453</v>
      </c>
      <c r="J110" s="79">
        <f t="shared" si="19"/>
        <v>46.031463314365453</v>
      </c>
      <c r="K110" s="79">
        <f t="shared" si="13"/>
        <v>17.962284676688665</v>
      </c>
      <c r="L110" s="79">
        <f t="shared" si="20"/>
        <v>17.962284676688665</v>
      </c>
      <c r="M110" s="79">
        <f t="shared" si="14"/>
        <v>-7299.3881322952675</v>
      </c>
      <c r="N110" s="79">
        <f t="shared" si="15"/>
        <v>-0.72993881322952681</v>
      </c>
      <c r="O110" s="79">
        <f t="shared" si="16"/>
        <v>-0.27385980981617059</v>
      </c>
      <c r="P110" s="79">
        <f t="shared" si="17"/>
        <v>-0.41286378591025608</v>
      </c>
      <c r="Q110" s="93">
        <f t="shared" si="21"/>
        <v>-0.68672359572642661</v>
      </c>
    </row>
    <row r="111" spans="6:17" x14ac:dyDescent="0.25">
      <c r="F111" s="79">
        <v>107</v>
      </c>
      <c r="G111" s="79">
        <f t="shared" si="18"/>
        <v>1.8675022996339325</v>
      </c>
      <c r="H111" s="79">
        <f t="shared" si="11"/>
        <v>4.1472868217054268E-3</v>
      </c>
      <c r="I111" s="79">
        <f t="shared" si="12"/>
        <v>96.108199609836063</v>
      </c>
      <c r="J111" s="79">
        <f t="shared" si="19"/>
        <v>45.108199609836063</v>
      </c>
      <c r="K111" s="79">
        <f t="shared" si="13"/>
        <v>17.678533302014991</v>
      </c>
      <c r="L111" s="79">
        <f t="shared" si="20"/>
        <v>17.678533302014991</v>
      </c>
      <c r="M111" s="79">
        <f t="shared" si="14"/>
        <v>-7341.0496937413573</v>
      </c>
      <c r="N111" s="79">
        <f t="shared" si="15"/>
        <v>-0.73410496937413583</v>
      </c>
      <c r="O111" s="79">
        <f t="shared" si="16"/>
        <v>-0.29048624129219086</v>
      </c>
      <c r="P111" s="79">
        <f t="shared" si="17"/>
        <v>-0.40360870146188998</v>
      </c>
      <c r="Q111" s="93">
        <f t="shared" si="21"/>
        <v>-0.69409494275408079</v>
      </c>
    </row>
    <row r="112" spans="6:17" x14ac:dyDescent="0.25">
      <c r="F112" s="79">
        <v>108</v>
      </c>
      <c r="G112" s="79">
        <f t="shared" si="18"/>
        <v>1.8849555921538759</v>
      </c>
      <c r="H112" s="79">
        <f t="shared" si="11"/>
        <v>4.1860465116279073E-3</v>
      </c>
      <c r="I112" s="79">
        <f t="shared" si="12"/>
        <v>95.183707844197301</v>
      </c>
      <c r="J112" s="79">
        <f t="shared" si="19"/>
        <v>44.183707844197301</v>
      </c>
      <c r="K112" s="79">
        <f t="shared" si="13"/>
        <v>17.393297482644936</v>
      </c>
      <c r="L112" s="79">
        <f t="shared" si="20"/>
        <v>17.393297482644936</v>
      </c>
      <c r="M112" s="79">
        <f t="shared" si="14"/>
        <v>-7376.0221922197834</v>
      </c>
      <c r="N112" s="79">
        <f t="shared" si="15"/>
        <v>-0.73760221922197833</v>
      </c>
      <c r="O112" s="79">
        <f t="shared" si="16"/>
        <v>-0.30702418784511004</v>
      </c>
      <c r="P112" s="79">
        <f t="shared" si="17"/>
        <v>-0.3938618819819471</v>
      </c>
      <c r="Q112" s="93">
        <f t="shared" si="21"/>
        <v>-0.70088606982705715</v>
      </c>
    </row>
    <row r="113" spans="6:17" x14ac:dyDescent="0.25">
      <c r="F113" s="79">
        <v>109</v>
      </c>
      <c r="G113" s="79">
        <f t="shared" si="18"/>
        <v>1.9024088846738192</v>
      </c>
      <c r="H113" s="79">
        <f t="shared" si="11"/>
        <v>4.2248062015503877E-3</v>
      </c>
      <c r="I113" s="79">
        <f t="shared" si="12"/>
        <v>94.258352738482884</v>
      </c>
      <c r="J113" s="79">
        <f t="shared" si="19"/>
        <v>43.258352738482884</v>
      </c>
      <c r="K113" s="79">
        <f t="shared" si="13"/>
        <v>17.106832163332385</v>
      </c>
      <c r="L113" s="79">
        <f t="shared" si="20"/>
        <v>17.106832163332385</v>
      </c>
      <c r="M113" s="79">
        <f t="shared" si="14"/>
        <v>-7404.5299153196247</v>
      </c>
      <c r="N113" s="79">
        <f t="shared" si="15"/>
        <v>-0.74045299153196242</v>
      </c>
      <c r="O113" s="79">
        <f t="shared" si="16"/>
        <v>-0.32346861185620157</v>
      </c>
      <c r="P113" s="79">
        <f t="shared" si="17"/>
        <v>-0.38363520246858107</v>
      </c>
      <c r="Q113" s="93">
        <f t="shared" si="21"/>
        <v>-0.70710381432478264</v>
      </c>
    </row>
    <row r="114" spans="6:17" x14ac:dyDescent="0.25">
      <c r="F114" s="79">
        <v>110</v>
      </c>
      <c r="G114" s="79">
        <f t="shared" si="18"/>
        <v>1.9198621771937625</v>
      </c>
      <c r="H114" s="79">
        <f t="shared" si="11"/>
        <v>4.2635658914728682E-3</v>
      </c>
      <c r="I114" s="79">
        <f t="shared" si="12"/>
        <v>93.332503810640873</v>
      </c>
      <c r="J114" s="79">
        <f t="shared" si="19"/>
        <v>42.332503810640873</v>
      </c>
      <c r="K114" s="79">
        <f t="shared" si="13"/>
        <v>16.819383450155026</v>
      </c>
      <c r="L114" s="79">
        <f t="shared" si="20"/>
        <v>16.819383450155026</v>
      </c>
      <c r="M114" s="79">
        <f t="shared" si="14"/>
        <v>-7426.8044688193786</v>
      </c>
      <c r="N114" s="79">
        <f t="shared" si="15"/>
        <v>-0.74268044688193791</v>
      </c>
      <c r="O114" s="79">
        <f t="shared" si="16"/>
        <v>-0.33981450419461079</v>
      </c>
      <c r="P114" s="79">
        <f t="shared" si="17"/>
        <v>-0.37294112255547984</v>
      </c>
      <c r="Q114" s="93">
        <f t="shared" si="21"/>
        <v>-0.71275562675009063</v>
      </c>
    </row>
    <row r="115" spans="6:17" x14ac:dyDescent="0.25">
      <c r="F115" s="79">
        <v>111</v>
      </c>
      <c r="G115" s="79">
        <f t="shared" si="18"/>
        <v>1.9373154697137058</v>
      </c>
      <c r="H115" s="79">
        <f t="shared" si="11"/>
        <v>4.3023255813953495E-3</v>
      </c>
      <c r="I115" s="79">
        <f t="shared" si="12"/>
        <v>92.406535222597057</v>
      </c>
      <c r="J115" s="79">
        <f t="shared" si="19"/>
        <v>41.406535222597057</v>
      </c>
      <c r="K115" s="79">
        <f t="shared" si="13"/>
        <v>16.531188347994846</v>
      </c>
      <c r="L115" s="79">
        <f t="shared" si="20"/>
        <v>16.531188347994846</v>
      </c>
      <c r="M115" s="79">
        <f t="shared" si="14"/>
        <v>-7443.0836883478114</v>
      </c>
      <c r="N115" s="79">
        <f t="shared" si="15"/>
        <v>-0.74430836883478102</v>
      </c>
      <c r="O115" s="79">
        <f t="shared" si="16"/>
        <v>-0.35605688574318534</v>
      </c>
      <c r="P115" s="79">
        <f t="shared" si="17"/>
        <v>-0.36179267133172094</v>
      </c>
      <c r="Q115" s="93">
        <f t="shared" si="21"/>
        <v>-0.71784955707490627</v>
      </c>
    </row>
    <row r="116" spans="6:17" x14ac:dyDescent="0.25">
      <c r="F116" s="79">
        <v>112</v>
      </c>
      <c r="G116" s="79">
        <f t="shared" si="18"/>
        <v>1.9547687622336491</v>
      </c>
      <c r="H116" s="79">
        <f t="shared" si="11"/>
        <v>4.3410852713178299E-3</v>
      </c>
      <c r="I116" s="79">
        <f t="shared" si="12"/>
        <v>91.48082562252506</v>
      </c>
      <c r="J116" s="79">
        <f t="shared" si="19"/>
        <v>40.48082562252506</v>
      </c>
      <c r="K116" s="79">
        <f t="shared" si="13"/>
        <v>16.24247453991924</v>
      </c>
      <c r="L116" s="79">
        <f t="shared" si="20"/>
        <v>16.24247453991924</v>
      </c>
      <c r="M116" s="79">
        <f t="shared" si="14"/>
        <v>-7453.6105668368564</v>
      </c>
      <c r="N116" s="79">
        <f t="shared" si="15"/>
        <v>-0.74536105668368569</v>
      </c>
      <c r="O116" s="79">
        <f t="shared" si="16"/>
        <v>-0.37219080891516204</v>
      </c>
      <c r="P116" s="79">
        <f t="shared" si="17"/>
        <v>-0.35020343146783295</v>
      </c>
      <c r="Q116" s="93">
        <f t="shared" si="21"/>
        <v>-0.72239424038299505</v>
      </c>
    </row>
    <row r="117" spans="6:17" x14ac:dyDescent="0.25">
      <c r="F117" s="79">
        <v>113</v>
      </c>
      <c r="G117" s="79">
        <f t="shared" si="18"/>
        <v>1.9722220547535925</v>
      </c>
      <c r="H117" s="79">
        <f t="shared" si="11"/>
        <v>4.3798449612403104E-3</v>
      </c>
      <c r="I117" s="79">
        <f t="shared" si="12"/>
        <v>90.555757982189917</v>
      </c>
      <c r="J117" s="79">
        <f t="shared" si="19"/>
        <v>39.555757982189917</v>
      </c>
      <c r="K117" s="79">
        <f t="shared" si="13"/>
        <v>15.953460207716251</v>
      </c>
      <c r="L117" s="79">
        <f t="shared" si="20"/>
        <v>15.953460207716251</v>
      </c>
      <c r="M117" s="79">
        <f t="shared" si="14"/>
        <v>-7458.6322046097339</v>
      </c>
      <c r="N117" s="79">
        <f t="shared" si="15"/>
        <v>-0.74586322046097353</v>
      </c>
      <c r="O117" s="79">
        <f t="shared" si="16"/>
        <v>-0.38821135916124982</v>
      </c>
      <c r="P117" s="79">
        <f t="shared" si="17"/>
        <v>-0.33818752266740471</v>
      </c>
      <c r="Q117" s="93">
        <f t="shared" si="21"/>
        <v>-0.72639888182865453</v>
      </c>
    </row>
    <row r="118" spans="6:17" x14ac:dyDescent="0.25">
      <c r="F118" s="79">
        <v>114</v>
      </c>
      <c r="G118" s="79">
        <f t="shared" si="18"/>
        <v>1.9896753472735358</v>
      </c>
      <c r="H118" s="79">
        <f t="shared" si="11"/>
        <v>4.4186046511627908E-3</v>
      </c>
      <c r="I118" s="79">
        <f t="shared" si="12"/>
        <v>89.631719429226465</v>
      </c>
      <c r="J118" s="79">
        <f t="shared" si="19"/>
        <v>38.631719429226465</v>
      </c>
      <c r="K118" s="79">
        <f t="shared" si="13"/>
        <v>15.664353892583266</v>
      </c>
      <c r="L118" s="79">
        <f t="shared" si="20"/>
        <v>15.664353892583266</v>
      </c>
      <c r="M118" s="79">
        <f t="shared" si="14"/>
        <v>-7458.3987883687751</v>
      </c>
      <c r="N118" s="79">
        <f t="shared" si="15"/>
        <v>-0.74583987883687775</v>
      </c>
      <c r="O118" s="79">
        <f t="shared" si="16"/>
        <v>-0.40411365646664926</v>
      </c>
      <c r="P118" s="79">
        <f t="shared" si="17"/>
        <v>-0.32575958446440062</v>
      </c>
      <c r="Q118" s="93">
        <f t="shared" si="21"/>
        <v>-0.72987324093104988</v>
      </c>
    </row>
    <row r="119" spans="6:17" x14ac:dyDescent="0.25">
      <c r="F119" s="79">
        <v>115</v>
      </c>
      <c r="G119" s="79">
        <f t="shared" si="18"/>
        <v>2.0071286397934789</v>
      </c>
      <c r="H119" s="79">
        <f t="shared" si="11"/>
        <v>4.4573643410852713E-3</v>
      </c>
      <c r="I119" s="79">
        <f t="shared" si="12"/>
        <v>88.709101074209258</v>
      </c>
      <c r="J119" s="79">
        <f t="shared" si="19"/>
        <v>37.709101074209258</v>
      </c>
      <c r="K119" s="79">
        <f t="shared" si="13"/>
        <v>15.375354394737505</v>
      </c>
      <c r="L119" s="79">
        <f t="shared" si="20"/>
        <v>15.375354394737505</v>
      </c>
      <c r="M119" s="79">
        <f t="shared" si="14"/>
        <v>-7453.1626047292821</v>
      </c>
      <c r="N119" s="79">
        <f t="shared" si="15"/>
        <v>-0.74531626047292832</v>
      </c>
      <c r="O119" s="79">
        <f t="shared" si="16"/>
        <v>-0.4198928568375519</v>
      </c>
      <c r="P119" s="79">
        <f t="shared" si="17"/>
        <v>-0.31293475838714396</v>
      </c>
      <c r="Q119" s="93">
        <f t="shared" si="21"/>
        <v>-0.73282761522469586</v>
      </c>
    </row>
    <row r="120" spans="6:17" x14ac:dyDescent="0.25">
      <c r="F120" s="79">
        <v>116</v>
      </c>
      <c r="G120" s="79">
        <f t="shared" si="18"/>
        <v>2.0245819323134224</v>
      </c>
      <c r="H120" s="79">
        <f t="shared" si="11"/>
        <v>4.4961240310077526E-3</v>
      </c>
      <c r="I120" s="79">
        <f t="shared" si="12"/>
        <v>87.788297832366183</v>
      </c>
      <c r="J120" s="79">
        <f t="shared" si="19"/>
        <v>36.788297832366183</v>
      </c>
      <c r="K120" s="79">
        <f t="shared" si="13"/>
        <v>15.086650710510355</v>
      </c>
      <c r="L120" s="79">
        <f t="shared" si="20"/>
        <v>15.086650710510355</v>
      </c>
      <c r="M120" s="79">
        <f t="shared" si="14"/>
        <v>-7443.1770932995678</v>
      </c>
      <c r="N120" s="79">
        <f t="shared" si="15"/>
        <v>-0.74431770932995667</v>
      </c>
      <c r="O120" s="79">
        <f t="shared" si="16"/>
        <v>-0.43554415377666872</v>
      </c>
      <c r="P120" s="79">
        <f t="shared" si="17"/>
        <v>-0.2997286695106966</v>
      </c>
      <c r="Q120" s="93">
        <f t="shared" si="21"/>
        <v>-0.73527282328736532</v>
      </c>
    </row>
    <row r="121" spans="6:17" x14ac:dyDescent="0.25">
      <c r="F121" s="79">
        <v>117</v>
      </c>
      <c r="G121" s="79">
        <f t="shared" si="18"/>
        <v>2.0420352248333655</v>
      </c>
      <c r="H121" s="79">
        <f t="shared" si="11"/>
        <v>4.534883720930233E-3</v>
      </c>
      <c r="I121" s="79">
        <f t="shared" si="12"/>
        <v>86.869708239785069</v>
      </c>
      <c r="J121" s="79">
        <f t="shared" si="19"/>
        <v>35.869708239785069</v>
      </c>
      <c r="K121" s="79">
        <f t="shared" si="13"/>
        <v>14.798422005306525</v>
      </c>
      <c r="L121" s="79">
        <f t="shared" si="20"/>
        <v>14.798422005306525</v>
      </c>
      <c r="M121" s="79">
        <f t="shared" si="14"/>
        <v>-7428.6959436444949</v>
      </c>
      <c r="N121" s="79">
        <f t="shared" si="15"/>
        <v>-0.74286959436444955</v>
      </c>
      <c r="O121" s="79">
        <f t="shared" si="16"/>
        <v>-0.45106277974733378</v>
      </c>
      <c r="P121" s="79">
        <f t="shared" si="17"/>
        <v>-0.28615740742011292</v>
      </c>
      <c r="Q121" s="93">
        <f t="shared" si="21"/>
        <v>-0.73722018716744664</v>
      </c>
    </row>
    <row r="122" spans="6:17" x14ac:dyDescent="0.25">
      <c r="F122" s="79">
        <v>118</v>
      </c>
      <c r="G122" s="79">
        <f t="shared" si="18"/>
        <v>2.0594885173533091</v>
      </c>
      <c r="H122" s="79">
        <f t="shared" si="11"/>
        <v>4.5736434108527135E-3</v>
      </c>
      <c r="I122" s="79">
        <f t="shared" si="12"/>
        <v>85.953734263958779</v>
      </c>
      <c r="J122" s="79">
        <f t="shared" si="19"/>
        <v>34.953734263958779</v>
      </c>
      <c r="K122" s="79">
        <f t="shared" si="13"/>
        <v>14.510837620653712</v>
      </c>
      <c r="L122" s="79">
        <f t="shared" si="20"/>
        <v>14.510837620653712</v>
      </c>
      <c r="M122" s="79">
        <f t="shared" si="14"/>
        <v>-7409.9722398013491</v>
      </c>
      <c r="N122" s="79">
        <f t="shared" si="15"/>
        <v>-0.74099722398013479</v>
      </c>
      <c r="O122" s="79">
        <f t="shared" si="16"/>
        <v>-0.46644400762574495</v>
      </c>
      <c r="P122" s="79">
        <f t="shared" si="17"/>
        <v>-0.27223750660775697</v>
      </c>
      <c r="Q122" s="93">
        <f t="shared" si="21"/>
        <v>-0.73868151423350192</v>
      </c>
    </row>
    <row r="123" spans="6:17" x14ac:dyDescent="0.25">
      <c r="F123" s="79">
        <v>119</v>
      </c>
      <c r="G123" s="79">
        <f t="shared" si="18"/>
        <v>2.0769418098732522</v>
      </c>
      <c r="H123" s="79">
        <f t="shared" si="11"/>
        <v>4.6124031007751939E-3</v>
      </c>
      <c r="I123" s="79">
        <f t="shared" si="12"/>
        <v>85.040781108514096</v>
      </c>
      <c r="J123" s="79">
        <f t="shared" si="19"/>
        <v>34.040781108514096</v>
      </c>
      <c r="K123" s="79">
        <f t="shared" si="13"/>
        <v>14.224057113439573</v>
      </c>
      <c r="L123" s="79">
        <f t="shared" si="20"/>
        <v>14.224057113439573</v>
      </c>
      <c r="M123" s="79">
        <f t="shared" si="14"/>
        <v>-7387.2576553527406</v>
      </c>
      <c r="N123" s="79">
        <f t="shared" si="15"/>
        <v>-0.73872576553527414</v>
      </c>
      <c r="O123" s="79">
        <f t="shared" si="16"/>
        <v>-0.48168315214088842</v>
      </c>
      <c r="P123" s="79">
        <f t="shared" si="17"/>
        <v>-0.25798592632857303</v>
      </c>
      <c r="Q123" s="93">
        <f t="shared" si="21"/>
        <v>-0.73966907846946151</v>
      </c>
    </row>
    <row r="124" spans="6:17" x14ac:dyDescent="0.25">
      <c r="F124" s="79">
        <v>120</v>
      </c>
      <c r="G124" s="79">
        <f t="shared" si="18"/>
        <v>2.0943951023931953</v>
      </c>
      <c r="H124" s="79">
        <f t="shared" si="11"/>
        <v>4.6511627906976744E-3</v>
      </c>
      <c r="I124" s="79">
        <f t="shared" si="12"/>
        <v>84.131257011966881</v>
      </c>
      <c r="J124" s="79">
        <f t="shared" si="19"/>
        <v>33.131257011966881</v>
      </c>
      <c r="K124" s="79">
        <f t="shared" si="13"/>
        <v>13.938230325328492</v>
      </c>
      <c r="L124" s="79">
        <f t="shared" si="20"/>
        <v>13.938230325328492</v>
      </c>
      <c r="M124" s="79">
        <f t="shared" si="14"/>
        <v>-7360.8017014102161</v>
      </c>
      <c r="N124" s="79">
        <f t="shared" si="15"/>
        <v>-0.73608017014102167</v>
      </c>
      <c r="O124" s="79">
        <f t="shared" si="16"/>
        <v>-0.49677557130172023</v>
      </c>
      <c r="P124" s="79">
        <f t="shared" si="17"/>
        <v>-0.24342002993784326</v>
      </c>
      <c r="Q124" s="93">
        <f t="shared" si="21"/>
        <v>-0.74019560123956352</v>
      </c>
    </row>
    <row r="125" spans="6:17" x14ac:dyDescent="0.25">
      <c r="F125" s="79">
        <v>121</v>
      </c>
      <c r="G125" s="79">
        <f t="shared" si="18"/>
        <v>2.1118483949131388</v>
      </c>
      <c r="H125" s="79">
        <f t="shared" si="11"/>
        <v>4.6899224806201557E-3</v>
      </c>
      <c r="I125" s="79">
        <f t="shared" si="12"/>
        <v>83.225573040347555</v>
      </c>
      <c r="J125" s="79">
        <f t="shared" si="19"/>
        <v>32.225573040347555</v>
      </c>
      <c r="K125" s="79">
        <f t="shared" si="13"/>
        <v>13.653497480272049</v>
      </c>
      <c r="L125" s="79">
        <f t="shared" si="20"/>
        <v>13.653497480272049</v>
      </c>
      <c r="M125" s="79">
        <f t="shared" si="14"/>
        <v>-7330.8510292330293</v>
      </c>
      <c r="N125" s="79">
        <f t="shared" si="15"/>
        <v>-0.73308510292330298</v>
      </c>
      <c r="O125" s="79">
        <f t="shared" si="16"/>
        <v>-0.51171666781116099</v>
      </c>
      <c r="P125" s="79">
        <f t="shared" si="17"/>
        <v>-0.22855756373661495</v>
      </c>
      <c r="Q125" s="93">
        <f t="shared" si="21"/>
        <v>-0.74027423154777594</v>
      </c>
    </row>
    <row r="126" spans="6:17" x14ac:dyDescent="0.25">
      <c r="F126" s="79">
        <v>122</v>
      </c>
      <c r="G126" s="79">
        <f t="shared" si="18"/>
        <v>2.1293016874330819</v>
      </c>
      <c r="H126" s="79">
        <f t="shared" si="11"/>
        <v>4.7286821705426352E-3</v>
      </c>
      <c r="I126" s="79">
        <f t="shared" si="12"/>
        <v>82.324142873541589</v>
      </c>
      <c r="J126" s="79">
        <f t="shared" si="19"/>
        <v>31.324142873541589</v>
      </c>
      <c r="K126" s="79">
        <f t="shared" si="13"/>
        <v>13.369989307971929</v>
      </c>
      <c r="L126" s="79">
        <f t="shared" si="20"/>
        <v>13.369989307971929</v>
      </c>
      <c r="M126" s="79">
        <f t="shared" si="14"/>
        <v>-7297.6487886056611</v>
      </c>
      <c r="N126" s="79">
        <f t="shared" si="15"/>
        <v>-0.72976487886056618</v>
      </c>
      <c r="O126" s="79">
        <f t="shared" si="16"/>
        <v>-0.52650189046647533</v>
      </c>
      <c r="P126" s="79">
        <f t="shared" si="17"/>
        <v>-0.21341663535056776</v>
      </c>
      <c r="Q126" s="93">
        <f t="shared" si="21"/>
        <v>-0.73991852581704309</v>
      </c>
    </row>
    <row r="127" spans="6:17" x14ac:dyDescent="0.25">
      <c r="F127" s="79">
        <v>123</v>
      </c>
      <c r="G127" s="79">
        <f t="shared" si="18"/>
        <v>2.1467549799530254</v>
      </c>
      <c r="H127" s="79">
        <f t="shared" si="11"/>
        <v>4.7674418604651166E-3</v>
      </c>
      <c r="I127" s="79">
        <f t="shared" si="12"/>
        <v>81.427382585191651</v>
      </c>
      <c r="J127" s="79">
        <f t="shared" si="19"/>
        <v>30.427382585191651</v>
      </c>
      <c r="K127" s="79">
        <f t="shared" si="13"/>
        <v>13.087827191121313</v>
      </c>
      <c r="L127" s="79">
        <f t="shared" si="20"/>
        <v>13.087827191121313</v>
      </c>
      <c r="M127" s="79">
        <f t="shared" si="14"/>
        <v>-7261.4340425311821</v>
      </c>
      <c r="N127" s="79">
        <f t="shared" si="15"/>
        <v>-0.7261434042531183</v>
      </c>
      <c r="O127" s="79">
        <f t="shared" si="16"/>
        <v>-0.54112673554561563</v>
      </c>
      <c r="P127" s="79">
        <f t="shared" si="17"/>
        <v>-0.19801569166865809</v>
      </c>
      <c r="Q127" s="93">
        <f t="shared" si="21"/>
        <v>-0.7391424272142737</v>
      </c>
    </row>
    <row r="128" spans="6:17" x14ac:dyDescent="0.25">
      <c r="F128" s="79">
        <v>124</v>
      </c>
      <c r="G128" s="79">
        <f t="shared" si="18"/>
        <v>2.1642082724729685</v>
      </c>
      <c r="H128" s="79">
        <f t="shared" si="11"/>
        <v>4.806201550387597E-3</v>
      </c>
      <c r="I128" s="79">
        <f t="shared" si="12"/>
        <v>80.535710416012819</v>
      </c>
      <c r="J128" s="79">
        <f t="shared" si="19"/>
        <v>29.535710416012819</v>
      </c>
      <c r="K128" s="79">
        <f t="shared" si="13"/>
        <v>12.807123334240062</v>
      </c>
      <c r="L128" s="79">
        <f t="shared" si="20"/>
        <v>12.807123334240062</v>
      </c>
      <c r="M128" s="79">
        <f t="shared" si="14"/>
        <v>-7222.4412382704759</v>
      </c>
      <c r="N128" s="79">
        <f t="shared" si="15"/>
        <v>-0.72224412382704772</v>
      </c>
      <c r="O128" s="79">
        <f t="shared" si="16"/>
        <v>-0.55558674817909603</v>
      </c>
      <c r="P128" s="79">
        <f t="shared" si="17"/>
        <v>-0.18237349636842953</v>
      </c>
      <c r="Q128" s="93">
        <f t="shared" si="21"/>
        <v>-0.73796024454752551</v>
      </c>
    </row>
    <row r="129" spans="6:17" x14ac:dyDescent="0.25">
      <c r="F129" s="79">
        <v>125</v>
      </c>
      <c r="G129" s="79">
        <f t="shared" si="18"/>
        <v>2.1816615649929121</v>
      </c>
      <c r="H129" s="79">
        <f t="shared" si="11"/>
        <v>4.8449612403100783E-3</v>
      </c>
      <c r="I129" s="79">
        <f t="shared" si="12"/>
        <v>79.649546540376249</v>
      </c>
      <c r="J129" s="79">
        <f t="shared" si="19"/>
        <v>28.649546540376249</v>
      </c>
      <c r="K129" s="79">
        <f t="shared" si="13"/>
        <v>12.527980951926711</v>
      </c>
      <c r="L129" s="79">
        <f t="shared" si="20"/>
        <v>12.527980951926711</v>
      </c>
      <c r="M129" s="79">
        <f t="shared" si="14"/>
        <v>-7180.8997342728308</v>
      </c>
      <c r="N129" s="79">
        <f t="shared" si="15"/>
        <v>-0.7180899734272832</v>
      </c>
      <c r="O129" s="79">
        <f t="shared" si="16"/>
        <v>-0.56987752370699174</v>
      </c>
      <c r="P129" s="79">
        <f t="shared" si="17"/>
        <v>-0.16650910705535921</v>
      </c>
      <c r="Q129" s="93">
        <f t="shared" si="21"/>
        <v>-0.736386630762351</v>
      </c>
    </row>
    <row r="130" spans="6:17" x14ac:dyDescent="0.25">
      <c r="F130" s="79">
        <v>126</v>
      </c>
      <c r="G130" s="79">
        <f t="shared" si="18"/>
        <v>2.1991148575128552</v>
      </c>
      <c r="H130" s="79">
        <f t="shared" si="11"/>
        <v>4.8837209302325579E-3</v>
      </c>
      <c r="I130" s="79">
        <f t="shared" si="12"/>
        <v>78.769312826023963</v>
      </c>
      <c r="J130" s="79">
        <f t="shared" si="19"/>
        <v>27.769312826023963</v>
      </c>
      <c r="K130" s="79">
        <f t="shared" si="13"/>
        <v>12.250494474377248</v>
      </c>
      <c r="L130" s="79">
        <f t="shared" si="20"/>
        <v>12.250494474377248</v>
      </c>
      <c r="M130" s="79">
        <f t="shared" si="14"/>
        <v>-7137.0333821047216</v>
      </c>
      <c r="N130" s="79">
        <f t="shared" si="15"/>
        <v>-0.71370333821047216</v>
      </c>
      <c r="O130" s="79">
        <f t="shared" si="16"/>
        <v>-0.58399470902063844</v>
      </c>
      <c r="P130" s="79">
        <f t="shared" si="17"/>
        <v>-0.15044185204410401</v>
      </c>
      <c r="Q130" s="93">
        <f t="shared" si="21"/>
        <v>-0.73443656106474242</v>
      </c>
    </row>
    <row r="131" spans="6:17" x14ac:dyDescent="0.25">
      <c r="F131" s="79">
        <v>127</v>
      </c>
      <c r="G131" s="79">
        <f t="shared" si="18"/>
        <v>2.2165681500327987</v>
      </c>
      <c r="H131" s="79">
        <f t="shared" si="11"/>
        <v>4.9224806201550392E-3</v>
      </c>
      <c r="I131" s="79">
        <f t="shared" si="12"/>
        <v>77.895432586785347</v>
      </c>
      <c r="J131" s="79">
        <f t="shared" si="19"/>
        <v>26.895432586785347</v>
      </c>
      <c r="K131" s="79">
        <f t="shared" si="13"/>
        <v>11.974749768062376</v>
      </c>
      <c r="L131" s="79">
        <f t="shared" si="20"/>
        <v>11.974749768062376</v>
      </c>
      <c r="M131" s="79">
        <f t="shared" si="14"/>
        <v>-7091.0601620916368</v>
      </c>
      <c r="N131" s="79">
        <f t="shared" si="15"/>
        <v>-0.70910601620916358</v>
      </c>
      <c r="O131" s="79">
        <f t="shared" si="16"/>
        <v>-0.59793400388863394</v>
      </c>
      <c r="P131" s="79">
        <f t="shared" si="17"/>
        <v>-0.13419130680992353</v>
      </c>
      <c r="Q131" s="93">
        <f t="shared" si="21"/>
        <v>-0.73212531069855746</v>
      </c>
    </row>
    <row r="132" spans="6:17" x14ac:dyDescent="0.25">
      <c r="F132" s="79">
        <v>128</v>
      </c>
      <c r="G132" s="79">
        <f t="shared" si="18"/>
        <v>2.2340214425527418</v>
      </c>
      <c r="H132" s="79">
        <f t="shared" ref="H132:H195" si="22">G132/CONVERT(NE*2*PI(),"s","min")</f>
        <v>4.9612403100775197E-3</v>
      </c>
      <c r="I132" s="79">
        <f t="shared" ref="I132:I195" si="23">r_crank*COS(RADIANS(F132))+SQRT(l_rod^2+r_crank^2*SIN(RADIANS(F132))^2)</f>
        <v>77.028330328175713</v>
      </c>
      <c r="J132" s="79">
        <f t="shared" si="19"/>
        <v>26.028330328175713</v>
      </c>
      <c r="K132" s="79">
        <f t="shared" ref="K132:K195" si="24">CONVERT(r_crank*omega*SIN(omega*H132)+r_crank^2*omega*SIN(2*omega*H132)/(2*SQRT(l_rod^2-r_crank^2*SIN(omega*H132)^2)),"mm","m")</f>
        <v>11.700824369512135</v>
      </c>
      <c r="L132" s="79">
        <f t="shared" si="20"/>
        <v>11.700824369512135</v>
      </c>
      <c r="M132" s="79">
        <f t="shared" ref="M132:M195" si="25">CONVERT(r_crank^2*omega^2*COS(2*omega*H132)/SQRT(l_rod^2-r_crank^2*SIN(omega*H132)^2)+r_crank^4*omega^2*SIN(omega*H132)*SIN(2*omega*H132)*COS(omega*H132)/(2*(l_rod^2-r_crank^2*SIN(omega*H132)^2)^(3/2))+r_crank*omega^2*COS(omega*H132),"mm","m")</f>
        <v>-7043.1918710440186</v>
      </c>
      <c r="N132" s="79">
        <f t="shared" ref="N132:N195" si="26">CONVERT(m_piston*CONVERT(M132,"m","km"),"N","kN")</f>
        <v>-0.70431918710440189</v>
      </c>
      <c r="O132" s="79">
        <f t="shared" ref="O132:O195" si="27">m_piston*r_crank*$C$2^2*COS(G132)*(1/1000^3)</f>
        <v>-0.61169116226672793</v>
      </c>
      <c r="P132" s="79">
        <f t="shared" ref="P132:P195" si="28">m_piston*r_crank*$C$2^2*(r_crank/l_rod)*COS(2*G132)*(1/1000^3)</f>
        <v>-0.11777727013898173</v>
      </c>
      <c r="Q132" s="93">
        <f t="shared" si="21"/>
        <v>-0.72946843240570969</v>
      </c>
    </row>
    <row r="133" spans="6:17" x14ac:dyDescent="0.25">
      <c r="F133" s="79">
        <v>129</v>
      </c>
      <c r="G133" s="79">
        <f t="shared" ref="G133:G196" si="29">RADIANS(F133)</f>
        <v>2.2514747350726849</v>
      </c>
      <c r="H133" s="79">
        <f t="shared" si="22"/>
        <v>5.0000000000000001E-3</v>
      </c>
      <c r="I133" s="79">
        <f t="shared" si="23"/>
        <v>76.168431485769091</v>
      </c>
      <c r="J133" s="79">
        <f t="shared" ref="J133:J196" si="30">I133-($C$10)</f>
        <v>25.168431485769091</v>
      </c>
      <c r="K133" s="79">
        <f t="shared" si="24"/>
        <v>11.428787730225393</v>
      </c>
      <c r="L133" s="79">
        <f t="shared" ref="L133:L196" si="31">ABS(K133)</f>
        <v>11.428787730225393</v>
      </c>
      <c r="M133" s="79">
        <f t="shared" si="25"/>
        <v>-6993.6338601418547</v>
      </c>
      <c r="N133" s="79">
        <f t="shared" si="26"/>
        <v>-0.69936338601418546</v>
      </c>
      <c r="O133" s="79">
        <f t="shared" si="27"/>
        <v>-0.62526199359121004</v>
      </c>
      <c r="P133" s="79">
        <f t="shared" si="28"/>
        <v>-0.10121974000657331</v>
      </c>
      <c r="Q133" s="93">
        <f t="shared" ref="Q133:Q196" si="32">SUM(O133:P133)</f>
        <v>-0.72648173359778334</v>
      </c>
    </row>
    <row r="134" spans="6:17" x14ac:dyDescent="0.25">
      <c r="F134" s="79">
        <v>130</v>
      </c>
      <c r="G134" s="79">
        <f t="shared" si="29"/>
        <v>2.2689280275926285</v>
      </c>
      <c r="H134" s="79">
        <f t="shared" si="22"/>
        <v>5.0387596899224806E-3</v>
      </c>
      <c r="I134" s="79">
        <f t="shared" si="23"/>
        <v>75.316162156250655</v>
      </c>
      <c r="J134" s="79">
        <f t="shared" si="30"/>
        <v>24.316162156250655</v>
      </c>
      <c r="K134" s="79">
        <f t="shared" si="24"/>
        <v>11.158701470801599</v>
      </c>
      <c r="L134" s="79">
        <f t="shared" si="31"/>
        <v>11.158701470801599</v>
      </c>
      <c r="M134" s="79">
        <f t="shared" si="25"/>
        <v>-6942.5848208029984</v>
      </c>
      <c r="N134" s="79">
        <f t="shared" si="26"/>
        <v>-0.69425848208029983</v>
      </c>
      <c r="O134" s="79">
        <f t="shared" si="27"/>
        <v>-0.63864236405539576</v>
      </c>
      <c r="P134" s="79">
        <f t="shared" si="28"/>
        <v>-8.4538889212672136E-2</v>
      </c>
      <c r="Q134" s="93">
        <f t="shared" si="32"/>
        <v>-0.72318125326806793</v>
      </c>
    </row>
    <row r="135" spans="6:17" x14ac:dyDescent="0.25">
      <c r="F135" s="79">
        <v>131</v>
      </c>
      <c r="G135" s="79">
        <f t="shared" si="29"/>
        <v>2.2863813201125716</v>
      </c>
      <c r="H135" s="79">
        <f t="shared" si="22"/>
        <v>5.077519379844961E-3</v>
      </c>
      <c r="I135" s="79">
        <f t="shared" si="23"/>
        <v>74.471948821070086</v>
      </c>
      <c r="J135" s="79">
        <f t="shared" si="30"/>
        <v>23.471948821070086</v>
      </c>
      <c r="K135" s="79">
        <f t="shared" si="24"/>
        <v>10.890619642480411</v>
      </c>
      <c r="L135" s="79">
        <f t="shared" si="31"/>
        <v>10.890619642480411</v>
      </c>
      <c r="M135" s="79">
        <f t="shared" si="25"/>
        <v>-6890.2366161558375</v>
      </c>
      <c r="N135" s="79">
        <f t="shared" si="26"/>
        <v>-0.6890236616155837</v>
      </c>
      <c r="O135" s="79">
        <f t="shared" si="27"/>
        <v>-0.6518281978688224</v>
      </c>
      <c r="P135" s="79">
        <f t="shared" si="28"/>
        <v>-6.7755040804483344E-2</v>
      </c>
      <c r="Q135" s="93">
        <f t="shared" si="32"/>
        <v>-0.71958323867330576</v>
      </c>
    </row>
    <row r="136" spans="6:17" x14ac:dyDescent="0.25">
      <c r="F136" s="79">
        <v>132</v>
      </c>
      <c r="G136" s="79">
        <f t="shared" si="29"/>
        <v>2.3038346126325151</v>
      </c>
      <c r="H136" s="79">
        <f t="shared" si="22"/>
        <v>5.1162790697674423E-3</v>
      </c>
      <c r="I136" s="79">
        <f t="shared" si="23"/>
        <v>73.636218062633787</v>
      </c>
      <c r="J136" s="79">
        <f t="shared" si="30"/>
        <v>22.636218062633787</v>
      </c>
      <c r="K136" s="79">
        <f t="shared" si="24"/>
        <v>10.624588994370352</v>
      </c>
      <c r="L136" s="79">
        <f t="shared" si="31"/>
        <v>10.624588994370352</v>
      </c>
      <c r="M136" s="79">
        <f t="shared" si="25"/>
        <v>-6836.7741555758857</v>
      </c>
      <c r="N136" s="79">
        <f t="shared" si="26"/>
        <v>-0.68367741555758865</v>
      </c>
      <c r="O136" s="79">
        <f t="shared" si="27"/>
        <v>-0.66481547849877687</v>
      </c>
      <c r="P136" s="79">
        <f t="shared" si="28"/>
        <v>-5.0888643315937815E-2</v>
      </c>
      <c r="Q136" s="93">
        <f t="shared" si="32"/>
        <v>-0.71570412181471466</v>
      </c>
    </row>
    <row r="137" spans="6:17" x14ac:dyDescent="0.25">
      <c r="F137" s="79">
        <v>133</v>
      </c>
      <c r="G137" s="79">
        <f t="shared" si="29"/>
        <v>2.3212879051524582</v>
      </c>
      <c r="H137" s="79">
        <f t="shared" si="22"/>
        <v>5.1550387596899228E-3</v>
      </c>
      <c r="I137" s="79">
        <f t="shared" si="23"/>
        <v>72.809396272994803</v>
      </c>
      <c r="J137" s="79">
        <f t="shared" si="30"/>
        <v>21.809396272994803</v>
      </c>
      <c r="K137" s="79">
        <f t="shared" si="24"/>
        <v>10.360649244748751</v>
      </c>
      <c r="L137" s="79">
        <f t="shared" si="31"/>
        <v>10.360649244748751</v>
      </c>
      <c r="M137" s="79">
        <f t="shared" si="25"/>
        <v>-6782.3753096253968</v>
      </c>
      <c r="N137" s="79">
        <f t="shared" si="26"/>
        <v>-0.67823753096253958</v>
      </c>
      <c r="O137" s="79">
        <f t="shared" si="27"/>
        <v>-0.67760024989376821</v>
      </c>
      <c r="P137" s="79">
        <f t="shared" si="28"/>
        <v>-3.396024585430682E-2</v>
      </c>
      <c r="Q137" s="93">
        <f t="shared" si="32"/>
        <v>-0.71156049574807501</v>
      </c>
    </row>
    <row r="138" spans="6:17" x14ac:dyDescent="0.25">
      <c r="F138" s="79">
        <v>134</v>
      </c>
      <c r="G138" s="79">
        <f t="shared" si="29"/>
        <v>2.3387411976724017</v>
      </c>
      <c r="H138" s="79">
        <f t="shared" si="22"/>
        <v>5.1937984496124041E-3</v>
      </c>
      <c r="I138" s="79">
        <f t="shared" si="23"/>
        <v>71.991909355019374</v>
      </c>
      <c r="J138" s="79">
        <f t="shared" si="30"/>
        <v>20.991909355019374</v>
      </c>
      <c r="K138" s="79">
        <f t="shared" si="24"/>
        <v>10.098833354919675</v>
      </c>
      <c r="L138" s="79">
        <f t="shared" si="31"/>
        <v>10.098833354919675</v>
      </c>
      <c r="M138" s="79">
        <f t="shared" si="25"/>
        <v>-6727.2108626525887</v>
      </c>
      <c r="N138" s="79">
        <f t="shared" si="26"/>
        <v>-0.67272108626525895</v>
      </c>
      <c r="O138" s="79">
        <f t="shared" si="27"/>
        <v>-0.69017861768858113</v>
      </c>
      <c r="P138" s="79">
        <f t="shared" si="28"/>
        <v>-1.6990473064276777E-2</v>
      </c>
      <c r="Q138" s="93">
        <f t="shared" si="32"/>
        <v>-0.70716909075285794</v>
      </c>
    </row>
    <row r="139" spans="6:17" x14ac:dyDescent="0.25">
      <c r="F139" s="79">
        <v>135</v>
      </c>
      <c r="G139" s="79">
        <f t="shared" si="29"/>
        <v>2.3561944901923448</v>
      </c>
      <c r="H139" s="79">
        <f t="shared" si="22"/>
        <v>5.2325581395348836E-3</v>
      </c>
      <c r="I139" s="79">
        <f t="shared" si="23"/>
        <v>71.184182416034986</v>
      </c>
      <c r="J139" s="79">
        <f t="shared" si="30"/>
        <v>20.184182416034986</v>
      </c>
      <c r="K139" s="79">
        <f t="shared" si="24"/>
        <v>9.8391678042243917</v>
      </c>
      <c r="L139" s="79">
        <f t="shared" si="31"/>
        <v>9.8391678042243917</v>
      </c>
      <c r="M139" s="79">
        <f t="shared" si="25"/>
        <v>-6671.4445002595348</v>
      </c>
      <c r="N139" s="79">
        <f t="shared" si="26"/>
        <v>-0.66714445002595357</v>
      </c>
      <c r="O139" s="79">
        <f t="shared" si="27"/>
        <v>-0.70254675039053549</v>
      </c>
      <c r="P139" s="79">
        <f t="shared" si="28"/>
        <v>-8.9467702071647527E-17</v>
      </c>
      <c r="Q139" s="93">
        <f t="shared" si="32"/>
        <v>-0.7025467503905356</v>
      </c>
    </row>
    <row r="140" spans="6:17" x14ac:dyDescent="0.25">
      <c r="F140" s="79">
        <v>136</v>
      </c>
      <c r="G140" s="79">
        <f t="shared" si="29"/>
        <v>2.3736477827122884</v>
      </c>
      <c r="H140" s="79">
        <f t="shared" si="22"/>
        <v>5.271317829457365E-3</v>
      </c>
      <c r="I140" s="79">
        <f t="shared" si="23"/>
        <v>70.386639453989133</v>
      </c>
      <c r="J140" s="79">
        <f t="shared" si="30"/>
        <v>19.386639453989133</v>
      </c>
      <c r="K140" s="79">
        <f t="shared" si="24"/>
        <v>9.5816728649070768</v>
      </c>
      <c r="L140" s="79">
        <f t="shared" si="31"/>
        <v>9.5816728649070768</v>
      </c>
      <c r="M140" s="79">
        <f t="shared" si="25"/>
        <v>-6615.2328288316594</v>
      </c>
      <c r="N140" s="79">
        <f t="shared" si="26"/>
        <v>-0.66152328288316598</v>
      </c>
      <c r="O140" s="79">
        <f t="shared" si="27"/>
        <v>-0.71470088054659797</v>
      </c>
      <c r="P140" s="79">
        <f t="shared" si="28"/>
        <v>1.6990473064277031E-2</v>
      </c>
      <c r="Q140" s="93">
        <f t="shared" si="32"/>
        <v>-0.69771040748232094</v>
      </c>
    </row>
    <row r="141" spans="6:17" x14ac:dyDescent="0.25">
      <c r="F141" s="79">
        <v>137</v>
      </c>
      <c r="G141" s="79">
        <f t="shared" si="29"/>
        <v>2.3911010752322315</v>
      </c>
      <c r="H141" s="79">
        <f t="shared" si="22"/>
        <v>5.3100775193798454E-3</v>
      </c>
      <c r="I141" s="79">
        <f t="shared" si="23"/>
        <v>69.599703036178084</v>
      </c>
      <c r="J141" s="79">
        <f t="shared" si="30"/>
        <v>18.599703036178084</v>
      </c>
      <c r="K141" s="79">
        <f t="shared" si="24"/>
        <v>9.3263628756474901</v>
      </c>
      <c r="L141" s="79">
        <f t="shared" si="31"/>
        <v>9.3263628756474901</v>
      </c>
      <c r="M141" s="79">
        <f t="shared" si="25"/>
        <v>-6558.7254243343523</v>
      </c>
      <c r="N141" s="79">
        <f t="shared" si="26"/>
        <v>-0.65587254243343529</v>
      </c>
      <c r="O141" s="79">
        <f t="shared" si="27"/>
        <v>-0.72663730589098274</v>
      </c>
      <c r="P141" s="79">
        <f t="shared" si="28"/>
        <v>3.3960245854306646E-2</v>
      </c>
      <c r="Q141" s="93">
        <f t="shared" si="32"/>
        <v>-0.69267706003667606</v>
      </c>
    </row>
    <row r="142" spans="6:17" x14ac:dyDescent="0.25">
      <c r="F142" s="79">
        <v>138</v>
      </c>
      <c r="G142" s="79">
        <f t="shared" si="29"/>
        <v>2.4085543677521746</v>
      </c>
      <c r="H142" s="79">
        <f t="shared" si="22"/>
        <v>5.348837209302325E-3</v>
      </c>
      <c r="I142" s="79">
        <f t="shared" si="23"/>
        <v>68.82379397063491</v>
      </c>
      <c r="J142" s="79">
        <f t="shared" si="30"/>
        <v>17.82379397063491</v>
      </c>
      <c r="K142" s="79">
        <f t="shared" si="24"/>
        <v>9.0732465126796207</v>
      </c>
      <c r="L142" s="79">
        <f t="shared" si="31"/>
        <v>9.0732465126796207</v>
      </c>
      <c r="M142" s="79">
        <f t="shared" si="25"/>
        <v>-6502.0649076194604</v>
      </c>
      <c r="N142" s="79">
        <f t="shared" si="26"/>
        <v>-0.65020649076194603</v>
      </c>
      <c r="O142" s="79">
        <f t="shared" si="27"/>
        <v>-0.73835239047289947</v>
      </c>
      <c r="P142" s="79">
        <f t="shared" si="28"/>
        <v>5.0888643315937634E-2</v>
      </c>
      <c r="Q142" s="93">
        <f t="shared" si="32"/>
        <v>-0.68746374715696179</v>
      </c>
    </row>
    <row r="143" spans="6:17" x14ac:dyDescent="0.25">
      <c r="F143" s="79">
        <v>139</v>
      </c>
      <c r="G143" s="79">
        <f t="shared" si="29"/>
        <v>2.4260076602721181</v>
      </c>
      <c r="H143" s="79">
        <f t="shared" si="22"/>
        <v>5.3875968992248063E-3</v>
      </c>
      <c r="I143" s="79">
        <f t="shared" si="23"/>
        <v>68.059330970299712</v>
      </c>
      <c r="J143" s="79">
        <f t="shared" si="30"/>
        <v>17.059330970299712</v>
      </c>
      <c r="K143" s="79">
        <f t="shared" si="24"/>
        <v>8.8223270575214823</v>
      </c>
      <c r="L143" s="79">
        <f t="shared" si="31"/>
        <v>8.8223270575214823</v>
      </c>
      <c r="M143" s="79">
        <f t="shared" si="25"/>
        <v>-6445.3870435438694</v>
      </c>
      <c r="N143" s="79">
        <f t="shared" si="26"/>
        <v>-0.64453870435438698</v>
      </c>
      <c r="O143" s="79">
        <f t="shared" si="27"/>
        <v>-0.74984256576409847</v>
      </c>
      <c r="P143" s="79">
        <f t="shared" si="28"/>
        <v>6.7755040804483177E-2</v>
      </c>
      <c r="Q143" s="93">
        <f t="shared" si="32"/>
        <v>-0.68208752495961533</v>
      </c>
    </row>
    <row r="144" spans="6:17" x14ac:dyDescent="0.25">
      <c r="F144" s="79">
        <v>140</v>
      </c>
      <c r="G144" s="79">
        <f t="shared" si="29"/>
        <v>2.4434609527920612</v>
      </c>
      <c r="H144" s="79">
        <f t="shared" si="22"/>
        <v>5.4263565891472867E-3</v>
      </c>
      <c r="I144" s="79">
        <f t="shared" si="23"/>
        <v>67.306730310130092</v>
      </c>
      <c r="J144" s="79">
        <f t="shared" si="30"/>
        <v>16.306730310130092</v>
      </c>
      <c r="K144" s="79">
        <f t="shared" si="24"/>
        <v>8.5736026604440934</v>
      </c>
      <c r="L144" s="79">
        <f t="shared" si="31"/>
        <v>8.5736026604440934</v>
      </c>
      <c r="M144" s="79">
        <f t="shared" si="25"/>
        <v>-6388.8208612800236</v>
      </c>
      <c r="N144" s="79">
        <f t="shared" si="26"/>
        <v>-0.63888208612800235</v>
      </c>
      <c r="O144" s="79">
        <f t="shared" si="27"/>
        <v>-0.76110433174587711</v>
      </c>
      <c r="P144" s="79">
        <f t="shared" si="28"/>
        <v>8.4538889212671955E-2</v>
      </c>
      <c r="Q144" s="93">
        <f t="shared" si="32"/>
        <v>-0.67656544253320516</v>
      </c>
    </row>
    <row r="145" spans="6:17" x14ac:dyDescent="0.25">
      <c r="F145" s="79">
        <v>141</v>
      </c>
      <c r="G145" s="79">
        <f t="shared" si="29"/>
        <v>2.4609142453120048</v>
      </c>
      <c r="H145" s="79">
        <f t="shared" si="22"/>
        <v>5.4651162790697681E-3</v>
      </c>
      <c r="I145" s="79">
        <f t="shared" si="23"/>
        <v>66.566405477347473</v>
      </c>
      <c r="J145" s="79">
        <f t="shared" si="30"/>
        <v>15.566405477347473</v>
      </c>
      <c r="K145" s="79">
        <f t="shared" si="24"/>
        <v>8.3270665989074377</v>
      </c>
      <c r="L145" s="79">
        <f t="shared" si="31"/>
        <v>8.3270665989074377</v>
      </c>
      <c r="M145" s="79">
        <f t="shared" si="25"/>
        <v>-6332.48879329179</v>
      </c>
      <c r="N145" s="79">
        <f t="shared" si="26"/>
        <v>-0.63324887932917895</v>
      </c>
      <c r="O145" s="79">
        <f t="shared" si="27"/>
        <v>-0.77213425797522306</v>
      </c>
      <c r="P145" s="79">
        <f t="shared" si="28"/>
        <v>0.10121974000657313</v>
      </c>
      <c r="Q145" s="93">
        <f t="shared" si="32"/>
        <v>-0.67091451796864998</v>
      </c>
    </row>
    <row r="146" spans="6:17" x14ac:dyDescent="0.25">
      <c r="F146" s="79">
        <v>142</v>
      </c>
      <c r="G146" s="79">
        <f t="shared" si="29"/>
        <v>2.4783675378319479</v>
      </c>
      <c r="H146" s="79">
        <f t="shared" si="22"/>
        <v>5.5038759689922485E-3</v>
      </c>
      <c r="I146" s="79">
        <f t="shared" si="23"/>
        <v>65.838766815055365</v>
      </c>
      <c r="J146" s="79">
        <f t="shared" si="30"/>
        <v>14.838766815055365</v>
      </c>
      <c r="K146" s="79">
        <f t="shared" si="24"/>
        <v>8.0827075302874203</v>
      </c>
      <c r="L146" s="79">
        <f t="shared" si="31"/>
        <v>8.0827075302874203</v>
      </c>
      <c r="M146" s="79">
        <f t="shared" si="25"/>
        <v>-6276.5068305551222</v>
      </c>
      <c r="N146" s="79">
        <f t="shared" si="26"/>
        <v>-0.62765068305551219</v>
      </c>
      <c r="O146" s="79">
        <f t="shared" si="27"/>
        <v>-0.78292898462975713</v>
      </c>
      <c r="P146" s="79">
        <f t="shared" si="28"/>
        <v>0.11777727013898158</v>
      </c>
      <c r="Q146" s="93">
        <f t="shared" si="32"/>
        <v>-0.66515171449077559</v>
      </c>
    </row>
    <row r="147" spans="6:17" x14ac:dyDescent="0.25">
      <c r="F147" s="79">
        <v>143</v>
      </c>
      <c r="G147" s="79">
        <f t="shared" si="29"/>
        <v>2.4958208303518914</v>
      </c>
      <c r="H147" s="79">
        <f t="shared" si="22"/>
        <v>5.542635658914729E-3</v>
      </c>
      <c r="I147" s="79">
        <f t="shared" si="23"/>
        <v>65.124221159505836</v>
      </c>
      <c r="J147" s="79">
        <f t="shared" si="30"/>
        <v>14.124221159505836</v>
      </c>
      <c r="K147" s="79">
        <f t="shared" si="24"/>
        <v>7.8405097383090299</v>
      </c>
      <c r="L147" s="79">
        <f t="shared" si="31"/>
        <v>7.8405097383090299</v>
      </c>
      <c r="M147" s="79">
        <f t="shared" si="25"/>
        <v>-6220.9846917190034</v>
      </c>
      <c r="N147" s="79">
        <f t="shared" si="26"/>
        <v>-0.62209846917190037</v>
      </c>
      <c r="O147" s="79">
        <f t="shared" si="27"/>
        <v>-0.79348522353116968</v>
      </c>
      <c r="P147" s="79">
        <f t="shared" si="28"/>
        <v>0.13419130680992378</v>
      </c>
      <c r="Q147" s="93">
        <f t="shared" si="32"/>
        <v>-0.65929391672124593</v>
      </c>
    </row>
    <row r="148" spans="6:17" x14ac:dyDescent="0.25">
      <c r="F148" s="79">
        <v>144</v>
      </c>
      <c r="G148" s="79">
        <f t="shared" si="29"/>
        <v>2.5132741228718345</v>
      </c>
      <c r="H148" s="79">
        <f t="shared" si="22"/>
        <v>5.5813953488372094E-3</v>
      </c>
      <c r="I148" s="79">
        <f t="shared" si="23"/>
        <v>64.423171471336317</v>
      </c>
      <c r="J148" s="79">
        <f t="shared" si="30"/>
        <v>13.423171471336317</v>
      </c>
      <c r="K148" s="79">
        <f t="shared" si="24"/>
        <v>7.6004533726881922</v>
      </c>
      <c r="L148" s="79">
        <f t="shared" si="31"/>
        <v>7.6004533726881922</v>
      </c>
      <c r="M148" s="79">
        <f t="shared" si="25"/>
        <v>-6166.0260040258718</v>
      </c>
      <c r="N148" s="79">
        <f t="shared" si="26"/>
        <v>-0.61660260040258719</v>
      </c>
      <c r="O148" s="79">
        <f t="shared" si="27"/>
        <v>-0.80379975914683044</v>
      </c>
      <c r="P148" s="79">
        <f t="shared" si="28"/>
        <v>0.15044185204410387</v>
      </c>
      <c r="Q148" s="93">
        <f t="shared" si="32"/>
        <v>-0.65335790710272657</v>
      </c>
    </row>
    <row r="149" spans="6:17" x14ac:dyDescent="0.25">
      <c r="F149" s="79">
        <v>145</v>
      </c>
      <c r="G149" s="79">
        <f t="shared" si="29"/>
        <v>2.530727415391778</v>
      </c>
      <c r="H149" s="79">
        <f t="shared" si="22"/>
        <v>5.6201550387596907E-3</v>
      </c>
      <c r="I149" s="79">
        <f t="shared" si="23"/>
        <v>63.736016461141695</v>
      </c>
      <c r="J149" s="79">
        <f t="shared" si="30"/>
        <v>12.736016461141695</v>
      </c>
      <c r="K149" s="79">
        <f t="shared" si="24"/>
        <v>7.3625146815665943</v>
      </c>
      <c r="L149" s="79">
        <f t="shared" si="31"/>
        <v>7.3625146815665943</v>
      </c>
      <c r="M149" s="79">
        <f t="shared" si="25"/>
        <v>-6111.7284939394167</v>
      </c>
      <c r="N149" s="79">
        <f t="shared" si="26"/>
        <v>-0.61117284939394168</v>
      </c>
      <c r="O149" s="79">
        <f t="shared" si="27"/>
        <v>-0.81386944956927232</v>
      </c>
      <c r="P149" s="79">
        <f t="shared" si="28"/>
        <v>0.16650910705535943</v>
      </c>
      <c r="Q149" s="93">
        <f t="shared" si="32"/>
        <v>-0.64736034251391295</v>
      </c>
    </row>
    <row r="150" spans="6:17" x14ac:dyDescent="0.25">
      <c r="F150" s="79">
        <v>146</v>
      </c>
      <c r="G150" s="79">
        <f t="shared" si="29"/>
        <v>2.5481807079117211</v>
      </c>
      <c r="H150" s="79">
        <f t="shared" si="22"/>
        <v>5.6589147286821712E-3</v>
      </c>
      <c r="I150" s="79">
        <f t="shared" si="23"/>
        <v>63.063150209795921</v>
      </c>
      <c r="J150" s="79">
        <f t="shared" si="30"/>
        <v>12.063150209795921</v>
      </c>
      <c r="K150" s="79">
        <f t="shared" si="24"/>
        <v>7.1266662364010411</v>
      </c>
      <c r="L150" s="79">
        <f t="shared" si="31"/>
        <v>7.1266662364010411</v>
      </c>
      <c r="M150" s="79">
        <f t="shared" si="25"/>
        <v>-6058.1841855597813</v>
      </c>
      <c r="N150" s="79">
        <f t="shared" si="26"/>
        <v>-0.60581841855597818</v>
      </c>
      <c r="O150" s="79">
        <f t="shared" si="27"/>
        <v>-0.82369122747324475</v>
      </c>
      <c r="P150" s="79">
        <f t="shared" si="28"/>
        <v>0.18237349636842937</v>
      </c>
      <c r="Q150" s="93">
        <f t="shared" si="32"/>
        <v>-0.64131773110481538</v>
      </c>
    </row>
    <row r="151" spans="6:17" x14ac:dyDescent="0.25">
      <c r="F151" s="79">
        <v>147</v>
      </c>
      <c r="G151" s="79">
        <f t="shared" si="29"/>
        <v>2.5656340004316642</v>
      </c>
      <c r="H151" s="79">
        <f t="shared" si="22"/>
        <v>5.6976744186046507E-3</v>
      </c>
      <c r="I151" s="79">
        <f t="shared" si="23"/>
        <v>62.404961783983225</v>
      </c>
      <c r="J151" s="79">
        <f t="shared" si="30"/>
        <v>11.404961783983225</v>
      </c>
      <c r="K151" s="79">
        <f t="shared" si="24"/>
        <v>6.8928771490403058</v>
      </c>
      <c r="L151" s="79">
        <f t="shared" si="31"/>
        <v>6.8928771490403058</v>
      </c>
      <c r="M151" s="79">
        <f t="shared" si="25"/>
        <v>-6005.4796050394889</v>
      </c>
      <c r="N151" s="79">
        <f t="shared" si="26"/>
        <v>-0.60054796050394887</v>
      </c>
      <c r="O151" s="79">
        <f t="shared" si="27"/>
        <v>-0.83326210105005272</v>
      </c>
      <c r="P151" s="79">
        <f t="shared" si="28"/>
        <v>0.1980156916686579</v>
      </c>
      <c r="Q151" s="93">
        <f t="shared" si="32"/>
        <v>-0.63524640938139476</v>
      </c>
    </row>
    <row r="152" spans="6:17" x14ac:dyDescent="0.25">
      <c r="F152" s="79">
        <v>148</v>
      </c>
      <c r="G152" s="79">
        <f t="shared" si="29"/>
        <v>2.5830872929516078</v>
      </c>
      <c r="H152" s="79">
        <f t="shared" si="22"/>
        <v>5.7364341085271321E-3</v>
      </c>
      <c r="I152" s="79">
        <f t="shared" si="23"/>
        <v>61.761834847449968</v>
      </c>
      <c r="J152" s="79">
        <f t="shared" si="30"/>
        <v>10.761834847449968</v>
      </c>
      <c r="K152" s="79">
        <f t="shared" si="24"/>
        <v>6.6611132807896274</v>
      </c>
      <c r="L152" s="79">
        <f t="shared" si="31"/>
        <v>6.6611132807896274</v>
      </c>
      <c r="M152" s="79">
        <f t="shared" si="25"/>
        <v>-5953.6959893466355</v>
      </c>
      <c r="N152" s="79">
        <f t="shared" si="26"/>
        <v>-0.59536959893466357</v>
      </c>
      <c r="O152" s="79">
        <f t="shared" si="27"/>
        <v>-0.84257915491888979</v>
      </c>
      <c r="P152" s="79">
        <f t="shared" si="28"/>
        <v>0.21341663535056762</v>
      </c>
      <c r="Q152" s="93">
        <f t="shared" si="32"/>
        <v>-0.62916251956832214</v>
      </c>
    </row>
    <row r="153" spans="6:17" x14ac:dyDescent="0.25">
      <c r="F153" s="79">
        <v>149</v>
      </c>
      <c r="G153" s="79">
        <f t="shared" si="29"/>
        <v>2.6005405854715509</v>
      </c>
      <c r="H153" s="79">
        <f t="shared" si="22"/>
        <v>5.7751937984496125E-3</v>
      </c>
      <c r="I153" s="79">
        <f t="shared" si="23"/>
        <v>61.134147268536886</v>
      </c>
      <c r="J153" s="79">
        <f t="shared" si="30"/>
        <v>10.134147268536886</v>
      </c>
      <c r="K153" s="79">
        <f t="shared" si="24"/>
        <v>6.4313374433241206</v>
      </c>
      <c r="L153" s="79">
        <f t="shared" si="31"/>
        <v>6.4313374433241206</v>
      </c>
      <c r="M153" s="79">
        <f t="shared" si="25"/>
        <v>-5902.9094978533731</v>
      </c>
      <c r="N153" s="79">
        <f t="shared" si="26"/>
        <v>-0.59029094978533725</v>
      </c>
      <c r="O153" s="79">
        <f t="shared" si="27"/>
        <v>-0.85163955101489086</v>
      </c>
      <c r="P153" s="79">
        <f t="shared" si="28"/>
        <v>0.22855756373661482</v>
      </c>
      <c r="Q153" s="93">
        <f t="shared" si="32"/>
        <v>-0.62308198727827602</v>
      </c>
    </row>
    <row r="154" spans="6:17" x14ac:dyDescent="0.25">
      <c r="F154" s="79">
        <v>150</v>
      </c>
      <c r="G154" s="79">
        <f t="shared" si="29"/>
        <v>2.6179938779914944</v>
      </c>
      <c r="H154" s="79">
        <f t="shared" si="22"/>
        <v>5.8139534883720938E-3</v>
      </c>
      <c r="I154" s="79">
        <f t="shared" si="23"/>
        <v>60.522270724601889</v>
      </c>
      <c r="J154" s="79">
        <f t="shared" si="30"/>
        <v>9.5222707246018885</v>
      </c>
      <c r="K154" s="79">
        <f t="shared" si="24"/>
        <v>6.2035095913689702</v>
      </c>
      <c r="L154" s="79">
        <f t="shared" si="31"/>
        <v>6.2035095913689702</v>
      </c>
      <c r="M154" s="79">
        <f t="shared" si="25"/>
        <v>-5853.1914253563227</v>
      </c>
      <c r="N154" s="79">
        <f t="shared" si="26"/>
        <v>-0.58531914253563233</v>
      </c>
      <c r="O154" s="79">
        <f t="shared" si="27"/>
        <v>-0.86044052945363536</v>
      </c>
      <c r="P154" s="79">
        <f t="shared" si="28"/>
        <v>0.24342002993784309</v>
      </c>
      <c r="Q154" s="93">
        <f t="shared" si="32"/>
        <v>-0.6170204995157923</v>
      </c>
    </row>
    <row r="155" spans="6:17" x14ac:dyDescent="0.25">
      <c r="F155" s="79">
        <v>151</v>
      </c>
      <c r="G155" s="79">
        <f t="shared" si="29"/>
        <v>2.6354471705114375</v>
      </c>
      <c r="H155" s="79">
        <f t="shared" si="22"/>
        <v>5.8527131782945734E-3</v>
      </c>
      <c r="I155" s="79">
        <f t="shared" si="23"/>
        <v>59.926570303994353</v>
      </c>
      <c r="J155" s="79">
        <f t="shared" si="30"/>
        <v>8.9265703039943531</v>
      </c>
      <c r="K155" s="79">
        <f t="shared" si="24"/>
        <v>5.9775870071160551</v>
      </c>
      <c r="L155" s="79">
        <f t="shared" si="31"/>
        <v>5.9775870071160551</v>
      </c>
      <c r="M155" s="79">
        <f t="shared" si="25"/>
        <v>-5804.6084152605827</v>
      </c>
      <c r="N155" s="79">
        <f t="shared" si="26"/>
        <v>-0.58046084152605826</v>
      </c>
      <c r="O155" s="79">
        <f t="shared" si="27"/>
        <v>-0.86897940937183349</v>
      </c>
      <c r="P155" s="79">
        <f t="shared" si="28"/>
        <v>0.25798592632857287</v>
      </c>
      <c r="Q155" s="93">
        <f t="shared" si="32"/>
        <v>-0.61099348304326062</v>
      </c>
    </row>
    <row r="156" spans="6:17" x14ac:dyDescent="0.25">
      <c r="F156" s="79">
        <v>152</v>
      </c>
      <c r="G156" s="79">
        <f t="shared" si="29"/>
        <v>2.6529004630313811</v>
      </c>
      <c r="H156" s="79">
        <f t="shared" si="22"/>
        <v>5.8914728682170547E-3</v>
      </c>
      <c r="I156" s="79">
        <f t="shared" si="23"/>
        <v>59.347404106290597</v>
      </c>
      <c r="J156" s="79">
        <f t="shared" si="30"/>
        <v>8.3474041062905968</v>
      </c>
      <c r="K156" s="79">
        <f t="shared" si="24"/>
        <v>5.7535244763930917</v>
      </c>
      <c r="L156" s="79">
        <f t="shared" si="31"/>
        <v>5.7535244763930917</v>
      </c>
      <c r="M156" s="79">
        <f t="shared" si="25"/>
        <v>-5757.2226717790008</v>
      </c>
      <c r="N156" s="79">
        <f t="shared" si="26"/>
        <v>-0.57572226717790009</v>
      </c>
      <c r="O156" s="79">
        <f t="shared" si="27"/>
        <v>-0.87725358974394474</v>
      </c>
      <c r="P156" s="79">
        <f t="shared" si="28"/>
        <v>0.27223750660775725</v>
      </c>
      <c r="Q156" s="93">
        <f t="shared" si="32"/>
        <v>-0.60501608313618749</v>
      </c>
    </row>
    <row r="157" spans="6:17" x14ac:dyDescent="0.25">
      <c r="F157" s="79">
        <v>153</v>
      </c>
      <c r="G157" s="79">
        <f t="shared" si="29"/>
        <v>2.6703537555513241</v>
      </c>
      <c r="H157" s="79">
        <f t="shared" si="22"/>
        <v>5.9302325581395351E-3</v>
      </c>
      <c r="I157" s="79">
        <f t="shared" si="23"/>
        <v>58.785122841550738</v>
      </c>
      <c r="J157" s="79">
        <f t="shared" si="30"/>
        <v>7.7851228415507379</v>
      </c>
      <c r="K157" s="79">
        <f t="shared" si="24"/>
        <v>5.5312744566440371</v>
      </c>
      <c r="L157" s="79">
        <f t="shared" si="31"/>
        <v>5.5312744566440371</v>
      </c>
      <c r="M157" s="79">
        <f t="shared" si="25"/>
        <v>-5711.0921701134666</v>
      </c>
      <c r="N157" s="79">
        <f t="shared" si="26"/>
        <v>-0.57110921701134665</v>
      </c>
      <c r="O157" s="79">
        <f t="shared" si="27"/>
        <v>-0.88526055017447325</v>
      </c>
      <c r="P157" s="79">
        <f t="shared" si="28"/>
        <v>0.28615740742011275</v>
      </c>
      <c r="Q157" s="93">
        <f t="shared" si="32"/>
        <v>-0.5991031427543605</v>
      </c>
    </row>
    <row r="158" spans="6:17" x14ac:dyDescent="0.25">
      <c r="F158" s="79">
        <v>154</v>
      </c>
      <c r="G158" s="79">
        <f t="shared" si="29"/>
        <v>2.6878070480712677</v>
      </c>
      <c r="H158" s="79">
        <f t="shared" si="22"/>
        <v>5.9689922480620165E-3</v>
      </c>
      <c r="I158" s="79">
        <f t="shared" si="23"/>
        <v>58.240069429403256</v>
      </c>
      <c r="J158" s="79">
        <f t="shared" si="30"/>
        <v>7.2400694294032562</v>
      </c>
      <c r="K158" s="79">
        <f t="shared" si="24"/>
        <v>5.3107872368170517</v>
      </c>
      <c r="L158" s="79">
        <f t="shared" si="31"/>
        <v>5.3107872368170517</v>
      </c>
      <c r="M158" s="79">
        <f t="shared" si="25"/>
        <v>-5666.2708636939351</v>
      </c>
      <c r="N158" s="79">
        <f t="shared" si="26"/>
        <v>-0.56662708636939352</v>
      </c>
      <c r="O158" s="79">
        <f t="shared" si="27"/>
        <v>-0.89299785166570744</v>
      </c>
      <c r="P158" s="79">
        <f t="shared" si="28"/>
        <v>0.29972866951069682</v>
      </c>
      <c r="Q158" s="93">
        <f t="shared" si="32"/>
        <v>-0.59326918215501068</v>
      </c>
    </row>
    <row r="159" spans="6:17" x14ac:dyDescent="0.25">
      <c r="F159" s="79">
        <v>155</v>
      </c>
      <c r="G159" s="79">
        <f t="shared" si="29"/>
        <v>2.7052603405912108</v>
      </c>
      <c r="H159" s="79">
        <f t="shared" si="22"/>
        <v>6.007751937984496E-3</v>
      </c>
      <c r="I159" s="79">
        <f t="shared" si="23"/>
        <v>57.712578598811511</v>
      </c>
      <c r="J159" s="79">
        <f t="shared" si="30"/>
        <v>6.7125785988115112</v>
      </c>
      <c r="K159" s="79">
        <f t="shared" si="24"/>
        <v>5.0920110892904669</v>
      </c>
      <c r="L159" s="79">
        <f t="shared" si="31"/>
        <v>5.0920110892904669</v>
      </c>
      <c r="M159" s="79">
        <f t="shared" si="25"/>
        <v>-5622.8088876538814</v>
      </c>
      <c r="N159" s="79">
        <f t="shared" si="26"/>
        <v>-0.56228088876538818</v>
      </c>
      <c r="O159" s="79">
        <f t="shared" si="27"/>
        <v>-0.90046313736065953</v>
      </c>
      <c r="P159" s="79">
        <f t="shared" si="28"/>
        <v>0.31293475838714391</v>
      </c>
      <c r="Q159" s="93">
        <f t="shared" si="32"/>
        <v>-0.58752837897351562</v>
      </c>
    </row>
    <row r="160" spans="6:17" x14ac:dyDescent="0.25">
      <c r="F160" s="79">
        <v>156</v>
      </c>
      <c r="G160" s="79">
        <f t="shared" si="29"/>
        <v>2.7227136331111539</v>
      </c>
      <c r="H160" s="79">
        <f t="shared" si="22"/>
        <v>6.0465116279069765E-3</v>
      </c>
      <c r="I160" s="79">
        <f t="shared" si="23"/>
        <v>57.202976489418653</v>
      </c>
      <c r="J160" s="79">
        <f t="shared" si="30"/>
        <v>6.2029764894186528</v>
      </c>
      <c r="K160" s="79">
        <f t="shared" si="24"/>
        <v>4.874892413996827</v>
      </c>
      <c r="L160" s="79">
        <f t="shared" si="31"/>
        <v>4.874892413996827</v>
      </c>
      <c r="M160" s="79">
        <f t="shared" si="25"/>
        <v>-5580.7527578173076</v>
      </c>
      <c r="N160" s="79">
        <f t="shared" si="26"/>
        <v>-0.55807527578173088</v>
      </c>
      <c r="O160" s="79">
        <f t="shared" si="27"/>
        <v>-0.90765413326098932</v>
      </c>
      <c r="P160" s="79">
        <f t="shared" si="28"/>
        <v>0.32575958446440051</v>
      </c>
      <c r="Q160" s="93">
        <f t="shared" si="32"/>
        <v>-0.58189454879658875</v>
      </c>
    </row>
    <row r="161" spans="6:17" x14ac:dyDescent="0.25">
      <c r="F161" s="79">
        <v>157</v>
      </c>
      <c r="G161" s="79">
        <f t="shared" si="29"/>
        <v>2.7401669256310974</v>
      </c>
      <c r="H161" s="79">
        <f t="shared" si="22"/>
        <v>6.0852713178294578E-3</v>
      </c>
      <c r="I161" s="79">
        <f t="shared" si="23"/>
        <v>56.711580255410077</v>
      </c>
      <c r="J161" s="79">
        <f t="shared" si="30"/>
        <v>5.7115802554100767</v>
      </c>
      <c r="K161" s="79">
        <f t="shared" si="24"/>
        <v>4.6593758749316878</v>
      </c>
      <c r="L161" s="79">
        <f t="shared" si="31"/>
        <v>4.6593758749316878</v>
      </c>
      <c r="M161" s="79">
        <f t="shared" si="25"/>
        <v>-5540.1455645622782</v>
      </c>
      <c r="N161" s="79">
        <f t="shared" si="26"/>
        <v>-0.55401455645622788</v>
      </c>
      <c r="O161" s="79">
        <f t="shared" si="27"/>
        <v>-0.91456864891968503</v>
      </c>
      <c r="P161" s="79">
        <f t="shared" si="28"/>
        <v>0.33818752266740471</v>
      </c>
      <c r="Q161" s="93">
        <f t="shared" si="32"/>
        <v>-0.57638112625228033</v>
      </c>
    </row>
    <row r="162" spans="6:17" x14ac:dyDescent="0.25">
      <c r="F162" s="79">
        <v>158</v>
      </c>
      <c r="G162" s="79">
        <f t="shared" si="29"/>
        <v>2.7576202181510405</v>
      </c>
      <c r="H162" s="79">
        <f t="shared" si="22"/>
        <v>6.1240310077519382E-3</v>
      </c>
      <c r="I162" s="79">
        <f t="shared" si="23"/>
        <v>56.238697672869698</v>
      </c>
      <c r="J162" s="79">
        <f t="shared" si="30"/>
        <v>5.2386976728696979</v>
      </c>
      <c r="K162" s="79">
        <f t="shared" si="24"/>
        <v>4.4454045292566438</v>
      </c>
      <c r="L162" s="79">
        <f t="shared" si="31"/>
        <v>4.4454045292566438</v>
      </c>
      <c r="M162" s="79">
        <f t="shared" si="25"/>
        <v>-5501.0271610092241</v>
      </c>
      <c r="N162" s="79">
        <f t="shared" si="26"/>
        <v>-0.55010271610092243</v>
      </c>
      <c r="O162" s="79">
        <f t="shared" si="27"/>
        <v>-0.92120457810829415</v>
      </c>
      <c r="P162" s="79">
        <f t="shared" si="28"/>
        <v>0.35020343146783284</v>
      </c>
      <c r="Q162" s="93">
        <f t="shared" si="32"/>
        <v>-0.57100114664046131</v>
      </c>
    </row>
    <row r="163" spans="6:17" x14ac:dyDescent="0.25">
      <c r="F163" s="79">
        <v>159</v>
      </c>
      <c r="G163" s="79">
        <f t="shared" si="29"/>
        <v>2.7750735106709841</v>
      </c>
      <c r="H163" s="79">
        <f t="shared" si="22"/>
        <v>6.1627906976744187E-3</v>
      </c>
      <c r="I163" s="79">
        <f t="shared" si="23"/>
        <v>55.784626751641113</v>
      </c>
      <c r="J163" s="79">
        <f t="shared" si="30"/>
        <v>4.7846267516411132</v>
      </c>
      <c r="K163" s="79">
        <f t="shared" si="24"/>
        <v>4.2329199492259768</v>
      </c>
      <c r="L163" s="79">
        <f t="shared" si="31"/>
        <v>4.2329199492259768</v>
      </c>
      <c r="M163" s="79">
        <f t="shared" si="25"/>
        <v>-5463.4343450588312</v>
      </c>
      <c r="N163" s="79">
        <f t="shared" si="26"/>
        <v>-0.54634343450588319</v>
      </c>
      <c r="O163" s="79">
        <f t="shared" si="27"/>
        <v>-0.92755989945850248</v>
      </c>
      <c r="P163" s="79">
        <f t="shared" si="28"/>
        <v>0.36179267133172094</v>
      </c>
      <c r="Q163" s="93">
        <f t="shared" si="32"/>
        <v>-0.5657672281267816</v>
      </c>
    </row>
    <row r="164" spans="6:17" x14ac:dyDescent="0.25">
      <c r="F164" s="79">
        <v>160</v>
      </c>
      <c r="G164" s="79">
        <f t="shared" si="29"/>
        <v>2.7925268031909272</v>
      </c>
      <c r="H164" s="79">
        <f t="shared" si="22"/>
        <v>6.2015503875968991E-3</v>
      </c>
      <c r="I164" s="79">
        <f t="shared" si="23"/>
        <v>55.34965535273485</v>
      </c>
      <c r="J164" s="79">
        <f t="shared" si="30"/>
        <v>4.3496553527348496</v>
      </c>
      <c r="K164" s="79">
        <f t="shared" si="24"/>
        <v>4.0218623371834878</v>
      </c>
      <c r="L164" s="79">
        <f t="shared" si="31"/>
        <v>4.0218623371834878</v>
      </c>
      <c r="M164" s="79">
        <f t="shared" si="25"/>
        <v>-5427.4010348743832</v>
      </c>
      <c r="N164" s="79">
        <f t="shared" si="26"/>
        <v>-0.54274010348743829</v>
      </c>
      <c r="O164" s="79">
        <f t="shared" si="27"/>
        <v>-0.93363267707786113</v>
      </c>
      <c r="P164" s="79">
        <f t="shared" si="28"/>
        <v>0.37294112255547973</v>
      </c>
      <c r="Q164" s="93">
        <f t="shared" si="32"/>
        <v>-0.5606915545223814</v>
      </c>
    </row>
    <row r="165" spans="6:17" x14ac:dyDescent="0.25">
      <c r="F165" s="79">
        <v>161</v>
      </c>
      <c r="G165" s="79">
        <f t="shared" si="29"/>
        <v>2.8099800957108707</v>
      </c>
      <c r="H165" s="79">
        <f t="shared" si="22"/>
        <v>6.2403100775193805E-3</v>
      </c>
      <c r="I165" s="79">
        <f t="shared" si="23"/>
        <v>54.934060812348569</v>
      </c>
      <c r="J165" s="79">
        <f t="shared" si="30"/>
        <v>3.9340608123485694</v>
      </c>
      <c r="K165" s="79">
        <f t="shared" si="24"/>
        <v>3.8121706338902457</v>
      </c>
      <c r="L165" s="79">
        <f t="shared" si="31"/>
        <v>3.8121706338902457</v>
      </c>
      <c r="M165" s="79">
        <f t="shared" si="25"/>
        <v>-5392.9584374671877</v>
      </c>
      <c r="N165" s="79">
        <f t="shared" si="26"/>
        <v>-0.53929584374671879</v>
      </c>
      <c r="O165" s="79">
        <f t="shared" si="27"/>
        <v>-0.93942106113947921</v>
      </c>
      <c r="P165" s="79">
        <f t="shared" si="28"/>
        <v>0.38363520246858107</v>
      </c>
      <c r="Q165" s="93">
        <f t="shared" si="32"/>
        <v>-0.55578585867089814</v>
      </c>
    </row>
    <row r="166" spans="6:17" x14ac:dyDescent="0.25">
      <c r="F166" s="79">
        <v>162</v>
      </c>
      <c r="G166" s="79">
        <f t="shared" si="29"/>
        <v>2.8274333882308138</v>
      </c>
      <c r="H166" s="79">
        <f t="shared" si="22"/>
        <v>6.2790697674418609E-3</v>
      </c>
      <c r="I166" s="79">
        <f t="shared" si="23"/>
        <v>54.538109573587128</v>
      </c>
      <c r="J166" s="79">
        <f t="shared" si="30"/>
        <v>3.5381095735871284</v>
      </c>
      <c r="K166" s="79">
        <f t="shared" si="24"/>
        <v>3.60378262045645</v>
      </c>
      <c r="L166" s="79">
        <f t="shared" si="31"/>
        <v>3.60378262045645</v>
      </c>
      <c r="M166" s="79">
        <f t="shared" si="25"/>
        <v>-5360.1352101011371</v>
      </c>
      <c r="N166" s="79">
        <f t="shared" si="26"/>
        <v>-0.53601352101011368</v>
      </c>
      <c r="O166" s="79">
        <f t="shared" si="27"/>
        <v>-0.94492328844549778</v>
      </c>
      <c r="P166" s="79">
        <f t="shared" si="28"/>
        <v>0.39386188198194699</v>
      </c>
      <c r="Q166" s="93">
        <f t="shared" si="32"/>
        <v>-0.55106140646355084</v>
      </c>
    </row>
    <row r="167" spans="6:17" x14ac:dyDescent="0.25">
      <c r="F167" s="79">
        <v>163</v>
      </c>
      <c r="G167" s="79">
        <f t="shared" si="29"/>
        <v>2.8448866807507573</v>
      </c>
      <c r="H167" s="79">
        <f t="shared" si="22"/>
        <v>6.3178294573643422E-3</v>
      </c>
      <c r="I167" s="79">
        <f t="shared" si="23"/>
        <v>54.162056826984838</v>
      </c>
      <c r="J167" s="79">
        <f t="shared" si="30"/>
        <v>3.1620568269848377</v>
      </c>
      <c r="K167" s="79">
        <f t="shared" si="24"/>
        <v>3.3966350141602204</v>
      </c>
      <c r="L167" s="79">
        <f t="shared" si="31"/>
        <v>3.3966350141602204</v>
      </c>
      <c r="M167" s="79">
        <f t="shared" si="25"/>
        <v>-5328.9576142840851</v>
      </c>
      <c r="N167" s="79">
        <f t="shared" si="26"/>
        <v>-0.53289576142840855</v>
      </c>
      <c r="O167" s="79">
        <f t="shared" si="27"/>
        <v>-0.95013768296417878</v>
      </c>
      <c r="P167" s="79">
        <f t="shared" si="28"/>
        <v>0.40360870146188998</v>
      </c>
      <c r="Q167" s="93">
        <f t="shared" si="32"/>
        <v>-0.54652898150228879</v>
      </c>
    </row>
    <row r="168" spans="6:17" x14ac:dyDescent="0.25">
      <c r="F168" s="79">
        <v>164</v>
      </c>
      <c r="G168" s="79">
        <f t="shared" si="29"/>
        <v>2.8623399732707004</v>
      </c>
      <c r="H168" s="79">
        <f t="shared" si="22"/>
        <v>6.3565891472868218E-3</v>
      </c>
      <c r="I168" s="79">
        <f t="shared" si="23"/>
        <v>53.806146160940486</v>
      </c>
      <c r="J168" s="79">
        <f t="shared" si="30"/>
        <v>2.8061461609404859</v>
      </c>
      <c r="K168" s="79">
        <f t="shared" si="24"/>
        <v>3.1906635584445247</v>
      </c>
      <c r="L168" s="79">
        <f t="shared" si="31"/>
        <v>3.1906635584445247</v>
      </c>
      <c r="M168" s="79">
        <f t="shared" si="25"/>
        <v>-5299.4496621595281</v>
      </c>
      <c r="N168" s="79">
        <f t="shared" si="26"/>
        <v>-0.52994496621595288</v>
      </c>
      <c r="O168" s="79">
        <f t="shared" si="27"/>
        <v>-0.95506265634043819</v>
      </c>
      <c r="P168" s="79">
        <f t="shared" si="28"/>
        <v>0.41286378591025602</v>
      </c>
      <c r="Q168" s="93">
        <f t="shared" si="32"/>
        <v>-0.54219887043018211</v>
      </c>
    </row>
    <row r="169" spans="6:17" x14ac:dyDescent="0.25">
      <c r="F169" s="79">
        <v>165</v>
      </c>
      <c r="G169" s="79">
        <f t="shared" si="29"/>
        <v>2.8797932657906435</v>
      </c>
      <c r="H169" s="79">
        <f t="shared" si="22"/>
        <v>6.3953488372093022E-3</v>
      </c>
      <c r="I169" s="79">
        <f t="shared" si="23"/>
        <v>53.470609223178521</v>
      </c>
      <c r="J169" s="79">
        <f t="shared" si="30"/>
        <v>2.4706092231785206</v>
      </c>
      <c r="K169" s="79">
        <f t="shared" si="24"/>
        <v>2.9858031073896711</v>
      </c>
      <c r="L169" s="79">
        <f t="shared" si="31"/>
        <v>2.9858031073896711</v>
      </c>
      <c r="M169" s="79">
        <f t="shared" si="25"/>
        <v>-5271.6332551525911</v>
      </c>
      <c r="N169" s="79">
        <f t="shared" si="26"/>
        <v>-0.52716332551525913</v>
      </c>
      <c r="O169" s="79">
        <f t="shared" si="27"/>
        <v>-0.95969670837967647</v>
      </c>
      <c r="P169" s="79">
        <f t="shared" si="28"/>
        <v>0.42161585943228114</v>
      </c>
      <c r="Q169" s="93">
        <f t="shared" si="32"/>
        <v>-0.53808084894739538</v>
      </c>
    </row>
    <row r="170" spans="6:17" x14ac:dyDescent="0.25">
      <c r="F170" s="79">
        <v>166</v>
      </c>
      <c r="G170" s="79">
        <f t="shared" si="29"/>
        <v>2.8972465583105871</v>
      </c>
      <c r="H170" s="79">
        <f t="shared" si="22"/>
        <v>6.4341085271317836E-3</v>
      </c>
      <c r="I170" s="79">
        <f t="shared" si="23"/>
        <v>53.155665394345732</v>
      </c>
      <c r="J170" s="79">
        <f t="shared" si="30"/>
        <v>2.155665394345732</v>
      </c>
      <c r="K170" s="79">
        <f t="shared" si="24"/>
        <v>2.7819877049639006</v>
      </c>
      <c r="L170" s="79">
        <f t="shared" si="31"/>
        <v>2.7819877049639006</v>
      </c>
      <c r="M170" s="79">
        <f t="shared" si="25"/>
        <v>-5245.5283147595874</v>
      </c>
      <c r="N170" s="79">
        <f t="shared" si="26"/>
        <v>-0.52455283147595877</v>
      </c>
      <c r="O170" s="79">
        <f t="shared" si="27"/>
        <v>-0.96403842750475188</v>
      </c>
      <c r="P170" s="79">
        <f t="shared" si="28"/>
        <v>0.42985425897453289</v>
      </c>
      <c r="Q170" s="93">
        <f t="shared" si="32"/>
        <v>-0.53418416853021899</v>
      </c>
    </row>
    <row r="171" spans="6:17" x14ac:dyDescent="0.25">
      <c r="F171" s="79">
        <v>167</v>
      </c>
      <c r="G171" s="79">
        <f t="shared" si="29"/>
        <v>2.9146998508305302</v>
      </c>
      <c r="H171" s="79">
        <f t="shared" si="22"/>
        <v>6.4728682170542631E-3</v>
      </c>
      <c r="I171" s="79">
        <f t="shared" si="23"/>
        <v>52.861521474841531</v>
      </c>
      <c r="J171" s="79">
        <f t="shared" si="30"/>
        <v>1.8615214748415312</v>
      </c>
      <c r="K171" s="79">
        <f t="shared" si="24"/>
        <v>2.579150659358223</v>
      </c>
      <c r="L171" s="79">
        <f t="shared" si="31"/>
        <v>2.579150659358223</v>
      </c>
      <c r="M171" s="79">
        <f t="shared" si="25"/>
        <v>-5221.1529054011062</v>
      </c>
      <c r="N171" s="79">
        <f t="shared" si="26"/>
        <v>-0.52211529054011063</v>
      </c>
      <c r="O171" s="79">
        <f t="shared" si="27"/>
        <v>-0.96808649118595913</v>
      </c>
      <c r="P171" s="79">
        <f t="shared" si="28"/>
        <v>0.43756894731619655</v>
      </c>
      <c r="Q171" s="93">
        <f t="shared" si="32"/>
        <v>-0.53051754386976258</v>
      </c>
    </row>
    <row r="172" spans="6:17" x14ac:dyDescent="0.25">
      <c r="F172" s="79">
        <v>168</v>
      </c>
      <c r="G172" s="79">
        <f t="shared" si="29"/>
        <v>2.9321531433504737</v>
      </c>
      <c r="H172" s="79">
        <f t="shared" si="22"/>
        <v>6.5116279069767444E-3</v>
      </c>
      <c r="I172" s="79">
        <f t="shared" si="23"/>
        <v>52.588371385961494</v>
      </c>
      <c r="J172" s="79">
        <f t="shared" si="30"/>
        <v>1.5883713859614943</v>
      </c>
      <c r="K172" s="79">
        <f t="shared" si="24"/>
        <v>2.3772246127141701</v>
      </c>
      <c r="L172" s="79">
        <f t="shared" si="31"/>
        <v>2.3772246127141701</v>
      </c>
      <c r="M172" s="79">
        <f t="shared" si="25"/>
        <v>-5198.5233492844645</v>
      </c>
      <c r="N172" s="79">
        <f t="shared" si="26"/>
        <v>-0.51985233492844651</v>
      </c>
      <c r="O172" s="79">
        <f t="shared" si="27"/>
        <v>-0.97183966634388708</v>
      </c>
      <c r="P172" s="79">
        <f t="shared" si="28"/>
        <v>0.44475052529788489</v>
      </c>
      <c r="Q172" s="93">
        <f t="shared" si="32"/>
        <v>-0.52708914104600213</v>
      </c>
    </row>
    <row r="173" spans="6:17" x14ac:dyDescent="0.25">
      <c r="F173" s="79">
        <v>169</v>
      </c>
      <c r="G173" s="79">
        <f t="shared" si="29"/>
        <v>2.9496064358704168</v>
      </c>
      <c r="H173" s="79">
        <f t="shared" si="22"/>
        <v>6.5503875968992249E-3</v>
      </c>
      <c r="I173" s="79">
        <f t="shared" si="23"/>
        <v>52.336395886409058</v>
      </c>
      <c r="J173" s="79">
        <f t="shared" si="30"/>
        <v>1.3363958864090577</v>
      </c>
      <c r="K173" s="79">
        <f t="shared" si="24"/>
        <v>2.1761416065549986</v>
      </c>
      <c r="L173" s="79">
        <f t="shared" si="31"/>
        <v>2.1761416065549986</v>
      </c>
      <c r="M173" s="79">
        <f t="shared" si="25"/>
        <v>-5177.6543332434694</v>
      </c>
      <c r="N173" s="79">
        <f t="shared" si="26"/>
        <v>-0.51776543332434699</v>
      </c>
      <c r="O173" s="79">
        <f t="shared" si="27"/>
        <v>-0.97529680972502408</v>
      </c>
      <c r="P173" s="79">
        <f t="shared" si="28"/>
        <v>0.45139024327306415</v>
      </c>
      <c r="Q173" s="93">
        <f t="shared" si="32"/>
        <v>-0.52390656645195999</v>
      </c>
    </row>
    <row r="174" spans="6:17" x14ac:dyDescent="0.25">
      <c r="F174" s="79">
        <v>170</v>
      </c>
      <c r="G174" s="79">
        <f t="shared" si="29"/>
        <v>2.9670597283903604</v>
      </c>
      <c r="H174" s="79">
        <f t="shared" si="22"/>
        <v>6.5891472868217062E-3</v>
      </c>
      <c r="I174" s="79">
        <f t="shared" si="23"/>
        <v>52.105762305196791</v>
      </c>
      <c r="J174" s="79">
        <f t="shared" si="30"/>
        <v>1.1057623051967909</v>
      </c>
      <c r="K174" s="79">
        <f t="shared" si="24"/>
        <v>1.9758331432314664</v>
      </c>
      <c r="L174" s="79">
        <f t="shared" si="31"/>
        <v>1.9758331432314664</v>
      </c>
      <c r="M174" s="79">
        <f t="shared" si="25"/>
        <v>-5158.5590075413156</v>
      </c>
      <c r="N174" s="79">
        <f t="shared" si="26"/>
        <v>-0.51585590075413157</v>
      </c>
      <c r="O174" s="79">
        <f t="shared" si="27"/>
        <v>-0.97845686825000655</v>
      </c>
      <c r="P174" s="79">
        <f t="shared" si="28"/>
        <v>0.45748001176815201</v>
      </c>
      <c r="Q174" s="93">
        <f t="shared" si="32"/>
        <v>-0.52097685648185454</v>
      </c>
    </row>
    <row r="175" spans="6:17" x14ac:dyDescent="0.25">
      <c r="F175" s="79">
        <v>171</v>
      </c>
      <c r="G175" s="79">
        <f t="shared" si="29"/>
        <v>2.9845130209103035</v>
      </c>
      <c r="H175" s="79">
        <f t="shared" si="22"/>
        <v>6.6279069767441866E-3</v>
      </c>
      <c r="I175" s="79">
        <f t="shared" si="23"/>
        <v>51.896624291919053</v>
      </c>
      <c r="J175" s="79">
        <f t="shared" si="30"/>
        <v>0.89662429191905346</v>
      </c>
      <c r="K175" s="79">
        <f t="shared" si="24"/>
        <v>1.7762302436938942</v>
      </c>
      <c r="L175" s="79">
        <f t="shared" si="31"/>
        <v>1.7762302436938942</v>
      </c>
      <c r="M175" s="79">
        <f t="shared" si="25"/>
        <v>-5141.2490766371138</v>
      </c>
      <c r="N175" s="79">
        <f t="shared" si="26"/>
        <v>-0.51412490766371144</v>
      </c>
      <c r="O175" s="79">
        <f t="shared" si="27"/>
        <v>-0.98131887933439554</v>
      </c>
      <c r="P175" s="79">
        <f t="shared" si="28"/>
        <v>0.46301241133829396</v>
      </c>
      <c r="Q175" s="93">
        <f t="shared" si="32"/>
        <v>-0.51830646799610158</v>
      </c>
    </row>
    <row r="176" spans="6:17" x14ac:dyDescent="0.25">
      <c r="F176" s="79">
        <v>172</v>
      </c>
      <c r="G176" s="79">
        <f t="shared" si="29"/>
        <v>3.001966313430247</v>
      </c>
      <c r="H176" s="79">
        <f t="shared" si="22"/>
        <v>6.6666666666666671E-3</v>
      </c>
      <c r="I176" s="79">
        <f t="shared" si="23"/>
        <v>51.709121585330657</v>
      </c>
      <c r="J176" s="79">
        <f t="shared" si="30"/>
        <v>0.7091215853306565</v>
      </c>
      <c r="K176" s="79">
        <f t="shared" si="24"/>
        <v>1.5772635019016217</v>
      </c>
      <c r="L176" s="79">
        <f t="shared" si="31"/>
        <v>1.5772635019016217</v>
      </c>
      <c r="M176" s="79">
        <f t="shared" si="25"/>
        <v>-5125.7348819277167</v>
      </c>
      <c r="N176" s="79">
        <f t="shared" si="26"/>
        <v>-0.51257348819277171</v>
      </c>
      <c r="O176" s="79">
        <f t="shared" si="27"/>
        <v>-0.98388197118189002</v>
      </c>
      <c r="P176" s="79">
        <f t="shared" si="28"/>
        <v>0.46798070160681471</v>
      </c>
      <c r="Q176" s="93">
        <f t="shared" si="32"/>
        <v>-0.51590126957507532</v>
      </c>
    </row>
    <row r="177" spans="6:17" x14ac:dyDescent="0.25">
      <c r="F177" s="79">
        <v>173</v>
      </c>
      <c r="G177" s="79">
        <f t="shared" si="29"/>
        <v>3.0194196059501901</v>
      </c>
      <c r="H177" s="79">
        <f t="shared" si="22"/>
        <v>6.7054263565891475E-3</v>
      </c>
      <c r="I177" s="79">
        <f t="shared" si="23"/>
        <v>51.543379801111683</v>
      </c>
      <c r="J177" s="79">
        <f t="shared" si="30"/>
        <v>0.54337980111168349</v>
      </c>
      <c r="K177" s="79">
        <f t="shared" si="24"/>
        <v>1.3788631361807109</v>
      </c>
      <c r="L177" s="79">
        <f t="shared" si="31"/>
        <v>1.3788631361807109</v>
      </c>
      <c r="M177" s="79">
        <f t="shared" si="25"/>
        <v>-5112.025476484966</v>
      </c>
      <c r="N177" s="79">
        <f t="shared" si="26"/>
        <v>-0.51120254764849671</v>
      </c>
      <c r="O177" s="79">
        <f t="shared" si="27"/>
        <v>-0.98614536304988365</v>
      </c>
      <c r="P177" s="79">
        <f t="shared" si="28"/>
        <v>0.47237882947732845</v>
      </c>
      <c r="Q177" s="93">
        <f t="shared" si="32"/>
        <v>-0.5137665335725552</v>
      </c>
    </row>
    <row r="178" spans="6:17" x14ac:dyDescent="0.25">
      <c r="F178" s="79">
        <v>174</v>
      </c>
      <c r="G178" s="79">
        <f t="shared" si="29"/>
        <v>3.0368728984701332</v>
      </c>
      <c r="H178" s="79">
        <f t="shared" si="22"/>
        <v>6.744186046511628E-3</v>
      </c>
      <c r="I178" s="79">
        <f t="shared" si="23"/>
        <v>51.399510239637792</v>
      </c>
      <c r="J178" s="79">
        <f t="shared" si="30"/>
        <v>0.39951023963779164</v>
      </c>
      <c r="K178" s="79">
        <f t="shared" si="24"/>
        <v>1.1809590378394945</v>
      </c>
      <c r="L178" s="79">
        <f t="shared" si="31"/>
        <v>1.1809590378394945</v>
      </c>
      <c r="M178" s="79">
        <f t="shared" si="25"/>
        <v>-5100.1286918142032</v>
      </c>
      <c r="N178" s="79">
        <f t="shared" si="26"/>
        <v>-0.5100128691814203</v>
      </c>
      <c r="O178" s="79">
        <f t="shared" si="27"/>
        <v>-0.98810836548728775</v>
      </c>
      <c r="P178" s="79">
        <f t="shared" si="28"/>
        <v>0.47620143650850461</v>
      </c>
      <c r="Q178" s="93">
        <f t="shared" si="32"/>
        <v>-0.5119069289787832</v>
      </c>
    </row>
    <row r="179" spans="6:17" x14ac:dyDescent="0.25">
      <c r="F179" s="79">
        <v>175</v>
      </c>
      <c r="G179" s="79">
        <f t="shared" si="29"/>
        <v>3.0543261909900767</v>
      </c>
      <c r="H179" s="79">
        <f t="shared" si="22"/>
        <v>6.7829457364341093E-3</v>
      </c>
      <c r="I179" s="79">
        <f t="shared" si="23"/>
        <v>51.277609714508188</v>
      </c>
      <c r="J179" s="79">
        <f t="shared" si="30"/>
        <v>0.27760971450818772</v>
      </c>
      <c r="K179" s="79">
        <f t="shared" si="24"/>
        <v>0.98348081735078885</v>
      </c>
      <c r="L179" s="79">
        <f t="shared" si="31"/>
        <v>0.98348081735078885</v>
      </c>
      <c r="M179" s="79">
        <f t="shared" si="25"/>
        <v>-5090.0511966631948</v>
      </c>
      <c r="N179" s="79">
        <f t="shared" si="26"/>
        <v>-0.50900511966631956</v>
      </c>
      <c r="O179" s="79">
        <f t="shared" si="27"/>
        <v>-0.98977038054454369</v>
      </c>
      <c r="P179" s="79">
        <f t="shared" si="28"/>
        <v>0.47944386544250323</v>
      </c>
      <c r="Q179" s="93">
        <f t="shared" si="32"/>
        <v>-0.51032651510204041</v>
      </c>
    </row>
    <row r="180" spans="6:17" x14ac:dyDescent="0.25">
      <c r="F180" s="79">
        <v>176</v>
      </c>
      <c r="G180" s="79">
        <f t="shared" si="29"/>
        <v>3.0717794835100198</v>
      </c>
      <c r="H180" s="79">
        <f t="shared" si="22"/>
        <v>6.8217054263565889E-3</v>
      </c>
      <c r="I180" s="79">
        <f t="shared" si="23"/>
        <v>51.177760402510032</v>
      </c>
      <c r="J180" s="79">
        <f t="shared" si="30"/>
        <v>0.17776040251003167</v>
      </c>
      <c r="K180" s="79">
        <f t="shared" si="24"/>
        <v>0.78635784840826994</v>
      </c>
      <c r="L180" s="79">
        <f t="shared" si="31"/>
        <v>0.78635784840826994</v>
      </c>
      <c r="M180" s="79">
        <f t="shared" si="25"/>
        <v>-5081.7985479120744</v>
      </c>
      <c r="N180" s="79">
        <f t="shared" si="26"/>
        <v>-0.50817985479120753</v>
      </c>
      <c r="O180" s="79">
        <f t="shared" si="27"/>
        <v>-0.9911309019557647</v>
      </c>
      <c r="P180" s="79">
        <f t="shared" si="28"/>
        <v>0.48210216587912608</v>
      </c>
      <c r="Q180" s="93">
        <f t="shared" si="32"/>
        <v>-0.50902873607663857</v>
      </c>
    </row>
    <row r="181" spans="6:17" x14ac:dyDescent="0.25">
      <c r="F181" s="79">
        <v>177</v>
      </c>
      <c r="G181" s="79">
        <f t="shared" si="29"/>
        <v>3.0892327760299634</v>
      </c>
      <c r="H181" s="79">
        <f t="shared" si="22"/>
        <v>6.8604651162790702E-3</v>
      </c>
      <c r="I181" s="79">
        <f t="shared" si="23"/>
        <v>51.100029715618945</v>
      </c>
      <c r="J181" s="79">
        <f t="shared" si="30"/>
        <v>0.10002971561894469</v>
      </c>
      <c r="K181" s="79">
        <f t="shared" si="24"/>
        <v>0.58951931016329207</v>
      </c>
      <c r="L181" s="79">
        <f t="shared" si="31"/>
        <v>0.58951931016329207</v>
      </c>
      <c r="M181" s="79">
        <f t="shared" si="25"/>
        <v>-5075.3752335742611</v>
      </c>
      <c r="N181" s="79">
        <f t="shared" si="26"/>
        <v>-0.50753752335742619</v>
      </c>
      <c r="O181" s="79">
        <f t="shared" si="27"/>
        <v>-0.99218951529294952</v>
      </c>
      <c r="P181" s="79">
        <f t="shared" si="28"/>
        <v>0.48417309908877093</v>
      </c>
      <c r="Q181" s="93">
        <f t="shared" si="32"/>
        <v>-0.50801641620417859</v>
      </c>
    </row>
    <row r="182" spans="6:17" x14ac:dyDescent="0.25">
      <c r="F182" s="79">
        <v>178</v>
      </c>
      <c r="G182" s="79">
        <f t="shared" si="29"/>
        <v>3.1066860685499065</v>
      </c>
      <c r="H182" s="79">
        <f t="shared" si="22"/>
        <v>6.8992248062015506E-3</v>
      </c>
      <c r="I182" s="79">
        <f t="shared" si="23"/>
        <v>51.044470195552528</v>
      </c>
      <c r="J182" s="79">
        <f t="shared" si="30"/>
        <v>4.4470195552527514E-2</v>
      </c>
      <c r="K182" s="79">
        <f t="shared" si="24"/>
        <v>0.3928942279475211</v>
      </c>
      <c r="L182" s="79">
        <f t="shared" si="31"/>
        <v>0.3928942279475211</v>
      </c>
      <c r="M182" s="79">
        <f t="shared" si="25"/>
        <v>-5070.7847079363592</v>
      </c>
      <c r="N182" s="79">
        <f t="shared" si="26"/>
        <v>-0.50707847079363588</v>
      </c>
      <c r="O182" s="79">
        <f t="shared" si="27"/>
        <v>-0.99294589809222034</v>
      </c>
      <c r="P182" s="79">
        <f t="shared" si="28"/>
        <v>0.48565414195832468</v>
      </c>
      <c r="Q182" s="93">
        <f t="shared" si="32"/>
        <v>-0.50729175613389565</v>
      </c>
    </row>
    <row r="183" spans="6:17" x14ac:dyDescent="0.25">
      <c r="F183" s="79">
        <v>179</v>
      </c>
      <c r="G183" s="79">
        <f t="shared" si="29"/>
        <v>3.12413936106985</v>
      </c>
      <c r="H183" s="79">
        <f t="shared" si="22"/>
        <v>6.937984496124032E-3</v>
      </c>
      <c r="I183" s="79">
        <f t="shared" si="23"/>
        <v>51.011119431304962</v>
      </c>
      <c r="J183" s="79">
        <f t="shared" si="30"/>
        <v>1.1119431304962291E-2</v>
      </c>
      <c r="K183" s="79">
        <f t="shared" si="24"/>
        <v>0.19641151278540703</v>
      </c>
      <c r="L183" s="79">
        <f t="shared" si="31"/>
        <v>0.19641151278540703</v>
      </c>
      <c r="M183" s="79">
        <f t="shared" si="25"/>
        <v>-5068.0294188616672</v>
      </c>
      <c r="N183" s="79">
        <f t="shared" si="26"/>
        <v>-0.5068029418861667</v>
      </c>
      <c r="O183" s="79">
        <f t="shared" si="27"/>
        <v>-0.9933998199520494</v>
      </c>
      <c r="P183" s="79">
        <f t="shared" si="28"/>
        <v>0.48654349006518804</v>
      </c>
      <c r="Q183" s="93">
        <f t="shared" si="32"/>
        <v>-0.50685632988686136</v>
      </c>
    </row>
    <row r="184" spans="6:17" x14ac:dyDescent="0.25">
      <c r="F184" s="79">
        <v>180</v>
      </c>
      <c r="G184" s="79">
        <f t="shared" si="29"/>
        <v>3.1415926535897931</v>
      </c>
      <c r="H184" s="79">
        <f t="shared" si="22"/>
        <v>6.9767441860465115E-3</v>
      </c>
      <c r="I184" s="79">
        <f t="shared" si="23"/>
        <v>51</v>
      </c>
      <c r="J184" s="79">
        <f t="shared" si="30"/>
        <v>0</v>
      </c>
      <c r="K184" s="79">
        <f t="shared" si="24"/>
        <v>1.378643718311459E-15</v>
      </c>
      <c r="L184" s="79">
        <f t="shared" si="31"/>
        <v>1.378643718311459E-15</v>
      </c>
      <c r="M184" s="79">
        <f t="shared" si="25"/>
        <v>-5067.1108272775491</v>
      </c>
      <c r="N184" s="79">
        <f t="shared" si="26"/>
        <v>-0.506711082727755</v>
      </c>
      <c r="O184" s="79">
        <f t="shared" si="27"/>
        <v>-0.99355114260344091</v>
      </c>
      <c r="P184" s="79">
        <f t="shared" si="28"/>
        <v>0.48684005987568607</v>
      </c>
      <c r="Q184" s="93">
        <f t="shared" si="32"/>
        <v>-0.50671108272775478</v>
      </c>
    </row>
    <row r="185" spans="6:17" x14ac:dyDescent="0.25">
      <c r="F185" s="79">
        <v>181</v>
      </c>
      <c r="G185" s="79">
        <f t="shared" si="29"/>
        <v>3.1590459461097367</v>
      </c>
      <c r="H185" s="79">
        <f t="shared" si="22"/>
        <v>7.0155038759689928E-3</v>
      </c>
      <c r="I185" s="79">
        <f t="shared" si="23"/>
        <v>51.011119431304962</v>
      </c>
      <c r="J185" s="79">
        <f t="shared" si="30"/>
        <v>1.1119431304962291E-2</v>
      </c>
      <c r="K185" s="79">
        <f t="shared" si="24"/>
        <v>-0.19641151278540922</v>
      </c>
      <c r="L185" s="79">
        <f t="shared" si="31"/>
        <v>0.19641151278540922</v>
      </c>
      <c r="M185" s="79">
        <f t="shared" si="25"/>
        <v>-5068.0294188616672</v>
      </c>
      <c r="N185" s="79">
        <f t="shared" si="26"/>
        <v>-0.5068029418861667</v>
      </c>
      <c r="O185" s="79">
        <f t="shared" si="27"/>
        <v>-0.9933998199520494</v>
      </c>
      <c r="P185" s="79">
        <f t="shared" si="28"/>
        <v>0.48654349006518804</v>
      </c>
      <c r="Q185" s="93">
        <f t="shared" si="32"/>
        <v>-0.50685632988686136</v>
      </c>
    </row>
    <row r="186" spans="6:17" x14ac:dyDescent="0.25">
      <c r="F186" s="79">
        <v>182</v>
      </c>
      <c r="G186" s="79">
        <f t="shared" si="29"/>
        <v>3.1764992386296798</v>
      </c>
      <c r="H186" s="79">
        <f t="shared" si="22"/>
        <v>7.0542635658914733E-3</v>
      </c>
      <c r="I186" s="79">
        <f t="shared" si="23"/>
        <v>51.044470195552528</v>
      </c>
      <c r="J186" s="79">
        <f t="shared" si="30"/>
        <v>4.4470195552527514E-2</v>
      </c>
      <c r="K186" s="79">
        <f t="shared" si="24"/>
        <v>-0.39289422794751833</v>
      </c>
      <c r="L186" s="79">
        <f t="shared" si="31"/>
        <v>0.39289422794751833</v>
      </c>
      <c r="M186" s="79">
        <f t="shared" si="25"/>
        <v>-5070.7847079363582</v>
      </c>
      <c r="N186" s="79">
        <f t="shared" si="26"/>
        <v>-0.50707847079363577</v>
      </c>
      <c r="O186" s="79">
        <f t="shared" si="27"/>
        <v>-0.99294589809222034</v>
      </c>
      <c r="P186" s="79">
        <f t="shared" si="28"/>
        <v>0.48565414195832474</v>
      </c>
      <c r="Q186" s="93">
        <f t="shared" si="32"/>
        <v>-0.50729175613389565</v>
      </c>
    </row>
    <row r="187" spans="6:17" x14ac:dyDescent="0.25">
      <c r="F187" s="79">
        <v>183</v>
      </c>
      <c r="G187" s="79">
        <f t="shared" si="29"/>
        <v>3.1939525311496229</v>
      </c>
      <c r="H187" s="79">
        <f t="shared" si="22"/>
        <v>7.0930232558139537E-3</v>
      </c>
      <c r="I187" s="79">
        <f t="shared" si="23"/>
        <v>51.100029715618945</v>
      </c>
      <c r="J187" s="79">
        <f t="shared" si="30"/>
        <v>0.10002971561894469</v>
      </c>
      <c r="K187" s="79">
        <f t="shared" si="24"/>
        <v>-0.5895193101632894</v>
      </c>
      <c r="L187" s="79">
        <f t="shared" si="31"/>
        <v>0.5895193101632894</v>
      </c>
      <c r="M187" s="79">
        <f t="shared" si="25"/>
        <v>-5075.3752335742602</v>
      </c>
      <c r="N187" s="79">
        <f t="shared" si="26"/>
        <v>-0.50753752335742597</v>
      </c>
      <c r="O187" s="79">
        <f t="shared" si="27"/>
        <v>-0.99218951529294952</v>
      </c>
      <c r="P187" s="79">
        <f t="shared" si="28"/>
        <v>0.48417309908877104</v>
      </c>
      <c r="Q187" s="93">
        <f t="shared" si="32"/>
        <v>-0.50801641620417848</v>
      </c>
    </row>
    <row r="188" spans="6:17" x14ac:dyDescent="0.25">
      <c r="F188" s="79">
        <v>184</v>
      </c>
      <c r="G188" s="79">
        <f t="shared" si="29"/>
        <v>3.2114058236695664</v>
      </c>
      <c r="H188" s="79">
        <f t="shared" si="22"/>
        <v>7.1317829457364342E-3</v>
      </c>
      <c r="I188" s="79">
        <f t="shared" si="23"/>
        <v>51.177760402510032</v>
      </c>
      <c r="J188" s="79">
        <f t="shared" si="30"/>
        <v>0.17776040251003167</v>
      </c>
      <c r="K188" s="79">
        <f t="shared" si="24"/>
        <v>-0.78635784840826684</v>
      </c>
      <c r="L188" s="79">
        <f t="shared" si="31"/>
        <v>0.78635784840826684</v>
      </c>
      <c r="M188" s="79">
        <f t="shared" si="25"/>
        <v>-5081.7985479120744</v>
      </c>
      <c r="N188" s="79">
        <f t="shared" si="26"/>
        <v>-0.50817985479120753</v>
      </c>
      <c r="O188" s="79">
        <f t="shared" si="27"/>
        <v>-0.9911309019557647</v>
      </c>
      <c r="P188" s="79">
        <f t="shared" si="28"/>
        <v>0.48210216587912619</v>
      </c>
      <c r="Q188" s="93">
        <f t="shared" si="32"/>
        <v>-0.50902873607663857</v>
      </c>
    </row>
    <row r="189" spans="6:17" x14ac:dyDescent="0.25">
      <c r="F189" s="79">
        <v>185</v>
      </c>
      <c r="G189" s="79">
        <f t="shared" si="29"/>
        <v>3.2288591161895095</v>
      </c>
      <c r="H189" s="79">
        <f t="shared" si="22"/>
        <v>7.1705426356589146E-3</v>
      </c>
      <c r="I189" s="79">
        <f t="shared" si="23"/>
        <v>51.277609714508188</v>
      </c>
      <c r="J189" s="79">
        <f t="shared" si="30"/>
        <v>0.27760971450818772</v>
      </c>
      <c r="K189" s="79">
        <f t="shared" si="24"/>
        <v>-0.98348081735078607</v>
      </c>
      <c r="L189" s="79">
        <f t="shared" si="31"/>
        <v>0.98348081735078607</v>
      </c>
      <c r="M189" s="79">
        <f t="shared" si="25"/>
        <v>-5090.0511966631948</v>
      </c>
      <c r="N189" s="79">
        <f t="shared" si="26"/>
        <v>-0.50900511966631956</v>
      </c>
      <c r="O189" s="79">
        <f t="shared" si="27"/>
        <v>-0.98977038054454369</v>
      </c>
      <c r="P189" s="79">
        <f t="shared" si="28"/>
        <v>0.47944386544250328</v>
      </c>
      <c r="Q189" s="93">
        <f t="shared" si="32"/>
        <v>-0.51032651510204041</v>
      </c>
    </row>
    <row r="190" spans="6:17" x14ac:dyDescent="0.25">
      <c r="F190" s="79">
        <v>186</v>
      </c>
      <c r="G190" s="79">
        <f t="shared" si="29"/>
        <v>3.246312408709453</v>
      </c>
      <c r="H190" s="79">
        <f t="shared" si="22"/>
        <v>7.2093023255813959E-3</v>
      </c>
      <c r="I190" s="79">
        <f t="shared" si="23"/>
        <v>51.399510239637792</v>
      </c>
      <c r="J190" s="79">
        <f t="shared" si="30"/>
        <v>0.39951023963779164</v>
      </c>
      <c r="K190" s="79">
        <f t="shared" si="24"/>
        <v>-1.1809590378394916</v>
      </c>
      <c r="L190" s="79">
        <f t="shared" si="31"/>
        <v>1.1809590378394916</v>
      </c>
      <c r="M190" s="79">
        <f t="shared" si="25"/>
        <v>-5100.1286918142032</v>
      </c>
      <c r="N190" s="79">
        <f t="shared" si="26"/>
        <v>-0.5100128691814203</v>
      </c>
      <c r="O190" s="79">
        <f t="shared" si="27"/>
        <v>-0.98810836548728775</v>
      </c>
      <c r="P190" s="79">
        <f t="shared" si="28"/>
        <v>0.47620143650850461</v>
      </c>
      <c r="Q190" s="93">
        <f t="shared" si="32"/>
        <v>-0.5119069289787832</v>
      </c>
    </row>
    <row r="191" spans="6:17" x14ac:dyDescent="0.25">
      <c r="F191" s="79">
        <v>187</v>
      </c>
      <c r="G191" s="79">
        <f t="shared" si="29"/>
        <v>3.2637657012293961</v>
      </c>
      <c r="H191" s="79">
        <f t="shared" si="22"/>
        <v>7.2480620155038764E-3</v>
      </c>
      <c r="I191" s="79">
        <f t="shared" si="23"/>
        <v>51.543379801111676</v>
      </c>
      <c r="J191" s="79">
        <f t="shared" si="30"/>
        <v>0.54337980111167639</v>
      </c>
      <c r="K191" s="79">
        <f t="shared" si="24"/>
        <v>-1.3788631361807084</v>
      </c>
      <c r="L191" s="79">
        <f t="shared" si="31"/>
        <v>1.3788631361807084</v>
      </c>
      <c r="M191" s="79">
        <f t="shared" si="25"/>
        <v>-5112.0254764849678</v>
      </c>
      <c r="N191" s="79">
        <f t="shared" si="26"/>
        <v>-0.51120254764849693</v>
      </c>
      <c r="O191" s="79">
        <f t="shared" si="27"/>
        <v>-0.98614536304988376</v>
      </c>
      <c r="P191" s="79">
        <f t="shared" si="28"/>
        <v>0.47237882947732851</v>
      </c>
      <c r="Q191" s="93">
        <f t="shared" si="32"/>
        <v>-0.5137665335725552</v>
      </c>
    </row>
    <row r="192" spans="6:17" x14ac:dyDescent="0.25">
      <c r="F192" s="79">
        <v>188</v>
      </c>
      <c r="G192" s="79">
        <f t="shared" si="29"/>
        <v>3.2812189937493397</v>
      </c>
      <c r="H192" s="79">
        <f t="shared" si="22"/>
        <v>7.2868217054263568E-3</v>
      </c>
      <c r="I192" s="79">
        <f t="shared" si="23"/>
        <v>51.709121585330657</v>
      </c>
      <c r="J192" s="79">
        <f t="shared" si="30"/>
        <v>0.7091215853306565</v>
      </c>
      <c r="K192" s="79">
        <f t="shared" si="24"/>
        <v>-1.5772635019016237</v>
      </c>
      <c r="L192" s="79">
        <f t="shared" si="31"/>
        <v>1.5772635019016237</v>
      </c>
      <c r="M192" s="79">
        <f t="shared" si="25"/>
        <v>-5125.7348819277167</v>
      </c>
      <c r="N192" s="79">
        <f t="shared" si="26"/>
        <v>-0.51257348819277171</v>
      </c>
      <c r="O192" s="79">
        <f t="shared" si="27"/>
        <v>-0.98388197118188991</v>
      </c>
      <c r="P192" s="79">
        <f t="shared" si="28"/>
        <v>0.46798070160681465</v>
      </c>
      <c r="Q192" s="93">
        <f t="shared" si="32"/>
        <v>-0.51590126957507532</v>
      </c>
    </row>
    <row r="193" spans="6:17" x14ac:dyDescent="0.25">
      <c r="F193" s="79">
        <v>189</v>
      </c>
      <c r="G193" s="79">
        <f t="shared" si="29"/>
        <v>3.2986722862692828</v>
      </c>
      <c r="H193" s="79">
        <f t="shared" si="22"/>
        <v>7.3255813953488373E-3</v>
      </c>
      <c r="I193" s="79">
        <f t="shared" si="23"/>
        <v>51.896624291919053</v>
      </c>
      <c r="J193" s="79">
        <f t="shared" si="30"/>
        <v>0.89662429191905346</v>
      </c>
      <c r="K193" s="79">
        <f t="shared" si="24"/>
        <v>-1.7762302436938904</v>
      </c>
      <c r="L193" s="79">
        <f t="shared" si="31"/>
        <v>1.7762302436938904</v>
      </c>
      <c r="M193" s="79">
        <f t="shared" si="25"/>
        <v>-5141.2490766371147</v>
      </c>
      <c r="N193" s="79">
        <f t="shared" si="26"/>
        <v>-0.51412490766371155</v>
      </c>
      <c r="O193" s="79">
        <f t="shared" si="27"/>
        <v>-0.98131887933439566</v>
      </c>
      <c r="P193" s="79">
        <f t="shared" si="28"/>
        <v>0.46301241133829402</v>
      </c>
      <c r="Q193" s="93">
        <f t="shared" si="32"/>
        <v>-0.51830646799610158</v>
      </c>
    </row>
    <row r="194" spans="6:17" x14ac:dyDescent="0.25">
      <c r="F194" s="79">
        <v>190</v>
      </c>
      <c r="G194" s="79">
        <f t="shared" si="29"/>
        <v>3.3161255787892263</v>
      </c>
      <c r="H194" s="79">
        <f t="shared" si="22"/>
        <v>7.3643410852713186E-3</v>
      </c>
      <c r="I194" s="79">
        <f t="shared" si="23"/>
        <v>52.105762305196791</v>
      </c>
      <c r="J194" s="79">
        <f t="shared" si="30"/>
        <v>1.1057623051967909</v>
      </c>
      <c r="K194" s="79">
        <f t="shared" si="24"/>
        <v>-1.9758331432314684</v>
      </c>
      <c r="L194" s="79">
        <f t="shared" si="31"/>
        <v>1.9758331432314684</v>
      </c>
      <c r="M194" s="79">
        <f t="shared" si="25"/>
        <v>-5158.5590075413165</v>
      </c>
      <c r="N194" s="79">
        <f t="shared" si="26"/>
        <v>-0.51585590075413168</v>
      </c>
      <c r="O194" s="79">
        <f t="shared" si="27"/>
        <v>-0.97845686825000655</v>
      </c>
      <c r="P194" s="79">
        <f t="shared" si="28"/>
        <v>0.45748001176815195</v>
      </c>
      <c r="Q194" s="93">
        <f t="shared" si="32"/>
        <v>-0.52097685648185466</v>
      </c>
    </row>
    <row r="195" spans="6:17" x14ac:dyDescent="0.25">
      <c r="F195" s="79">
        <v>191</v>
      </c>
      <c r="G195" s="79">
        <f t="shared" si="29"/>
        <v>3.3335788713091694</v>
      </c>
      <c r="H195" s="79">
        <f t="shared" si="22"/>
        <v>7.403100775193799E-3</v>
      </c>
      <c r="I195" s="79">
        <f t="shared" si="23"/>
        <v>52.336395886409058</v>
      </c>
      <c r="J195" s="79">
        <f t="shared" si="30"/>
        <v>1.3363958864090577</v>
      </c>
      <c r="K195" s="79">
        <f t="shared" si="24"/>
        <v>-2.1761416065549954</v>
      </c>
      <c r="L195" s="79">
        <f t="shared" si="31"/>
        <v>2.1761416065549954</v>
      </c>
      <c r="M195" s="79">
        <f t="shared" si="25"/>
        <v>-5177.6543332434685</v>
      </c>
      <c r="N195" s="79">
        <f t="shared" si="26"/>
        <v>-0.51776543332434688</v>
      </c>
      <c r="O195" s="79">
        <f t="shared" si="27"/>
        <v>-0.97529680972502408</v>
      </c>
      <c r="P195" s="79">
        <f t="shared" si="28"/>
        <v>0.45139024327306421</v>
      </c>
      <c r="Q195" s="93">
        <f t="shared" si="32"/>
        <v>-0.52390656645195988</v>
      </c>
    </row>
    <row r="196" spans="6:17" x14ac:dyDescent="0.25">
      <c r="F196" s="79">
        <v>192</v>
      </c>
      <c r="G196" s="79">
        <f t="shared" si="29"/>
        <v>3.351032163829113</v>
      </c>
      <c r="H196" s="79">
        <f t="shared" ref="H196:H259" si="33">G196/CONVERT(NE*2*PI(),"s","min")</f>
        <v>7.4418604651162804E-3</v>
      </c>
      <c r="I196" s="79">
        <f t="shared" ref="I196:I259" si="34">r_crank*COS(RADIANS(F196))+SQRT(l_rod^2+r_crank^2*SIN(RADIANS(F196))^2)</f>
        <v>52.588371385961501</v>
      </c>
      <c r="J196" s="79">
        <f t="shared" si="30"/>
        <v>1.5883713859615014</v>
      </c>
      <c r="K196" s="79">
        <f t="shared" ref="K196:K259" si="35">CONVERT(r_crank*omega*SIN(omega*H196)+r_crank^2*omega*SIN(2*omega*H196)/(2*SQRT(l_rod^2-r_crank^2*SIN(omega*H196)^2)),"mm","m")</f>
        <v>-2.3772246127141736</v>
      </c>
      <c r="L196" s="79">
        <f t="shared" si="31"/>
        <v>2.3772246127141736</v>
      </c>
      <c r="M196" s="79">
        <f t="shared" ref="M196:M259" si="36">CONVERT(r_crank^2*omega^2*COS(2*omega*H196)/SQRT(l_rod^2-r_crank^2*SIN(omega*H196)^2)+r_crank^4*omega^2*SIN(omega*H196)*SIN(2*omega*H196)*COS(omega*H196)/(2*(l_rod^2-r_crank^2*SIN(omega*H196)^2)^(3/2))+r_crank*omega^2*COS(omega*H196),"mm","m")</f>
        <v>-5198.5233492844654</v>
      </c>
      <c r="N196" s="79">
        <f t="shared" ref="N196:N259" si="37">CONVERT(m_piston*CONVERT(M196,"m","km"),"N","kN")</f>
        <v>-0.51985233492844662</v>
      </c>
      <c r="O196" s="79">
        <f t="shared" ref="O196:O259" si="38">m_piston*r_crank*$C$2^2*COS(G196)*(1/1000^3)</f>
        <v>-0.97183966634388697</v>
      </c>
      <c r="P196" s="79">
        <f t="shared" ref="P196:P259" si="39">m_piston*r_crank*$C$2^2*(r_crank/l_rod)*COS(2*G196)*(1/1000^3)</f>
        <v>0.44475052529788478</v>
      </c>
      <c r="Q196" s="93">
        <f t="shared" si="32"/>
        <v>-0.52708914104600213</v>
      </c>
    </row>
    <row r="197" spans="6:17" x14ac:dyDescent="0.25">
      <c r="F197" s="79">
        <v>193</v>
      </c>
      <c r="G197" s="79">
        <f t="shared" ref="G197:G260" si="40">RADIANS(F197)</f>
        <v>3.3684854563490561</v>
      </c>
      <c r="H197" s="79">
        <f t="shared" si="33"/>
        <v>7.4806201550387599E-3</v>
      </c>
      <c r="I197" s="79">
        <f t="shared" si="34"/>
        <v>52.861521474841531</v>
      </c>
      <c r="J197" s="79">
        <f t="shared" ref="J197:J260" si="41">I197-($C$10)</f>
        <v>1.8615214748415312</v>
      </c>
      <c r="K197" s="79">
        <f t="shared" si="35"/>
        <v>-2.5791506593582207</v>
      </c>
      <c r="L197" s="79">
        <f t="shared" ref="L197:L260" si="42">ABS(K197)</f>
        <v>2.5791506593582207</v>
      </c>
      <c r="M197" s="79">
        <f t="shared" si="36"/>
        <v>-5221.1529054011053</v>
      </c>
      <c r="N197" s="79">
        <f t="shared" si="37"/>
        <v>-0.52211529054011052</v>
      </c>
      <c r="O197" s="79">
        <f t="shared" si="38"/>
        <v>-0.96808649118595924</v>
      </c>
      <c r="P197" s="79">
        <f t="shared" si="39"/>
        <v>0.43756894731619667</v>
      </c>
      <c r="Q197" s="93">
        <f t="shared" ref="Q197:Q260" si="43">SUM(O197:P197)</f>
        <v>-0.53051754386976258</v>
      </c>
    </row>
    <row r="198" spans="6:17" x14ac:dyDescent="0.25">
      <c r="F198" s="79">
        <v>194</v>
      </c>
      <c r="G198" s="79">
        <f t="shared" si="40"/>
        <v>3.3859387488689991</v>
      </c>
      <c r="H198" s="79">
        <f t="shared" si="33"/>
        <v>7.5193798449612404E-3</v>
      </c>
      <c r="I198" s="79">
        <f t="shared" si="34"/>
        <v>53.155665394345732</v>
      </c>
      <c r="J198" s="79">
        <f t="shared" si="41"/>
        <v>2.155665394345732</v>
      </c>
      <c r="K198" s="79">
        <f t="shared" si="35"/>
        <v>-2.781987704963897</v>
      </c>
      <c r="L198" s="79">
        <f t="shared" si="42"/>
        <v>2.781987704963897</v>
      </c>
      <c r="M198" s="79">
        <f t="shared" si="36"/>
        <v>-5245.5283147595865</v>
      </c>
      <c r="N198" s="79">
        <f t="shared" si="37"/>
        <v>-0.52455283147595866</v>
      </c>
      <c r="O198" s="79">
        <f t="shared" si="38"/>
        <v>-0.96403842750475188</v>
      </c>
      <c r="P198" s="79">
        <f t="shared" si="39"/>
        <v>0.429854258974533</v>
      </c>
      <c r="Q198" s="93">
        <f t="shared" si="43"/>
        <v>-0.53418416853021888</v>
      </c>
    </row>
    <row r="199" spans="6:17" x14ac:dyDescent="0.25">
      <c r="F199" s="79">
        <v>195</v>
      </c>
      <c r="G199" s="79">
        <f t="shared" si="40"/>
        <v>3.4033920413889427</v>
      </c>
      <c r="H199" s="79">
        <f t="shared" si="33"/>
        <v>7.5581395348837217E-3</v>
      </c>
      <c r="I199" s="79">
        <f t="shared" si="34"/>
        <v>53.470609223178514</v>
      </c>
      <c r="J199" s="79">
        <f t="shared" si="41"/>
        <v>2.4706092231785135</v>
      </c>
      <c r="K199" s="79">
        <f t="shared" si="35"/>
        <v>-2.985803107389668</v>
      </c>
      <c r="L199" s="79">
        <f t="shared" si="42"/>
        <v>2.985803107389668</v>
      </c>
      <c r="M199" s="79">
        <f t="shared" si="36"/>
        <v>-5271.6332551525884</v>
      </c>
      <c r="N199" s="79">
        <f t="shared" si="37"/>
        <v>-0.52716332551525891</v>
      </c>
      <c r="O199" s="79">
        <f t="shared" si="38"/>
        <v>-0.95969670837967669</v>
      </c>
      <c r="P199" s="79">
        <f t="shared" si="39"/>
        <v>0.4216158594322813</v>
      </c>
      <c r="Q199" s="93">
        <f t="shared" si="43"/>
        <v>-0.53808084894739538</v>
      </c>
    </row>
    <row r="200" spans="6:17" x14ac:dyDescent="0.25">
      <c r="F200" s="79">
        <v>196</v>
      </c>
      <c r="G200" s="79">
        <f t="shared" si="40"/>
        <v>3.4208453339088858</v>
      </c>
      <c r="H200" s="79">
        <f t="shared" si="33"/>
        <v>7.5968992248062013E-3</v>
      </c>
      <c r="I200" s="79">
        <f t="shared" si="34"/>
        <v>53.806146160940486</v>
      </c>
      <c r="J200" s="79">
        <f t="shared" si="41"/>
        <v>2.8061461609404859</v>
      </c>
      <c r="K200" s="79">
        <f t="shared" si="35"/>
        <v>-3.1906635584445207</v>
      </c>
      <c r="L200" s="79">
        <f t="shared" si="42"/>
        <v>3.1906635584445207</v>
      </c>
      <c r="M200" s="79">
        <f t="shared" si="36"/>
        <v>-5299.4496621595272</v>
      </c>
      <c r="N200" s="79">
        <f t="shared" si="37"/>
        <v>-0.52994496621595277</v>
      </c>
      <c r="O200" s="79">
        <f t="shared" si="38"/>
        <v>-0.95506265634043819</v>
      </c>
      <c r="P200" s="79">
        <f t="shared" si="39"/>
        <v>0.41286378591025613</v>
      </c>
      <c r="Q200" s="93">
        <f t="shared" si="43"/>
        <v>-0.54219887043018211</v>
      </c>
    </row>
    <row r="201" spans="6:17" x14ac:dyDescent="0.25">
      <c r="F201" s="79">
        <v>197</v>
      </c>
      <c r="G201" s="79">
        <f t="shared" si="40"/>
        <v>3.4382986264288293</v>
      </c>
      <c r="H201" s="79">
        <f t="shared" si="33"/>
        <v>7.6356589147286826E-3</v>
      </c>
      <c r="I201" s="79">
        <f t="shared" si="34"/>
        <v>54.162056826984852</v>
      </c>
      <c r="J201" s="79">
        <f t="shared" si="41"/>
        <v>3.1620568269848519</v>
      </c>
      <c r="K201" s="79">
        <f t="shared" si="35"/>
        <v>-3.3966350141602222</v>
      </c>
      <c r="L201" s="79">
        <f t="shared" si="42"/>
        <v>3.3966350141602222</v>
      </c>
      <c r="M201" s="79">
        <f t="shared" si="36"/>
        <v>-5328.9576142840833</v>
      </c>
      <c r="N201" s="79">
        <f t="shared" si="37"/>
        <v>-0.53289576142840822</v>
      </c>
      <c r="O201" s="79">
        <f t="shared" si="38"/>
        <v>-0.95013768296417866</v>
      </c>
      <c r="P201" s="79">
        <f t="shared" si="39"/>
        <v>0.40360870146188987</v>
      </c>
      <c r="Q201" s="93">
        <f t="shared" si="43"/>
        <v>-0.54652898150228879</v>
      </c>
    </row>
    <row r="202" spans="6:17" x14ac:dyDescent="0.25">
      <c r="F202" s="79">
        <v>198</v>
      </c>
      <c r="G202" s="79">
        <f t="shared" si="40"/>
        <v>3.4557519189487724</v>
      </c>
      <c r="H202" s="79">
        <f t="shared" si="33"/>
        <v>7.674418604651163E-3</v>
      </c>
      <c r="I202" s="79">
        <f t="shared" si="34"/>
        <v>54.538109573587121</v>
      </c>
      <c r="J202" s="79">
        <f t="shared" si="41"/>
        <v>3.5381095735871213</v>
      </c>
      <c r="K202" s="79">
        <f t="shared" si="35"/>
        <v>-3.6037826204564487</v>
      </c>
      <c r="L202" s="79">
        <f t="shared" si="42"/>
        <v>3.6037826204564487</v>
      </c>
      <c r="M202" s="79">
        <f t="shared" si="36"/>
        <v>-5360.135210101138</v>
      </c>
      <c r="N202" s="79">
        <f t="shared" si="37"/>
        <v>-0.53601352101011379</v>
      </c>
      <c r="O202" s="79">
        <f t="shared" si="38"/>
        <v>-0.94492328844549789</v>
      </c>
      <c r="P202" s="79">
        <f t="shared" si="39"/>
        <v>0.3938618819819471</v>
      </c>
      <c r="Q202" s="93">
        <f t="shared" si="43"/>
        <v>-0.55106140646355084</v>
      </c>
    </row>
    <row r="203" spans="6:17" x14ac:dyDescent="0.25">
      <c r="F203" s="79">
        <v>199</v>
      </c>
      <c r="G203" s="79">
        <f t="shared" si="40"/>
        <v>3.473205211468716</v>
      </c>
      <c r="H203" s="79">
        <f t="shared" si="33"/>
        <v>7.7131782945736443E-3</v>
      </c>
      <c r="I203" s="79">
        <f t="shared" si="34"/>
        <v>54.934060812348569</v>
      </c>
      <c r="J203" s="79">
        <f t="shared" si="41"/>
        <v>3.9340608123485694</v>
      </c>
      <c r="K203" s="79">
        <f t="shared" si="35"/>
        <v>-3.812170633890247</v>
      </c>
      <c r="L203" s="79">
        <f t="shared" si="42"/>
        <v>3.812170633890247</v>
      </c>
      <c r="M203" s="79">
        <f t="shared" si="36"/>
        <v>-5392.9584374671877</v>
      </c>
      <c r="N203" s="79">
        <f t="shared" si="37"/>
        <v>-0.53929584374671879</v>
      </c>
      <c r="O203" s="79">
        <f t="shared" si="38"/>
        <v>-0.9394210611394791</v>
      </c>
      <c r="P203" s="79">
        <f t="shared" si="39"/>
        <v>0.3836352024685809</v>
      </c>
      <c r="Q203" s="93">
        <f t="shared" si="43"/>
        <v>-0.55578585867089814</v>
      </c>
    </row>
    <row r="204" spans="6:17" x14ac:dyDescent="0.25">
      <c r="F204" s="79">
        <v>200</v>
      </c>
      <c r="G204" s="79">
        <f t="shared" si="40"/>
        <v>3.4906585039886591</v>
      </c>
      <c r="H204" s="79">
        <f t="shared" si="33"/>
        <v>7.7519379844961239E-3</v>
      </c>
      <c r="I204" s="79">
        <f t="shared" si="34"/>
        <v>55.34965535273485</v>
      </c>
      <c r="J204" s="79">
        <f t="shared" si="41"/>
        <v>4.3496553527348496</v>
      </c>
      <c r="K204" s="79">
        <f t="shared" si="35"/>
        <v>-4.0218623371834861</v>
      </c>
      <c r="L204" s="79">
        <f t="shared" si="42"/>
        <v>4.0218623371834861</v>
      </c>
      <c r="M204" s="79">
        <f t="shared" si="36"/>
        <v>-5427.4010348743832</v>
      </c>
      <c r="N204" s="79">
        <f t="shared" si="37"/>
        <v>-0.54274010348743829</v>
      </c>
      <c r="O204" s="79">
        <f t="shared" si="38"/>
        <v>-0.93363267707786124</v>
      </c>
      <c r="P204" s="79">
        <f t="shared" si="39"/>
        <v>0.3729411225554799</v>
      </c>
      <c r="Q204" s="93">
        <f t="shared" si="43"/>
        <v>-0.5606915545223814</v>
      </c>
    </row>
    <row r="205" spans="6:17" x14ac:dyDescent="0.25">
      <c r="F205" s="79">
        <v>201</v>
      </c>
      <c r="G205" s="79">
        <f t="shared" si="40"/>
        <v>3.5081117965086026</v>
      </c>
      <c r="H205" s="79">
        <f t="shared" si="33"/>
        <v>7.7906976744186052E-3</v>
      </c>
      <c r="I205" s="79">
        <f t="shared" si="34"/>
        <v>55.784626751641113</v>
      </c>
      <c r="J205" s="79">
        <f t="shared" si="41"/>
        <v>4.7846267516411132</v>
      </c>
      <c r="K205" s="79">
        <f t="shared" si="35"/>
        <v>-4.2329199492259804</v>
      </c>
      <c r="L205" s="79">
        <f t="shared" si="42"/>
        <v>4.2329199492259804</v>
      </c>
      <c r="M205" s="79">
        <f t="shared" si="36"/>
        <v>-5463.4343450588322</v>
      </c>
      <c r="N205" s="79">
        <f t="shared" si="37"/>
        <v>-0.5463434345058833</v>
      </c>
      <c r="O205" s="79">
        <f t="shared" si="38"/>
        <v>-0.92755989945850248</v>
      </c>
      <c r="P205" s="79">
        <f t="shared" si="39"/>
        <v>0.36179267133172077</v>
      </c>
      <c r="Q205" s="93">
        <f t="shared" si="43"/>
        <v>-0.56576722812678171</v>
      </c>
    </row>
    <row r="206" spans="6:17" x14ac:dyDescent="0.25">
      <c r="F206" s="79">
        <v>202</v>
      </c>
      <c r="G206" s="79">
        <f t="shared" si="40"/>
        <v>3.5255650890285457</v>
      </c>
      <c r="H206" s="79">
        <f t="shared" si="33"/>
        <v>7.8294573643410866E-3</v>
      </c>
      <c r="I206" s="79">
        <f t="shared" si="34"/>
        <v>56.238697672869698</v>
      </c>
      <c r="J206" s="79">
        <f t="shared" si="41"/>
        <v>5.2386976728696979</v>
      </c>
      <c r="K206" s="79">
        <f t="shared" si="35"/>
        <v>-4.4454045292566455</v>
      </c>
      <c r="L206" s="79">
        <f t="shared" si="42"/>
        <v>4.4454045292566455</v>
      </c>
      <c r="M206" s="79">
        <f t="shared" si="36"/>
        <v>-5501.0271610092259</v>
      </c>
      <c r="N206" s="79">
        <f t="shared" si="37"/>
        <v>-0.55010271610092265</v>
      </c>
      <c r="O206" s="79">
        <f t="shared" si="38"/>
        <v>-0.92120457810829426</v>
      </c>
      <c r="P206" s="79">
        <f t="shared" si="39"/>
        <v>0.350203431467833</v>
      </c>
      <c r="Q206" s="93">
        <f t="shared" si="43"/>
        <v>-0.5710011466404612</v>
      </c>
    </row>
    <row r="207" spans="6:17" x14ac:dyDescent="0.25">
      <c r="F207" s="79">
        <v>203</v>
      </c>
      <c r="G207" s="79">
        <f t="shared" si="40"/>
        <v>3.5430183815484888</v>
      </c>
      <c r="H207" s="79">
        <f t="shared" si="33"/>
        <v>7.8682170542635661E-3</v>
      </c>
      <c r="I207" s="79">
        <f t="shared" si="34"/>
        <v>56.711580255410063</v>
      </c>
      <c r="J207" s="79">
        <f t="shared" si="41"/>
        <v>5.7115802554100625</v>
      </c>
      <c r="K207" s="79">
        <f t="shared" si="35"/>
        <v>-4.6593758749316843</v>
      </c>
      <c r="L207" s="79">
        <f t="shared" si="42"/>
        <v>4.6593758749316843</v>
      </c>
      <c r="M207" s="79">
        <f t="shared" si="36"/>
        <v>-5540.1455645622782</v>
      </c>
      <c r="N207" s="79">
        <f t="shared" si="37"/>
        <v>-0.55401455645622788</v>
      </c>
      <c r="O207" s="79">
        <f t="shared" si="38"/>
        <v>-0.91456864891968503</v>
      </c>
      <c r="P207" s="79">
        <f t="shared" si="39"/>
        <v>0.33818752266740493</v>
      </c>
      <c r="Q207" s="93">
        <f t="shared" si="43"/>
        <v>-0.57638112625228011</v>
      </c>
    </row>
    <row r="208" spans="6:17" x14ac:dyDescent="0.25">
      <c r="F208" s="79">
        <v>204</v>
      </c>
      <c r="G208" s="79">
        <f t="shared" si="40"/>
        <v>3.5604716740684323</v>
      </c>
      <c r="H208" s="79">
        <f t="shared" si="33"/>
        <v>7.9069767441860474E-3</v>
      </c>
      <c r="I208" s="79">
        <f t="shared" si="34"/>
        <v>57.202976489418646</v>
      </c>
      <c r="J208" s="79">
        <f t="shared" si="41"/>
        <v>6.2029764894186457</v>
      </c>
      <c r="K208" s="79">
        <f t="shared" si="35"/>
        <v>-4.8748924139968253</v>
      </c>
      <c r="L208" s="79">
        <f t="shared" si="42"/>
        <v>4.8748924139968253</v>
      </c>
      <c r="M208" s="79">
        <f t="shared" si="36"/>
        <v>-5580.7527578173067</v>
      </c>
      <c r="N208" s="79">
        <f t="shared" si="37"/>
        <v>-0.55807527578173077</v>
      </c>
      <c r="O208" s="79">
        <f t="shared" si="38"/>
        <v>-0.90765413326098954</v>
      </c>
      <c r="P208" s="79">
        <f t="shared" si="39"/>
        <v>0.32575958446440068</v>
      </c>
      <c r="Q208" s="93">
        <f t="shared" si="43"/>
        <v>-0.58189454879658886</v>
      </c>
    </row>
    <row r="209" spans="6:17" x14ac:dyDescent="0.25">
      <c r="F209" s="79">
        <v>205</v>
      </c>
      <c r="G209" s="79">
        <f t="shared" si="40"/>
        <v>3.5779249665883754</v>
      </c>
      <c r="H209" s="79">
        <f t="shared" si="33"/>
        <v>7.945736434108527E-3</v>
      </c>
      <c r="I209" s="79">
        <f t="shared" si="34"/>
        <v>57.712578598811504</v>
      </c>
      <c r="J209" s="79">
        <f t="shared" si="41"/>
        <v>6.7125785988115041</v>
      </c>
      <c r="K209" s="79">
        <f t="shared" si="35"/>
        <v>-5.0920110892904633</v>
      </c>
      <c r="L209" s="79">
        <f t="shared" si="42"/>
        <v>5.0920110892904633</v>
      </c>
      <c r="M209" s="79">
        <f t="shared" si="36"/>
        <v>-5622.8088876538795</v>
      </c>
      <c r="N209" s="79">
        <f t="shared" si="37"/>
        <v>-0.56228088876538784</v>
      </c>
      <c r="O209" s="79">
        <f t="shared" si="38"/>
        <v>-0.90046313736065964</v>
      </c>
      <c r="P209" s="79">
        <f t="shared" si="39"/>
        <v>0.31293475838714407</v>
      </c>
      <c r="Q209" s="93">
        <f t="shared" si="43"/>
        <v>-0.58752837897351551</v>
      </c>
    </row>
    <row r="210" spans="6:17" x14ac:dyDescent="0.25">
      <c r="F210" s="79">
        <v>206</v>
      </c>
      <c r="G210" s="79">
        <f t="shared" si="40"/>
        <v>3.595378259108319</v>
      </c>
      <c r="H210" s="79">
        <f t="shared" si="33"/>
        <v>7.9844961240310083E-3</v>
      </c>
      <c r="I210" s="79">
        <f t="shared" si="34"/>
        <v>58.240069429403263</v>
      </c>
      <c r="J210" s="79">
        <f t="shared" si="41"/>
        <v>7.2400694294032633</v>
      </c>
      <c r="K210" s="79">
        <f t="shared" si="35"/>
        <v>-5.3107872368170543</v>
      </c>
      <c r="L210" s="79">
        <f t="shared" si="42"/>
        <v>5.3107872368170543</v>
      </c>
      <c r="M210" s="79">
        <f t="shared" si="36"/>
        <v>-5666.2708636939342</v>
      </c>
      <c r="N210" s="79">
        <f t="shared" si="37"/>
        <v>-0.56662708636939341</v>
      </c>
      <c r="O210" s="79">
        <f t="shared" si="38"/>
        <v>-0.89299785166570733</v>
      </c>
      <c r="P210" s="79">
        <f t="shared" si="39"/>
        <v>0.29972866951069665</v>
      </c>
      <c r="Q210" s="93">
        <f t="shared" si="43"/>
        <v>-0.59326918215501068</v>
      </c>
    </row>
    <row r="211" spans="6:17" x14ac:dyDescent="0.25">
      <c r="F211" s="79">
        <v>207</v>
      </c>
      <c r="G211" s="79">
        <f t="shared" si="40"/>
        <v>3.6128315516282621</v>
      </c>
      <c r="H211" s="79">
        <f t="shared" si="33"/>
        <v>8.0232558139534879E-3</v>
      </c>
      <c r="I211" s="79">
        <f t="shared" si="34"/>
        <v>58.785122841550738</v>
      </c>
      <c r="J211" s="79">
        <f t="shared" si="41"/>
        <v>7.7851228415507379</v>
      </c>
      <c r="K211" s="79">
        <f t="shared" si="35"/>
        <v>-5.5312744566440282</v>
      </c>
      <c r="L211" s="79">
        <f t="shared" si="42"/>
        <v>5.5312744566440282</v>
      </c>
      <c r="M211" s="79">
        <f t="shared" si="36"/>
        <v>-5711.0921701134666</v>
      </c>
      <c r="N211" s="79">
        <f t="shared" si="37"/>
        <v>-0.57110921701134665</v>
      </c>
      <c r="O211" s="79">
        <f t="shared" si="38"/>
        <v>-0.88526055017447336</v>
      </c>
      <c r="P211" s="79">
        <f t="shared" si="39"/>
        <v>0.28615740742011297</v>
      </c>
      <c r="Q211" s="93">
        <f t="shared" si="43"/>
        <v>-0.59910314275436038</v>
      </c>
    </row>
    <row r="212" spans="6:17" x14ac:dyDescent="0.25">
      <c r="F212" s="79">
        <v>208</v>
      </c>
      <c r="G212" s="79">
        <f t="shared" si="40"/>
        <v>3.6302848441482056</v>
      </c>
      <c r="H212" s="79">
        <f t="shared" si="33"/>
        <v>8.0620155038759692E-3</v>
      </c>
      <c r="I212" s="79">
        <f t="shared" si="34"/>
        <v>59.347404106290604</v>
      </c>
      <c r="J212" s="79">
        <f t="shared" si="41"/>
        <v>8.3474041062906039</v>
      </c>
      <c r="K212" s="79">
        <f t="shared" si="35"/>
        <v>-5.7535244763930899</v>
      </c>
      <c r="L212" s="79">
        <f t="shared" si="42"/>
        <v>5.7535244763930899</v>
      </c>
      <c r="M212" s="79">
        <f t="shared" si="36"/>
        <v>-5757.2226717790008</v>
      </c>
      <c r="N212" s="79">
        <f t="shared" si="37"/>
        <v>-0.57572226717790009</v>
      </c>
      <c r="O212" s="79">
        <f t="shared" si="38"/>
        <v>-0.87725358974394463</v>
      </c>
      <c r="P212" s="79">
        <f t="shared" si="39"/>
        <v>0.27223750660775703</v>
      </c>
      <c r="Q212" s="93">
        <f t="shared" si="43"/>
        <v>-0.6050160831361876</v>
      </c>
    </row>
    <row r="213" spans="6:17" x14ac:dyDescent="0.25">
      <c r="F213" s="79">
        <v>209</v>
      </c>
      <c r="G213" s="79">
        <f t="shared" si="40"/>
        <v>3.6477381366681487</v>
      </c>
      <c r="H213" s="79">
        <f t="shared" si="33"/>
        <v>8.1007751937984505E-3</v>
      </c>
      <c r="I213" s="79">
        <f t="shared" si="34"/>
        <v>59.926570303994339</v>
      </c>
      <c r="J213" s="79">
        <f t="shared" si="41"/>
        <v>8.9265703039943389</v>
      </c>
      <c r="K213" s="79">
        <f t="shared" si="35"/>
        <v>-5.9775870071160577</v>
      </c>
      <c r="L213" s="79">
        <f t="shared" si="42"/>
        <v>5.9775870071160577</v>
      </c>
      <c r="M213" s="79">
        <f t="shared" si="36"/>
        <v>-5804.6084152605836</v>
      </c>
      <c r="N213" s="79">
        <f t="shared" si="37"/>
        <v>-0.58046084152605837</v>
      </c>
      <c r="O213" s="79">
        <f t="shared" si="38"/>
        <v>-0.8689794093718336</v>
      </c>
      <c r="P213" s="79">
        <f t="shared" si="39"/>
        <v>0.25798592632857309</v>
      </c>
      <c r="Q213" s="93">
        <f t="shared" si="43"/>
        <v>-0.61099348304326051</v>
      </c>
    </row>
    <row r="214" spans="6:17" x14ac:dyDescent="0.25">
      <c r="F214" s="79">
        <v>210</v>
      </c>
      <c r="G214" s="79">
        <f t="shared" si="40"/>
        <v>3.6651914291880923</v>
      </c>
      <c r="H214" s="79">
        <f t="shared" si="33"/>
        <v>8.1395348837209319E-3</v>
      </c>
      <c r="I214" s="79">
        <f t="shared" si="34"/>
        <v>60.522270724601896</v>
      </c>
      <c r="J214" s="79">
        <f t="shared" si="41"/>
        <v>9.5222707246018956</v>
      </c>
      <c r="K214" s="79">
        <f t="shared" si="35"/>
        <v>-6.2035095913689791</v>
      </c>
      <c r="L214" s="79">
        <f t="shared" si="42"/>
        <v>6.2035095913689791</v>
      </c>
      <c r="M214" s="79">
        <f t="shared" si="36"/>
        <v>-5853.1914253563245</v>
      </c>
      <c r="N214" s="79">
        <f t="shared" si="37"/>
        <v>-0.58531914253563255</v>
      </c>
      <c r="O214" s="79">
        <f t="shared" si="38"/>
        <v>-0.86044052945363525</v>
      </c>
      <c r="P214" s="79">
        <f t="shared" si="39"/>
        <v>0.2434200299378429</v>
      </c>
      <c r="Q214" s="93">
        <f t="shared" si="43"/>
        <v>-0.61702049951579241</v>
      </c>
    </row>
    <row r="215" spans="6:17" x14ac:dyDescent="0.25">
      <c r="F215" s="79">
        <v>211</v>
      </c>
      <c r="G215" s="79">
        <f t="shared" si="40"/>
        <v>3.6826447217080354</v>
      </c>
      <c r="H215" s="79">
        <f t="shared" si="33"/>
        <v>8.1782945736434114E-3</v>
      </c>
      <c r="I215" s="79">
        <f t="shared" si="34"/>
        <v>61.134147268536864</v>
      </c>
      <c r="J215" s="79">
        <f t="shared" si="41"/>
        <v>10.134147268536864</v>
      </c>
      <c r="K215" s="79">
        <f t="shared" si="35"/>
        <v>-6.4313374433241197</v>
      </c>
      <c r="L215" s="79">
        <f t="shared" si="42"/>
        <v>6.4313374433241197</v>
      </c>
      <c r="M215" s="79">
        <f t="shared" si="36"/>
        <v>-5902.9094978533712</v>
      </c>
      <c r="N215" s="79">
        <f t="shared" si="37"/>
        <v>-0.59029094978533714</v>
      </c>
      <c r="O215" s="79">
        <f t="shared" si="38"/>
        <v>-0.85163955101489097</v>
      </c>
      <c r="P215" s="79">
        <f t="shared" si="39"/>
        <v>0.22855756373661501</v>
      </c>
      <c r="Q215" s="93">
        <f t="shared" si="43"/>
        <v>-0.62308198727827602</v>
      </c>
    </row>
    <row r="216" spans="6:17" x14ac:dyDescent="0.25">
      <c r="F216" s="79">
        <v>212</v>
      </c>
      <c r="G216" s="79">
        <f t="shared" si="40"/>
        <v>3.7000980142279785</v>
      </c>
      <c r="H216" s="79">
        <f t="shared" si="33"/>
        <v>8.217054263565891E-3</v>
      </c>
      <c r="I216" s="79">
        <f t="shared" si="34"/>
        <v>61.761834847449961</v>
      </c>
      <c r="J216" s="79">
        <f t="shared" si="41"/>
        <v>10.761834847449961</v>
      </c>
      <c r="K216" s="79">
        <f t="shared" si="35"/>
        <v>-6.6611132807896265</v>
      </c>
      <c r="L216" s="79">
        <f t="shared" si="42"/>
        <v>6.6611132807896265</v>
      </c>
      <c r="M216" s="79">
        <f t="shared" si="36"/>
        <v>-5953.6959893466346</v>
      </c>
      <c r="N216" s="79">
        <f t="shared" si="37"/>
        <v>-0.59536959893466346</v>
      </c>
      <c r="O216" s="79">
        <f t="shared" si="38"/>
        <v>-0.84257915491888979</v>
      </c>
      <c r="P216" s="79">
        <f t="shared" si="39"/>
        <v>0.21341663535056782</v>
      </c>
      <c r="Q216" s="93">
        <f t="shared" si="43"/>
        <v>-0.62916251956832192</v>
      </c>
    </row>
    <row r="217" spans="6:17" x14ac:dyDescent="0.25">
      <c r="F217" s="79">
        <v>213</v>
      </c>
      <c r="G217" s="79">
        <f t="shared" si="40"/>
        <v>3.717551306747922</v>
      </c>
      <c r="H217" s="79">
        <f t="shared" si="33"/>
        <v>8.2558139534883723E-3</v>
      </c>
      <c r="I217" s="79">
        <f t="shared" si="34"/>
        <v>62.404961783983211</v>
      </c>
      <c r="J217" s="79">
        <f t="shared" si="41"/>
        <v>11.404961783983211</v>
      </c>
      <c r="K217" s="79">
        <f t="shared" si="35"/>
        <v>-6.8928771490403014</v>
      </c>
      <c r="L217" s="79">
        <f t="shared" si="42"/>
        <v>6.8928771490403014</v>
      </c>
      <c r="M217" s="79">
        <f t="shared" si="36"/>
        <v>-6005.4796050394871</v>
      </c>
      <c r="N217" s="79">
        <f t="shared" si="37"/>
        <v>-0.60054796050394876</v>
      </c>
      <c r="O217" s="79">
        <f t="shared" si="38"/>
        <v>-0.83326210105005283</v>
      </c>
      <c r="P217" s="79">
        <f t="shared" si="39"/>
        <v>0.19801569166865812</v>
      </c>
      <c r="Q217" s="93">
        <f t="shared" si="43"/>
        <v>-0.63524640938139476</v>
      </c>
    </row>
    <row r="218" spans="6:17" x14ac:dyDescent="0.25">
      <c r="F218" s="79">
        <v>214</v>
      </c>
      <c r="G218" s="79">
        <f t="shared" si="40"/>
        <v>3.7350045992678651</v>
      </c>
      <c r="H218" s="79">
        <f t="shared" si="33"/>
        <v>8.2945736434108536E-3</v>
      </c>
      <c r="I218" s="79">
        <f t="shared" si="34"/>
        <v>63.063150209795914</v>
      </c>
      <c r="J218" s="79">
        <f t="shared" si="41"/>
        <v>12.063150209795914</v>
      </c>
      <c r="K218" s="79">
        <f t="shared" si="35"/>
        <v>-7.1266662364010429</v>
      </c>
      <c r="L218" s="79">
        <f t="shared" si="42"/>
        <v>7.1266662364010429</v>
      </c>
      <c r="M218" s="79">
        <f t="shared" si="36"/>
        <v>-6058.1841855597813</v>
      </c>
      <c r="N218" s="79">
        <f t="shared" si="37"/>
        <v>-0.60581841855597818</v>
      </c>
      <c r="O218" s="79">
        <f t="shared" si="38"/>
        <v>-0.82369122747324497</v>
      </c>
      <c r="P218" s="79">
        <f t="shared" si="39"/>
        <v>0.18237349636842959</v>
      </c>
      <c r="Q218" s="93">
        <f t="shared" si="43"/>
        <v>-0.64131773110481538</v>
      </c>
    </row>
    <row r="219" spans="6:17" x14ac:dyDescent="0.25">
      <c r="F219" s="79">
        <v>215</v>
      </c>
      <c r="G219" s="79">
        <f t="shared" si="40"/>
        <v>3.7524578917878086</v>
      </c>
      <c r="H219" s="79">
        <f t="shared" si="33"/>
        <v>8.3333333333333332E-3</v>
      </c>
      <c r="I219" s="79">
        <f t="shared" si="34"/>
        <v>63.736016461141702</v>
      </c>
      <c r="J219" s="79">
        <f t="shared" si="41"/>
        <v>12.736016461141702</v>
      </c>
      <c r="K219" s="79">
        <f t="shared" si="35"/>
        <v>-7.3625146815665943</v>
      </c>
      <c r="L219" s="79">
        <f t="shared" si="42"/>
        <v>7.3625146815665943</v>
      </c>
      <c r="M219" s="79">
        <f t="shared" si="36"/>
        <v>-6111.7284939394167</v>
      </c>
      <c r="N219" s="79">
        <f t="shared" si="37"/>
        <v>-0.61117284939394168</v>
      </c>
      <c r="O219" s="79">
        <f t="shared" si="38"/>
        <v>-0.81386944956927221</v>
      </c>
      <c r="P219" s="79">
        <f t="shared" si="39"/>
        <v>0.16650910705535926</v>
      </c>
      <c r="Q219" s="93">
        <f t="shared" si="43"/>
        <v>-0.64736034251391295</v>
      </c>
    </row>
    <row r="220" spans="6:17" x14ac:dyDescent="0.25">
      <c r="F220" s="79">
        <v>216</v>
      </c>
      <c r="G220" s="79">
        <f t="shared" si="40"/>
        <v>3.7699111843077517</v>
      </c>
      <c r="H220" s="79">
        <f t="shared" si="33"/>
        <v>8.3720930232558145E-3</v>
      </c>
      <c r="I220" s="79">
        <f t="shared" si="34"/>
        <v>64.423171471336303</v>
      </c>
      <c r="J220" s="79">
        <f t="shared" si="41"/>
        <v>13.423171471336303</v>
      </c>
      <c r="K220" s="79">
        <f t="shared" si="35"/>
        <v>-7.6004533726881869</v>
      </c>
      <c r="L220" s="79">
        <f t="shared" si="42"/>
        <v>7.6004533726881869</v>
      </c>
      <c r="M220" s="79">
        <f t="shared" si="36"/>
        <v>-6166.0260040258709</v>
      </c>
      <c r="N220" s="79">
        <f t="shared" si="37"/>
        <v>-0.61660260040258708</v>
      </c>
      <c r="O220" s="79">
        <f t="shared" si="38"/>
        <v>-0.80379975914683077</v>
      </c>
      <c r="P220" s="79">
        <f t="shared" si="39"/>
        <v>0.1504418520441041</v>
      </c>
      <c r="Q220" s="93">
        <f t="shared" si="43"/>
        <v>-0.65335790710272668</v>
      </c>
    </row>
    <row r="221" spans="6:17" x14ac:dyDescent="0.25">
      <c r="F221" s="79">
        <v>217</v>
      </c>
      <c r="G221" s="79">
        <f t="shared" si="40"/>
        <v>3.7873644768276953</v>
      </c>
      <c r="H221" s="79">
        <f t="shared" si="33"/>
        <v>8.4108527131782958E-3</v>
      </c>
      <c r="I221" s="79">
        <f t="shared" si="34"/>
        <v>65.124221159505851</v>
      </c>
      <c r="J221" s="79">
        <f t="shared" si="41"/>
        <v>14.124221159505851</v>
      </c>
      <c r="K221" s="79">
        <f t="shared" si="35"/>
        <v>-7.8405097383090379</v>
      </c>
      <c r="L221" s="79">
        <f t="shared" si="42"/>
        <v>7.8405097383090379</v>
      </c>
      <c r="M221" s="79">
        <f t="shared" si="36"/>
        <v>-6220.9846917190052</v>
      </c>
      <c r="N221" s="79">
        <f t="shared" si="37"/>
        <v>-0.62209846917190059</v>
      </c>
      <c r="O221" s="79">
        <f t="shared" si="38"/>
        <v>-0.79348522353116957</v>
      </c>
      <c r="P221" s="79">
        <f t="shared" si="39"/>
        <v>0.13419130680992358</v>
      </c>
      <c r="Q221" s="93">
        <f t="shared" si="43"/>
        <v>-0.65929391672124593</v>
      </c>
    </row>
    <row r="222" spans="6:17" x14ac:dyDescent="0.25">
      <c r="F222" s="79">
        <v>218</v>
      </c>
      <c r="G222" s="79">
        <f t="shared" si="40"/>
        <v>3.8048177693476384</v>
      </c>
      <c r="H222" s="79">
        <f t="shared" si="33"/>
        <v>8.4496124031007754E-3</v>
      </c>
      <c r="I222" s="79">
        <f t="shared" si="34"/>
        <v>65.838766815055351</v>
      </c>
      <c r="J222" s="79">
        <f t="shared" si="41"/>
        <v>14.838766815055351</v>
      </c>
      <c r="K222" s="79">
        <f t="shared" si="35"/>
        <v>-8.082707530287415</v>
      </c>
      <c r="L222" s="79">
        <f t="shared" si="42"/>
        <v>8.082707530287415</v>
      </c>
      <c r="M222" s="79">
        <f t="shared" si="36"/>
        <v>-6276.5068305551204</v>
      </c>
      <c r="N222" s="79">
        <f t="shared" si="37"/>
        <v>-0.62765068305551197</v>
      </c>
      <c r="O222" s="79">
        <f t="shared" si="38"/>
        <v>-0.78292898462975724</v>
      </c>
      <c r="P222" s="79">
        <f t="shared" si="39"/>
        <v>0.11777727013898182</v>
      </c>
      <c r="Q222" s="93">
        <f t="shared" si="43"/>
        <v>-0.66515171449077548</v>
      </c>
    </row>
    <row r="223" spans="6:17" x14ac:dyDescent="0.25">
      <c r="F223" s="79">
        <v>219</v>
      </c>
      <c r="G223" s="79">
        <f t="shared" si="40"/>
        <v>3.8222710618675819</v>
      </c>
      <c r="H223" s="79">
        <f t="shared" si="33"/>
        <v>8.4883720930232567E-3</v>
      </c>
      <c r="I223" s="79">
        <f t="shared" si="34"/>
        <v>66.566405477347487</v>
      </c>
      <c r="J223" s="79">
        <f t="shared" si="41"/>
        <v>15.566405477347487</v>
      </c>
      <c r="K223" s="79">
        <f t="shared" si="35"/>
        <v>-8.3270665989074413</v>
      </c>
      <c r="L223" s="79">
        <f t="shared" si="42"/>
        <v>8.3270665989074413</v>
      </c>
      <c r="M223" s="79">
        <f t="shared" si="36"/>
        <v>-6332.4887932917909</v>
      </c>
      <c r="N223" s="79">
        <f t="shared" si="37"/>
        <v>-0.63324887932917906</v>
      </c>
      <c r="O223" s="79">
        <f t="shared" si="38"/>
        <v>-0.77213425797522295</v>
      </c>
      <c r="P223" s="79">
        <f t="shared" si="39"/>
        <v>0.10121974000657294</v>
      </c>
      <c r="Q223" s="93">
        <f t="shared" si="43"/>
        <v>-0.67091451796864998</v>
      </c>
    </row>
    <row r="224" spans="6:17" x14ac:dyDescent="0.25">
      <c r="F224" s="79">
        <v>220</v>
      </c>
      <c r="G224" s="79">
        <f t="shared" si="40"/>
        <v>3.839724354387525</v>
      </c>
      <c r="H224" s="79">
        <f t="shared" si="33"/>
        <v>8.5271317829457363E-3</v>
      </c>
      <c r="I224" s="79">
        <f t="shared" si="34"/>
        <v>67.306730310130078</v>
      </c>
      <c r="J224" s="79">
        <f t="shared" si="41"/>
        <v>16.306730310130078</v>
      </c>
      <c r="K224" s="79">
        <f t="shared" si="35"/>
        <v>-8.5736026604440845</v>
      </c>
      <c r="L224" s="79">
        <f t="shared" si="42"/>
        <v>8.5736026604440845</v>
      </c>
      <c r="M224" s="79">
        <f t="shared" si="36"/>
        <v>-6388.8208612800217</v>
      </c>
      <c r="N224" s="79">
        <f t="shared" si="37"/>
        <v>-0.63888208612800212</v>
      </c>
      <c r="O224" s="79">
        <f t="shared" si="38"/>
        <v>-0.76110433174587722</v>
      </c>
      <c r="P224" s="79">
        <f t="shared" si="39"/>
        <v>8.4538889212672191E-2</v>
      </c>
      <c r="Q224" s="93">
        <f t="shared" si="43"/>
        <v>-0.67656544253320505</v>
      </c>
    </row>
    <row r="225" spans="6:17" x14ac:dyDescent="0.25">
      <c r="F225" s="79">
        <v>221</v>
      </c>
      <c r="G225" s="79">
        <f t="shared" si="40"/>
        <v>3.8571776469074681</v>
      </c>
      <c r="H225" s="79">
        <f t="shared" si="33"/>
        <v>8.5658914728682176E-3</v>
      </c>
      <c r="I225" s="79">
        <f t="shared" si="34"/>
        <v>68.059330970299698</v>
      </c>
      <c r="J225" s="79">
        <f t="shared" si="41"/>
        <v>17.059330970299698</v>
      </c>
      <c r="K225" s="79">
        <f t="shared" si="35"/>
        <v>-8.8223270575214858</v>
      </c>
      <c r="L225" s="79">
        <f t="shared" si="42"/>
        <v>8.8223270575214858</v>
      </c>
      <c r="M225" s="79">
        <f t="shared" si="36"/>
        <v>-6445.3870435438703</v>
      </c>
      <c r="N225" s="79">
        <f t="shared" si="37"/>
        <v>-0.64453870435438709</v>
      </c>
      <c r="O225" s="79">
        <f t="shared" si="38"/>
        <v>-0.74984256576409858</v>
      </c>
      <c r="P225" s="79">
        <f t="shared" si="39"/>
        <v>6.7755040804483399E-2</v>
      </c>
      <c r="Q225" s="93">
        <f t="shared" si="43"/>
        <v>-0.68208752495961522</v>
      </c>
    </row>
    <row r="226" spans="6:17" x14ac:dyDescent="0.25">
      <c r="F226" s="79">
        <v>222</v>
      </c>
      <c r="G226" s="79">
        <f t="shared" si="40"/>
        <v>3.8746309394274117</v>
      </c>
      <c r="H226" s="79">
        <f t="shared" si="33"/>
        <v>8.6046511627906989E-3</v>
      </c>
      <c r="I226" s="79">
        <f t="shared" si="34"/>
        <v>68.82379397063491</v>
      </c>
      <c r="J226" s="79">
        <f t="shared" si="41"/>
        <v>17.82379397063491</v>
      </c>
      <c r="K226" s="79">
        <f t="shared" si="35"/>
        <v>-9.0732465126796242</v>
      </c>
      <c r="L226" s="79">
        <f t="shared" si="42"/>
        <v>9.0732465126796242</v>
      </c>
      <c r="M226" s="79">
        <f t="shared" si="36"/>
        <v>-6502.0649076194613</v>
      </c>
      <c r="N226" s="79">
        <f t="shared" si="37"/>
        <v>-0.65020649076194614</v>
      </c>
      <c r="O226" s="79">
        <f t="shared" si="38"/>
        <v>-0.73835239047289969</v>
      </c>
      <c r="P226" s="79">
        <f t="shared" si="39"/>
        <v>5.088864331593787E-2</v>
      </c>
      <c r="Q226" s="93">
        <f t="shared" si="43"/>
        <v>-0.68746374715696179</v>
      </c>
    </row>
    <row r="227" spans="6:17" x14ac:dyDescent="0.25">
      <c r="F227" s="79">
        <v>223</v>
      </c>
      <c r="G227" s="79">
        <f t="shared" si="40"/>
        <v>3.8920842319473548</v>
      </c>
      <c r="H227" s="79">
        <f t="shared" si="33"/>
        <v>8.6434108527131785E-3</v>
      </c>
      <c r="I227" s="79">
        <f t="shared" si="34"/>
        <v>69.599703036178084</v>
      </c>
      <c r="J227" s="79">
        <f t="shared" si="41"/>
        <v>18.599703036178084</v>
      </c>
      <c r="K227" s="79">
        <f t="shared" si="35"/>
        <v>-9.3263628756474901</v>
      </c>
      <c r="L227" s="79">
        <f t="shared" si="42"/>
        <v>9.3263628756474901</v>
      </c>
      <c r="M227" s="79">
        <f t="shared" si="36"/>
        <v>-6558.7254243343505</v>
      </c>
      <c r="N227" s="79">
        <f t="shared" si="37"/>
        <v>-0.65587254243343518</v>
      </c>
      <c r="O227" s="79">
        <f t="shared" si="38"/>
        <v>-0.72663730589098297</v>
      </c>
      <c r="P227" s="79">
        <f t="shared" si="39"/>
        <v>3.3960245854306882E-2</v>
      </c>
      <c r="Q227" s="93">
        <f t="shared" si="43"/>
        <v>-0.69267706003667606</v>
      </c>
    </row>
    <row r="228" spans="6:17" x14ac:dyDescent="0.25">
      <c r="F228" s="79">
        <v>224</v>
      </c>
      <c r="G228" s="79">
        <f t="shared" si="40"/>
        <v>3.9095375244672983</v>
      </c>
      <c r="H228" s="79">
        <f t="shared" si="33"/>
        <v>8.6821705426356598E-3</v>
      </c>
      <c r="I228" s="79">
        <f t="shared" si="34"/>
        <v>70.386639453989147</v>
      </c>
      <c r="J228" s="79">
        <f t="shared" si="41"/>
        <v>19.386639453989147</v>
      </c>
      <c r="K228" s="79">
        <f t="shared" si="35"/>
        <v>-9.5816728649070839</v>
      </c>
      <c r="L228" s="79">
        <f t="shared" si="42"/>
        <v>9.5816728649070839</v>
      </c>
      <c r="M228" s="79">
        <f t="shared" si="36"/>
        <v>-6615.2328288316603</v>
      </c>
      <c r="N228" s="79">
        <f t="shared" si="37"/>
        <v>-0.66152328288316609</v>
      </c>
      <c r="O228" s="79">
        <f t="shared" si="38"/>
        <v>-0.71470088054659786</v>
      </c>
      <c r="P228" s="79">
        <f t="shared" si="39"/>
        <v>1.6990473064276836E-2</v>
      </c>
      <c r="Q228" s="93">
        <f t="shared" si="43"/>
        <v>-0.69771040748232105</v>
      </c>
    </row>
    <row r="229" spans="6:17" x14ac:dyDescent="0.25">
      <c r="F229" s="79">
        <v>225</v>
      </c>
      <c r="G229" s="79">
        <f t="shared" si="40"/>
        <v>3.9269908169872414</v>
      </c>
      <c r="H229" s="79">
        <f t="shared" si="33"/>
        <v>8.7209302325581394E-3</v>
      </c>
      <c r="I229" s="79">
        <f t="shared" si="34"/>
        <v>71.184182416034972</v>
      </c>
      <c r="J229" s="79">
        <f t="shared" si="41"/>
        <v>20.184182416034972</v>
      </c>
      <c r="K229" s="79">
        <f t="shared" si="35"/>
        <v>-9.8391678042243917</v>
      </c>
      <c r="L229" s="79">
        <f t="shared" si="42"/>
        <v>9.8391678042243917</v>
      </c>
      <c r="M229" s="79">
        <f t="shared" si="36"/>
        <v>-6671.4445002595348</v>
      </c>
      <c r="N229" s="79">
        <f t="shared" si="37"/>
        <v>-0.66714445002595357</v>
      </c>
      <c r="O229" s="79">
        <f t="shared" si="38"/>
        <v>-0.70254675039053571</v>
      </c>
      <c r="P229" s="79">
        <f t="shared" si="39"/>
        <v>1.4911283678607921E-16</v>
      </c>
      <c r="Q229" s="93">
        <f t="shared" si="43"/>
        <v>-0.7025467503905356</v>
      </c>
    </row>
    <row r="230" spans="6:17" x14ac:dyDescent="0.25">
      <c r="F230" s="79">
        <v>226</v>
      </c>
      <c r="G230" s="79">
        <f t="shared" si="40"/>
        <v>3.9444441095071849</v>
      </c>
      <c r="H230" s="79">
        <f t="shared" si="33"/>
        <v>8.7596899224806207E-3</v>
      </c>
      <c r="I230" s="79">
        <f t="shared" si="34"/>
        <v>71.991909355019374</v>
      </c>
      <c r="J230" s="79">
        <f t="shared" si="41"/>
        <v>20.991909355019374</v>
      </c>
      <c r="K230" s="79">
        <f t="shared" si="35"/>
        <v>-10.098833354919677</v>
      </c>
      <c r="L230" s="79">
        <f t="shared" si="42"/>
        <v>10.098833354919677</v>
      </c>
      <c r="M230" s="79">
        <f t="shared" si="36"/>
        <v>-6727.2108626525896</v>
      </c>
      <c r="N230" s="79">
        <f t="shared" si="37"/>
        <v>-0.67272108626525895</v>
      </c>
      <c r="O230" s="79">
        <f t="shared" si="38"/>
        <v>-0.69017861768858102</v>
      </c>
      <c r="P230" s="79">
        <f t="shared" si="39"/>
        <v>-1.6990473064276972E-2</v>
      </c>
      <c r="Q230" s="93">
        <f t="shared" si="43"/>
        <v>-0.70716909075285794</v>
      </c>
    </row>
    <row r="231" spans="6:17" x14ac:dyDescent="0.25">
      <c r="F231" s="79">
        <v>227</v>
      </c>
      <c r="G231" s="79">
        <f t="shared" si="40"/>
        <v>3.961897402027128</v>
      </c>
      <c r="H231" s="79">
        <f t="shared" si="33"/>
        <v>8.7984496124031003E-3</v>
      </c>
      <c r="I231" s="79">
        <f t="shared" si="34"/>
        <v>72.809396272994789</v>
      </c>
      <c r="J231" s="79">
        <f t="shared" si="41"/>
        <v>21.809396272994789</v>
      </c>
      <c r="K231" s="79">
        <f t="shared" si="35"/>
        <v>-10.360649244748741</v>
      </c>
      <c r="L231" s="79">
        <f t="shared" si="42"/>
        <v>10.360649244748741</v>
      </c>
      <c r="M231" s="79">
        <f t="shared" si="36"/>
        <v>-6782.375309625394</v>
      </c>
      <c r="N231" s="79">
        <f t="shared" si="37"/>
        <v>-0.67823753096253925</v>
      </c>
      <c r="O231" s="79">
        <f t="shared" si="38"/>
        <v>-0.67760024989376832</v>
      </c>
      <c r="P231" s="79">
        <f t="shared" si="39"/>
        <v>-3.3960245854306591E-2</v>
      </c>
      <c r="Q231" s="93">
        <f t="shared" si="43"/>
        <v>-0.71156049574807489</v>
      </c>
    </row>
    <row r="232" spans="6:17" x14ac:dyDescent="0.25">
      <c r="F232" s="79">
        <v>228</v>
      </c>
      <c r="G232" s="79">
        <f t="shared" si="40"/>
        <v>3.9793506945470716</v>
      </c>
      <c r="H232" s="79">
        <f t="shared" si="33"/>
        <v>8.8372093023255816E-3</v>
      </c>
      <c r="I232" s="79">
        <f t="shared" si="34"/>
        <v>73.636218062633787</v>
      </c>
      <c r="J232" s="79">
        <f t="shared" si="41"/>
        <v>22.636218062633787</v>
      </c>
      <c r="K232" s="79">
        <f t="shared" si="35"/>
        <v>-10.624588994370344</v>
      </c>
      <c r="L232" s="79">
        <f t="shared" si="42"/>
        <v>10.624588994370344</v>
      </c>
      <c r="M232" s="79">
        <f t="shared" si="36"/>
        <v>-6836.7741555758848</v>
      </c>
      <c r="N232" s="79">
        <f t="shared" si="37"/>
        <v>-0.68367741555758843</v>
      </c>
      <c r="O232" s="79">
        <f t="shared" si="38"/>
        <v>-0.66481547849877676</v>
      </c>
      <c r="P232" s="79">
        <f t="shared" si="39"/>
        <v>-5.0888643315938009E-2</v>
      </c>
      <c r="Q232" s="93">
        <f t="shared" si="43"/>
        <v>-0.71570412181471477</v>
      </c>
    </row>
    <row r="233" spans="6:17" x14ac:dyDescent="0.25">
      <c r="F233" s="79">
        <v>229</v>
      </c>
      <c r="G233" s="79">
        <f t="shared" si="40"/>
        <v>3.9968039870670147</v>
      </c>
      <c r="H233" s="79">
        <f t="shared" si="33"/>
        <v>8.8759689922480629E-3</v>
      </c>
      <c r="I233" s="79">
        <f t="shared" si="34"/>
        <v>74.471948821070086</v>
      </c>
      <c r="J233" s="79">
        <f t="shared" si="41"/>
        <v>23.471948821070086</v>
      </c>
      <c r="K233" s="79">
        <f t="shared" si="35"/>
        <v>-10.890619642480406</v>
      </c>
      <c r="L233" s="79">
        <f t="shared" si="42"/>
        <v>10.890619642480406</v>
      </c>
      <c r="M233" s="79">
        <f t="shared" si="36"/>
        <v>-6890.2366161558357</v>
      </c>
      <c r="N233" s="79">
        <f t="shared" si="37"/>
        <v>-0.68902366161558359</v>
      </c>
      <c r="O233" s="79">
        <f t="shared" si="38"/>
        <v>-0.65182819786882251</v>
      </c>
      <c r="P233" s="79">
        <f t="shared" si="39"/>
        <v>-6.7755040804483108E-2</v>
      </c>
      <c r="Q233" s="93">
        <f t="shared" si="43"/>
        <v>-0.71958323867330565</v>
      </c>
    </row>
    <row r="234" spans="6:17" x14ac:dyDescent="0.25">
      <c r="F234" s="79">
        <v>230</v>
      </c>
      <c r="G234" s="79">
        <f t="shared" si="40"/>
        <v>4.0142572795869578</v>
      </c>
      <c r="H234" s="79">
        <f t="shared" si="33"/>
        <v>8.9147286821705425E-3</v>
      </c>
      <c r="I234" s="79">
        <f t="shared" si="34"/>
        <v>75.316162156250641</v>
      </c>
      <c r="J234" s="79">
        <f t="shared" si="41"/>
        <v>24.316162156250641</v>
      </c>
      <c r="K234" s="79">
        <f t="shared" si="35"/>
        <v>-11.158701470801599</v>
      </c>
      <c r="L234" s="79">
        <f t="shared" si="42"/>
        <v>11.158701470801599</v>
      </c>
      <c r="M234" s="79">
        <f t="shared" si="36"/>
        <v>-6942.5848208029975</v>
      </c>
      <c r="N234" s="79">
        <f t="shared" si="37"/>
        <v>-0.69425848208029972</v>
      </c>
      <c r="O234" s="79">
        <f t="shared" si="38"/>
        <v>-0.63864236405539587</v>
      </c>
      <c r="P234" s="79">
        <f t="shared" si="39"/>
        <v>-8.4538889212671914E-2</v>
      </c>
      <c r="Q234" s="93">
        <f t="shared" si="43"/>
        <v>-0.72318125326806781</v>
      </c>
    </row>
    <row r="235" spans="6:17" x14ac:dyDescent="0.25">
      <c r="F235" s="79">
        <v>231</v>
      </c>
      <c r="G235" s="79">
        <f t="shared" si="40"/>
        <v>4.0317105721069009</v>
      </c>
      <c r="H235" s="79">
        <f t="shared" si="33"/>
        <v>8.9534883720930221E-3</v>
      </c>
      <c r="I235" s="79">
        <f t="shared" si="34"/>
        <v>76.168431485769062</v>
      </c>
      <c r="J235" s="79">
        <f t="shared" si="41"/>
        <v>25.168431485769062</v>
      </c>
      <c r="K235" s="79">
        <f t="shared" si="35"/>
        <v>-11.428787730225384</v>
      </c>
      <c r="L235" s="79">
        <f t="shared" si="42"/>
        <v>11.428787730225384</v>
      </c>
      <c r="M235" s="79">
        <f t="shared" si="36"/>
        <v>-6993.6338601418529</v>
      </c>
      <c r="N235" s="79">
        <f t="shared" si="37"/>
        <v>-0.69936338601418524</v>
      </c>
      <c r="O235" s="79">
        <f t="shared" si="38"/>
        <v>-0.6252619935912106</v>
      </c>
      <c r="P235" s="79">
        <f t="shared" si="39"/>
        <v>-0.10121974000657266</v>
      </c>
      <c r="Q235" s="93">
        <f t="shared" si="43"/>
        <v>-0.72648173359778323</v>
      </c>
    </row>
    <row r="236" spans="6:17" x14ac:dyDescent="0.25">
      <c r="F236" s="79">
        <v>232</v>
      </c>
      <c r="G236" s="79">
        <f t="shared" si="40"/>
        <v>4.0491638646268449</v>
      </c>
      <c r="H236" s="79">
        <f t="shared" si="33"/>
        <v>8.9922480620155051E-3</v>
      </c>
      <c r="I236" s="79">
        <f t="shared" si="34"/>
        <v>77.028330328175727</v>
      </c>
      <c r="J236" s="79">
        <f t="shared" si="41"/>
        <v>26.028330328175727</v>
      </c>
      <c r="K236" s="79">
        <f t="shared" si="35"/>
        <v>-11.700824369512135</v>
      </c>
      <c r="L236" s="79">
        <f t="shared" si="42"/>
        <v>11.700824369512135</v>
      </c>
      <c r="M236" s="79">
        <f t="shared" si="36"/>
        <v>-7043.1918710440177</v>
      </c>
      <c r="N236" s="79">
        <f t="shared" si="37"/>
        <v>-0.70431918710440167</v>
      </c>
      <c r="O236" s="79">
        <f t="shared" si="38"/>
        <v>-0.61169116226672771</v>
      </c>
      <c r="P236" s="79">
        <f t="shared" si="39"/>
        <v>-0.11777727013898193</v>
      </c>
      <c r="Q236" s="93">
        <f t="shared" si="43"/>
        <v>-0.72946843240570969</v>
      </c>
    </row>
    <row r="237" spans="6:17" x14ac:dyDescent="0.25">
      <c r="F237" s="79">
        <v>233</v>
      </c>
      <c r="G237" s="79">
        <f t="shared" si="40"/>
        <v>4.066617157146788</v>
      </c>
      <c r="H237" s="79">
        <f t="shared" si="33"/>
        <v>9.0310077519379847E-3</v>
      </c>
      <c r="I237" s="79">
        <f t="shared" si="34"/>
        <v>77.895432586785347</v>
      </c>
      <c r="J237" s="79">
        <f t="shared" si="41"/>
        <v>26.895432586785347</v>
      </c>
      <c r="K237" s="79">
        <f t="shared" si="35"/>
        <v>-11.974749768062376</v>
      </c>
      <c r="L237" s="79">
        <f t="shared" si="42"/>
        <v>11.974749768062376</v>
      </c>
      <c r="M237" s="79">
        <f t="shared" si="36"/>
        <v>-7091.0601620916377</v>
      </c>
      <c r="N237" s="79">
        <f t="shared" si="37"/>
        <v>-0.70910601620916358</v>
      </c>
      <c r="O237" s="79">
        <f t="shared" si="38"/>
        <v>-0.59793400388863371</v>
      </c>
      <c r="P237" s="79">
        <f t="shared" si="39"/>
        <v>-0.13419130680992372</v>
      </c>
      <c r="Q237" s="93">
        <f t="shared" si="43"/>
        <v>-0.73212531069855746</v>
      </c>
    </row>
    <row r="238" spans="6:17" x14ac:dyDescent="0.25">
      <c r="F238" s="79">
        <v>234</v>
      </c>
      <c r="G238" s="79">
        <f t="shared" si="40"/>
        <v>4.0840704496667311</v>
      </c>
      <c r="H238" s="79">
        <f t="shared" si="33"/>
        <v>9.069767441860466E-3</v>
      </c>
      <c r="I238" s="79">
        <f t="shared" si="34"/>
        <v>78.769312826023963</v>
      </c>
      <c r="J238" s="79">
        <f t="shared" si="41"/>
        <v>27.769312826023963</v>
      </c>
      <c r="K238" s="79">
        <f t="shared" si="35"/>
        <v>-12.250494474377248</v>
      </c>
      <c r="L238" s="79">
        <f t="shared" si="42"/>
        <v>12.250494474377248</v>
      </c>
      <c r="M238" s="79">
        <f t="shared" si="36"/>
        <v>-7137.0333821047216</v>
      </c>
      <c r="N238" s="79">
        <f t="shared" si="37"/>
        <v>-0.71370333821047216</v>
      </c>
      <c r="O238" s="79">
        <f t="shared" si="38"/>
        <v>-0.58399470902063866</v>
      </c>
      <c r="P238" s="79">
        <f t="shared" si="39"/>
        <v>-0.15044185204410382</v>
      </c>
      <c r="Q238" s="93">
        <f t="shared" si="43"/>
        <v>-0.73443656106474253</v>
      </c>
    </row>
    <row r="239" spans="6:17" x14ac:dyDescent="0.25">
      <c r="F239" s="79">
        <v>235</v>
      </c>
      <c r="G239" s="79">
        <f t="shared" si="40"/>
        <v>4.1015237421866741</v>
      </c>
      <c r="H239" s="79">
        <f t="shared" si="33"/>
        <v>9.1085271317829456E-3</v>
      </c>
      <c r="I239" s="79">
        <f t="shared" si="34"/>
        <v>79.649546540376235</v>
      </c>
      <c r="J239" s="79">
        <f t="shared" si="41"/>
        <v>28.649546540376235</v>
      </c>
      <c r="K239" s="79">
        <f t="shared" si="35"/>
        <v>-12.527980951926708</v>
      </c>
      <c r="L239" s="79">
        <f t="shared" si="42"/>
        <v>12.527980951926708</v>
      </c>
      <c r="M239" s="79">
        <f t="shared" si="36"/>
        <v>-7180.8997342728308</v>
      </c>
      <c r="N239" s="79">
        <f t="shared" si="37"/>
        <v>-0.7180899734272832</v>
      </c>
      <c r="O239" s="79">
        <f t="shared" si="38"/>
        <v>-0.56987752370699196</v>
      </c>
      <c r="P239" s="79">
        <f t="shared" si="39"/>
        <v>-0.16650910705535896</v>
      </c>
      <c r="Q239" s="93">
        <f t="shared" si="43"/>
        <v>-0.73638663076235089</v>
      </c>
    </row>
    <row r="240" spans="6:17" x14ac:dyDescent="0.25">
      <c r="F240" s="79">
        <v>236</v>
      </c>
      <c r="G240" s="79">
        <f t="shared" si="40"/>
        <v>4.1189770347066181</v>
      </c>
      <c r="H240" s="79">
        <f t="shared" si="33"/>
        <v>9.1472868217054269E-3</v>
      </c>
      <c r="I240" s="79">
        <f t="shared" si="34"/>
        <v>80.535710416012833</v>
      </c>
      <c r="J240" s="79">
        <f t="shared" si="41"/>
        <v>29.535710416012833</v>
      </c>
      <c r="K240" s="79">
        <f t="shared" si="35"/>
        <v>-12.807123334240064</v>
      </c>
      <c r="L240" s="79">
        <f t="shared" si="42"/>
        <v>12.807123334240064</v>
      </c>
      <c r="M240" s="79">
        <f t="shared" si="36"/>
        <v>-7222.4412382704759</v>
      </c>
      <c r="N240" s="79">
        <f t="shared" si="37"/>
        <v>-0.72224412382704772</v>
      </c>
      <c r="O240" s="79">
        <f t="shared" si="38"/>
        <v>-0.55558674817909592</v>
      </c>
      <c r="P240" s="79">
        <f t="shared" si="39"/>
        <v>-0.1823734963684297</v>
      </c>
      <c r="Q240" s="93">
        <f t="shared" si="43"/>
        <v>-0.73796024454752562</v>
      </c>
    </row>
    <row r="241" spans="6:17" x14ac:dyDescent="0.25">
      <c r="F241" s="79">
        <v>237</v>
      </c>
      <c r="G241" s="79">
        <f t="shared" si="40"/>
        <v>4.1364303272265612</v>
      </c>
      <c r="H241" s="79">
        <f t="shared" si="33"/>
        <v>9.1860465116279082E-3</v>
      </c>
      <c r="I241" s="79">
        <f t="shared" si="34"/>
        <v>81.427382585191651</v>
      </c>
      <c r="J241" s="79">
        <f t="shared" si="41"/>
        <v>30.427382585191651</v>
      </c>
      <c r="K241" s="79">
        <f t="shared" si="35"/>
        <v>-13.087827191121317</v>
      </c>
      <c r="L241" s="79">
        <f t="shared" si="42"/>
        <v>13.087827191121317</v>
      </c>
      <c r="M241" s="79">
        <f t="shared" si="36"/>
        <v>-7261.4340425311821</v>
      </c>
      <c r="N241" s="79">
        <f t="shared" si="37"/>
        <v>-0.7261434042531183</v>
      </c>
      <c r="O241" s="79">
        <f t="shared" si="38"/>
        <v>-0.54112673554561563</v>
      </c>
      <c r="P241" s="79">
        <f t="shared" si="39"/>
        <v>-0.19801569166865823</v>
      </c>
      <c r="Q241" s="93">
        <f t="shared" si="43"/>
        <v>-0.73914242721427392</v>
      </c>
    </row>
    <row r="242" spans="6:17" x14ac:dyDescent="0.25">
      <c r="F242" s="79">
        <v>238</v>
      </c>
      <c r="G242" s="79">
        <f t="shared" si="40"/>
        <v>4.1538836197465043</v>
      </c>
      <c r="H242" s="79">
        <f t="shared" si="33"/>
        <v>9.2248062015503878E-3</v>
      </c>
      <c r="I242" s="79">
        <f t="shared" si="34"/>
        <v>82.324142873541575</v>
      </c>
      <c r="J242" s="79">
        <f t="shared" si="41"/>
        <v>31.324142873541575</v>
      </c>
      <c r="K242" s="79">
        <f t="shared" si="35"/>
        <v>-13.369989307971926</v>
      </c>
      <c r="L242" s="79">
        <f t="shared" si="42"/>
        <v>13.369989307971926</v>
      </c>
      <c r="M242" s="79">
        <f t="shared" si="36"/>
        <v>-7297.6487886056611</v>
      </c>
      <c r="N242" s="79">
        <f t="shared" si="37"/>
        <v>-0.72976487886056618</v>
      </c>
      <c r="O242" s="79">
        <f t="shared" si="38"/>
        <v>-0.52650189046647555</v>
      </c>
      <c r="P242" s="79">
        <f t="shared" si="39"/>
        <v>-0.21341663535056757</v>
      </c>
      <c r="Q242" s="93">
        <f t="shared" si="43"/>
        <v>-0.73991852581704309</v>
      </c>
    </row>
    <row r="243" spans="6:17" x14ac:dyDescent="0.25">
      <c r="F243" s="79">
        <v>239</v>
      </c>
      <c r="G243" s="79">
        <f t="shared" si="40"/>
        <v>4.1713369122664474</v>
      </c>
      <c r="H243" s="79">
        <f t="shared" si="33"/>
        <v>9.2635658914728674E-3</v>
      </c>
      <c r="I243" s="79">
        <f t="shared" si="34"/>
        <v>83.225573040347541</v>
      </c>
      <c r="J243" s="79">
        <f t="shared" si="41"/>
        <v>32.225573040347541</v>
      </c>
      <c r="K243" s="79">
        <f t="shared" si="35"/>
        <v>-13.653497480272046</v>
      </c>
      <c r="L243" s="79">
        <f t="shared" si="42"/>
        <v>13.653497480272046</v>
      </c>
      <c r="M243" s="79">
        <f t="shared" si="36"/>
        <v>-7330.8510292330302</v>
      </c>
      <c r="N243" s="79">
        <f t="shared" si="37"/>
        <v>-0.73308510292330298</v>
      </c>
      <c r="O243" s="79">
        <f t="shared" si="38"/>
        <v>-0.51171666781116121</v>
      </c>
      <c r="P243" s="79">
        <f t="shared" si="39"/>
        <v>-0.22855756373661476</v>
      </c>
      <c r="Q243" s="93">
        <f t="shared" si="43"/>
        <v>-0.74027423154777594</v>
      </c>
    </row>
    <row r="244" spans="6:17" x14ac:dyDescent="0.25">
      <c r="F244" s="79">
        <v>240</v>
      </c>
      <c r="G244" s="79">
        <f t="shared" si="40"/>
        <v>4.1887902047863905</v>
      </c>
      <c r="H244" s="79">
        <f t="shared" si="33"/>
        <v>9.3023255813953487E-3</v>
      </c>
      <c r="I244" s="79">
        <f t="shared" si="34"/>
        <v>84.131257011966824</v>
      </c>
      <c r="J244" s="79">
        <f t="shared" si="41"/>
        <v>33.131257011966824</v>
      </c>
      <c r="K244" s="79">
        <f t="shared" si="35"/>
        <v>-13.938230325328481</v>
      </c>
      <c r="L244" s="79">
        <f t="shared" si="42"/>
        <v>13.938230325328481</v>
      </c>
      <c r="M244" s="79">
        <f t="shared" si="36"/>
        <v>-7360.8017014102161</v>
      </c>
      <c r="N244" s="79">
        <f t="shared" si="37"/>
        <v>-0.73608017014102167</v>
      </c>
      <c r="O244" s="79">
        <f t="shared" si="38"/>
        <v>-0.4967755713017209</v>
      </c>
      <c r="P244" s="79">
        <f t="shared" si="39"/>
        <v>-0.24342002993784265</v>
      </c>
      <c r="Q244" s="93">
        <f t="shared" si="43"/>
        <v>-0.74019560123956352</v>
      </c>
    </row>
    <row r="245" spans="6:17" x14ac:dyDescent="0.25">
      <c r="F245" s="79">
        <v>241</v>
      </c>
      <c r="G245" s="79">
        <f t="shared" si="40"/>
        <v>4.2062434973063345</v>
      </c>
      <c r="H245" s="79">
        <f t="shared" si="33"/>
        <v>9.34108527131783E-3</v>
      </c>
      <c r="I245" s="79">
        <f t="shared" si="34"/>
        <v>85.040781108514096</v>
      </c>
      <c r="J245" s="79">
        <f t="shared" si="41"/>
        <v>34.040781108514096</v>
      </c>
      <c r="K245" s="79">
        <f t="shared" si="35"/>
        <v>-14.224057113439578</v>
      </c>
      <c r="L245" s="79">
        <f t="shared" si="42"/>
        <v>14.224057113439578</v>
      </c>
      <c r="M245" s="79">
        <f t="shared" si="36"/>
        <v>-7387.2576553527424</v>
      </c>
      <c r="N245" s="79">
        <f t="shared" si="37"/>
        <v>-0.73872576553527425</v>
      </c>
      <c r="O245" s="79">
        <f t="shared" si="38"/>
        <v>-0.48168315214088825</v>
      </c>
      <c r="P245" s="79">
        <f t="shared" si="39"/>
        <v>-0.2579859263285732</v>
      </c>
      <c r="Q245" s="93">
        <f t="shared" si="43"/>
        <v>-0.73966907846946151</v>
      </c>
    </row>
    <row r="246" spans="6:17" x14ac:dyDescent="0.25">
      <c r="F246" s="79">
        <v>242</v>
      </c>
      <c r="G246" s="79">
        <f t="shared" si="40"/>
        <v>4.2236967898262776</v>
      </c>
      <c r="H246" s="79">
        <f t="shared" si="33"/>
        <v>9.3798449612403113E-3</v>
      </c>
      <c r="I246" s="79">
        <f t="shared" si="34"/>
        <v>85.953734263958779</v>
      </c>
      <c r="J246" s="79">
        <f t="shared" si="41"/>
        <v>34.953734263958779</v>
      </c>
      <c r="K246" s="79">
        <f t="shared" si="35"/>
        <v>-14.510837620653716</v>
      </c>
      <c r="L246" s="79">
        <f t="shared" si="42"/>
        <v>14.510837620653716</v>
      </c>
      <c r="M246" s="79">
        <f t="shared" si="36"/>
        <v>-7409.9722398013491</v>
      </c>
      <c r="N246" s="79">
        <f t="shared" si="37"/>
        <v>-0.74099722398013479</v>
      </c>
      <c r="O246" s="79">
        <f t="shared" si="38"/>
        <v>-0.46644400762574478</v>
      </c>
      <c r="P246" s="79">
        <f t="shared" si="39"/>
        <v>-0.27223750660775714</v>
      </c>
      <c r="Q246" s="93">
        <f t="shared" si="43"/>
        <v>-0.73868151423350192</v>
      </c>
    </row>
    <row r="247" spans="6:17" x14ac:dyDescent="0.25">
      <c r="F247" s="79">
        <v>243</v>
      </c>
      <c r="G247" s="79">
        <f t="shared" si="40"/>
        <v>4.2411500823462207</v>
      </c>
      <c r="H247" s="79">
        <f t="shared" si="33"/>
        <v>9.4186046511627909E-3</v>
      </c>
      <c r="I247" s="79">
        <f t="shared" si="34"/>
        <v>86.869708239785069</v>
      </c>
      <c r="J247" s="79">
        <f t="shared" si="41"/>
        <v>35.869708239785069</v>
      </c>
      <c r="K247" s="79">
        <f t="shared" si="35"/>
        <v>-14.798422005306525</v>
      </c>
      <c r="L247" s="79">
        <f t="shared" si="42"/>
        <v>14.798422005306525</v>
      </c>
      <c r="M247" s="79">
        <f t="shared" si="36"/>
        <v>-7428.6959436444949</v>
      </c>
      <c r="N247" s="79">
        <f t="shared" si="37"/>
        <v>-0.74286959436444955</v>
      </c>
      <c r="O247" s="79">
        <f t="shared" si="38"/>
        <v>-0.451062779747334</v>
      </c>
      <c r="P247" s="79">
        <f t="shared" si="39"/>
        <v>-0.28615740742011275</v>
      </c>
      <c r="Q247" s="93">
        <f t="shared" si="43"/>
        <v>-0.73722018716744675</v>
      </c>
    </row>
    <row r="248" spans="6:17" x14ac:dyDescent="0.25">
      <c r="F248" s="79">
        <v>244</v>
      </c>
      <c r="G248" s="79">
        <f t="shared" si="40"/>
        <v>4.2586033748661638</v>
      </c>
      <c r="H248" s="79">
        <f t="shared" si="33"/>
        <v>9.4573643410852705E-3</v>
      </c>
      <c r="I248" s="79">
        <f t="shared" si="34"/>
        <v>87.788297832366169</v>
      </c>
      <c r="J248" s="79">
        <f t="shared" si="41"/>
        <v>36.788297832366169</v>
      </c>
      <c r="K248" s="79">
        <f t="shared" si="35"/>
        <v>-15.086650710510353</v>
      </c>
      <c r="L248" s="79">
        <f t="shared" si="42"/>
        <v>15.086650710510353</v>
      </c>
      <c r="M248" s="79">
        <f t="shared" si="36"/>
        <v>-7443.1770932995678</v>
      </c>
      <c r="N248" s="79">
        <f t="shared" si="37"/>
        <v>-0.74431770932995667</v>
      </c>
      <c r="O248" s="79">
        <f t="shared" si="38"/>
        <v>-0.43554415377666894</v>
      </c>
      <c r="P248" s="79">
        <f t="shared" si="39"/>
        <v>-0.29972866951069643</v>
      </c>
      <c r="Q248" s="93">
        <f t="shared" si="43"/>
        <v>-0.73527282328736532</v>
      </c>
    </row>
    <row r="249" spans="6:17" x14ac:dyDescent="0.25">
      <c r="F249" s="79">
        <v>245</v>
      </c>
      <c r="G249" s="79">
        <f t="shared" si="40"/>
        <v>4.2760566673861078</v>
      </c>
      <c r="H249" s="79">
        <f t="shared" si="33"/>
        <v>9.4961240310077535E-3</v>
      </c>
      <c r="I249" s="79">
        <f t="shared" si="34"/>
        <v>88.709101074209272</v>
      </c>
      <c r="J249" s="79">
        <f t="shared" si="41"/>
        <v>37.709101074209272</v>
      </c>
      <c r="K249" s="79">
        <f t="shared" si="35"/>
        <v>-15.375354394737505</v>
      </c>
      <c r="L249" s="79">
        <f t="shared" si="42"/>
        <v>15.375354394737505</v>
      </c>
      <c r="M249" s="79">
        <f t="shared" si="36"/>
        <v>-7453.1626047292821</v>
      </c>
      <c r="N249" s="79">
        <f t="shared" si="37"/>
        <v>-0.74531626047292832</v>
      </c>
      <c r="O249" s="79">
        <f t="shared" si="38"/>
        <v>-0.41989285683755173</v>
      </c>
      <c r="P249" s="79">
        <f t="shared" si="39"/>
        <v>-0.31293475838714419</v>
      </c>
      <c r="Q249" s="93">
        <f t="shared" si="43"/>
        <v>-0.73282761522469597</v>
      </c>
    </row>
    <row r="250" spans="6:17" x14ac:dyDescent="0.25">
      <c r="F250" s="79">
        <v>246</v>
      </c>
      <c r="G250" s="79">
        <f t="shared" si="40"/>
        <v>4.2935099599060509</v>
      </c>
      <c r="H250" s="79">
        <f t="shared" si="33"/>
        <v>9.5348837209302331E-3</v>
      </c>
      <c r="I250" s="79">
        <f t="shared" si="34"/>
        <v>89.631719429226479</v>
      </c>
      <c r="J250" s="79">
        <f t="shared" si="41"/>
        <v>38.631719429226479</v>
      </c>
      <c r="K250" s="79">
        <f t="shared" si="35"/>
        <v>-15.664353892583266</v>
      </c>
      <c r="L250" s="79">
        <f t="shared" si="42"/>
        <v>15.664353892583266</v>
      </c>
      <c r="M250" s="79">
        <f t="shared" si="36"/>
        <v>-7458.3987883687769</v>
      </c>
      <c r="N250" s="79">
        <f t="shared" si="37"/>
        <v>-0.74583987883687775</v>
      </c>
      <c r="O250" s="79">
        <f t="shared" si="38"/>
        <v>-0.40411365646664915</v>
      </c>
      <c r="P250" s="79">
        <f t="shared" si="39"/>
        <v>-0.32575958446440079</v>
      </c>
      <c r="Q250" s="93">
        <f t="shared" si="43"/>
        <v>-0.72987324093104999</v>
      </c>
    </row>
    <row r="251" spans="6:17" x14ac:dyDescent="0.25">
      <c r="F251" s="79">
        <v>247</v>
      </c>
      <c r="G251" s="79">
        <f t="shared" si="40"/>
        <v>4.310963252425994</v>
      </c>
      <c r="H251" s="79">
        <f t="shared" si="33"/>
        <v>9.5736434108527144E-3</v>
      </c>
      <c r="I251" s="79">
        <f t="shared" si="34"/>
        <v>90.555757982189917</v>
      </c>
      <c r="J251" s="79">
        <f t="shared" si="41"/>
        <v>39.555757982189917</v>
      </c>
      <c r="K251" s="79">
        <f t="shared" si="35"/>
        <v>-15.953460207716251</v>
      </c>
      <c r="L251" s="79">
        <f t="shared" si="42"/>
        <v>15.953460207716251</v>
      </c>
      <c r="M251" s="79">
        <f t="shared" si="36"/>
        <v>-7458.6322046097339</v>
      </c>
      <c r="N251" s="79">
        <f t="shared" si="37"/>
        <v>-0.74586322046097353</v>
      </c>
      <c r="O251" s="79">
        <f t="shared" si="38"/>
        <v>-0.38821135916124988</v>
      </c>
      <c r="P251" s="79">
        <f t="shared" si="39"/>
        <v>-0.33818752266740465</v>
      </c>
      <c r="Q251" s="93">
        <f t="shared" si="43"/>
        <v>-0.72639888182865453</v>
      </c>
    </row>
    <row r="252" spans="6:17" x14ac:dyDescent="0.25">
      <c r="F252" s="79">
        <v>248</v>
      </c>
      <c r="G252" s="79">
        <f t="shared" si="40"/>
        <v>4.3284165449459371</v>
      </c>
      <c r="H252" s="79">
        <f t="shared" si="33"/>
        <v>9.612403100775194E-3</v>
      </c>
      <c r="I252" s="79">
        <f t="shared" si="34"/>
        <v>91.480825622525046</v>
      </c>
      <c r="J252" s="79">
        <f t="shared" si="41"/>
        <v>40.480825622525046</v>
      </c>
      <c r="K252" s="79">
        <f t="shared" si="35"/>
        <v>-16.24247453991924</v>
      </c>
      <c r="L252" s="79">
        <f t="shared" si="42"/>
        <v>16.24247453991924</v>
      </c>
      <c r="M252" s="79">
        <f t="shared" si="36"/>
        <v>-7453.6105668368564</v>
      </c>
      <c r="N252" s="79">
        <f t="shared" si="37"/>
        <v>-0.74536105668368569</v>
      </c>
      <c r="O252" s="79">
        <f t="shared" si="38"/>
        <v>-0.37219080891516226</v>
      </c>
      <c r="P252" s="79">
        <f t="shared" si="39"/>
        <v>-0.35020343146783284</v>
      </c>
      <c r="Q252" s="93">
        <f t="shared" si="43"/>
        <v>-0.72239424038299505</v>
      </c>
    </row>
    <row r="253" spans="6:17" x14ac:dyDescent="0.25">
      <c r="F253" s="79">
        <v>249</v>
      </c>
      <c r="G253" s="79">
        <f t="shared" si="40"/>
        <v>4.3458698374658802</v>
      </c>
      <c r="H253" s="79">
        <f t="shared" si="33"/>
        <v>9.6511627906976736E-3</v>
      </c>
      <c r="I253" s="79">
        <f t="shared" si="34"/>
        <v>92.406535222597043</v>
      </c>
      <c r="J253" s="79">
        <f t="shared" si="41"/>
        <v>41.406535222597043</v>
      </c>
      <c r="K253" s="79">
        <f t="shared" si="35"/>
        <v>-16.531188347994842</v>
      </c>
      <c r="L253" s="79">
        <f t="shared" si="42"/>
        <v>16.531188347994842</v>
      </c>
      <c r="M253" s="79">
        <f t="shared" si="36"/>
        <v>-7443.0836883478114</v>
      </c>
      <c r="N253" s="79">
        <f t="shared" si="37"/>
        <v>-0.74430836883478102</v>
      </c>
      <c r="O253" s="79">
        <f t="shared" si="38"/>
        <v>-0.35605688574318578</v>
      </c>
      <c r="P253" s="79">
        <f t="shared" si="39"/>
        <v>-0.36179267133172055</v>
      </c>
      <c r="Q253" s="93">
        <f t="shared" si="43"/>
        <v>-0.71784955707490639</v>
      </c>
    </row>
    <row r="254" spans="6:17" x14ac:dyDescent="0.25">
      <c r="F254" s="79">
        <v>250</v>
      </c>
      <c r="G254" s="79">
        <f t="shared" si="40"/>
        <v>4.3633231299858242</v>
      </c>
      <c r="H254" s="79">
        <f t="shared" si="33"/>
        <v>9.6899224806201566E-3</v>
      </c>
      <c r="I254" s="79">
        <f t="shared" si="34"/>
        <v>93.332503810640887</v>
      </c>
      <c r="J254" s="79">
        <f t="shared" si="41"/>
        <v>42.332503810640887</v>
      </c>
      <c r="K254" s="79">
        <f t="shared" si="35"/>
        <v>-16.819383450155026</v>
      </c>
      <c r="L254" s="79">
        <f t="shared" si="42"/>
        <v>16.819383450155026</v>
      </c>
      <c r="M254" s="79">
        <f t="shared" si="36"/>
        <v>-7426.8044688193786</v>
      </c>
      <c r="N254" s="79">
        <f t="shared" si="37"/>
        <v>-0.74268044688193791</v>
      </c>
      <c r="O254" s="79">
        <f t="shared" si="38"/>
        <v>-0.33981450419461062</v>
      </c>
      <c r="P254" s="79">
        <f t="shared" si="39"/>
        <v>-0.37294112255548001</v>
      </c>
      <c r="Q254" s="93">
        <f t="shared" si="43"/>
        <v>-0.71275562675009063</v>
      </c>
    </row>
    <row r="255" spans="6:17" x14ac:dyDescent="0.25">
      <c r="F255" s="79">
        <v>251</v>
      </c>
      <c r="G255" s="79">
        <f t="shared" si="40"/>
        <v>4.3807764225057673</v>
      </c>
      <c r="H255" s="79">
        <f t="shared" si="33"/>
        <v>9.7286821705426362E-3</v>
      </c>
      <c r="I255" s="79">
        <f t="shared" si="34"/>
        <v>94.258352738482884</v>
      </c>
      <c r="J255" s="79">
        <f t="shared" si="41"/>
        <v>43.258352738482884</v>
      </c>
      <c r="K255" s="79">
        <f t="shared" si="35"/>
        <v>-17.106832163332381</v>
      </c>
      <c r="L255" s="79">
        <f t="shared" si="42"/>
        <v>17.106832163332381</v>
      </c>
      <c r="M255" s="79">
        <f t="shared" si="36"/>
        <v>-7404.5299153196247</v>
      </c>
      <c r="N255" s="79">
        <f t="shared" si="37"/>
        <v>-0.74045299153196242</v>
      </c>
      <c r="O255" s="79">
        <f t="shared" si="38"/>
        <v>-0.32346861185620157</v>
      </c>
      <c r="P255" s="79">
        <f t="shared" si="39"/>
        <v>-0.38363520246858107</v>
      </c>
      <c r="Q255" s="93">
        <f t="shared" si="43"/>
        <v>-0.70710381432478264</v>
      </c>
    </row>
    <row r="256" spans="6:17" x14ac:dyDescent="0.25">
      <c r="F256" s="79">
        <v>252</v>
      </c>
      <c r="G256" s="79">
        <f t="shared" si="40"/>
        <v>4.3982297150257104</v>
      </c>
      <c r="H256" s="79">
        <f t="shared" si="33"/>
        <v>9.7674418604651158E-3</v>
      </c>
      <c r="I256" s="79">
        <f t="shared" si="34"/>
        <v>95.183707844197286</v>
      </c>
      <c r="J256" s="79">
        <f t="shared" si="41"/>
        <v>44.183707844197286</v>
      </c>
      <c r="K256" s="79">
        <f t="shared" si="35"/>
        <v>-17.393297482644929</v>
      </c>
      <c r="L256" s="79">
        <f t="shared" si="42"/>
        <v>17.393297482644929</v>
      </c>
      <c r="M256" s="79">
        <f t="shared" si="36"/>
        <v>-7376.0221922197834</v>
      </c>
      <c r="N256" s="79">
        <f t="shared" si="37"/>
        <v>-0.73760221922197833</v>
      </c>
      <c r="O256" s="79">
        <f t="shared" si="38"/>
        <v>-0.30702418784511026</v>
      </c>
      <c r="P256" s="79">
        <f t="shared" si="39"/>
        <v>-0.39386188198194694</v>
      </c>
      <c r="Q256" s="93">
        <f t="shared" si="43"/>
        <v>-0.70088606982705715</v>
      </c>
    </row>
    <row r="257" spans="6:17" x14ac:dyDescent="0.25">
      <c r="F257" s="79">
        <v>253</v>
      </c>
      <c r="G257" s="79">
        <f t="shared" si="40"/>
        <v>4.4156830075456535</v>
      </c>
      <c r="H257" s="79">
        <f t="shared" si="33"/>
        <v>9.8062015503875971E-3</v>
      </c>
      <c r="I257" s="79">
        <f t="shared" si="34"/>
        <v>96.108199609836049</v>
      </c>
      <c r="J257" s="79">
        <f t="shared" si="41"/>
        <v>45.108199609836049</v>
      </c>
      <c r="K257" s="79">
        <f t="shared" si="35"/>
        <v>-17.678533302014984</v>
      </c>
      <c r="L257" s="79">
        <f t="shared" si="42"/>
        <v>17.678533302014984</v>
      </c>
      <c r="M257" s="79">
        <f t="shared" si="36"/>
        <v>-7341.0496937413573</v>
      </c>
      <c r="N257" s="79">
        <f t="shared" si="37"/>
        <v>-0.73410496937413583</v>
      </c>
      <c r="O257" s="79">
        <f t="shared" si="38"/>
        <v>-0.29048624129219131</v>
      </c>
      <c r="P257" s="79">
        <f t="shared" si="39"/>
        <v>-0.40360870146188976</v>
      </c>
      <c r="Q257" s="93">
        <f t="shared" si="43"/>
        <v>-0.69409494275408101</v>
      </c>
    </row>
    <row r="258" spans="6:17" x14ac:dyDescent="0.25">
      <c r="F258" s="79">
        <v>254</v>
      </c>
      <c r="G258" s="79">
        <f t="shared" si="40"/>
        <v>4.4331363000655974</v>
      </c>
      <c r="H258" s="79">
        <f t="shared" si="33"/>
        <v>9.8449612403100784E-3</v>
      </c>
      <c r="I258" s="79">
        <f t="shared" si="34"/>
        <v>97.031463314365453</v>
      </c>
      <c r="J258" s="79">
        <f t="shared" si="41"/>
        <v>46.031463314365453</v>
      </c>
      <c r="K258" s="79">
        <f t="shared" si="35"/>
        <v>-17.962284676688668</v>
      </c>
      <c r="L258" s="79">
        <f t="shared" si="42"/>
        <v>17.962284676688668</v>
      </c>
      <c r="M258" s="79">
        <f t="shared" si="36"/>
        <v>-7299.3881322952675</v>
      </c>
      <c r="N258" s="79">
        <f t="shared" si="37"/>
        <v>-0.72993881322952681</v>
      </c>
      <c r="O258" s="79">
        <f t="shared" si="38"/>
        <v>-0.27385980981617047</v>
      </c>
      <c r="P258" s="79">
        <f t="shared" si="39"/>
        <v>-0.41286378591025619</v>
      </c>
      <c r="Q258" s="93">
        <f t="shared" si="43"/>
        <v>-0.68672359572642661</v>
      </c>
    </row>
    <row r="259" spans="6:17" x14ac:dyDescent="0.25">
      <c r="F259" s="79">
        <v>255</v>
      </c>
      <c r="G259" s="79">
        <f t="shared" si="40"/>
        <v>4.4505895925855405</v>
      </c>
      <c r="H259" s="79">
        <f t="shared" si="33"/>
        <v>9.8837209302325597E-3</v>
      </c>
      <c r="I259" s="79">
        <f t="shared" si="34"/>
        <v>97.953139181936635</v>
      </c>
      <c r="J259" s="79">
        <f t="shared" si="41"/>
        <v>46.953139181936635</v>
      </c>
      <c r="K259" s="79">
        <f t="shared" si="35"/>
        <v>-18.244288128126868</v>
      </c>
      <c r="L259" s="79">
        <f t="shared" si="42"/>
        <v>18.244288128126868</v>
      </c>
      <c r="M259" s="79">
        <f t="shared" si="36"/>
        <v>-7250.8216352431155</v>
      </c>
      <c r="N259" s="79">
        <f t="shared" si="37"/>
        <v>-0.72508216352431165</v>
      </c>
      <c r="O259" s="79">
        <f t="shared" si="38"/>
        <v>-0.25714995798914086</v>
      </c>
      <c r="P259" s="79">
        <f t="shared" si="39"/>
        <v>-0.42161585943228141</v>
      </c>
      <c r="Q259" s="93">
        <f t="shared" si="43"/>
        <v>-0.67876581742142228</v>
      </c>
    </row>
    <row r="260" spans="6:17" x14ac:dyDescent="0.25">
      <c r="F260" s="79">
        <v>256</v>
      </c>
      <c r="G260" s="79">
        <f t="shared" si="40"/>
        <v>4.4680428851054836</v>
      </c>
      <c r="H260" s="79">
        <f t="shared" ref="H260:H323" si="44">G260/CONVERT(NE*2*PI(),"s","min")</f>
        <v>9.9224806201550393E-3</v>
      </c>
      <c r="I260" s="79">
        <f t="shared" ref="I260:I323" si="45">r_crank*COS(RADIANS(F260))+SQRT(l_rod^2+r_crank^2*SIN(RADIANS(F260))^2)</f>
        <v>98.872872525611484</v>
      </c>
      <c r="J260" s="79">
        <f t="shared" si="41"/>
        <v>47.872872525611484</v>
      </c>
      <c r="K260" s="79">
        <f t="shared" ref="K260:K323" si="46">CONVERT(r_crank*omega*SIN(omega*H260)+r_crank^2*omega*SIN(2*omega*H260)/(2*SQRT(l_rod^2-r_crank^2*SIN(omega*H260)^2)),"mm","m")</f>
        <v>-18.524271991443836</v>
      </c>
      <c r="L260" s="79">
        <f t="shared" si="42"/>
        <v>18.524271991443836</v>
      </c>
      <c r="M260" s="79">
        <f t="shared" ref="M260:M323" si="47">CONVERT(r_crank^2*omega^2*COS(2*omega*H260)/SQRT(l_rod^2-r_crank^2*SIN(omega*H260)^2)+r_crank^4*omega^2*SIN(omega*H260)*SIN(2*omega*H260)*COS(omega*H260)/(2*(l_rod^2-r_crank^2*SIN(omega*H260)^2)^(3/2))+r_crank*omega^2*COS(omega*H260),"mm","m")</f>
        <v>-7195.1438422470228</v>
      </c>
      <c r="N260" s="79">
        <f t="shared" ref="N260:N323" si="48">CONVERT(m_piston*CONVERT(M260,"m","km"),"N","kN")</f>
        <v>-0.71951438422470249</v>
      </c>
      <c r="O260" s="79">
        <f t="shared" ref="O260:O323" si="49">m_piston*r_crank*$C$2^2*COS(G260)*(1/1000^3)</f>
        <v>-0.24036177579384027</v>
      </c>
      <c r="P260" s="79">
        <f t="shared" ref="P260:P323" si="50">m_piston*r_crank*$C$2^2*(r_crank/l_rod)*COS(2*G260)*(1/1000^3)</f>
        <v>-0.42985425897453289</v>
      </c>
      <c r="Q260" s="93">
        <f t="shared" si="43"/>
        <v>-0.67021603476837321</v>
      </c>
    </row>
    <row r="261" spans="6:17" x14ac:dyDescent="0.25">
      <c r="F261" s="79">
        <v>257</v>
      </c>
      <c r="G261" s="79">
        <f t="shared" ref="G261:G324" si="51">RADIANS(F261)</f>
        <v>4.4854961776254267</v>
      </c>
      <c r="H261" s="79">
        <f t="shared" si="44"/>
        <v>9.9612403100775189E-3</v>
      </c>
      <c r="I261" s="79">
        <f t="shared" si="45"/>
        <v>99.790313886657515</v>
      </c>
      <c r="J261" s="79">
        <f t="shared" ref="J261:J324" si="52">I261-($C$10)</f>
        <v>48.790313886657515</v>
      </c>
      <c r="K261" s="79">
        <f t="shared" si="46"/>
        <v>-18.80195680525777</v>
      </c>
      <c r="L261" s="79">
        <f t="shared" ref="L261:L324" si="53">ABS(K261)</f>
        <v>18.80195680525777</v>
      </c>
      <c r="M261" s="79">
        <f t="shared" si="47"/>
        <v>-7132.1589949860381</v>
      </c>
      <c r="N261" s="79">
        <f t="shared" si="48"/>
        <v>-0.71321589949860364</v>
      </c>
      <c r="O261" s="79">
        <f t="shared" si="49"/>
        <v>-0.22350037707319606</v>
      </c>
      <c r="P261" s="79">
        <f t="shared" si="50"/>
        <v>-0.43756894731619644</v>
      </c>
      <c r="Q261" s="93">
        <f t="shared" ref="Q261:Q324" si="54">SUM(O261:P261)</f>
        <v>-0.66106932438939248</v>
      </c>
    </row>
    <row r="262" spans="6:17" x14ac:dyDescent="0.25">
      <c r="F262" s="79">
        <v>258</v>
      </c>
      <c r="G262" s="79">
        <f t="shared" si="51"/>
        <v>4.5029494701453698</v>
      </c>
      <c r="H262" s="79">
        <f t="shared" si="44"/>
        <v>0.01</v>
      </c>
      <c r="I262" s="79">
        <f t="shared" si="45"/>
        <v>100.70511916951931</v>
      </c>
      <c r="J262" s="79">
        <f t="shared" si="52"/>
        <v>49.705119169519307</v>
      </c>
      <c r="K262" s="79">
        <f t="shared" si="46"/>
        <v>-19.077055743493307</v>
      </c>
      <c r="L262" s="79">
        <f t="shared" si="53"/>
        <v>19.077055743493307</v>
      </c>
      <c r="M262" s="79">
        <f t="shared" si="47"/>
        <v>-7061.6830107138567</v>
      </c>
      <c r="N262" s="79">
        <f t="shared" si="48"/>
        <v>-0.70616830107138573</v>
      </c>
      <c r="O262" s="79">
        <f t="shared" si="49"/>
        <v>-0.20657089797259856</v>
      </c>
      <c r="P262" s="79">
        <f t="shared" si="50"/>
        <v>-0.44475052529788467</v>
      </c>
      <c r="Q262" s="93">
        <f t="shared" si="54"/>
        <v>-0.65132142327048326</v>
      </c>
    </row>
    <row r="263" spans="6:17" x14ac:dyDescent="0.25">
      <c r="F263" s="79">
        <v>259</v>
      </c>
      <c r="G263" s="79">
        <f t="shared" si="51"/>
        <v>4.5204027626653138</v>
      </c>
      <c r="H263" s="79">
        <f t="shared" si="44"/>
        <v>1.0038759689922482E-2</v>
      </c>
      <c r="I263" s="79">
        <f t="shared" si="45"/>
        <v>101.61694977256649</v>
      </c>
      <c r="J263" s="79">
        <f t="shared" si="52"/>
        <v>50.616949772566485</v>
      </c>
      <c r="K263" s="79">
        <f t="shared" si="46"/>
        <v>-19.349275088340786</v>
      </c>
      <c r="L263" s="79">
        <f t="shared" si="53"/>
        <v>19.349275088340786</v>
      </c>
      <c r="M263" s="79">
        <f t="shared" si="47"/>
        <v>-6983.5445309248407</v>
      </c>
      <c r="N263" s="79">
        <f t="shared" si="48"/>
        <v>-0.69835445309248423</v>
      </c>
      <c r="O263" s="79">
        <f t="shared" si="49"/>
        <v>-0.1895784953753806</v>
      </c>
      <c r="P263" s="79">
        <f t="shared" si="50"/>
        <v>-0.45139024327306426</v>
      </c>
      <c r="Q263" s="93">
        <f t="shared" si="54"/>
        <v>-0.64096873864844484</v>
      </c>
    </row>
    <row r="264" spans="6:17" x14ac:dyDescent="0.25">
      <c r="F264" s="79">
        <v>260</v>
      </c>
      <c r="G264" s="79">
        <f t="shared" si="51"/>
        <v>4.5378560551852569</v>
      </c>
      <c r="H264" s="79">
        <f t="shared" si="44"/>
        <v>1.0077519379844961E-2</v>
      </c>
      <c r="I264" s="79">
        <f t="shared" si="45"/>
        <v>102.52547271470965</v>
      </c>
      <c r="J264" s="79">
        <f t="shared" si="52"/>
        <v>51.52547271470965</v>
      </c>
      <c r="K264" s="79">
        <f t="shared" si="46"/>
        <v>-19.618314743236411</v>
      </c>
      <c r="L264" s="79">
        <f t="shared" si="53"/>
        <v>19.618314743236411</v>
      </c>
      <c r="M264" s="79">
        <f t="shared" si="47"/>
        <v>-6897.5859362911124</v>
      </c>
      <c r="N264" s="79">
        <f t="shared" si="48"/>
        <v>-0.68975859362911118</v>
      </c>
      <c r="O264" s="79">
        <f t="shared" si="49"/>
        <v>-0.17252834533198394</v>
      </c>
      <c r="P264" s="79">
        <f t="shared" si="50"/>
        <v>-0.45748001176815201</v>
      </c>
      <c r="Q264" s="93">
        <f t="shared" si="54"/>
        <v>-0.63000835710013592</v>
      </c>
    </row>
    <row r="265" spans="6:17" x14ac:dyDescent="0.25">
      <c r="F265" s="79">
        <v>261</v>
      </c>
      <c r="G265" s="79">
        <f t="shared" si="51"/>
        <v>4.5553093477052</v>
      </c>
      <c r="H265" s="79">
        <f t="shared" si="44"/>
        <v>1.0116279069767442E-2</v>
      </c>
      <c r="I265" s="79">
        <f t="shared" si="45"/>
        <v>103.43036075796959</v>
      </c>
      <c r="J265" s="79">
        <f t="shared" si="52"/>
        <v>52.430360757969595</v>
      </c>
      <c r="K265" s="79">
        <f t="shared" si="46"/>
        <v>-19.883868784384745</v>
      </c>
      <c r="L265" s="79">
        <f t="shared" si="53"/>
        <v>19.883868784384745</v>
      </c>
      <c r="M265" s="79">
        <f t="shared" si="47"/>
        <v>-6803.6643190396617</v>
      </c>
      <c r="N265" s="79">
        <f t="shared" si="48"/>
        <v>-0.68036643190396628</v>
      </c>
      <c r="O265" s="79">
        <f t="shared" si="49"/>
        <v>-0.15542564148327959</v>
      </c>
      <c r="P265" s="79">
        <f t="shared" si="50"/>
        <v>-0.46301241133829391</v>
      </c>
      <c r="Q265" s="93">
        <f t="shared" si="54"/>
        <v>-0.61843805282157349</v>
      </c>
    </row>
    <row r="266" spans="6:17" x14ac:dyDescent="0.25">
      <c r="F266" s="79">
        <v>262</v>
      </c>
      <c r="G266" s="79">
        <f t="shared" si="51"/>
        <v>4.5727626402251431</v>
      </c>
      <c r="H266" s="79">
        <f t="shared" si="44"/>
        <v>1.0155038759689922E-2</v>
      </c>
      <c r="I266" s="79">
        <f t="shared" si="45"/>
        <v>104.33129252607482</v>
      </c>
      <c r="J266" s="79">
        <f t="shared" si="52"/>
        <v>53.331292526074819</v>
      </c>
      <c r="K266" s="79">
        <f t="shared" si="46"/>
        <v>-20.145626049004356</v>
      </c>
      <c r="L266" s="79">
        <f t="shared" si="53"/>
        <v>20.145626049004356</v>
      </c>
      <c r="M266" s="79">
        <f t="shared" si="47"/>
        <v>-6701.6524040602553</v>
      </c>
      <c r="N266" s="79">
        <f t="shared" si="48"/>
        <v>-0.67016524040602554</v>
      </c>
      <c r="O266" s="79">
        <f t="shared" si="49"/>
        <v>-0.13827559347853746</v>
      </c>
      <c r="P266" s="79">
        <f t="shared" si="50"/>
        <v>-0.4679807016068146</v>
      </c>
      <c r="Q266" s="93">
        <f t="shared" si="54"/>
        <v>-0.60625629508535206</v>
      </c>
    </row>
    <row r="267" spans="6:17" x14ac:dyDescent="0.25">
      <c r="F267" s="79">
        <v>263</v>
      </c>
      <c r="G267" s="79">
        <f t="shared" si="51"/>
        <v>4.5902159327450871</v>
      </c>
      <c r="H267" s="79">
        <f t="shared" si="44"/>
        <v>1.0193798449612405E-2</v>
      </c>
      <c r="I267" s="79">
        <f t="shared" si="45"/>
        <v>105.22795261915604</v>
      </c>
      <c r="J267" s="79">
        <f t="shared" si="52"/>
        <v>54.227952619156042</v>
      </c>
      <c r="K267" s="79">
        <f t="shared" si="46"/>
        <v>-20.403270758144497</v>
      </c>
      <c r="L267" s="79">
        <f t="shared" si="53"/>
        <v>20.403270758144497</v>
      </c>
      <c r="M267" s="79">
        <f t="shared" si="47"/>
        <v>-6591.439410274982</v>
      </c>
      <c r="N267" s="79">
        <f t="shared" si="48"/>
        <v>-0.65914394102749829</v>
      </c>
      <c r="O267" s="79">
        <f t="shared" si="49"/>
        <v>-0.12108342538851509</v>
      </c>
      <c r="P267" s="79">
        <f t="shared" si="50"/>
        <v>-0.47237882947732851</v>
      </c>
      <c r="Q267" s="93">
        <f t="shared" si="54"/>
        <v>-0.59346225486584359</v>
      </c>
    </row>
    <row r="268" spans="6:17" x14ac:dyDescent="0.25">
      <c r="F268" s="79">
        <v>264</v>
      </c>
      <c r="G268" s="79">
        <f t="shared" si="51"/>
        <v>4.6076692252650302</v>
      </c>
      <c r="H268" s="79">
        <f t="shared" si="44"/>
        <v>1.0232558139534885E-2</v>
      </c>
      <c r="I268" s="79">
        <f t="shared" si="45"/>
        <v>106.12003172459652</v>
      </c>
      <c r="J268" s="79">
        <f t="shared" si="52"/>
        <v>55.120031724596515</v>
      </c>
      <c r="K268" s="79">
        <f t="shared" si="46"/>
        <v>-20.656483171598751</v>
      </c>
      <c r="L268" s="79">
        <f t="shared" si="53"/>
        <v>20.656483171598751</v>
      </c>
      <c r="M268" s="79">
        <f t="shared" si="47"/>
        <v>-6472.9318441596315</v>
      </c>
      <c r="N268" s="79">
        <f t="shared" si="48"/>
        <v>-0.64729318441596317</v>
      </c>
      <c r="O268" s="79">
        <f t="shared" si="49"/>
        <v>-0.10385437411415881</v>
      </c>
      <c r="P268" s="79">
        <f t="shared" si="50"/>
        <v>-0.47620143650850466</v>
      </c>
      <c r="Q268" s="93">
        <f t="shared" si="54"/>
        <v>-0.58005581062266343</v>
      </c>
    </row>
    <row r="269" spans="6:17" x14ac:dyDescent="0.25">
      <c r="F269" s="79">
        <v>265</v>
      </c>
      <c r="G269" s="79">
        <f t="shared" si="51"/>
        <v>4.6251225177849733</v>
      </c>
      <c r="H269" s="79">
        <f t="shared" si="44"/>
        <v>1.0271317829457364E-2</v>
      </c>
      <c r="I269" s="79">
        <f t="shared" si="45"/>
        <v>107.00722672409003</v>
      </c>
      <c r="J269" s="79">
        <f t="shared" si="52"/>
        <v>56.007226724090032</v>
      </c>
      <c r="K269" s="79">
        <f t="shared" si="46"/>
        <v>-20.9049402721364</v>
      </c>
      <c r="L269" s="79">
        <f t="shared" si="53"/>
        <v>20.9049402721364</v>
      </c>
      <c r="M269" s="79">
        <f t="shared" si="47"/>
        <v>-6346.0542177837533</v>
      </c>
      <c r="N269" s="79">
        <f t="shared" si="48"/>
        <v>-0.63460542177837531</v>
      </c>
      <c r="O269" s="79">
        <f t="shared" si="49"/>
        <v>-8.6593687791387416E-2</v>
      </c>
      <c r="P269" s="79">
        <f t="shared" si="50"/>
        <v>-0.47944386544250323</v>
      </c>
      <c r="Q269" s="93">
        <f t="shared" si="54"/>
        <v>-0.5660375532338906</v>
      </c>
    </row>
    <row r="270" spans="6:17" x14ac:dyDescent="0.25">
      <c r="F270" s="79">
        <v>266</v>
      </c>
      <c r="G270" s="79">
        <f t="shared" si="51"/>
        <v>4.6425758103049164</v>
      </c>
      <c r="H270" s="79">
        <f t="shared" si="44"/>
        <v>1.0310077519379846E-2</v>
      </c>
      <c r="I270" s="79">
        <f t="shared" si="45"/>
        <v>107.88924079694773</v>
      </c>
      <c r="J270" s="79">
        <f t="shared" si="52"/>
        <v>56.889240796947732</v>
      </c>
      <c r="K270" s="79">
        <f t="shared" si="46"/>
        <v>-21.148316475987041</v>
      </c>
      <c r="L270" s="79">
        <f t="shared" si="53"/>
        <v>21.148316475987041</v>
      </c>
      <c r="M270" s="79">
        <f t="shared" si="47"/>
        <v>-6210.7496843267882</v>
      </c>
      <c r="N270" s="79">
        <f t="shared" si="48"/>
        <v>-0.62107496843267884</v>
      </c>
      <c r="O270" s="79">
        <f t="shared" si="49"/>
        <v>-6.930662419246289E-2</v>
      </c>
      <c r="P270" s="79">
        <f t="shared" si="50"/>
        <v>-0.48210216587912608</v>
      </c>
      <c r="Q270" s="93">
        <f t="shared" si="54"/>
        <v>-0.55140879007158894</v>
      </c>
    </row>
    <row r="271" spans="6:17" x14ac:dyDescent="0.25">
      <c r="F271" s="79">
        <v>267</v>
      </c>
      <c r="G271" s="79">
        <f t="shared" si="51"/>
        <v>4.6600291028248595</v>
      </c>
      <c r="H271" s="79">
        <f t="shared" si="44"/>
        <v>1.0348837209302325E-2</v>
      </c>
      <c r="I271" s="79">
        <f t="shared" si="45"/>
        <v>108.76578351968813</v>
      </c>
      <c r="J271" s="79">
        <f t="shared" si="52"/>
        <v>57.765783519688128</v>
      </c>
      <c r="K271" s="79">
        <f t="shared" si="46"/>
        <v>-21.386284366254685</v>
      </c>
      <c r="L271" s="79">
        <f t="shared" si="53"/>
        <v>21.386284366254685</v>
      </c>
      <c r="M271" s="79">
        <f t="shared" si="47"/>
        <v>-6066.9805847247662</v>
      </c>
      <c r="N271" s="79">
        <f t="shared" si="48"/>
        <v>-0.60669805847247671</v>
      </c>
      <c r="O271" s="79">
        <f t="shared" si="49"/>
        <v>-5.1998449124421003E-2</v>
      </c>
      <c r="P271" s="79">
        <f t="shared" si="50"/>
        <v>-0.48417309908877093</v>
      </c>
      <c r="Q271" s="93">
        <f t="shared" si="54"/>
        <v>-0.53617154821319191</v>
      </c>
    </row>
    <row r="272" spans="6:17" x14ac:dyDescent="0.25">
      <c r="F272" s="79">
        <v>268</v>
      </c>
      <c r="G272" s="79">
        <f t="shared" si="51"/>
        <v>4.6774823953448035</v>
      </c>
      <c r="H272" s="79">
        <f t="shared" si="44"/>
        <v>1.0387596899224808E-2</v>
      </c>
      <c r="I272" s="79">
        <f t="shared" si="45"/>
        <v>109.63657096193498</v>
      </c>
      <c r="J272" s="79">
        <f t="shared" si="52"/>
        <v>58.636570961934979</v>
      </c>
      <c r="K272" s="79">
        <f t="shared" si="46"/>
        <v>-21.618515445706404</v>
      </c>
      <c r="L272" s="79">
        <f t="shared" si="53"/>
        <v>21.618515445706404</v>
      </c>
      <c r="M272" s="79">
        <f t="shared" si="47"/>
        <v>-5914.728899897902</v>
      </c>
      <c r="N272" s="79">
        <f t="shared" si="48"/>
        <v>-0.59147288998979031</v>
      </c>
      <c r="O272" s="79">
        <f t="shared" si="49"/>
        <v>-3.4674434825054647E-2</v>
      </c>
      <c r="P272" s="79">
        <f t="shared" si="50"/>
        <v>-0.48565414195832474</v>
      </c>
      <c r="Q272" s="93">
        <f t="shared" si="54"/>
        <v>-0.5203285767833794</v>
      </c>
    </row>
    <row r="273" spans="6:17" x14ac:dyDescent="0.25">
      <c r="F273" s="79">
        <v>269</v>
      </c>
      <c r="G273" s="79">
        <f t="shared" si="51"/>
        <v>4.6949356878647466</v>
      </c>
      <c r="H273" s="79">
        <f t="shared" si="44"/>
        <v>1.0426356589147288E-2</v>
      </c>
      <c r="I273" s="79">
        <f t="shared" si="45"/>
        <v>110.5013257786385</v>
      </c>
      <c r="J273" s="79">
        <f t="shared" si="52"/>
        <v>59.501325778638503</v>
      </c>
      <c r="K273" s="79">
        <f t="shared" si="46"/>
        <v>-21.844680905182432</v>
      </c>
      <c r="L273" s="79">
        <f t="shared" si="53"/>
        <v>21.844680905182432</v>
      </c>
      <c r="M273" s="79">
        <f t="shared" si="47"/>
        <v>-5753.9966038924094</v>
      </c>
      <c r="N273" s="79">
        <f t="shared" si="48"/>
        <v>-0.57539966038924095</v>
      </c>
      <c r="O273" s="79">
        <f t="shared" si="49"/>
        <v>-1.7339858356942666E-2</v>
      </c>
      <c r="P273" s="79">
        <f t="shared" si="50"/>
        <v>-0.48654349006518804</v>
      </c>
      <c r="Q273" s="93">
        <f t="shared" si="54"/>
        <v>-0.50388334842213067</v>
      </c>
    </row>
    <row r="274" spans="6:17" x14ac:dyDescent="0.25">
      <c r="F274" s="79">
        <v>270</v>
      </c>
      <c r="G274" s="79">
        <f t="shared" si="51"/>
        <v>4.7123889803846897</v>
      </c>
      <c r="H274" s="79">
        <f t="shared" si="44"/>
        <v>1.0465116279069767E-2</v>
      </c>
      <c r="I274" s="79">
        <f t="shared" si="45"/>
        <v>111.35977729862788</v>
      </c>
      <c r="J274" s="79">
        <f t="shared" si="52"/>
        <v>60.359777298627876</v>
      </c>
      <c r="K274" s="79">
        <f t="shared" si="46"/>
        <v>-22.064452403712309</v>
      </c>
      <c r="L274" s="79">
        <f t="shared" si="53"/>
        <v>22.064452403712309</v>
      </c>
      <c r="M274" s="79">
        <f t="shared" si="47"/>
        <v>-5584.8059142271914</v>
      </c>
      <c r="N274" s="79">
        <f t="shared" si="48"/>
        <v>-0.55848059142271922</v>
      </c>
      <c r="O274" s="79">
        <f t="shared" si="49"/>
        <v>-1.8258714708499494E-16</v>
      </c>
      <c r="P274" s="79">
        <f t="shared" si="50"/>
        <v>-0.48684005987568607</v>
      </c>
      <c r="Q274" s="93">
        <f t="shared" si="54"/>
        <v>-0.48684005987568624</v>
      </c>
    </row>
    <row r="275" spans="6:17" x14ac:dyDescent="0.25">
      <c r="F275" s="79">
        <v>271</v>
      </c>
      <c r="G275" s="79">
        <f t="shared" si="51"/>
        <v>4.7298422729046328</v>
      </c>
      <c r="H275" s="79">
        <f t="shared" si="44"/>
        <v>1.0503875968992249E-2</v>
      </c>
      <c r="I275" s="79">
        <f t="shared" si="45"/>
        <v>112.21166160949227</v>
      </c>
      <c r="J275" s="79">
        <f t="shared" si="52"/>
        <v>61.211661609492268</v>
      </c>
      <c r="K275" s="79">
        <f t="shared" si="46"/>
        <v>-22.27750285629687</v>
      </c>
      <c r="L275" s="79">
        <f t="shared" si="53"/>
        <v>22.27750285629687</v>
      </c>
      <c r="M275" s="79">
        <f t="shared" si="47"/>
        <v>-5407.199436753559</v>
      </c>
      <c r="N275" s="79">
        <f t="shared" si="48"/>
        <v>-0.54071994367535592</v>
      </c>
      <c r="O275" s="79">
        <f t="shared" si="49"/>
        <v>1.7339858356942302E-2</v>
      </c>
      <c r="P275" s="79">
        <f t="shared" si="50"/>
        <v>-0.48654349006518804</v>
      </c>
      <c r="Q275" s="93">
        <f t="shared" si="54"/>
        <v>-0.46920363170824575</v>
      </c>
    </row>
    <row r="276" spans="6:17" x14ac:dyDescent="0.25">
      <c r="F276" s="79">
        <v>272</v>
      </c>
      <c r="G276" s="79">
        <f t="shared" si="51"/>
        <v>4.7472955654245768</v>
      </c>
      <c r="H276" s="79">
        <f t="shared" si="44"/>
        <v>1.054263565891473E-2</v>
      </c>
      <c r="I276" s="79">
        <f t="shared" si="45"/>
        <v>113.05672163878009</v>
      </c>
      <c r="J276" s="79">
        <f t="shared" si="52"/>
        <v>62.05672163878009</v>
      </c>
      <c r="K276" s="79">
        <f t="shared" si="46"/>
        <v>-22.483507225232653</v>
      </c>
      <c r="L276" s="79">
        <f t="shared" si="53"/>
        <v>22.483507225232653</v>
      </c>
      <c r="M276" s="79">
        <f t="shared" si="47"/>
        <v>-5221.2402033968028</v>
      </c>
      <c r="N276" s="79">
        <f t="shared" si="48"/>
        <v>-0.52212402033968031</v>
      </c>
      <c r="O276" s="79">
        <f t="shared" si="49"/>
        <v>3.4674434825055167E-2</v>
      </c>
      <c r="P276" s="79">
        <f t="shared" si="50"/>
        <v>-0.48565414195832468</v>
      </c>
      <c r="Q276" s="93">
        <f t="shared" si="54"/>
        <v>-0.45097970713326951</v>
      </c>
    </row>
    <row r="277" spans="6:17" x14ac:dyDescent="0.25">
      <c r="F277" s="79">
        <v>273</v>
      </c>
      <c r="G277" s="79">
        <f t="shared" si="51"/>
        <v>4.7647488579445199</v>
      </c>
      <c r="H277" s="79">
        <f t="shared" si="44"/>
        <v>1.058139534883721E-2</v>
      </c>
      <c r="I277" s="79">
        <f t="shared" si="45"/>
        <v>113.89470723149665</v>
      </c>
      <c r="J277" s="79">
        <f t="shared" si="52"/>
        <v>62.894707231496653</v>
      </c>
      <c r="K277" s="79">
        <f t="shared" si="46"/>
        <v>-22.682143310812641</v>
      </c>
      <c r="L277" s="79">
        <f t="shared" si="53"/>
        <v>22.682143310812641</v>
      </c>
      <c r="M277" s="79">
        <f t="shared" si="47"/>
        <v>-5027.01160223635</v>
      </c>
      <c r="N277" s="79">
        <f t="shared" si="48"/>
        <v>-0.50270116022363509</v>
      </c>
      <c r="O277" s="79">
        <f t="shared" si="49"/>
        <v>5.199844912442065E-2</v>
      </c>
      <c r="P277" s="79">
        <f t="shared" si="50"/>
        <v>-0.48417309908877093</v>
      </c>
      <c r="Q277" s="93">
        <f t="shared" si="54"/>
        <v>-0.43217464996435029</v>
      </c>
    </row>
    <row r="278" spans="6:17" x14ac:dyDescent="0.25">
      <c r="F278" s="79">
        <v>274</v>
      </c>
      <c r="G278" s="79">
        <f t="shared" si="51"/>
        <v>4.782202150464463</v>
      </c>
      <c r="H278" s="79">
        <f t="shared" si="44"/>
        <v>1.0620155038759691E-2</v>
      </c>
      <c r="I278" s="79">
        <f t="shared" si="45"/>
        <v>114.72537522387202</v>
      </c>
      <c r="J278" s="79">
        <f t="shared" si="52"/>
        <v>63.725375223872021</v>
      </c>
      <c r="K278" s="79">
        <f t="shared" si="46"/>
        <v>-22.873092537237692</v>
      </c>
      <c r="L278" s="79">
        <f t="shared" si="53"/>
        <v>22.873092537237692</v>
      </c>
      <c r="M278" s="79">
        <f t="shared" si="47"/>
        <v>-4824.6172004775353</v>
      </c>
      <c r="N278" s="79">
        <f t="shared" si="48"/>
        <v>-0.48246172004775362</v>
      </c>
      <c r="O278" s="79">
        <f t="shared" si="49"/>
        <v>6.9306624192462543E-2</v>
      </c>
      <c r="P278" s="79">
        <f t="shared" si="50"/>
        <v>-0.48210216587912619</v>
      </c>
      <c r="Q278" s="93">
        <f t="shared" si="54"/>
        <v>-0.41279554168666366</v>
      </c>
    </row>
    <row r="279" spans="6:17" x14ac:dyDescent="0.25">
      <c r="F279" s="79">
        <v>275</v>
      </c>
      <c r="G279" s="79">
        <f t="shared" si="51"/>
        <v>4.7996554429844061</v>
      </c>
      <c r="H279" s="79">
        <f t="shared" si="44"/>
        <v>1.065891472868217E-2</v>
      </c>
      <c r="I279" s="79">
        <f t="shared" si="45"/>
        <v>115.54848951336052</v>
      </c>
      <c r="J279" s="79">
        <f t="shared" si="52"/>
        <v>64.548489513360522</v>
      </c>
      <c r="K279" s="79">
        <f t="shared" si="46"/>
        <v>-23.056040729615351</v>
      </c>
      <c r="L279" s="79">
        <f t="shared" si="53"/>
        <v>23.056040729615351</v>
      </c>
      <c r="M279" s="79">
        <f t="shared" si="47"/>
        <v>-4614.180461956008</v>
      </c>
      <c r="N279" s="79">
        <f t="shared" si="48"/>
        <v>-0.46141804619560078</v>
      </c>
      <c r="O279" s="79">
        <f t="shared" si="49"/>
        <v>8.6593687791387056E-2</v>
      </c>
      <c r="P279" s="79">
        <f t="shared" si="50"/>
        <v>-0.47944386544250328</v>
      </c>
      <c r="Q279" s="93">
        <f t="shared" si="54"/>
        <v>-0.39285017765111624</v>
      </c>
    </row>
    <row r="280" spans="6:17" x14ac:dyDescent="0.25">
      <c r="F280" s="79">
        <v>276</v>
      </c>
      <c r="G280" s="79">
        <f t="shared" si="51"/>
        <v>4.8171087355043491</v>
      </c>
      <c r="H280" s="79">
        <f t="shared" si="44"/>
        <v>1.069767441860465E-2</v>
      </c>
      <c r="I280" s="79">
        <f t="shared" si="45"/>
        <v>116.36382112482653</v>
      </c>
      <c r="J280" s="79">
        <f t="shared" si="52"/>
        <v>65.363821124826529</v>
      </c>
      <c r="K280" s="79">
        <f t="shared" si="46"/>
        <v>-23.230678878007296</v>
      </c>
      <c r="L280" s="79">
        <f t="shared" si="53"/>
        <v>23.230678878007296</v>
      </c>
      <c r="M280" s="79">
        <f t="shared" si="47"/>
        <v>-4395.8443618764586</v>
      </c>
      <c r="N280" s="79">
        <f t="shared" si="48"/>
        <v>-0.43958443618764598</v>
      </c>
      <c r="O280" s="79">
        <f t="shared" si="49"/>
        <v>0.10385437411415843</v>
      </c>
      <c r="P280" s="79">
        <f t="shared" si="50"/>
        <v>-0.47620143650850472</v>
      </c>
      <c r="Q280" s="93">
        <f t="shared" si="54"/>
        <v>-0.37234706239434628</v>
      </c>
    </row>
    <row r="281" spans="6:17" x14ac:dyDescent="0.25">
      <c r="F281" s="79">
        <v>277</v>
      </c>
      <c r="G281" s="79">
        <f t="shared" si="51"/>
        <v>4.8345620280242931</v>
      </c>
      <c r="H281" s="79">
        <f t="shared" si="44"/>
        <v>1.0736434108527133E-2</v>
      </c>
      <c r="I281" s="79">
        <f t="shared" si="45"/>
        <v>117.17114827286049</v>
      </c>
      <c r="J281" s="79">
        <f t="shared" si="52"/>
        <v>66.171148272860492</v>
      </c>
      <c r="K281" s="79">
        <f t="shared" si="46"/>
        <v>-23.39670388461106</v>
      </c>
      <c r="L281" s="79">
        <f t="shared" si="53"/>
        <v>23.39670388461106</v>
      </c>
      <c r="M281" s="79">
        <f t="shared" si="47"/>
        <v>-4169.7709025046724</v>
      </c>
      <c r="N281" s="79">
        <f t="shared" si="48"/>
        <v>-0.41697709025046731</v>
      </c>
      <c r="O281" s="79">
        <f t="shared" si="49"/>
        <v>0.1210834253885156</v>
      </c>
      <c r="P281" s="79">
        <f t="shared" si="50"/>
        <v>-0.4723788294773284</v>
      </c>
      <c r="Q281" s="93">
        <f t="shared" si="54"/>
        <v>-0.35129540408881277</v>
      </c>
    </row>
    <row r="282" spans="6:17" x14ac:dyDescent="0.25">
      <c r="F282" s="79">
        <v>278</v>
      </c>
      <c r="G282" s="79">
        <f t="shared" si="51"/>
        <v>4.8520153205442362</v>
      </c>
      <c r="H282" s="79">
        <f t="shared" si="44"/>
        <v>1.0775193798449613E-2</v>
      </c>
      <c r="I282" s="79">
        <f t="shared" si="45"/>
        <v>117.97025642016126</v>
      </c>
      <c r="J282" s="79">
        <f t="shared" si="52"/>
        <v>66.970256420161263</v>
      </c>
      <c r="K282" s="79">
        <f t="shared" si="46"/>
        <v>-23.553819290324622</v>
      </c>
      <c r="L282" s="79">
        <f t="shared" si="53"/>
        <v>23.553819290324622</v>
      </c>
      <c r="M282" s="79">
        <f t="shared" si="47"/>
        <v>-3936.1405344895106</v>
      </c>
      <c r="N282" s="79">
        <f t="shared" si="48"/>
        <v>-0.39361405344895117</v>
      </c>
      <c r="O282" s="79">
        <f t="shared" si="49"/>
        <v>0.1382755934785371</v>
      </c>
      <c r="P282" s="79">
        <f t="shared" si="50"/>
        <v>-0.46798070160681471</v>
      </c>
      <c r="Q282" s="93">
        <f t="shared" si="54"/>
        <v>-0.32970510812827758</v>
      </c>
    </row>
    <row r="283" spans="6:17" x14ac:dyDescent="0.25">
      <c r="F283" s="79">
        <v>279</v>
      </c>
      <c r="G283" s="79">
        <f t="shared" si="51"/>
        <v>4.8694686130641793</v>
      </c>
      <c r="H283" s="79">
        <f t="shared" si="44"/>
        <v>1.0813953488372094E-2</v>
      </c>
      <c r="I283" s="79">
        <f t="shared" si="45"/>
        <v>118.76093833191221</v>
      </c>
      <c r="J283" s="79">
        <f t="shared" si="52"/>
        <v>67.760938331912214</v>
      </c>
      <c r="K283" s="79">
        <f t="shared" si="46"/>
        <v>-23.701735977141276</v>
      </c>
      <c r="L283" s="79">
        <f t="shared" si="53"/>
        <v>23.701735977141276</v>
      </c>
      <c r="M283" s="79">
        <f t="shared" si="47"/>
        <v>-3695.151489374075</v>
      </c>
      <c r="N283" s="79">
        <f t="shared" si="48"/>
        <v>-0.3695151489374075</v>
      </c>
      <c r="O283" s="79">
        <f t="shared" si="49"/>
        <v>0.15542564148327923</v>
      </c>
      <c r="P283" s="79">
        <f t="shared" si="50"/>
        <v>-0.46301241133829402</v>
      </c>
      <c r="Q283" s="93">
        <f t="shared" si="54"/>
        <v>-0.30758676985501476</v>
      </c>
    </row>
    <row r="284" spans="6:17" x14ac:dyDescent="0.25">
      <c r="F284" s="79">
        <v>280</v>
      </c>
      <c r="G284" s="79">
        <f t="shared" si="51"/>
        <v>4.8869219055841224</v>
      </c>
      <c r="H284" s="79">
        <f t="shared" si="44"/>
        <v>1.0852713178294573E-2</v>
      </c>
      <c r="I284" s="79">
        <f t="shared" si="45"/>
        <v>119.54299412606881</v>
      </c>
      <c r="J284" s="79">
        <f t="shared" si="52"/>
        <v>68.542994126068805</v>
      </c>
      <c r="K284" s="79">
        <f t="shared" si="46"/>
        <v>-23.840172843053058</v>
      </c>
      <c r="L284" s="79">
        <f t="shared" si="53"/>
        <v>23.840172843053058</v>
      </c>
      <c r="M284" s="79">
        <f t="shared" si="47"/>
        <v>-3447.0190296514393</v>
      </c>
      <c r="N284" s="79">
        <f t="shared" si="48"/>
        <v>-0.34470190296514391</v>
      </c>
      <c r="O284" s="79">
        <f t="shared" si="49"/>
        <v>0.17252834533198358</v>
      </c>
      <c r="P284" s="79">
        <f t="shared" si="50"/>
        <v>-0.45748001176815217</v>
      </c>
      <c r="Q284" s="93">
        <f t="shared" si="54"/>
        <v>-0.28495166643616859</v>
      </c>
    </row>
    <row r="285" spans="6:17" x14ac:dyDescent="0.25">
      <c r="F285" s="79">
        <v>281</v>
      </c>
      <c r="G285" s="79">
        <f t="shared" si="51"/>
        <v>4.9043751981040664</v>
      </c>
      <c r="H285" s="79">
        <f t="shared" si="44"/>
        <v>1.0891472868217055E-2</v>
      </c>
      <c r="I285" s="79">
        <f t="shared" si="45"/>
        <v>120.31623131946789</v>
      </c>
      <c r="J285" s="79">
        <f t="shared" si="52"/>
        <v>69.316231319467889</v>
      </c>
      <c r="K285" s="79">
        <f t="shared" si="46"/>
        <v>-23.968857446401529</v>
      </c>
      <c r="L285" s="79">
        <f t="shared" si="53"/>
        <v>23.968857446401529</v>
      </c>
      <c r="M285" s="79">
        <f t="shared" si="47"/>
        <v>-3191.9746234172217</v>
      </c>
      <c r="N285" s="79">
        <f t="shared" si="48"/>
        <v>-0.31919746234172219</v>
      </c>
      <c r="O285" s="79">
        <f t="shared" si="49"/>
        <v>0.18957849537538107</v>
      </c>
      <c r="P285" s="79">
        <f t="shared" si="50"/>
        <v>-0.4513902432730641</v>
      </c>
      <c r="Q285" s="93">
        <f t="shared" si="54"/>
        <v>-0.26181174789768302</v>
      </c>
    </row>
    <row r="286" spans="6:17" x14ac:dyDescent="0.25">
      <c r="F286" s="79">
        <v>282</v>
      </c>
      <c r="G286" s="79">
        <f t="shared" si="51"/>
        <v>4.9218284906240095</v>
      </c>
      <c r="H286" s="79">
        <f t="shared" si="44"/>
        <v>1.0930232558139536E-2</v>
      </c>
      <c r="I286" s="79">
        <f t="shared" si="45"/>
        <v>121.08046486965975</v>
      </c>
      <c r="J286" s="79">
        <f t="shared" si="52"/>
        <v>70.08046486965975</v>
      </c>
      <c r="K286" s="79">
        <f t="shared" si="46"/>
        <v>-24.087526616899581</v>
      </c>
      <c r="L286" s="79">
        <f t="shared" si="53"/>
        <v>24.087526616899581</v>
      </c>
      <c r="M286" s="79">
        <f t="shared" si="47"/>
        <v>-2930.2650512618907</v>
      </c>
      <c r="N286" s="79">
        <f t="shared" si="48"/>
        <v>-0.29302650512618911</v>
      </c>
      <c r="O286" s="79">
        <f t="shared" si="49"/>
        <v>0.2065708979725982</v>
      </c>
      <c r="P286" s="79">
        <f t="shared" si="50"/>
        <v>-0.44475052529788478</v>
      </c>
      <c r="Q286" s="93">
        <f t="shared" si="54"/>
        <v>-0.23817962732528658</v>
      </c>
    </row>
    <row r="287" spans="6:17" x14ac:dyDescent="0.25">
      <c r="F287" s="79">
        <v>283</v>
      </c>
      <c r="G287" s="79">
        <f t="shared" si="51"/>
        <v>4.9392817831439526</v>
      </c>
      <c r="H287" s="79">
        <f t="shared" si="44"/>
        <v>1.0968992248062016E-2</v>
      </c>
      <c r="I287" s="79">
        <f t="shared" si="45"/>
        <v>121.83551721235629</v>
      </c>
      <c r="J287" s="79">
        <f t="shared" si="52"/>
        <v>70.835517212356294</v>
      </c>
      <c r="K287" s="79">
        <f t="shared" si="46"/>
        <v>-24.195927030854033</v>
      </c>
      <c r="L287" s="79">
        <f t="shared" si="53"/>
        <v>24.195927030854033</v>
      </c>
      <c r="M287" s="79">
        <f t="shared" si="47"/>
        <v>-2662.1514535221231</v>
      </c>
      <c r="N287" s="79">
        <f t="shared" si="48"/>
        <v>-0.2662151453522123</v>
      </c>
      <c r="O287" s="79">
        <f t="shared" si="49"/>
        <v>0.22350037707319573</v>
      </c>
      <c r="P287" s="79">
        <f t="shared" si="50"/>
        <v>-0.43756894731619667</v>
      </c>
      <c r="Q287" s="93">
        <f t="shared" si="54"/>
        <v>-0.21406857024300094</v>
      </c>
    </row>
    <row r="288" spans="6:17" x14ac:dyDescent="0.25">
      <c r="F288" s="79">
        <v>284</v>
      </c>
      <c r="G288" s="79">
        <f t="shared" si="51"/>
        <v>4.9567350756638957</v>
      </c>
      <c r="H288" s="79">
        <f t="shared" si="44"/>
        <v>1.1007751937984497E-2</v>
      </c>
      <c r="I288" s="79">
        <f t="shared" si="45"/>
        <v>122.58121829437891</v>
      </c>
      <c r="J288" s="79">
        <f t="shared" si="52"/>
        <v>71.581218294378914</v>
      </c>
      <c r="K288" s="79">
        <f t="shared" si="46"/>
        <v>-24.293815748440554</v>
      </c>
      <c r="L288" s="79">
        <f t="shared" si="53"/>
        <v>24.293815748440554</v>
      </c>
      <c r="M288" s="79">
        <f t="shared" si="47"/>
        <v>-2387.9083263702219</v>
      </c>
      <c r="N288" s="79">
        <f t="shared" si="48"/>
        <v>-0.23879083263702217</v>
      </c>
      <c r="O288" s="79">
        <f t="shared" si="49"/>
        <v>0.24036177579383994</v>
      </c>
      <c r="P288" s="79">
        <f t="shared" si="50"/>
        <v>-0.429854258974533</v>
      </c>
      <c r="Q288" s="93">
        <f t="shared" si="54"/>
        <v>-0.18949248318069306</v>
      </c>
    </row>
    <row r="289" spans="6:17" x14ac:dyDescent="0.25">
      <c r="F289" s="79">
        <v>285</v>
      </c>
      <c r="G289" s="79">
        <f t="shared" si="51"/>
        <v>4.9741883681838388</v>
      </c>
      <c r="H289" s="79">
        <f t="shared" si="44"/>
        <v>1.1046511627906977E-2</v>
      </c>
      <c r="I289" s="79">
        <f t="shared" si="45"/>
        <v>123.31740560198364</v>
      </c>
      <c r="J289" s="79">
        <f t="shared" si="52"/>
        <v>72.317405601983637</v>
      </c>
      <c r="K289" s="79">
        <f t="shared" si="46"/>
        <v>-24.380960711216403</v>
      </c>
      <c r="L289" s="79">
        <f t="shared" si="53"/>
        <v>24.380960711216403</v>
      </c>
      <c r="M289" s="79">
        <f t="shared" si="47"/>
        <v>-2107.8224754603025</v>
      </c>
      <c r="N289" s="79">
        <f t="shared" si="48"/>
        <v>-0.21078224754603023</v>
      </c>
      <c r="O289" s="79">
        <f t="shared" si="49"/>
        <v>0.25714995798914053</v>
      </c>
      <c r="P289" s="79">
        <f t="shared" si="50"/>
        <v>-0.42161585943228158</v>
      </c>
      <c r="Q289" s="93">
        <f t="shared" si="54"/>
        <v>-0.16446590144314105</v>
      </c>
    </row>
    <row r="290" spans="6:17" x14ac:dyDescent="0.25">
      <c r="F290" s="79">
        <v>286</v>
      </c>
      <c r="G290" s="79">
        <f t="shared" si="51"/>
        <v>4.9916416607037828</v>
      </c>
      <c r="H290" s="79">
        <f t="shared" si="44"/>
        <v>1.1085271317829458E-2</v>
      </c>
      <c r="I290" s="79">
        <f t="shared" si="45"/>
        <v>124.04392418443138</v>
      </c>
      <c r="J290" s="79">
        <f t="shared" si="52"/>
        <v>73.043924184431376</v>
      </c>
      <c r="K290" s="79">
        <f t="shared" si="46"/>
        <v>-24.457141198396965</v>
      </c>
      <c r="L290" s="79">
        <f t="shared" si="53"/>
        <v>24.457141198396965</v>
      </c>
      <c r="M290" s="79">
        <f t="shared" si="47"/>
        <v>-1822.1919359718504</v>
      </c>
      <c r="N290" s="79">
        <f t="shared" si="48"/>
        <v>-0.18221919359718505</v>
      </c>
      <c r="O290" s="79">
        <f t="shared" si="49"/>
        <v>0.27385980981617097</v>
      </c>
      <c r="P290" s="79">
        <f t="shared" si="50"/>
        <v>-0.41286378591025585</v>
      </c>
      <c r="Q290" s="93">
        <f t="shared" si="54"/>
        <v>-0.13900397609408488</v>
      </c>
    </row>
    <row r="291" spans="6:17" x14ac:dyDescent="0.25">
      <c r="F291" s="79">
        <v>287</v>
      </c>
      <c r="G291" s="79">
        <f t="shared" si="51"/>
        <v>5.0090949532237259</v>
      </c>
      <c r="H291" s="79">
        <f t="shared" si="44"/>
        <v>1.1124031007751939E-2</v>
      </c>
      <c r="I291" s="79">
        <f t="shared" si="45"/>
        <v>124.76062667266426</v>
      </c>
      <c r="J291" s="79">
        <f t="shared" si="52"/>
        <v>73.760626672664259</v>
      </c>
      <c r="K291" s="79">
        <f t="shared" si="46"/>
        <v>-24.522148240765237</v>
      </c>
      <c r="L291" s="79">
        <f t="shared" si="53"/>
        <v>24.522148240765237</v>
      </c>
      <c r="M291" s="79">
        <f t="shared" si="47"/>
        <v>-1531.3248678975376</v>
      </c>
      <c r="N291" s="79">
        <f t="shared" si="48"/>
        <v>-0.15313248678975377</v>
      </c>
      <c r="O291" s="79">
        <f t="shared" si="49"/>
        <v>0.29048624129219092</v>
      </c>
      <c r="P291" s="79">
        <f t="shared" si="50"/>
        <v>-0.40360870146188993</v>
      </c>
      <c r="Q291" s="93">
        <f t="shared" si="54"/>
        <v>-0.11312246016969901</v>
      </c>
    </row>
    <row r="292" spans="6:17" x14ac:dyDescent="0.25">
      <c r="F292" s="79">
        <v>288</v>
      </c>
      <c r="G292" s="79">
        <f t="shared" si="51"/>
        <v>5.026548245743669</v>
      </c>
      <c r="H292" s="79">
        <f t="shared" si="44"/>
        <v>1.1162790697674419E-2</v>
      </c>
      <c r="I292" s="79">
        <f t="shared" si="45"/>
        <v>125.46737329294214</v>
      </c>
      <c r="J292" s="79">
        <f t="shared" si="52"/>
        <v>74.467373292942142</v>
      </c>
      <c r="K292" s="79">
        <f t="shared" si="46"/>
        <v>-24.575784991424786</v>
      </c>
      <c r="L292" s="79">
        <f t="shared" si="53"/>
        <v>24.575784991424786</v>
      </c>
      <c r="M292" s="79">
        <f t="shared" si="47"/>
        <v>-1235.5384353175848</v>
      </c>
      <c r="N292" s="79">
        <f t="shared" si="48"/>
        <v>-0.12355384353175849</v>
      </c>
      <c r="O292" s="79">
        <f t="shared" si="49"/>
        <v>0.30702418784510987</v>
      </c>
      <c r="P292" s="79">
        <f t="shared" si="50"/>
        <v>-0.3938618819819471</v>
      </c>
      <c r="Q292" s="93">
        <f t="shared" si="54"/>
        <v>-8.6837694136837229E-2</v>
      </c>
    </row>
    <row r="293" spans="6:17" x14ac:dyDescent="0.25">
      <c r="F293" s="79">
        <v>289</v>
      </c>
      <c r="G293" s="79">
        <f t="shared" si="51"/>
        <v>5.0440015382636121</v>
      </c>
      <c r="H293" s="79">
        <f t="shared" si="44"/>
        <v>1.1201550387596898E-2</v>
      </c>
      <c r="I293" s="79">
        <f t="shared" si="45"/>
        <v>126.16403187528422</v>
      </c>
      <c r="J293" s="79">
        <f t="shared" si="52"/>
        <v>75.164031875284223</v>
      </c>
      <c r="K293" s="79">
        <f t="shared" si="46"/>
        <v>-24.617867052941595</v>
      </c>
      <c r="L293" s="79">
        <f t="shared" si="53"/>
        <v>24.617867052941595</v>
      </c>
      <c r="M293" s="79">
        <f t="shared" si="47"/>
        <v>-935.1576781956004</v>
      </c>
      <c r="N293" s="79">
        <f t="shared" si="48"/>
        <v>-9.3515767819560044E-2</v>
      </c>
      <c r="O293" s="79">
        <f t="shared" si="49"/>
        <v>0.32346861185620118</v>
      </c>
      <c r="P293" s="79">
        <f t="shared" si="50"/>
        <v>-0.38363520246858129</v>
      </c>
      <c r="Q293" s="93">
        <f t="shared" si="54"/>
        <v>-6.0166590612380111E-2</v>
      </c>
    </row>
    <row r="294" spans="6:17" x14ac:dyDescent="0.25">
      <c r="F294" s="79">
        <v>290</v>
      </c>
      <c r="G294" s="79">
        <f t="shared" si="51"/>
        <v>5.0614548307835561</v>
      </c>
      <c r="H294" s="79">
        <f t="shared" si="44"/>
        <v>1.1240310077519381E-2</v>
      </c>
      <c r="I294" s="79">
        <f t="shared" si="45"/>
        <v>126.85047785655641</v>
      </c>
      <c r="J294" s="79">
        <f t="shared" si="52"/>
        <v>75.85047785655641</v>
      </c>
      <c r="K294" s="79">
        <f t="shared" si="46"/>
        <v>-24.648222760745693</v>
      </c>
      <c r="L294" s="79">
        <f t="shared" si="53"/>
        <v>24.648222760745693</v>
      </c>
      <c r="M294" s="79">
        <f t="shared" si="47"/>
        <v>-630.51438492715829</v>
      </c>
      <c r="N294" s="79">
        <f t="shared" si="48"/>
        <v>-6.3051438492715828E-2</v>
      </c>
      <c r="O294" s="79">
        <f t="shared" si="49"/>
        <v>0.33981450419461101</v>
      </c>
      <c r="P294" s="79">
        <f t="shared" si="50"/>
        <v>-0.37294112255547968</v>
      </c>
      <c r="Q294" s="93">
        <f t="shared" si="54"/>
        <v>-3.3126618360868665E-2</v>
      </c>
    </row>
    <row r="295" spans="6:17" x14ac:dyDescent="0.25">
      <c r="F295" s="79">
        <v>291</v>
      </c>
      <c r="G295" s="79">
        <f t="shared" si="51"/>
        <v>5.0789081233034992</v>
      </c>
      <c r="H295" s="79">
        <f t="shared" si="44"/>
        <v>1.1279069767441861E-2</v>
      </c>
      <c r="I295" s="79">
        <f t="shared" si="45"/>
        <v>127.5265942780365</v>
      </c>
      <c r="J295" s="79">
        <f t="shared" si="52"/>
        <v>76.526594278036498</v>
      </c>
      <c r="K295" s="79">
        <f t="shared" si="46"/>
        <v>-24.666693422975051</v>
      </c>
      <c r="L295" s="79">
        <f t="shared" si="53"/>
        <v>24.666693422975051</v>
      </c>
      <c r="M295" s="79">
        <f t="shared" si="47"/>
        <v>-321.94597348410127</v>
      </c>
      <c r="N295" s="79">
        <f t="shared" si="48"/>
        <v>-3.2194597348410126E-2</v>
      </c>
      <c r="O295" s="79">
        <f t="shared" si="49"/>
        <v>0.3560568857431855</v>
      </c>
      <c r="P295" s="79">
        <f t="shared" si="50"/>
        <v>-0.36179267133172083</v>
      </c>
      <c r="Q295" s="93">
        <f t="shared" si="54"/>
        <v>-5.7357855885353248E-3</v>
      </c>
    </row>
    <row r="296" spans="6:17" x14ac:dyDescent="0.25">
      <c r="F296" s="79">
        <v>292</v>
      </c>
      <c r="G296" s="79">
        <f t="shared" si="51"/>
        <v>5.0963614158234423</v>
      </c>
      <c r="H296" s="79">
        <f t="shared" si="44"/>
        <v>1.1317829457364342E-2</v>
      </c>
      <c r="I296" s="79">
        <f t="shared" si="45"/>
        <v>128.19227177728445</v>
      </c>
      <c r="J296" s="79">
        <f t="shared" si="52"/>
        <v>77.192271777284446</v>
      </c>
      <c r="K296" s="79">
        <f t="shared" si="46"/>
        <v>-24.673133517239553</v>
      </c>
      <c r="L296" s="79">
        <f t="shared" si="53"/>
        <v>24.673133517239553</v>
      </c>
      <c r="M296" s="79">
        <f t="shared" si="47"/>
        <v>-9.794388533616905</v>
      </c>
      <c r="N296" s="79">
        <f t="shared" si="48"/>
        <v>-9.7943885336169057E-4</v>
      </c>
      <c r="O296" s="79">
        <f t="shared" si="49"/>
        <v>0.37219080891516199</v>
      </c>
      <c r="P296" s="79">
        <f t="shared" si="50"/>
        <v>-0.35020343146783306</v>
      </c>
      <c r="Q296" s="93">
        <f t="shared" si="54"/>
        <v>2.1987377447328926E-2</v>
      </c>
    </row>
    <row r="297" spans="6:17" x14ac:dyDescent="0.25">
      <c r="F297" s="79">
        <v>293</v>
      </c>
      <c r="G297" s="79">
        <f t="shared" si="51"/>
        <v>5.1138147083433854</v>
      </c>
      <c r="H297" s="79">
        <f t="shared" si="44"/>
        <v>1.1356589147286822E-2</v>
      </c>
      <c r="I297" s="79">
        <f t="shared" si="45"/>
        <v>128.84740857413874</v>
      </c>
      <c r="J297" s="79">
        <f t="shared" si="52"/>
        <v>77.84740857413874</v>
      </c>
      <c r="K297" s="79">
        <f t="shared" si="46"/>
        <v>-24.667410845058843</v>
      </c>
      <c r="L297" s="79">
        <f t="shared" si="53"/>
        <v>24.667410845058843</v>
      </c>
      <c r="M297" s="79">
        <f t="shared" si="47"/>
        <v>305.59497861525557</v>
      </c>
      <c r="N297" s="79">
        <f t="shared" si="48"/>
        <v>3.0559497861525557E-2</v>
      </c>
      <c r="O297" s="79">
        <f t="shared" si="49"/>
        <v>0.3882113591612496</v>
      </c>
      <c r="P297" s="79">
        <f t="shared" si="50"/>
        <v>-0.33818752266740498</v>
      </c>
      <c r="Q297" s="93">
        <f t="shared" si="54"/>
        <v>5.002383649384462E-2</v>
      </c>
    </row>
    <row r="298" spans="6:17" x14ac:dyDescent="0.25">
      <c r="F298" s="79">
        <v>294</v>
      </c>
      <c r="G298" s="79">
        <f t="shared" si="51"/>
        <v>5.1312680008633285</v>
      </c>
      <c r="H298" s="79">
        <f t="shared" si="44"/>
        <v>1.1395348837209301E-2</v>
      </c>
      <c r="I298" s="79">
        <f t="shared" si="45"/>
        <v>129.49191045065487</v>
      </c>
      <c r="J298" s="79">
        <f t="shared" si="52"/>
        <v>78.491910450654871</v>
      </c>
      <c r="K298" s="79">
        <f t="shared" si="46"/>
        <v>-24.649406644982236</v>
      </c>
      <c r="L298" s="79">
        <f t="shared" si="53"/>
        <v>24.649406644982236</v>
      </c>
      <c r="M298" s="79">
        <f t="shared" si="47"/>
        <v>623.87434096420043</v>
      </c>
      <c r="N298" s="79">
        <f t="shared" si="48"/>
        <v>6.2387434096420044E-2</v>
      </c>
      <c r="O298" s="79">
        <f t="shared" si="49"/>
        <v>0.40411365646664876</v>
      </c>
      <c r="P298" s="79">
        <f t="shared" si="50"/>
        <v>-0.32575958446440101</v>
      </c>
      <c r="Q298" s="93">
        <f t="shared" si="54"/>
        <v>7.8354072002247754E-2</v>
      </c>
    </row>
    <row r="299" spans="6:17" x14ac:dyDescent="0.25">
      <c r="F299" s="79">
        <v>295</v>
      </c>
      <c r="G299" s="79">
        <f t="shared" si="51"/>
        <v>5.1487212933832724</v>
      </c>
      <c r="H299" s="79">
        <f t="shared" si="44"/>
        <v>1.1434108527131785E-2</v>
      </c>
      <c r="I299" s="79">
        <f t="shared" si="45"/>
        <v>130.12569072479781</v>
      </c>
      <c r="J299" s="79">
        <f t="shared" si="52"/>
        <v>79.125690724797806</v>
      </c>
      <c r="K299" s="79">
        <f t="shared" si="46"/>
        <v>-24.619015665630499</v>
      </c>
      <c r="L299" s="79">
        <f t="shared" si="53"/>
        <v>24.619015665630499</v>
      </c>
      <c r="M299" s="79">
        <f t="shared" si="47"/>
        <v>944.69453202176146</v>
      </c>
      <c r="N299" s="79">
        <f t="shared" si="48"/>
        <v>9.446945320217616E-2</v>
      </c>
      <c r="O299" s="79">
        <f t="shared" si="49"/>
        <v>0.41989285683755218</v>
      </c>
      <c r="P299" s="79">
        <f t="shared" si="50"/>
        <v>-0.3129347583871438</v>
      </c>
      <c r="Q299" s="93">
        <f t="shared" si="54"/>
        <v>0.10695809845040838</v>
      </c>
    </row>
    <row r="300" spans="6:17" x14ac:dyDescent="0.25">
      <c r="F300" s="79">
        <v>296</v>
      </c>
      <c r="G300" s="79">
        <f t="shared" si="51"/>
        <v>5.1661745859032155</v>
      </c>
      <c r="H300" s="79">
        <f t="shared" si="44"/>
        <v>1.1472868217054264E-2</v>
      </c>
      <c r="I300" s="79">
        <f t="shared" si="45"/>
        <v>130.7486702176958</v>
      </c>
      <c r="J300" s="79">
        <f t="shared" si="52"/>
        <v>79.748670217695803</v>
      </c>
      <c r="K300" s="79">
        <f t="shared" si="46"/>
        <v>-24.57614620010558</v>
      </c>
      <c r="L300" s="79">
        <f t="shared" si="53"/>
        <v>24.57614620010558</v>
      </c>
      <c r="M300" s="79">
        <f t="shared" si="47"/>
        <v>1267.7059822338024</v>
      </c>
      <c r="N300" s="79">
        <f t="shared" si="48"/>
        <v>0.12677059822338024</v>
      </c>
      <c r="O300" s="79">
        <f t="shared" si="49"/>
        <v>0.43554415377666855</v>
      </c>
      <c r="P300" s="79">
        <f t="shared" si="50"/>
        <v>-0.29972866951069671</v>
      </c>
      <c r="Q300" s="93">
        <f t="shared" si="54"/>
        <v>0.13581548426597184</v>
      </c>
    </row>
    <row r="301" spans="6:17" x14ac:dyDescent="0.25">
      <c r="F301" s="79">
        <v>297</v>
      </c>
      <c r="G301" s="79">
        <f t="shared" si="51"/>
        <v>5.1836278784231586</v>
      </c>
      <c r="H301" s="79">
        <f t="shared" si="44"/>
        <v>1.1511627906976744E-2</v>
      </c>
      <c r="I301" s="79">
        <f t="shared" si="45"/>
        <v>131.36077721426065</v>
      </c>
      <c r="J301" s="79">
        <f t="shared" si="52"/>
        <v>80.360777214260651</v>
      </c>
      <c r="K301" s="79">
        <f t="shared" si="46"/>
        <v>-24.520720083396242</v>
      </c>
      <c r="L301" s="79">
        <f t="shared" si="53"/>
        <v>24.520720083396242</v>
      </c>
      <c r="M301" s="79">
        <f t="shared" si="47"/>
        <v>1592.5596513021799</v>
      </c>
      <c r="N301" s="79">
        <f t="shared" si="48"/>
        <v>0.159255965130218</v>
      </c>
      <c r="O301" s="79">
        <f t="shared" si="49"/>
        <v>0.45106277974733372</v>
      </c>
      <c r="P301" s="79">
        <f t="shared" si="50"/>
        <v>-0.28615740742011303</v>
      </c>
      <c r="Q301" s="93">
        <f t="shared" si="54"/>
        <v>0.16490537232722069</v>
      </c>
    </row>
    <row r="302" spans="6:17" x14ac:dyDescent="0.25">
      <c r="F302" s="79">
        <v>298</v>
      </c>
      <c r="G302" s="79">
        <f t="shared" si="51"/>
        <v>5.2010811709431017</v>
      </c>
      <c r="H302" s="79">
        <f t="shared" si="44"/>
        <v>1.1550387596899225E-2</v>
      </c>
      <c r="I302" s="79">
        <f t="shared" si="45"/>
        <v>131.96194741697607</v>
      </c>
      <c r="J302" s="79">
        <f t="shared" si="52"/>
        <v>80.961947416976074</v>
      </c>
      <c r="K302" s="79">
        <f t="shared" si="46"/>
        <v>-24.452672654562587</v>
      </c>
      <c r="L302" s="79">
        <f t="shared" si="53"/>
        <v>24.452672654562587</v>
      </c>
      <c r="M302" s="79">
        <f t="shared" si="47"/>
        <v>1918.9079127135406</v>
      </c>
      <c r="N302" s="79">
        <f t="shared" si="48"/>
        <v>0.19189079127135406</v>
      </c>
      <c r="O302" s="79">
        <f t="shared" si="49"/>
        <v>0.46644400762574451</v>
      </c>
      <c r="P302" s="79">
        <f t="shared" si="50"/>
        <v>-0.27223750660775747</v>
      </c>
      <c r="Q302" s="93">
        <f t="shared" si="54"/>
        <v>0.19420650101798703</v>
      </c>
    </row>
    <row r="303" spans="6:17" x14ac:dyDescent="0.25">
      <c r="F303" s="79">
        <v>299</v>
      </c>
      <c r="G303" s="79">
        <f t="shared" si="51"/>
        <v>5.2185344634630457</v>
      </c>
      <c r="H303" s="79">
        <f t="shared" si="44"/>
        <v>1.1589147286821706E-2</v>
      </c>
      <c r="I303" s="79">
        <f t="shared" si="45"/>
        <v>132.55212389265515</v>
      </c>
      <c r="J303" s="79">
        <f t="shared" si="52"/>
        <v>81.552123892655146</v>
      </c>
      <c r="K303" s="79">
        <f t="shared" si="46"/>
        <v>-24.371952685612424</v>
      </c>
      <c r="L303" s="79">
        <f t="shared" si="53"/>
        <v>24.371952685612424</v>
      </c>
      <c r="M303" s="79">
        <f t="shared" si="47"/>
        <v>2246.4053874650331</v>
      </c>
      <c r="N303" s="79">
        <f t="shared" si="48"/>
        <v>0.22464053874650333</v>
      </c>
      <c r="O303" s="79">
        <f t="shared" si="49"/>
        <v>0.48168315214088875</v>
      </c>
      <c r="P303" s="79">
        <f t="shared" si="50"/>
        <v>-0.25798592632857276</v>
      </c>
      <c r="Q303" s="93">
        <f t="shared" si="54"/>
        <v>0.22369722581231599</v>
      </c>
    </row>
    <row r="304" spans="6:17" x14ac:dyDescent="0.25">
      <c r="F304" s="79">
        <v>300</v>
      </c>
      <c r="G304" s="79">
        <f t="shared" si="51"/>
        <v>5.2359877559829888</v>
      </c>
      <c r="H304" s="79">
        <f t="shared" si="44"/>
        <v>1.1627906976744188E-2</v>
      </c>
      <c r="I304" s="79">
        <f t="shared" si="45"/>
        <v>133.13125701196688</v>
      </c>
      <c r="J304" s="79">
        <f t="shared" si="52"/>
        <v>82.131257011966881</v>
      </c>
      <c r="K304" s="79">
        <f t="shared" si="46"/>
        <v>-24.278522279086481</v>
      </c>
      <c r="L304" s="79">
        <f t="shared" si="53"/>
        <v>24.278522279086481</v>
      </c>
      <c r="M304" s="79">
        <f t="shared" si="47"/>
        <v>2574.709724624196</v>
      </c>
      <c r="N304" s="79">
        <f t="shared" si="48"/>
        <v>0.25747097246241962</v>
      </c>
      <c r="O304" s="79">
        <f t="shared" si="49"/>
        <v>0.49677557130172056</v>
      </c>
      <c r="P304" s="79">
        <f t="shared" si="50"/>
        <v>-0.24342002993784295</v>
      </c>
      <c r="Q304" s="93">
        <f t="shared" si="54"/>
        <v>0.25335554136387761</v>
      </c>
    </row>
    <row r="305" spans="6:17" x14ac:dyDescent="0.25">
      <c r="F305" s="79">
        <v>301</v>
      </c>
      <c r="G305" s="79">
        <f t="shared" si="51"/>
        <v>5.2534410485029319</v>
      </c>
      <c r="H305" s="79">
        <f t="shared" si="44"/>
        <v>1.1666666666666667E-2</v>
      </c>
      <c r="I305" s="79">
        <f t="shared" si="45"/>
        <v>133.69930438153287</v>
      </c>
      <c r="J305" s="79">
        <f t="shared" si="52"/>
        <v>82.699304381532869</v>
      </c>
      <c r="K305" s="79">
        <f t="shared" si="46"/>
        <v>-24.172356736448581</v>
      </c>
      <c r="L305" s="79">
        <f t="shared" si="53"/>
        <v>24.172356736448581</v>
      </c>
      <c r="M305" s="79">
        <f t="shared" si="47"/>
        <v>2903.4823269901881</v>
      </c>
      <c r="N305" s="79">
        <f t="shared" si="48"/>
        <v>0.29034823269901883</v>
      </c>
      <c r="O305" s="79">
        <f t="shared" si="49"/>
        <v>0.51171666781116087</v>
      </c>
      <c r="P305" s="79">
        <f t="shared" si="50"/>
        <v>-0.22855756373661507</v>
      </c>
      <c r="Q305" s="93">
        <f t="shared" si="54"/>
        <v>0.28315910407454581</v>
      </c>
    </row>
    <row r="306" spans="6:17" x14ac:dyDescent="0.25">
      <c r="F306" s="79">
        <v>302</v>
      </c>
      <c r="G306" s="79">
        <f t="shared" si="51"/>
        <v>5.270894341022875</v>
      </c>
      <c r="H306" s="79">
        <f t="shared" si="44"/>
        <v>1.1705426356589147E-2</v>
      </c>
      <c r="I306" s="79">
        <f t="shared" si="45"/>
        <v>134.25623076839565</v>
      </c>
      <c r="J306" s="79">
        <f t="shared" si="52"/>
        <v>83.256230768395653</v>
      </c>
      <c r="K306" s="79">
        <f t="shared" si="46"/>
        <v>-24.053444399432685</v>
      </c>
      <c r="L306" s="79">
        <f t="shared" si="53"/>
        <v>24.053444399432685</v>
      </c>
      <c r="M306" s="79">
        <f t="shared" si="47"/>
        <v>3232.3890207238437</v>
      </c>
      <c r="N306" s="79">
        <f t="shared" si="48"/>
        <v>0.32323890207238443</v>
      </c>
      <c r="O306" s="79">
        <f t="shared" si="49"/>
        <v>0.52650189046647522</v>
      </c>
      <c r="P306" s="79">
        <f t="shared" si="50"/>
        <v>-0.2134166353505679</v>
      </c>
      <c r="Q306" s="93">
        <f t="shared" si="54"/>
        <v>0.31308525511590735</v>
      </c>
    </row>
    <row r="307" spans="6:17" x14ac:dyDescent="0.25">
      <c r="F307" s="79">
        <v>303</v>
      </c>
      <c r="G307" s="79">
        <f t="shared" si="51"/>
        <v>5.2883476335428181</v>
      </c>
      <c r="H307" s="79">
        <f t="shared" si="44"/>
        <v>1.1744186046511628E-2</v>
      </c>
      <c r="I307" s="79">
        <f t="shared" si="45"/>
        <v>134.80200801666427</v>
      </c>
      <c r="J307" s="79">
        <f t="shared" si="52"/>
        <v>83.802008016664274</v>
      </c>
      <c r="K307" s="79">
        <f t="shared" si="46"/>
        <v>-23.921786466531053</v>
      </c>
      <c r="L307" s="79">
        <f t="shared" si="53"/>
        <v>23.921786466531053</v>
      </c>
      <c r="M307" s="79">
        <f t="shared" si="47"/>
        <v>3561.1006683811206</v>
      </c>
      <c r="N307" s="79">
        <f t="shared" si="48"/>
        <v>0.35611006683811203</v>
      </c>
      <c r="O307" s="79">
        <f t="shared" si="49"/>
        <v>0.54112673554561519</v>
      </c>
      <c r="P307" s="79">
        <f t="shared" si="50"/>
        <v>-0.19801569166865859</v>
      </c>
      <c r="Q307" s="93">
        <f t="shared" si="54"/>
        <v>0.34311104387695657</v>
      </c>
    </row>
    <row r="308" spans="6:17" x14ac:dyDescent="0.25">
      <c r="F308" s="79">
        <v>304</v>
      </c>
      <c r="G308" s="79">
        <f t="shared" si="51"/>
        <v>5.3058009260627621</v>
      </c>
      <c r="H308" s="79">
        <f t="shared" si="44"/>
        <v>1.1782945736434109E-2</v>
      </c>
      <c r="I308" s="79">
        <f t="shared" si="45"/>
        <v>135.33661495614601</v>
      </c>
      <c r="J308" s="79">
        <f t="shared" si="52"/>
        <v>84.336614956146008</v>
      </c>
      <c r="K308" s="79">
        <f t="shared" si="46"/>
        <v>-23.777396786819757</v>
      </c>
      <c r="L308" s="79">
        <f t="shared" si="53"/>
        <v>23.777396786819757</v>
      </c>
      <c r="M308" s="79">
        <f t="shared" si="47"/>
        <v>3889.2937253114533</v>
      </c>
      <c r="N308" s="79">
        <f t="shared" si="48"/>
        <v>0.38892937253114535</v>
      </c>
      <c r="O308" s="79">
        <f t="shared" si="49"/>
        <v>0.55558674817909637</v>
      </c>
      <c r="P308" s="79">
        <f t="shared" si="50"/>
        <v>-0.18237349636842923</v>
      </c>
      <c r="Q308" s="93">
        <f t="shared" si="54"/>
        <v>0.37321325181066711</v>
      </c>
    </row>
    <row r="309" spans="6:17" x14ac:dyDescent="0.25">
      <c r="F309" s="79">
        <v>305</v>
      </c>
      <c r="G309" s="79">
        <f t="shared" si="51"/>
        <v>5.3232542185827052</v>
      </c>
      <c r="H309" s="79">
        <f t="shared" si="44"/>
        <v>1.1821705426356591E-2</v>
      </c>
      <c r="I309" s="79">
        <f t="shared" si="45"/>
        <v>135.86003730277878</v>
      </c>
      <c r="J309" s="79">
        <f t="shared" si="52"/>
        <v>84.860037302778778</v>
      </c>
      <c r="K309" s="79">
        <f t="shared" si="46"/>
        <v>-23.620301633309484</v>
      </c>
      <c r="L309" s="79">
        <f t="shared" si="53"/>
        <v>23.620301633309484</v>
      </c>
      <c r="M309" s="79">
        <f t="shared" si="47"/>
        <v>4216.650739867001</v>
      </c>
      <c r="N309" s="79">
        <f t="shared" si="48"/>
        <v>0.42166507398670011</v>
      </c>
      <c r="O309" s="79">
        <f t="shared" si="49"/>
        <v>0.56987752370699163</v>
      </c>
      <c r="P309" s="79">
        <f t="shared" si="50"/>
        <v>-0.16650910705535932</v>
      </c>
      <c r="Q309" s="93">
        <f t="shared" si="54"/>
        <v>0.40336841665163231</v>
      </c>
    </row>
    <row r="310" spans="6:17" x14ac:dyDescent="0.25">
      <c r="F310" s="79">
        <v>306</v>
      </c>
      <c r="G310" s="79">
        <f t="shared" si="51"/>
        <v>5.3407075111026483</v>
      </c>
      <c r="H310" s="79">
        <f t="shared" si="44"/>
        <v>1.186046511627907E-2</v>
      </c>
      <c r="I310" s="79">
        <f t="shared" si="45"/>
        <v>136.37226755068633</v>
      </c>
      <c r="J310" s="79">
        <f t="shared" si="52"/>
        <v>85.372267550686331</v>
      </c>
      <c r="K310" s="79">
        <f t="shared" si="46"/>
        <v>-23.450539457983592</v>
      </c>
      <c r="L310" s="79">
        <f t="shared" si="53"/>
        <v>23.450539457983592</v>
      </c>
      <c r="M310" s="79">
        <f t="shared" si="47"/>
        <v>4542.8607983080428</v>
      </c>
      <c r="N310" s="79">
        <f t="shared" si="48"/>
        <v>0.45428607983080432</v>
      </c>
      <c r="O310" s="79">
        <f t="shared" si="49"/>
        <v>0.58399470902063821</v>
      </c>
      <c r="P310" s="79">
        <f t="shared" si="50"/>
        <v>-0.15044185204410418</v>
      </c>
      <c r="Q310" s="93">
        <f t="shared" si="54"/>
        <v>0.43355285697653401</v>
      </c>
    </row>
    <row r="311" spans="6:17" x14ac:dyDescent="0.25">
      <c r="F311" s="79">
        <v>307</v>
      </c>
      <c r="G311" s="79">
        <f t="shared" si="51"/>
        <v>5.3581608036225914</v>
      </c>
      <c r="H311" s="79">
        <f t="shared" si="44"/>
        <v>1.189922480620155E-2</v>
      </c>
      <c r="I311" s="79">
        <f t="shared" si="45"/>
        <v>136.87330485568606</v>
      </c>
      <c r="J311" s="79">
        <f t="shared" si="52"/>
        <v>85.873304855686058</v>
      </c>
      <c r="K311" s="79">
        <f t="shared" si="46"/>
        <v>-23.268160630643628</v>
      </c>
      <c r="L311" s="79">
        <f t="shared" si="53"/>
        <v>23.268160630643628</v>
      </c>
      <c r="M311" s="79">
        <f t="shared" si="47"/>
        <v>4867.6199156810317</v>
      </c>
      <c r="N311" s="79">
        <f t="shared" si="48"/>
        <v>0.48676199156810318</v>
      </c>
      <c r="O311" s="79">
        <f t="shared" si="49"/>
        <v>0.59793400388863349</v>
      </c>
      <c r="P311" s="79">
        <f t="shared" si="50"/>
        <v>-0.13419130680992405</v>
      </c>
      <c r="Q311" s="93">
        <f t="shared" si="54"/>
        <v>0.46374269707870941</v>
      </c>
    </row>
    <row r="312" spans="6:17" x14ac:dyDescent="0.25">
      <c r="F312" s="79">
        <v>308</v>
      </c>
      <c r="G312" s="79">
        <f t="shared" si="51"/>
        <v>5.3756140961425354</v>
      </c>
      <c r="H312" s="79">
        <f t="shared" si="44"/>
        <v>1.1937984496124033E-2</v>
      </c>
      <c r="I312" s="79">
        <f t="shared" si="45"/>
        <v>137.36315491009023</v>
      </c>
      <c r="J312" s="79">
        <f t="shared" si="52"/>
        <v>86.36315491009023</v>
      </c>
      <c r="K312" s="79">
        <f t="shared" si="46"/>
        <v>-23.073227163625837</v>
      </c>
      <c r="L312" s="79">
        <f t="shared" si="53"/>
        <v>23.073227163625837</v>
      </c>
      <c r="M312" s="79">
        <f t="shared" si="47"/>
        <v>5190.6313742905477</v>
      </c>
      <c r="N312" s="79">
        <f t="shared" si="48"/>
        <v>0.51906313742905485</v>
      </c>
      <c r="O312" s="79">
        <f t="shared" si="49"/>
        <v>0.61169116226672815</v>
      </c>
      <c r="P312" s="79">
        <f t="shared" si="50"/>
        <v>-0.11777727013898144</v>
      </c>
      <c r="Q312" s="93">
        <f t="shared" si="54"/>
        <v>0.49391389212774672</v>
      </c>
    </row>
    <row r="313" spans="6:17" x14ac:dyDescent="0.25">
      <c r="F313" s="79">
        <v>309</v>
      </c>
      <c r="G313" s="79">
        <f t="shared" si="51"/>
        <v>5.3930673886624785</v>
      </c>
      <c r="H313" s="79">
        <f t="shared" si="44"/>
        <v>1.1976744186046513E-2</v>
      </c>
      <c r="I313" s="79">
        <f t="shared" si="45"/>
        <v>137.84182980865316</v>
      </c>
      <c r="J313" s="79">
        <f t="shared" si="52"/>
        <v>86.841829808653159</v>
      </c>
      <c r="K313" s="79">
        <f t="shared" si="46"/>
        <v>-22.865812424383758</v>
      </c>
      <c r="L313" s="79">
        <f t="shared" si="53"/>
        <v>22.865812424383758</v>
      </c>
      <c r="M313" s="79">
        <f t="shared" si="47"/>
        <v>5511.6060116823519</v>
      </c>
      <c r="N313" s="79">
        <f t="shared" si="48"/>
        <v>0.55116060116823518</v>
      </c>
      <c r="O313" s="79">
        <f t="shared" si="49"/>
        <v>0.62526199359121026</v>
      </c>
      <c r="P313" s="79">
        <f t="shared" si="50"/>
        <v>-0.10121974000657301</v>
      </c>
      <c r="Q313" s="93">
        <f t="shared" si="54"/>
        <v>0.5240422535846373</v>
      </c>
    </row>
    <row r="314" spans="6:17" x14ac:dyDescent="0.25">
      <c r="F314" s="79">
        <v>310</v>
      </c>
      <c r="G314" s="79">
        <f t="shared" si="51"/>
        <v>5.4105206811824216</v>
      </c>
      <c r="H314" s="79">
        <f t="shared" si="44"/>
        <v>1.2015503875968992E-2</v>
      </c>
      <c r="I314" s="79">
        <f t="shared" si="45"/>
        <v>138.3093479055315</v>
      </c>
      <c r="J314" s="79">
        <f t="shared" si="52"/>
        <v>87.309347905531496</v>
      </c>
      <c r="K314" s="79">
        <f t="shared" si="46"/>
        <v>-22.646000837852391</v>
      </c>
      <c r="L314" s="79">
        <f t="shared" si="53"/>
        <v>22.646000837852391</v>
      </c>
      <c r="M314" s="79">
        <f t="shared" si="47"/>
        <v>5830.2624603049162</v>
      </c>
      <c r="N314" s="79">
        <f t="shared" si="48"/>
        <v>0.58302624603049158</v>
      </c>
      <c r="O314" s="79">
        <f t="shared" si="49"/>
        <v>0.63864236405539565</v>
      </c>
      <c r="P314" s="79">
        <f t="shared" si="50"/>
        <v>-8.4538889212672247E-2</v>
      </c>
      <c r="Q314" s="93">
        <f t="shared" si="54"/>
        <v>0.55410347484272338</v>
      </c>
    </row>
    <row r="315" spans="6:17" x14ac:dyDescent="0.25">
      <c r="F315" s="79">
        <v>311</v>
      </c>
      <c r="G315" s="79">
        <f t="shared" si="51"/>
        <v>5.4279739737023647</v>
      </c>
      <c r="H315" s="79">
        <f t="shared" si="44"/>
        <v>1.2054263565891473E-2</v>
      </c>
      <c r="I315" s="79">
        <f t="shared" si="45"/>
        <v>138.76573366213978</v>
      </c>
      <c r="J315" s="79">
        <f t="shared" si="52"/>
        <v>87.76573366213978</v>
      </c>
      <c r="K315" s="79">
        <f t="shared" si="46"/>
        <v>-22.413887580421704</v>
      </c>
      <c r="L315" s="79">
        <f t="shared" si="53"/>
        <v>22.413887580421704</v>
      </c>
      <c r="M315" s="79">
        <f t="shared" si="47"/>
        <v>6146.3273412206081</v>
      </c>
      <c r="N315" s="79">
        <f t="shared" si="48"/>
        <v>0.61463273412206088</v>
      </c>
      <c r="O315" s="79">
        <f t="shared" si="49"/>
        <v>0.65182819786882229</v>
      </c>
      <c r="P315" s="79">
        <f t="shared" si="50"/>
        <v>-6.7755040804483468E-2</v>
      </c>
      <c r="Q315" s="93">
        <f t="shared" si="54"/>
        <v>0.58407315706433882</v>
      </c>
    </row>
    <row r="316" spans="6:17" x14ac:dyDescent="0.25">
      <c r="F316" s="79">
        <v>312</v>
      </c>
      <c r="G316" s="79">
        <f t="shared" si="51"/>
        <v>5.4454272662223078</v>
      </c>
      <c r="H316" s="79">
        <f t="shared" si="44"/>
        <v>1.2093023255813953E-2</v>
      </c>
      <c r="I316" s="79">
        <f t="shared" si="45"/>
        <v>139.2110174858019</v>
      </c>
      <c r="J316" s="79">
        <f t="shared" si="52"/>
        <v>88.211017485801904</v>
      </c>
      <c r="K316" s="79">
        <f t="shared" si="46"/>
        <v>-22.169578267251776</v>
      </c>
      <c r="L316" s="79">
        <f t="shared" si="53"/>
        <v>22.169578267251776</v>
      </c>
      <c r="M316" s="79">
        <f t="shared" si="47"/>
        <v>6459.5354143996419</v>
      </c>
      <c r="N316" s="79">
        <f t="shared" si="48"/>
        <v>0.64595354143996431</v>
      </c>
      <c r="O316" s="79">
        <f t="shared" si="49"/>
        <v>0.66481547849877642</v>
      </c>
      <c r="P316" s="79">
        <f t="shared" si="50"/>
        <v>-5.0888643315938363E-2</v>
      </c>
      <c r="Q316" s="93">
        <f t="shared" si="54"/>
        <v>0.61392683518283808</v>
      </c>
    </row>
    <row r="317" spans="6:17" x14ac:dyDescent="0.25">
      <c r="F317" s="79">
        <v>313</v>
      </c>
      <c r="G317" s="79">
        <f t="shared" si="51"/>
        <v>5.4628805587422518</v>
      </c>
      <c r="H317" s="79">
        <f t="shared" si="44"/>
        <v>1.2131782945736436E-2</v>
      </c>
      <c r="I317" s="79">
        <f t="shared" si="45"/>
        <v>139.64523555911967</v>
      </c>
      <c r="J317" s="79">
        <f t="shared" si="52"/>
        <v>88.645235559119669</v>
      </c>
      <c r="K317" s="79">
        <f t="shared" si="46"/>
        <v>-21.913188634561259</v>
      </c>
      <c r="L317" s="79">
        <f t="shared" si="53"/>
        <v>21.913188634561259</v>
      </c>
      <c r="M317" s="79">
        <f t="shared" si="47"/>
        <v>6769.6296882499737</v>
      </c>
      <c r="N317" s="79">
        <f t="shared" si="48"/>
        <v>0.6769629688249974</v>
      </c>
      <c r="O317" s="79">
        <f t="shared" si="49"/>
        <v>0.67760024989376832</v>
      </c>
      <c r="P317" s="79">
        <f t="shared" si="50"/>
        <v>-3.3960245854306514E-2</v>
      </c>
      <c r="Q317" s="93">
        <f t="shared" si="54"/>
        <v>0.64364000403946187</v>
      </c>
    </row>
    <row r="318" spans="6:17" x14ac:dyDescent="0.25">
      <c r="F318" s="79">
        <v>314</v>
      </c>
      <c r="G318" s="79">
        <f t="shared" si="51"/>
        <v>5.4803338512621949</v>
      </c>
      <c r="H318" s="79">
        <f t="shared" si="44"/>
        <v>1.2170542635658916E-2</v>
      </c>
      <c r="I318" s="79">
        <f t="shared" si="45"/>
        <v>140.0684296600011</v>
      </c>
      <c r="J318" s="79">
        <f t="shared" si="52"/>
        <v>89.068429660001101</v>
      </c>
      <c r="K318" s="79">
        <f t="shared" si="46"/>
        <v>-21.644844218416498</v>
      </c>
      <c r="L318" s="79">
        <f t="shared" si="53"/>
        <v>21.644844218416498</v>
      </c>
      <c r="M318" s="79">
        <f t="shared" si="47"/>
        <v>7076.3614911190325</v>
      </c>
      <c r="N318" s="79">
        <f t="shared" si="48"/>
        <v>0.70763614911190342</v>
      </c>
      <c r="O318" s="79">
        <f t="shared" si="49"/>
        <v>0.69017861768858102</v>
      </c>
      <c r="P318" s="79">
        <f t="shared" si="50"/>
        <v>-1.6990473064276899E-2</v>
      </c>
      <c r="Q318" s="93">
        <f t="shared" si="54"/>
        <v>0.6731881446243041</v>
      </c>
    </row>
    <row r="319" spans="6:17" x14ac:dyDescent="0.25">
      <c r="F319" s="79">
        <v>315</v>
      </c>
      <c r="G319" s="79">
        <f t="shared" si="51"/>
        <v>5.497787143782138</v>
      </c>
      <c r="H319" s="79">
        <f t="shared" si="44"/>
        <v>1.2209302325581395E-2</v>
      </c>
      <c r="I319" s="79">
        <f t="shared" si="45"/>
        <v>140.48064697231663</v>
      </c>
      <c r="J319" s="79">
        <f t="shared" si="52"/>
        <v>89.480646972316634</v>
      </c>
      <c r="K319" s="79">
        <f t="shared" si="46"/>
        <v>-21.3646800314412</v>
      </c>
      <c r="L319" s="79">
        <f t="shared" si="53"/>
        <v>21.3646800314412</v>
      </c>
      <c r="M319" s="79">
        <f t="shared" si="47"/>
        <v>7379.4905075511751</v>
      </c>
      <c r="N319" s="79">
        <f t="shared" si="48"/>
        <v>0.73794905075511763</v>
      </c>
      <c r="O319" s="79">
        <f t="shared" si="49"/>
        <v>0.70254675039053538</v>
      </c>
      <c r="P319" s="79">
        <f t="shared" si="50"/>
        <v>-2.087579715005109E-16</v>
      </c>
      <c r="Q319" s="93">
        <f t="shared" si="54"/>
        <v>0.70254675039053516</v>
      </c>
    </row>
    <row r="320" spans="6:17" x14ac:dyDescent="0.25">
      <c r="F320" s="79">
        <v>316</v>
      </c>
      <c r="G320" s="79">
        <f t="shared" si="51"/>
        <v>5.5152404363020811</v>
      </c>
      <c r="H320" s="79">
        <f t="shared" si="44"/>
        <v>1.2248062015503876E-2</v>
      </c>
      <c r="I320" s="79">
        <f t="shared" si="45"/>
        <v>140.88193988717694</v>
      </c>
      <c r="J320" s="79">
        <f t="shared" si="52"/>
        <v>89.881939887176941</v>
      </c>
      <c r="K320" s="79">
        <f t="shared" si="46"/>
        <v>-21.072840238758726</v>
      </c>
      <c r="L320" s="79">
        <f t="shared" si="53"/>
        <v>21.072840238758726</v>
      </c>
      <c r="M320" s="79">
        <f t="shared" si="47"/>
        <v>7678.7847821002915</v>
      </c>
      <c r="N320" s="79">
        <f t="shared" si="48"/>
        <v>0.76787847821002941</v>
      </c>
      <c r="O320" s="79">
        <f t="shared" si="49"/>
        <v>0.71470088054659764</v>
      </c>
      <c r="P320" s="79">
        <f t="shared" si="50"/>
        <v>1.6990473064276482E-2</v>
      </c>
      <c r="Q320" s="93">
        <f t="shared" si="54"/>
        <v>0.73169135361087412</v>
      </c>
    </row>
    <row r="321" spans="6:17" x14ac:dyDescent="0.25">
      <c r="F321" s="79">
        <v>317</v>
      </c>
      <c r="G321" s="79">
        <f t="shared" si="51"/>
        <v>5.532693728822025</v>
      </c>
      <c r="H321" s="79">
        <f t="shared" si="44"/>
        <v>1.2286821705426358E-2</v>
      </c>
      <c r="I321" s="79">
        <f t="shared" si="45"/>
        <v>141.2723657948568</v>
      </c>
      <c r="J321" s="79">
        <f t="shared" si="52"/>
        <v>90.272365794856796</v>
      </c>
      <c r="K321" s="79">
        <f t="shared" si="46"/>
        <v>-20.769477834370203</v>
      </c>
      <c r="L321" s="79">
        <f t="shared" si="53"/>
        <v>20.769477834370203</v>
      </c>
      <c r="M321" s="79">
        <f t="shared" si="47"/>
        <v>7974.0206934853122</v>
      </c>
      <c r="N321" s="79">
        <f t="shared" si="48"/>
        <v>0.7974020693485312</v>
      </c>
      <c r="O321" s="79">
        <f t="shared" si="49"/>
        <v>0.72663730589098308</v>
      </c>
      <c r="P321" s="79">
        <f t="shared" si="50"/>
        <v>3.3960245854306952E-2</v>
      </c>
      <c r="Q321" s="93">
        <f t="shared" si="54"/>
        <v>0.76059755174528998</v>
      </c>
    </row>
    <row r="322" spans="6:17" x14ac:dyDescent="0.25">
      <c r="F322" s="79">
        <v>318</v>
      </c>
      <c r="G322" s="79">
        <f t="shared" si="51"/>
        <v>5.5501470213419681</v>
      </c>
      <c r="H322" s="79">
        <f t="shared" si="44"/>
        <v>1.2325581395348837E-2</v>
      </c>
      <c r="I322" s="79">
        <f t="shared" si="45"/>
        <v>141.65198686741954</v>
      </c>
      <c r="J322" s="79">
        <f t="shared" si="52"/>
        <v>90.651986867419538</v>
      </c>
      <c r="K322" s="79">
        <f t="shared" si="46"/>
        <v>-20.454754319064754</v>
      </c>
      <c r="L322" s="79">
        <f t="shared" si="53"/>
        <v>20.454754319064754</v>
      </c>
      <c r="M322" s="79">
        <f t="shared" si="47"/>
        <v>8264.9829018385371</v>
      </c>
      <c r="N322" s="79">
        <f t="shared" si="48"/>
        <v>0.82649829018385379</v>
      </c>
      <c r="O322" s="79">
        <f t="shared" si="49"/>
        <v>0.73835239047289969</v>
      </c>
      <c r="P322" s="79">
        <f t="shared" si="50"/>
        <v>5.088864331593794E-2</v>
      </c>
      <c r="Q322" s="93">
        <f t="shared" si="54"/>
        <v>0.78924103378883759</v>
      </c>
    </row>
    <row r="323" spans="6:17" x14ac:dyDescent="0.25">
      <c r="F323" s="79">
        <v>319</v>
      </c>
      <c r="G323" s="79">
        <f t="shared" si="51"/>
        <v>5.5676003138619112</v>
      </c>
      <c r="H323" s="79">
        <f t="shared" si="44"/>
        <v>1.2364341085271319E-2</v>
      </c>
      <c r="I323" s="79">
        <f t="shared" si="45"/>
        <v>142.02086983213135</v>
      </c>
      <c r="J323" s="79">
        <f t="shared" si="52"/>
        <v>91.020869832131353</v>
      </c>
      <c r="K323" s="79">
        <f t="shared" si="46"/>
        <v>-20.12883938085205</v>
      </c>
      <c r="L323" s="79">
        <f t="shared" si="53"/>
        <v>20.12883938085205</v>
      </c>
      <c r="M323" s="79">
        <f t="shared" si="47"/>
        <v>8551.4642717380975</v>
      </c>
      <c r="N323" s="79">
        <f t="shared" si="48"/>
        <v>0.85514642717380995</v>
      </c>
      <c r="O323" s="79">
        <f t="shared" si="49"/>
        <v>0.74984256576409836</v>
      </c>
      <c r="P323" s="79">
        <f t="shared" si="50"/>
        <v>6.7755040804483066E-2</v>
      </c>
      <c r="Q323" s="93">
        <f t="shared" si="54"/>
        <v>0.81759760656858138</v>
      </c>
    </row>
    <row r="324" spans="6:17" x14ac:dyDescent="0.25">
      <c r="F324" s="79">
        <v>320</v>
      </c>
      <c r="G324" s="79">
        <f t="shared" si="51"/>
        <v>5.5850536063818543</v>
      </c>
      <c r="H324" s="79">
        <f t="shared" ref="H324:H364" si="55">G324/CONVERT(NE*2*PI(),"s","min")</f>
        <v>1.2403100775193798E-2</v>
      </c>
      <c r="I324" s="79">
        <f t="shared" ref="I324:I364" si="56">r_crank*COS(RADIANS(F324))+SQRT(l_rod^2+r_crank^2*SIN(RADIANS(F324))^2)</f>
        <v>142.37908573578991</v>
      </c>
      <c r="J324" s="79">
        <f t="shared" si="52"/>
        <v>91.379085735789914</v>
      </c>
      <c r="K324" s="79">
        <f t="shared" ref="K324:K364" si="57">CONVERT(r_crank*omega*SIN(omega*H324)+r_crank^2*omega*SIN(2*omega*H324)/(2*SQRT(l_rod^2-r_crank^2*SIN(omega*H324)^2)),"mm","m")</f>
        <v>-19.791910578805222</v>
      </c>
      <c r="L324" s="79">
        <f t="shared" si="53"/>
        <v>19.791910578805222</v>
      </c>
      <c r="M324" s="79">
        <f t="shared" ref="M324:M364" si="58">CONVERT(r_crank^2*omega^2*COS(2*omega*H324)/SQRT(l_rod^2-r_crank^2*SIN(omega*H324)^2)+r_crank^4*omega^2*SIN(omega*H324)*SIN(2*omega*H324)*COS(omega*H324)/(2*(l_rod^2-r_crank^2*SIN(omega*H324)^2)^(3/2))+r_crank*omega^2*COS(omega*H324),"mm","m")</f>
        <v>8833.2657736375168</v>
      </c>
      <c r="N324" s="79">
        <f t="shared" ref="N324:N364" si="59">CONVERT(m_piston*CONVERT(M324,"m","km"),"N","kN")</f>
        <v>0.88332657736375186</v>
      </c>
      <c r="O324" s="79">
        <f t="shared" ref="O324:O364" si="60">m_piston*r_crank*$C$2^2*COS(G324)*(1/1000^3)</f>
        <v>0.76110433174587699</v>
      </c>
      <c r="P324" s="79">
        <f t="shared" ref="P324:P364" si="61">m_piston*r_crank*$C$2^2*(r_crank/l_rod)*COS(2*G324)*(1/1000^3)</f>
        <v>8.4538889212671831E-2</v>
      </c>
      <c r="Q324" s="93">
        <f t="shared" si="54"/>
        <v>0.84564322095854882</v>
      </c>
    </row>
    <row r="325" spans="6:17" x14ac:dyDescent="0.25">
      <c r="F325" s="79">
        <v>321</v>
      </c>
      <c r="G325" s="79">
        <f t="shared" ref="G325:G364" si="62">RADIANS(F325)</f>
        <v>5.6025068989017974</v>
      </c>
      <c r="H325" s="79">
        <f t="shared" si="55"/>
        <v>1.244186046511628E-2</v>
      </c>
      <c r="I325" s="79">
        <f t="shared" si="56"/>
        <v>142.72670970013061</v>
      </c>
      <c r="J325" s="79">
        <f t="shared" ref="J325:J364" si="63">I325-($C$10)</f>
        <v>91.726709700130613</v>
      </c>
      <c r="K325" s="79">
        <f t="shared" si="57"/>
        <v>-19.44415303110209</v>
      </c>
      <c r="L325" s="79">
        <f t="shared" ref="L325:L364" si="64">ABS(K325)</f>
        <v>19.44415303110209</v>
      </c>
      <c r="M325" s="79">
        <f t="shared" si="58"/>
        <v>9110.1963662126636</v>
      </c>
      <c r="N325" s="79">
        <f t="shared" si="59"/>
        <v>0.9110196366212665</v>
      </c>
      <c r="O325" s="79">
        <f t="shared" si="60"/>
        <v>0.77213425797522273</v>
      </c>
      <c r="P325" s="79">
        <f t="shared" si="61"/>
        <v>0.10121974000657261</v>
      </c>
      <c r="Q325" s="93">
        <f t="shared" ref="Q325:Q364" si="65">SUM(O325:P325)</f>
        <v>0.87335399798179536</v>
      </c>
    </row>
    <row r="326" spans="6:17" x14ac:dyDescent="0.25">
      <c r="F326" s="79">
        <v>322</v>
      </c>
      <c r="G326" s="79">
        <f t="shared" si="62"/>
        <v>5.6199601914217414</v>
      </c>
      <c r="H326" s="79">
        <f t="shared" si="55"/>
        <v>1.2480620155038761E-2</v>
      </c>
      <c r="I326" s="79">
        <f t="shared" si="56"/>
        <v>143.06382066851413</v>
      </c>
      <c r="J326" s="79">
        <f t="shared" si="63"/>
        <v>92.063820668514126</v>
      </c>
      <c r="K326" s="79">
        <f t="shared" si="57"/>
        <v>-19.085759107957156</v>
      </c>
      <c r="L326" s="79">
        <f t="shared" si="64"/>
        <v>19.085759107957156</v>
      </c>
      <c r="M326" s="79">
        <f t="shared" si="58"/>
        <v>9382.0728620400241</v>
      </c>
      <c r="N326" s="79">
        <f t="shared" si="59"/>
        <v>0.93820728620400251</v>
      </c>
      <c r="O326" s="79">
        <f t="shared" si="60"/>
        <v>0.78292898462975724</v>
      </c>
      <c r="P326" s="79">
        <f t="shared" si="61"/>
        <v>0.11777727013898187</v>
      </c>
      <c r="Q326" s="93">
        <f t="shared" si="65"/>
        <v>0.90070625476873911</v>
      </c>
    </row>
    <row r="327" spans="6:17" x14ac:dyDescent="0.25">
      <c r="F327" s="79">
        <v>323</v>
      </c>
      <c r="G327" s="79">
        <f t="shared" si="62"/>
        <v>5.6374134839416845</v>
      </c>
      <c r="H327" s="79">
        <f t="shared" si="55"/>
        <v>1.251937984496124E-2</v>
      </c>
      <c r="I327" s="79">
        <f t="shared" si="56"/>
        <v>143.39050114414056</v>
      </c>
      <c r="J327" s="79">
        <f t="shared" si="63"/>
        <v>92.390501144140558</v>
      </c>
      <c r="K327" s="79">
        <f t="shared" si="57"/>
        <v>-18.716928130045751</v>
      </c>
      <c r="L327" s="79">
        <f t="shared" si="64"/>
        <v>18.716928130045751</v>
      </c>
      <c r="M327" s="79">
        <f t="shared" si="58"/>
        <v>9648.7197789043894</v>
      </c>
      <c r="N327" s="79">
        <f t="shared" si="59"/>
        <v>0.96487197789043899</v>
      </c>
      <c r="O327" s="79">
        <f t="shared" si="60"/>
        <v>0.79348522353116957</v>
      </c>
      <c r="P327" s="79">
        <f t="shared" si="61"/>
        <v>0.13419130680992367</v>
      </c>
      <c r="Q327" s="93">
        <f t="shared" si="65"/>
        <v>0.92767653034109321</v>
      </c>
    </row>
    <row r="328" spans="6:17" x14ac:dyDescent="0.25">
      <c r="F328" s="79">
        <v>324</v>
      </c>
      <c r="G328" s="79">
        <f t="shared" si="62"/>
        <v>5.6548667764616276</v>
      </c>
      <c r="H328" s="79">
        <f t="shared" si="55"/>
        <v>1.2558139534883722E-2</v>
      </c>
      <c r="I328" s="79">
        <f t="shared" si="56"/>
        <v>143.70683692008117</v>
      </c>
      <c r="J328" s="79">
        <f t="shared" si="63"/>
        <v>92.706836920081173</v>
      </c>
      <c r="K328" s="79">
        <f t="shared" si="57"/>
        <v>-18.337866072934432</v>
      </c>
      <c r="L328" s="79">
        <f t="shared" si="64"/>
        <v>18.337866072934432</v>
      </c>
      <c r="M328" s="79">
        <f t="shared" si="58"/>
        <v>9909.9691789107383</v>
      </c>
      <c r="N328" s="79">
        <f t="shared" si="59"/>
        <v>0.99099691789107391</v>
      </c>
      <c r="O328" s="79">
        <f t="shared" si="60"/>
        <v>0.80379975914683044</v>
      </c>
      <c r="P328" s="79">
        <f t="shared" si="61"/>
        <v>0.15044185204410376</v>
      </c>
      <c r="Q328" s="93">
        <f t="shared" si="65"/>
        <v>0.9542416111909342</v>
      </c>
    </row>
    <row r="329" spans="6:17" x14ac:dyDescent="0.25">
      <c r="F329" s="79">
        <v>325</v>
      </c>
      <c r="G329" s="79">
        <f t="shared" si="62"/>
        <v>5.6723200689815707</v>
      </c>
      <c r="H329" s="79">
        <f t="shared" si="55"/>
        <v>1.2596899224806201E-2</v>
      </c>
      <c r="I329" s="79">
        <f t="shared" si="56"/>
        <v>144.01291680146289</v>
      </c>
      <c r="J329" s="79">
        <f t="shared" si="63"/>
        <v>93.012916801462893</v>
      </c>
      <c r="K329" s="79">
        <f t="shared" si="57"/>
        <v>-17.948785277950574</v>
      </c>
      <c r="L329" s="79">
        <f t="shared" si="64"/>
        <v>17.948785277950574</v>
      </c>
      <c r="M329" s="79">
        <f t="shared" si="58"/>
        <v>10165.660497446022</v>
      </c>
      <c r="N329" s="79">
        <f t="shared" si="59"/>
        <v>1.0165660497446023</v>
      </c>
      <c r="O329" s="79">
        <f t="shared" si="60"/>
        <v>0.8138694495692721</v>
      </c>
      <c r="P329" s="79">
        <f t="shared" si="61"/>
        <v>0.16650910705535893</v>
      </c>
      <c r="Q329" s="93">
        <f t="shared" si="65"/>
        <v>0.98037855662463103</v>
      </c>
    </row>
    <row r="330" spans="6:17" x14ac:dyDescent="0.25">
      <c r="F330" s="79">
        <v>326</v>
      </c>
      <c r="G330" s="79">
        <f t="shared" si="62"/>
        <v>5.6897733615015147</v>
      </c>
      <c r="H330" s="79">
        <f t="shared" si="55"/>
        <v>1.2635658914728684E-2</v>
      </c>
      <c r="I330" s="79">
        <f t="shared" si="56"/>
        <v>144.30883232019002</v>
      </c>
      <c r="J330" s="79">
        <f t="shared" si="63"/>
        <v>93.308832320190021</v>
      </c>
      <c r="K330" s="79">
        <f t="shared" si="57"/>
        <v>-17.549904169846929</v>
      </c>
      <c r="L330" s="79">
        <f t="shared" si="64"/>
        <v>17.549904169846929</v>
      </c>
      <c r="M330" s="79">
        <f t="shared" si="58"/>
        <v>10415.640363905117</v>
      </c>
      <c r="N330" s="79">
        <f t="shared" si="59"/>
        <v>1.0415640363905119</v>
      </c>
      <c r="O330" s="79">
        <f t="shared" si="60"/>
        <v>0.82369122747324497</v>
      </c>
      <c r="P330" s="79">
        <f t="shared" si="61"/>
        <v>0.18237349636842964</v>
      </c>
      <c r="Q330" s="93">
        <f t="shared" si="65"/>
        <v>1.0060647238416747</v>
      </c>
    </row>
    <row r="331" spans="6:17" x14ac:dyDescent="0.25">
      <c r="F331" s="79">
        <v>327</v>
      </c>
      <c r="G331" s="79">
        <f t="shared" si="62"/>
        <v>5.7072266540214578</v>
      </c>
      <c r="H331" s="79">
        <f t="shared" si="55"/>
        <v>1.2674418604651164E-2</v>
      </c>
      <c r="I331" s="79">
        <f t="shared" si="56"/>
        <v>144.59467744263475</v>
      </c>
      <c r="J331" s="79">
        <f t="shared" si="63"/>
        <v>93.594677442634747</v>
      </c>
      <c r="K331" s="79">
        <f t="shared" si="57"/>
        <v>-17.141446981545435</v>
      </c>
      <c r="L331" s="79">
        <f t="shared" si="64"/>
        <v>17.141446981545435</v>
      </c>
      <c r="M331" s="79">
        <f t="shared" si="58"/>
        <v>10659.76241596157</v>
      </c>
      <c r="N331" s="79">
        <f t="shared" si="59"/>
        <v>1.0659762415961571</v>
      </c>
      <c r="O331" s="79">
        <f t="shared" si="60"/>
        <v>0.83326210105005283</v>
      </c>
      <c r="P331" s="79">
        <f t="shared" si="61"/>
        <v>0.19801569166865818</v>
      </c>
      <c r="Q331" s="93">
        <f t="shared" si="65"/>
        <v>1.0312777927187109</v>
      </c>
    </row>
    <row r="332" spans="6:17" x14ac:dyDescent="0.25">
      <c r="F332" s="79">
        <v>328</v>
      </c>
      <c r="G332" s="79">
        <f t="shared" si="62"/>
        <v>5.7246799465414009</v>
      </c>
      <c r="H332" s="79">
        <f t="shared" si="55"/>
        <v>1.2713178294573644E-2</v>
      </c>
      <c r="I332" s="79">
        <f t="shared" si="56"/>
        <v>144.87054827077972</v>
      </c>
      <c r="J332" s="79">
        <f t="shared" si="63"/>
        <v>93.870548270779722</v>
      </c>
      <c r="K332" s="79">
        <f t="shared" si="57"/>
        <v>-16.72364348617797</v>
      </c>
      <c r="L332" s="79">
        <f t="shared" si="64"/>
        <v>16.72364348617797</v>
      </c>
      <c r="M332" s="79">
        <f t="shared" si="58"/>
        <v>10897.887109031159</v>
      </c>
      <c r="N332" s="79">
        <f t="shared" si="59"/>
        <v>1.0897887109031157</v>
      </c>
      <c r="O332" s="79">
        <f t="shared" si="60"/>
        <v>0.84257915491888979</v>
      </c>
      <c r="P332" s="79">
        <f t="shared" si="61"/>
        <v>0.21341663535056751</v>
      </c>
      <c r="Q332" s="93">
        <f t="shared" si="65"/>
        <v>1.0559957902694572</v>
      </c>
    </row>
    <row r="333" spans="6:17" x14ac:dyDescent="0.25">
      <c r="F333" s="79">
        <v>329</v>
      </c>
      <c r="G333" s="79">
        <f t="shared" si="62"/>
        <v>5.742133239061344</v>
      </c>
      <c r="H333" s="79">
        <f t="shared" si="55"/>
        <v>1.2751937984496125E-2</v>
      </c>
      <c r="I333" s="79">
        <f t="shared" si="56"/>
        <v>145.13654273734386</v>
      </c>
      <c r="J333" s="79">
        <f t="shared" si="63"/>
        <v>94.136542737343859</v>
      </c>
      <c r="K333" s="79">
        <f t="shared" si="57"/>
        <v>-16.296728736580903</v>
      </c>
      <c r="L333" s="79">
        <f t="shared" si="64"/>
        <v>16.296728736580903</v>
      </c>
      <c r="M333" s="79">
        <f t="shared" si="58"/>
        <v>11129.881522444442</v>
      </c>
      <c r="N333" s="79">
        <f t="shared" si="59"/>
        <v>1.1129881522444443</v>
      </c>
      <c r="O333" s="79">
        <f t="shared" si="60"/>
        <v>0.85163955101489075</v>
      </c>
      <c r="P333" s="79">
        <f t="shared" si="61"/>
        <v>0.22855756373661468</v>
      </c>
      <c r="Q333" s="93">
        <f t="shared" si="65"/>
        <v>1.0801971147515055</v>
      </c>
    </row>
    <row r="334" spans="6:17" x14ac:dyDescent="0.25">
      <c r="F334" s="79">
        <v>330</v>
      </c>
      <c r="G334" s="79">
        <f t="shared" si="62"/>
        <v>5.7595865315812871</v>
      </c>
      <c r="H334" s="79">
        <f t="shared" si="55"/>
        <v>1.2790697674418604E-2</v>
      </c>
      <c r="I334" s="79">
        <f t="shared" si="56"/>
        <v>145.39276029547688</v>
      </c>
      <c r="J334" s="79">
        <f t="shared" si="63"/>
        <v>94.392760295476876</v>
      </c>
      <c r="K334" s="79">
        <f t="shared" si="57"/>
        <v>-15.860942812343353</v>
      </c>
      <c r="L334" s="79">
        <f t="shared" si="64"/>
        <v>15.860942812343353</v>
      </c>
      <c r="M334" s="79">
        <f t="shared" si="58"/>
        <v>11355.619163716376</v>
      </c>
      <c r="N334" s="79">
        <f t="shared" si="59"/>
        <v>1.1355619163716377</v>
      </c>
      <c r="O334" s="79">
        <f t="shared" si="60"/>
        <v>0.86044052945363503</v>
      </c>
      <c r="P334" s="79">
        <f t="shared" si="61"/>
        <v>0.24342002993784259</v>
      </c>
      <c r="Q334" s="93">
        <f t="shared" si="65"/>
        <v>1.1038605593914776</v>
      </c>
    </row>
    <row r="335" spans="6:17" x14ac:dyDescent="0.25">
      <c r="F335" s="79">
        <v>331</v>
      </c>
      <c r="G335" s="79">
        <f t="shared" si="62"/>
        <v>5.7770398241012311</v>
      </c>
      <c r="H335" s="79">
        <f t="shared" si="55"/>
        <v>1.2829457364341086E-2</v>
      </c>
      <c r="I335" s="79">
        <f t="shared" si="56"/>
        <v>145.63930160365513</v>
      </c>
      <c r="J335" s="79">
        <f t="shared" si="63"/>
        <v>94.639301603655127</v>
      </c>
      <c r="K335" s="79">
        <f t="shared" si="57"/>
        <v>-15.416530574458232</v>
      </c>
      <c r="L335" s="79">
        <f t="shared" si="64"/>
        <v>15.416530574458232</v>
      </c>
      <c r="M335" s="79">
        <f t="shared" si="58"/>
        <v>11574.979772176093</v>
      </c>
      <c r="N335" s="79">
        <f t="shared" si="59"/>
        <v>1.1574979772176093</v>
      </c>
      <c r="O335" s="79">
        <f t="shared" si="60"/>
        <v>0.8689794093718336</v>
      </c>
      <c r="P335" s="79">
        <f t="shared" si="61"/>
        <v>0.25798592632857315</v>
      </c>
      <c r="Q335" s="93">
        <f t="shared" si="65"/>
        <v>1.1269653357004068</v>
      </c>
    </row>
    <row r="336" spans="6:17" x14ac:dyDescent="0.25">
      <c r="F336" s="79">
        <v>332</v>
      </c>
      <c r="G336" s="79">
        <f t="shared" si="62"/>
        <v>5.7944931166211742</v>
      </c>
      <c r="H336" s="79">
        <f t="shared" si="55"/>
        <v>1.2868217054263567E-2</v>
      </c>
      <c r="I336" s="79">
        <f t="shared" si="56"/>
        <v>145.87626820646543</v>
      </c>
      <c r="J336" s="79">
        <f t="shared" si="63"/>
        <v>94.876268206465426</v>
      </c>
      <c r="K336" s="79">
        <f t="shared" si="57"/>
        <v>-14.963741427578356</v>
      </c>
      <c r="L336" s="79">
        <f t="shared" si="64"/>
        <v>14.963741427578356</v>
      </c>
      <c r="M336" s="79">
        <f t="shared" si="58"/>
        <v>11787.849123099892</v>
      </c>
      <c r="N336" s="79">
        <f t="shared" si="59"/>
        <v>1.1787849123099894</v>
      </c>
      <c r="O336" s="79">
        <f t="shared" si="60"/>
        <v>0.87725358974394463</v>
      </c>
      <c r="P336" s="79">
        <f t="shared" si="61"/>
        <v>0.27223750660775708</v>
      </c>
      <c r="Q336" s="93">
        <f t="shared" si="65"/>
        <v>1.1494910963517018</v>
      </c>
    </row>
    <row r="337" spans="6:17" x14ac:dyDescent="0.25">
      <c r="F337" s="79">
        <v>333</v>
      </c>
      <c r="G337" s="79">
        <f t="shared" si="62"/>
        <v>5.8119464091411173</v>
      </c>
      <c r="H337" s="79">
        <f t="shared" si="55"/>
        <v>1.2906976744186047E-2</v>
      </c>
      <c r="I337" s="79">
        <f t="shared" si="56"/>
        <v>146.10376221201079</v>
      </c>
      <c r="J337" s="79">
        <f t="shared" si="63"/>
        <v>95.103762212010793</v>
      </c>
      <c r="K337" s="79">
        <f t="shared" si="57"/>
        <v>-14.502829089837562</v>
      </c>
      <c r="L337" s="79">
        <f t="shared" si="64"/>
        <v>14.502829089837562</v>
      </c>
      <c r="M337" s="79">
        <f t="shared" si="58"/>
        <v>11994.118833375998</v>
      </c>
      <c r="N337" s="79">
        <f t="shared" si="59"/>
        <v>1.1994118833376</v>
      </c>
      <c r="O337" s="79">
        <f t="shared" si="60"/>
        <v>0.88526055017447325</v>
      </c>
      <c r="P337" s="79">
        <f t="shared" si="61"/>
        <v>0.2861574074201127</v>
      </c>
      <c r="Q337" s="93">
        <f t="shared" si="65"/>
        <v>1.171417957594586</v>
      </c>
    </row>
    <row r="338" spans="6:17" x14ac:dyDescent="0.25">
      <c r="F338" s="79">
        <v>334</v>
      </c>
      <c r="G338" s="79">
        <f t="shared" si="62"/>
        <v>5.8293997016610604</v>
      </c>
      <c r="H338" s="79">
        <f t="shared" si="55"/>
        <v>1.2945736434108526E-2</v>
      </c>
      <c r="I338" s="79">
        <f t="shared" si="56"/>
        <v>146.32188596672162</v>
      </c>
      <c r="J338" s="79">
        <f t="shared" si="63"/>
        <v>95.321885966721624</v>
      </c>
      <c r="K338" s="79">
        <f t="shared" si="57"/>
        <v>-14.034051370159723</v>
      </c>
      <c r="L338" s="79">
        <f t="shared" si="64"/>
        <v>14.034051370159723</v>
      </c>
      <c r="M338" s="79">
        <f t="shared" si="58"/>
        <v>12193.686169620207</v>
      </c>
      <c r="N338" s="79">
        <f t="shared" si="59"/>
        <v>1.2193686169620208</v>
      </c>
      <c r="O338" s="79">
        <f t="shared" si="60"/>
        <v>0.89299785166570722</v>
      </c>
      <c r="P338" s="79">
        <f t="shared" si="61"/>
        <v>0.29972866951069638</v>
      </c>
      <c r="Q338" s="93">
        <f t="shared" si="65"/>
        <v>1.1927265211764035</v>
      </c>
    </row>
    <row r="339" spans="6:17" x14ac:dyDescent="0.25">
      <c r="F339" s="79">
        <v>335</v>
      </c>
      <c r="G339" s="79">
        <f t="shared" si="62"/>
        <v>5.8468529941810043</v>
      </c>
      <c r="H339" s="79">
        <f t="shared" si="55"/>
        <v>1.2984496124031009E-2</v>
      </c>
      <c r="I339" s="79">
        <f t="shared" si="56"/>
        <v>146.5307417284032</v>
      </c>
      <c r="J339" s="79">
        <f t="shared" si="63"/>
        <v>95.5307417284032</v>
      </c>
      <c r="K339" s="79">
        <f t="shared" si="57"/>
        <v>-13.557669952944117</v>
      </c>
      <c r="L339" s="79">
        <f t="shared" si="64"/>
        <v>13.557669952944117</v>
      </c>
      <c r="M339" s="79">
        <f t="shared" si="58"/>
        <v>12386.453859559313</v>
      </c>
      <c r="N339" s="79">
        <f t="shared" si="59"/>
        <v>1.2386453859559314</v>
      </c>
      <c r="O339" s="79">
        <f t="shared" si="60"/>
        <v>0.90046313736065964</v>
      </c>
      <c r="P339" s="79">
        <f t="shared" si="61"/>
        <v>0.31293475838714413</v>
      </c>
      <c r="Q339" s="93">
        <f t="shared" si="65"/>
        <v>1.2133978957478038</v>
      </c>
    </row>
    <row r="340" spans="6:17" x14ac:dyDescent="0.25">
      <c r="F340" s="79">
        <v>336</v>
      </c>
      <c r="G340" s="79">
        <f t="shared" si="62"/>
        <v>5.8643062867009474</v>
      </c>
      <c r="H340" s="79">
        <f t="shared" si="55"/>
        <v>1.3023255813953489E-2</v>
      </c>
      <c r="I340" s="79">
        <f t="shared" si="56"/>
        <v>146.73043133839354</v>
      </c>
      <c r="J340" s="79">
        <f t="shared" si="63"/>
        <v>95.730431338393544</v>
      </c>
      <c r="K340" s="79">
        <f t="shared" si="57"/>
        <v>-13.073950189986606</v>
      </c>
      <c r="L340" s="79">
        <f t="shared" si="64"/>
        <v>13.073950189986606</v>
      </c>
      <c r="M340" s="79">
        <f t="shared" si="58"/>
        <v>12572.329907402484</v>
      </c>
      <c r="N340" s="79">
        <f t="shared" si="59"/>
        <v>1.2572329907402484</v>
      </c>
      <c r="O340" s="79">
        <f t="shared" si="60"/>
        <v>0.90765413326098965</v>
      </c>
      <c r="P340" s="79">
        <f t="shared" si="61"/>
        <v>0.32575958446440073</v>
      </c>
      <c r="Q340" s="93">
        <f t="shared" si="65"/>
        <v>1.2334137177253903</v>
      </c>
    </row>
    <row r="341" spans="6:17" x14ac:dyDescent="0.25">
      <c r="F341" s="79">
        <v>337</v>
      </c>
      <c r="G341" s="79">
        <f t="shared" si="62"/>
        <v>5.8817595792208905</v>
      </c>
      <c r="H341" s="79">
        <f t="shared" si="55"/>
        <v>1.306201550387597E-2</v>
      </c>
      <c r="I341" s="79">
        <f t="shared" si="56"/>
        <v>146.92105589374921</v>
      </c>
      <c r="J341" s="79">
        <f t="shared" si="63"/>
        <v>95.921055893749212</v>
      </c>
      <c r="K341" s="79">
        <f t="shared" si="57"/>
        <v>-12.58316089946908</v>
      </c>
      <c r="L341" s="79">
        <f t="shared" si="64"/>
        <v>12.58316089946908</v>
      </c>
      <c r="M341" s="79">
        <f t="shared" si="58"/>
        <v>12751.227413831424</v>
      </c>
      <c r="N341" s="79">
        <f t="shared" si="59"/>
        <v>1.2751227413831425</v>
      </c>
      <c r="O341" s="79">
        <f t="shared" si="60"/>
        <v>0.91456864891968492</v>
      </c>
      <c r="P341" s="79">
        <f t="shared" si="61"/>
        <v>0.33818752266740465</v>
      </c>
      <c r="Q341" s="93">
        <f t="shared" si="65"/>
        <v>1.2527561715870896</v>
      </c>
    </row>
    <row r="342" spans="6:17" x14ac:dyDescent="0.25">
      <c r="F342" s="79">
        <v>338</v>
      </c>
      <c r="G342" s="79">
        <f t="shared" si="62"/>
        <v>5.8992128717408336</v>
      </c>
      <c r="H342" s="79">
        <f t="shared" si="55"/>
        <v>1.310077519379845E-2</v>
      </c>
      <c r="I342" s="79">
        <f t="shared" si="56"/>
        <v>147.10271542041485</v>
      </c>
      <c r="J342" s="79">
        <f t="shared" si="63"/>
        <v>96.102715420414853</v>
      </c>
      <c r="K342" s="79">
        <f t="shared" si="57"/>
        <v>-12.085574171827771</v>
      </c>
      <c r="L342" s="79">
        <f t="shared" si="64"/>
        <v>12.085574171827771</v>
      </c>
      <c r="M342" s="79">
        <f t="shared" si="58"/>
        <v>12923.064401156656</v>
      </c>
      <c r="N342" s="79">
        <f t="shared" si="59"/>
        <v>1.2923064401156659</v>
      </c>
      <c r="O342" s="79">
        <f t="shared" si="60"/>
        <v>0.92120457810829415</v>
      </c>
      <c r="P342" s="79">
        <f t="shared" si="61"/>
        <v>0.35020343146783278</v>
      </c>
      <c r="Q342" s="93">
        <f t="shared" si="65"/>
        <v>1.2714080095761269</v>
      </c>
    </row>
    <row r="343" spans="6:17" x14ac:dyDescent="0.25">
      <c r="F343" s="79">
        <v>339</v>
      </c>
      <c r="G343" s="79">
        <f t="shared" si="62"/>
        <v>5.9166661642607767</v>
      </c>
      <c r="H343" s="79">
        <f t="shared" si="55"/>
        <v>1.3139534883720929E-2</v>
      </c>
      <c r="I343" s="79">
        <f t="shared" si="56"/>
        <v>147.27550854836687</v>
      </c>
      <c r="J343" s="79">
        <f t="shared" si="63"/>
        <v>96.275508548366872</v>
      </c>
      <c r="K343" s="79">
        <f t="shared" si="57"/>
        <v>-11.581465182290543</v>
      </c>
      <c r="L343" s="79">
        <f t="shared" si="64"/>
        <v>11.581465182290543</v>
      </c>
      <c r="M343" s="79">
        <f t="shared" si="58"/>
        <v>13087.763644111214</v>
      </c>
      <c r="N343" s="79">
        <f t="shared" si="59"/>
        <v>1.3087763644111212</v>
      </c>
      <c r="O343" s="79">
        <f t="shared" si="60"/>
        <v>0.92755989945850226</v>
      </c>
      <c r="P343" s="79">
        <f t="shared" si="61"/>
        <v>0.36179267133172055</v>
      </c>
      <c r="Q343" s="93">
        <f t="shared" si="65"/>
        <v>1.2893525707902227</v>
      </c>
    </row>
    <row r="344" spans="6:17" x14ac:dyDescent="0.25">
      <c r="F344" s="79">
        <v>340</v>
      </c>
      <c r="G344" s="79">
        <f t="shared" si="62"/>
        <v>5.9341194567807207</v>
      </c>
      <c r="H344" s="79">
        <f t="shared" si="55"/>
        <v>1.3178294573643412E-2</v>
      </c>
      <c r="I344" s="79">
        <f t="shared" si="56"/>
        <v>147.43953218975386</v>
      </c>
      <c r="J344" s="79">
        <f t="shared" si="63"/>
        <v>96.439532189753862</v>
      </c>
      <c r="K344" s="79">
        <f t="shared" si="57"/>
        <v>-11.071112009856671</v>
      </c>
      <c r="L344" s="79">
        <f t="shared" si="64"/>
        <v>11.071112009856671</v>
      </c>
      <c r="M344" s="79">
        <f t="shared" si="58"/>
        <v>13245.252506682844</v>
      </c>
      <c r="N344" s="79">
        <f t="shared" si="59"/>
        <v>1.3245252506682843</v>
      </c>
      <c r="O344" s="79">
        <f t="shared" si="60"/>
        <v>0.93363267707786124</v>
      </c>
      <c r="P344" s="79">
        <f t="shared" si="61"/>
        <v>0.37294112255547995</v>
      </c>
      <c r="Q344" s="93">
        <f t="shared" si="65"/>
        <v>1.3065737996333411</v>
      </c>
    </row>
    <row r="345" spans="6:17" x14ac:dyDescent="0.25">
      <c r="F345" s="79">
        <v>341</v>
      </c>
      <c r="G345" s="79">
        <f t="shared" si="62"/>
        <v>5.9515727493006638</v>
      </c>
      <c r="H345" s="79">
        <f t="shared" si="55"/>
        <v>1.3217054263565892E-2</v>
      </c>
      <c r="I345" s="79">
        <f t="shared" si="56"/>
        <v>147.59488122108161</v>
      </c>
      <c r="J345" s="79">
        <f t="shared" si="63"/>
        <v>96.594881221081607</v>
      </c>
      <c r="K345" s="79">
        <f t="shared" si="57"/>
        <v>-10.554795462478538</v>
      </c>
      <c r="L345" s="79">
        <f t="shared" si="64"/>
        <v>10.554795462478538</v>
      </c>
      <c r="M345" s="79">
        <f t="shared" si="58"/>
        <v>13395.462785322396</v>
      </c>
      <c r="N345" s="79">
        <f t="shared" si="59"/>
        <v>1.3395462785322396</v>
      </c>
      <c r="O345" s="79">
        <f t="shared" si="60"/>
        <v>0.93942106113947921</v>
      </c>
      <c r="P345" s="79">
        <f t="shared" si="61"/>
        <v>0.38363520246858096</v>
      </c>
      <c r="Q345" s="93">
        <f t="shared" si="65"/>
        <v>1.3230562636080601</v>
      </c>
    </row>
    <row r="346" spans="6:17" x14ac:dyDescent="0.25">
      <c r="F346" s="79">
        <v>342</v>
      </c>
      <c r="G346" s="79">
        <f t="shared" si="62"/>
        <v>5.9690260418206069</v>
      </c>
      <c r="H346" s="79">
        <f t="shared" si="55"/>
        <v>1.3255813953488373E-2</v>
      </c>
      <c r="I346" s="79">
        <f t="shared" si="56"/>
        <v>147.74164817051218</v>
      </c>
      <c r="J346" s="79">
        <f t="shared" si="63"/>
        <v>96.741648170512178</v>
      </c>
      <c r="K346" s="79">
        <f t="shared" si="57"/>
        <v>-10.032798908192083</v>
      </c>
      <c r="L346" s="79">
        <f t="shared" si="64"/>
        <v>10.032798908192083</v>
      </c>
      <c r="M346" s="79">
        <f t="shared" si="58"/>
        <v>13538.330558808819</v>
      </c>
      <c r="N346" s="79">
        <f t="shared" si="59"/>
        <v>1.353833055880882</v>
      </c>
      <c r="O346" s="79">
        <f t="shared" si="60"/>
        <v>0.94492328844549778</v>
      </c>
      <c r="P346" s="79">
        <f t="shared" si="61"/>
        <v>0.39386188198194683</v>
      </c>
      <c r="Q346" s="93">
        <f t="shared" si="65"/>
        <v>1.3387851704274447</v>
      </c>
    </row>
    <row r="347" spans="6:17" x14ac:dyDescent="0.25">
      <c r="F347" s="79">
        <v>343</v>
      </c>
      <c r="G347" s="79">
        <f t="shared" si="62"/>
        <v>5.98647933434055</v>
      </c>
      <c r="H347" s="79">
        <f t="shared" si="55"/>
        <v>1.3294573643410853E-2</v>
      </c>
      <c r="I347" s="79">
        <f t="shared" si="56"/>
        <v>147.87992291136231</v>
      </c>
      <c r="J347" s="79">
        <f t="shared" si="63"/>
        <v>96.879922911362314</v>
      </c>
      <c r="K347" s="79">
        <f t="shared" si="57"/>
        <v>-9.5054081119339013</v>
      </c>
      <c r="L347" s="79">
        <f t="shared" si="64"/>
        <v>9.5054081119339013</v>
      </c>
      <c r="M347" s="79">
        <f t="shared" si="58"/>
        <v>13673.796044999486</v>
      </c>
      <c r="N347" s="79">
        <f t="shared" si="59"/>
        <v>1.3673796044999487</v>
      </c>
      <c r="O347" s="79">
        <f t="shared" si="60"/>
        <v>0.95013768296417855</v>
      </c>
      <c r="P347" s="79">
        <f t="shared" si="61"/>
        <v>0.40360870146188971</v>
      </c>
      <c r="Q347" s="93">
        <f t="shared" si="65"/>
        <v>1.3537463844260682</v>
      </c>
    </row>
    <row r="348" spans="6:17" x14ac:dyDescent="0.25">
      <c r="F348" s="79">
        <v>344</v>
      </c>
      <c r="G348" s="79">
        <f t="shared" si="62"/>
        <v>6.003932626860494</v>
      </c>
      <c r="H348" s="79">
        <f t="shared" si="55"/>
        <v>1.3333333333333334E-2</v>
      </c>
      <c r="I348" s="79">
        <f t="shared" si="56"/>
        <v>148.00979236289572</v>
      </c>
      <c r="J348" s="79">
        <f t="shared" si="63"/>
        <v>97.009792362895723</v>
      </c>
      <c r="K348" s="79">
        <f t="shared" si="57"/>
        <v>-8.9729110777740573</v>
      </c>
      <c r="L348" s="79">
        <f t="shared" si="64"/>
        <v>8.9729110777740573</v>
      </c>
      <c r="M348" s="79">
        <f t="shared" si="58"/>
        <v>13801.803464649236</v>
      </c>
      <c r="N348" s="79">
        <f t="shared" si="59"/>
        <v>1.3801803464649236</v>
      </c>
      <c r="O348" s="79">
        <f t="shared" si="60"/>
        <v>0.95506265634043819</v>
      </c>
      <c r="P348" s="79">
        <f t="shared" si="61"/>
        <v>0.41286378591025619</v>
      </c>
      <c r="Q348" s="93">
        <f t="shared" si="65"/>
        <v>1.3679264422506945</v>
      </c>
    </row>
    <row r="349" spans="6:17" x14ac:dyDescent="0.25">
      <c r="F349" s="79">
        <v>345</v>
      </c>
      <c r="G349" s="79">
        <f t="shared" si="62"/>
        <v>6.0213859193804371</v>
      </c>
      <c r="H349" s="79">
        <f t="shared" si="55"/>
        <v>1.3372093023255816E-2</v>
      </c>
      <c r="I349" s="79">
        <f t="shared" si="56"/>
        <v>148.13134019950721</v>
      </c>
      <c r="J349" s="79">
        <f t="shared" si="63"/>
        <v>97.131340199507207</v>
      </c>
      <c r="K349" s="79">
        <f t="shared" si="57"/>
        <v>-8.4355978962880087</v>
      </c>
      <c r="L349" s="79">
        <f t="shared" si="64"/>
        <v>8.4355978962880087</v>
      </c>
      <c r="M349" s="79">
        <f t="shared" si="58"/>
        <v>13922.300912440944</v>
      </c>
      <c r="N349" s="79">
        <f t="shared" si="59"/>
        <v>1.3922300912440944</v>
      </c>
      <c r="O349" s="79">
        <f t="shared" si="60"/>
        <v>0.95969670837967669</v>
      </c>
      <c r="P349" s="79">
        <f t="shared" si="61"/>
        <v>0.42161585943228136</v>
      </c>
      <c r="Q349" s="93">
        <f t="shared" si="65"/>
        <v>1.381312567811958</v>
      </c>
    </row>
    <row r="350" spans="6:17" x14ac:dyDescent="0.25">
      <c r="F350" s="79">
        <v>346</v>
      </c>
      <c r="G350" s="79">
        <f t="shared" si="62"/>
        <v>6.0388392119003802</v>
      </c>
      <c r="H350" s="79">
        <f t="shared" si="55"/>
        <v>1.3410852713178295E-2</v>
      </c>
      <c r="I350" s="79">
        <f t="shared" si="56"/>
        <v>148.24464656939338</v>
      </c>
      <c r="J350" s="79">
        <f t="shared" si="63"/>
        <v>97.244646569393382</v>
      </c>
      <c r="K350" s="79">
        <f t="shared" si="57"/>
        <v>-7.89376059678556</v>
      </c>
      <c r="L350" s="79">
        <f t="shared" si="64"/>
        <v>7.89376059678556</v>
      </c>
      <c r="M350" s="79">
        <f t="shared" si="58"/>
        <v>14035.240235335448</v>
      </c>
      <c r="N350" s="79">
        <f t="shared" si="59"/>
        <v>1.4035240235335449</v>
      </c>
      <c r="O350" s="79">
        <f t="shared" si="60"/>
        <v>0.96403842750475188</v>
      </c>
      <c r="P350" s="79">
        <f t="shared" si="61"/>
        <v>0.42985425897453283</v>
      </c>
      <c r="Q350" s="93">
        <f t="shared" si="65"/>
        <v>1.3938926864792847</v>
      </c>
    </row>
    <row r="351" spans="6:17" x14ac:dyDescent="0.25">
      <c r="F351" s="79">
        <v>347</v>
      </c>
      <c r="G351" s="79">
        <f t="shared" si="62"/>
        <v>6.0562925044203233</v>
      </c>
      <c r="H351" s="79">
        <f t="shared" si="55"/>
        <v>1.3449612403100775E-2</v>
      </c>
      <c r="I351" s="79">
        <f t="shared" si="56"/>
        <v>148.34978782379457</v>
      </c>
      <c r="J351" s="79">
        <f t="shared" si="63"/>
        <v>97.349787823794571</v>
      </c>
      <c r="K351" s="79">
        <f t="shared" si="57"/>
        <v>-7.3476930041120125</v>
      </c>
      <c r="L351" s="79">
        <f t="shared" si="64"/>
        <v>7.3476930041120125</v>
      </c>
      <c r="M351" s="79">
        <f t="shared" si="58"/>
        <v>14140.576918318078</v>
      </c>
      <c r="N351" s="79">
        <f t="shared" si="59"/>
        <v>1.4140576918318077</v>
      </c>
      <c r="O351" s="79">
        <f t="shared" si="60"/>
        <v>0.96808649118595913</v>
      </c>
      <c r="P351" s="79">
        <f t="shared" si="61"/>
        <v>0.43756894731619644</v>
      </c>
      <c r="Q351" s="93">
        <f t="shared" si="65"/>
        <v>1.4056554385021556</v>
      </c>
    </row>
    <row r="352" spans="6:17" x14ac:dyDescent="0.25">
      <c r="F352" s="79">
        <v>348</v>
      </c>
      <c r="G352" s="79">
        <f t="shared" si="62"/>
        <v>6.0737457969402664</v>
      </c>
      <c r="H352" s="79">
        <f t="shared" si="55"/>
        <v>1.3488372093023256E-2</v>
      </c>
      <c r="I352" s="79">
        <f t="shared" si="56"/>
        <v>148.44683625787445</v>
      </c>
      <c r="J352" s="79">
        <f t="shared" si="63"/>
        <v>97.446836257874452</v>
      </c>
      <c r="K352" s="79">
        <f t="shared" si="57"/>
        <v>-6.7976905997334489</v>
      </c>
      <c r="L352" s="79">
        <f t="shared" si="64"/>
        <v>6.7976905997334489</v>
      </c>
      <c r="M352" s="79">
        <f t="shared" si="58"/>
        <v>14238.269977593272</v>
      </c>
      <c r="N352" s="79">
        <f t="shared" si="59"/>
        <v>1.4238269977593272</v>
      </c>
      <c r="O352" s="79">
        <f t="shared" si="60"/>
        <v>0.97183966634388697</v>
      </c>
      <c r="P352" s="79">
        <f t="shared" si="61"/>
        <v>0.44475052529788461</v>
      </c>
      <c r="Q352" s="93">
        <f t="shared" si="65"/>
        <v>1.4165901916417716</v>
      </c>
    </row>
    <row r="353" spans="6:17" x14ac:dyDescent="0.25">
      <c r="F353" s="79">
        <v>349</v>
      </c>
      <c r="G353" s="79">
        <f t="shared" si="62"/>
        <v>6.0911990894602104</v>
      </c>
      <c r="H353" s="79">
        <f t="shared" si="55"/>
        <v>1.3527131782945737E-2</v>
      </c>
      <c r="I353" s="79">
        <f t="shared" si="56"/>
        <v>148.53585986428013</v>
      </c>
      <c r="J353" s="79">
        <f t="shared" si="63"/>
        <v>97.535859864280127</v>
      </c>
      <c r="K353" s="79">
        <f t="shared" si="57"/>
        <v>-6.2440503868168706</v>
      </c>
      <c r="L353" s="79">
        <f t="shared" si="64"/>
        <v>6.2440503868168706</v>
      </c>
      <c r="M353" s="79">
        <f t="shared" si="58"/>
        <v>14328.281861257017</v>
      </c>
      <c r="N353" s="79">
        <f t="shared" si="59"/>
        <v>1.432828186125702</v>
      </c>
      <c r="O353" s="79">
        <f t="shared" si="60"/>
        <v>0.97529680972502408</v>
      </c>
      <c r="P353" s="79">
        <f t="shared" si="61"/>
        <v>0.45139024327306426</v>
      </c>
      <c r="Q353" s="93">
        <f t="shared" si="65"/>
        <v>1.4266870529980884</v>
      </c>
    </row>
    <row r="354" spans="6:17" x14ac:dyDescent="0.25">
      <c r="F354" s="79">
        <v>350</v>
      </c>
      <c r="G354" s="79">
        <f t="shared" si="62"/>
        <v>6.1086523819801535</v>
      </c>
      <c r="H354" s="79">
        <f t="shared" si="55"/>
        <v>1.3565891472868219E-2</v>
      </c>
      <c r="I354" s="79">
        <f t="shared" si="56"/>
        <v>148.6169221003932</v>
      </c>
      <c r="J354" s="79">
        <f t="shared" si="63"/>
        <v>97.616922100393197</v>
      </c>
      <c r="K354" s="79">
        <f t="shared" si="57"/>
        <v>-5.6870707590152616</v>
      </c>
      <c r="L354" s="79">
        <f t="shared" si="64"/>
        <v>5.6870707590152616</v>
      </c>
      <c r="M354" s="79">
        <f t="shared" si="58"/>
        <v>14410.578357458815</v>
      </c>
      <c r="N354" s="79">
        <f t="shared" si="59"/>
        <v>1.4410578357458814</v>
      </c>
      <c r="O354" s="79">
        <f t="shared" si="60"/>
        <v>0.97845686825000655</v>
      </c>
      <c r="P354" s="79">
        <f t="shared" si="61"/>
        <v>0.45748001176815195</v>
      </c>
      <c r="Q354" s="93">
        <f t="shared" si="65"/>
        <v>1.4359368800181584</v>
      </c>
    </row>
    <row r="355" spans="6:17" x14ac:dyDescent="0.25">
      <c r="F355" s="79">
        <v>351</v>
      </c>
      <c r="G355" s="79">
        <f t="shared" si="62"/>
        <v>6.1261056745000966</v>
      </c>
      <c r="H355" s="79">
        <f t="shared" si="55"/>
        <v>1.3604651162790698E-2</v>
      </c>
      <c r="I355" s="79">
        <f t="shared" si="56"/>
        <v>148.69008167024253</v>
      </c>
      <c r="J355" s="79">
        <f t="shared" si="63"/>
        <v>97.690081670242535</v>
      </c>
      <c r="K355" s="79">
        <f t="shared" si="57"/>
        <v>-5.1270513726668598</v>
      </c>
      <c r="L355" s="79">
        <f t="shared" si="64"/>
        <v>5.1270513726668598</v>
      </c>
      <c r="M355" s="79">
        <f t="shared" si="58"/>
        <v>14485.128510050796</v>
      </c>
      <c r="N355" s="79">
        <f t="shared" si="59"/>
        <v>1.4485128510050798</v>
      </c>
      <c r="O355" s="79">
        <f t="shared" si="60"/>
        <v>0.98131887933439554</v>
      </c>
      <c r="P355" s="79">
        <f t="shared" si="61"/>
        <v>0.46301241133829391</v>
      </c>
      <c r="Q355" s="93">
        <f t="shared" si="65"/>
        <v>1.4443312906726895</v>
      </c>
    </row>
    <row r="356" spans="6:17" x14ac:dyDescent="0.25">
      <c r="F356" s="79">
        <v>352</v>
      </c>
      <c r="G356" s="79">
        <f t="shared" si="62"/>
        <v>6.1435589670200397</v>
      </c>
      <c r="H356" s="79">
        <f t="shared" si="55"/>
        <v>1.3643410852713178E-2</v>
      </c>
      <c r="I356" s="79">
        <f t="shared" si="56"/>
        <v>148.75539232200455</v>
      </c>
      <c r="J356" s="79">
        <f t="shared" si="63"/>
        <v>97.755392322004553</v>
      </c>
      <c r="K356" s="79">
        <f t="shared" si="57"/>
        <v>-4.5642930221192168</v>
      </c>
      <c r="L356" s="79">
        <f t="shared" si="64"/>
        <v>4.5642930221192168</v>
      </c>
      <c r="M356" s="79">
        <f t="shared" si="58"/>
        <v>14551.904541710082</v>
      </c>
      <c r="N356" s="79">
        <f t="shared" si="59"/>
        <v>1.4551904541710083</v>
      </c>
      <c r="O356" s="79">
        <f t="shared" si="60"/>
        <v>0.98388197118188991</v>
      </c>
      <c r="P356" s="79">
        <f t="shared" si="61"/>
        <v>0.4679807016068146</v>
      </c>
      <c r="Q356" s="93">
        <f t="shared" si="65"/>
        <v>1.4518626727887045</v>
      </c>
    </row>
    <row r="357" spans="6:17" x14ac:dyDescent="0.25">
      <c r="F357" s="79">
        <v>353</v>
      </c>
      <c r="G357" s="79">
        <f t="shared" si="62"/>
        <v>6.1610122595399837</v>
      </c>
      <c r="H357" s="79">
        <f t="shared" si="55"/>
        <v>1.3682170542635661E-2</v>
      </c>
      <c r="I357" s="79">
        <f t="shared" si="56"/>
        <v>148.81290266196123</v>
      </c>
      <c r="J357" s="79">
        <f t="shared" si="63"/>
        <v>97.812902661961232</v>
      </c>
      <c r="K357" s="79">
        <f t="shared" si="57"/>
        <v>-3.9990975178883765</v>
      </c>
      <c r="L357" s="79">
        <f t="shared" si="64"/>
        <v>3.9990975178883765</v>
      </c>
      <c r="M357" s="79">
        <f t="shared" si="58"/>
        <v>14610.881784512709</v>
      </c>
      <c r="N357" s="79">
        <f t="shared" si="59"/>
        <v>1.4610881784512708</v>
      </c>
      <c r="O357" s="79">
        <f t="shared" si="60"/>
        <v>0.98614536304988376</v>
      </c>
      <c r="P357" s="79">
        <f t="shared" si="61"/>
        <v>0.47237882947732851</v>
      </c>
      <c r="Q357" s="93">
        <f t="shared" si="65"/>
        <v>1.4585241925272123</v>
      </c>
    </row>
    <row r="358" spans="6:17" x14ac:dyDescent="0.25">
      <c r="F358" s="79">
        <v>354</v>
      </c>
      <c r="G358" s="79">
        <f t="shared" si="62"/>
        <v>6.1784655520599268</v>
      </c>
      <c r="H358" s="79">
        <f t="shared" si="55"/>
        <v>1.372093023255814E-2</v>
      </c>
      <c r="I358" s="79">
        <f t="shared" si="56"/>
        <v>148.86265598572857</v>
      </c>
      <c r="J358" s="79">
        <f t="shared" si="63"/>
        <v>97.862655985728566</v>
      </c>
      <c r="K358" s="79">
        <f t="shared" si="57"/>
        <v>-3.4317675673651684</v>
      </c>
      <c r="L358" s="79">
        <f t="shared" si="64"/>
        <v>3.4317675673651684</v>
      </c>
      <c r="M358" s="79">
        <f t="shared" si="58"/>
        <v>14662.038617931552</v>
      </c>
      <c r="N358" s="79">
        <f t="shared" si="59"/>
        <v>1.4662038617931552</v>
      </c>
      <c r="O358" s="79">
        <f t="shared" si="60"/>
        <v>0.98810836548728775</v>
      </c>
      <c r="P358" s="79">
        <f t="shared" si="61"/>
        <v>0.47620143650850466</v>
      </c>
      <c r="Q358" s="93">
        <f t="shared" si="65"/>
        <v>1.4643098019957925</v>
      </c>
    </row>
    <row r="359" spans="6:17" x14ac:dyDescent="0.25">
      <c r="F359" s="79">
        <v>355</v>
      </c>
      <c r="G359" s="79">
        <f t="shared" si="62"/>
        <v>6.1959188445798699</v>
      </c>
      <c r="H359" s="79">
        <f t="shared" si="55"/>
        <v>1.375968992248062E-2</v>
      </c>
      <c r="I359" s="79">
        <f t="shared" si="56"/>
        <v>148.90469012749924</v>
      </c>
      <c r="J359" s="79">
        <f t="shared" si="63"/>
        <v>97.904690127499236</v>
      </c>
      <c r="K359" s="79">
        <f t="shared" si="57"/>
        <v>-2.8626066577810128</v>
      </c>
      <c r="L359" s="79">
        <f t="shared" si="64"/>
        <v>2.8626066577810128</v>
      </c>
      <c r="M359" s="79">
        <f t="shared" si="58"/>
        <v>14705.356414227679</v>
      </c>
      <c r="N359" s="79">
        <f t="shared" si="59"/>
        <v>1.4705356414227679</v>
      </c>
      <c r="O359" s="79">
        <f t="shared" si="60"/>
        <v>0.98977038054454369</v>
      </c>
      <c r="P359" s="79">
        <f t="shared" si="61"/>
        <v>0.47944386544250323</v>
      </c>
      <c r="Q359" s="93">
        <f t="shared" si="65"/>
        <v>1.469214245987047</v>
      </c>
    </row>
    <row r="360" spans="6:17" x14ac:dyDescent="0.25">
      <c r="F360" s="79">
        <v>356</v>
      </c>
      <c r="G360" s="79">
        <f t="shared" si="62"/>
        <v>6.213372137099813</v>
      </c>
      <c r="H360" s="79">
        <f t="shared" si="55"/>
        <v>1.3798449612403101E-2</v>
      </c>
      <c r="I360" s="79">
        <f t="shared" si="56"/>
        <v>148.93903732797281</v>
      </c>
      <c r="J360" s="79">
        <f t="shared" si="63"/>
        <v>97.939037327972812</v>
      </c>
      <c r="K360" s="79">
        <f t="shared" si="57"/>
        <v>-2.2919189411478649</v>
      </c>
      <c r="L360" s="79">
        <f t="shared" si="64"/>
        <v>2.2919189411478649</v>
      </c>
      <c r="M360" s="79">
        <f t="shared" si="58"/>
        <v>14740.81949120322</v>
      </c>
      <c r="N360" s="79">
        <f t="shared" si="59"/>
        <v>1.4740819491203221</v>
      </c>
      <c r="O360" s="79">
        <f t="shared" si="60"/>
        <v>0.9911309019557647</v>
      </c>
      <c r="P360" s="79">
        <f t="shared" si="61"/>
        <v>0.48210216587912608</v>
      </c>
      <c r="Q360" s="93">
        <f t="shared" si="65"/>
        <v>1.4732330678348908</v>
      </c>
    </row>
    <row r="361" spans="6:17" x14ac:dyDescent="0.25">
      <c r="F361" s="79">
        <v>357</v>
      </c>
      <c r="G361" s="79">
        <f t="shared" si="62"/>
        <v>6.2308254296197561</v>
      </c>
      <c r="H361" s="79">
        <f t="shared" si="55"/>
        <v>1.3837209302325581E-2</v>
      </c>
      <c r="I361" s="79">
        <f t="shared" si="56"/>
        <v>148.96572412156718</v>
      </c>
      <c r="J361" s="79">
        <f t="shared" si="63"/>
        <v>97.965724121567177</v>
      </c>
      <c r="K361" s="79">
        <f t="shared" si="57"/>
        <v>-1.720009120887134</v>
      </c>
      <c r="L361" s="79">
        <f t="shared" si="64"/>
        <v>1.720009120887134</v>
      </c>
      <c r="M361" s="79">
        <f t="shared" si="58"/>
        <v>14768.41507228473</v>
      </c>
      <c r="N361" s="79">
        <f t="shared" si="59"/>
        <v>1.4768415072284731</v>
      </c>
      <c r="O361" s="79">
        <f t="shared" si="60"/>
        <v>0.99218951529294952</v>
      </c>
      <c r="P361" s="79">
        <f t="shared" si="61"/>
        <v>0.48417309908877088</v>
      </c>
      <c r="Q361" s="93">
        <f t="shared" si="65"/>
        <v>1.4763626143817203</v>
      </c>
    </row>
    <row r="362" spans="6:17" x14ac:dyDescent="0.25">
      <c r="F362" s="79">
        <v>358</v>
      </c>
      <c r="G362" s="79">
        <f t="shared" si="62"/>
        <v>6.2482787221397</v>
      </c>
      <c r="H362" s="79">
        <f t="shared" si="55"/>
        <v>1.3875968992248064E-2</v>
      </c>
      <c r="I362" s="79">
        <f t="shared" si="56"/>
        <v>148.98477124342392</v>
      </c>
      <c r="J362" s="79">
        <f t="shared" si="63"/>
        <v>97.984771243423921</v>
      </c>
      <c r="K362" s="79">
        <f t="shared" si="57"/>
        <v>-1.147182339864171</v>
      </c>
      <c r="L362" s="79">
        <f t="shared" si="64"/>
        <v>1.147182339864171</v>
      </c>
      <c r="M362" s="79">
        <f t="shared" si="58"/>
        <v>14788.133253908049</v>
      </c>
      <c r="N362" s="79">
        <f t="shared" si="59"/>
        <v>1.4788133253908049</v>
      </c>
      <c r="O362" s="79">
        <f t="shared" si="60"/>
        <v>0.99294589809222034</v>
      </c>
      <c r="P362" s="79">
        <f t="shared" si="61"/>
        <v>0.48565414195832474</v>
      </c>
      <c r="Q362" s="93">
        <f t="shared" si="65"/>
        <v>1.478600040050545</v>
      </c>
    </row>
    <row r="363" spans="6:17" x14ac:dyDescent="0.25">
      <c r="F363" s="79">
        <v>359</v>
      </c>
      <c r="G363" s="79">
        <f t="shared" si="62"/>
        <v>6.2657320146596431</v>
      </c>
      <c r="H363" s="79">
        <f t="shared" si="55"/>
        <v>1.3914728682170543E-2</v>
      </c>
      <c r="I363" s="79">
        <f t="shared" si="56"/>
        <v>148.99619355663131</v>
      </c>
      <c r="J363" s="79">
        <f t="shared" si="63"/>
        <v>97.996193556631312</v>
      </c>
      <c r="K363" s="79">
        <f t="shared" si="57"/>
        <v>-0.57374406954596258</v>
      </c>
      <c r="L363" s="79">
        <f t="shared" si="64"/>
        <v>0.57374406954596258</v>
      </c>
      <c r="M363" s="79">
        <f t="shared" si="58"/>
        <v>14799.966980179321</v>
      </c>
      <c r="N363" s="79">
        <f t="shared" si="59"/>
        <v>1.4799966980179322</v>
      </c>
      <c r="O363" s="79">
        <f t="shared" si="60"/>
        <v>0.9933998199520494</v>
      </c>
      <c r="P363" s="79">
        <f t="shared" si="61"/>
        <v>0.48654349006518804</v>
      </c>
      <c r="Q363" s="93">
        <f t="shared" si="65"/>
        <v>1.4799433100172374</v>
      </c>
    </row>
    <row r="364" spans="6:17" x14ac:dyDescent="0.25">
      <c r="F364" s="79">
        <v>360</v>
      </c>
      <c r="G364" s="79">
        <f t="shared" si="62"/>
        <v>6.2831853071795862</v>
      </c>
      <c r="H364" s="79">
        <f t="shared" si="55"/>
        <v>1.3953488372093023E-2</v>
      </c>
      <c r="I364" s="79">
        <f t="shared" si="56"/>
        <v>149</v>
      </c>
      <c r="J364" s="79">
        <f t="shared" si="63"/>
        <v>98</v>
      </c>
      <c r="K364" s="79">
        <f t="shared" si="57"/>
        <v>-8.0556044717022531E-15</v>
      </c>
      <c r="L364" s="79">
        <f t="shared" si="64"/>
        <v>8.0556044717022531E-15</v>
      </c>
      <c r="M364" s="79">
        <f t="shared" si="58"/>
        <v>14803.912024791271</v>
      </c>
      <c r="N364" s="79">
        <f t="shared" si="59"/>
        <v>1.4803912024791273</v>
      </c>
      <c r="O364" s="79">
        <f t="shared" si="60"/>
        <v>0.99355114260344091</v>
      </c>
      <c r="P364" s="79">
        <f t="shared" si="61"/>
        <v>0.48684005987568607</v>
      </c>
      <c r="Q364" s="93">
        <f t="shared" si="65"/>
        <v>1.480391202479127</v>
      </c>
    </row>
  </sheetData>
  <sheetProtection algorithmName="SHA-512" hashValue="rCz40PDzTaiBGd7wgflrgnNYcnzL5XbImuESEksg1xTVq5qYe7Up2aSf2L989OgbmnBJh+G8Yn3NCN+6XoBLuw==" saltValue="YwwJVrxXafeTwzMcMm/FRg==" spinCount="100000" sheet="1" objects="1" scenarios="1"/>
  <mergeCells count="2">
    <mergeCell ref="B3:D3"/>
    <mergeCell ref="B8:D8"/>
  </mergeCells>
  <phoneticPr fontId="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Reference</vt:lpstr>
      <vt:lpstr>Bore,Stroke,Displacement</vt:lpstr>
      <vt:lpstr>Piston vel,acc,force etc</vt:lpstr>
      <vt:lpstr>l_rod</vt:lpstr>
      <vt:lpstr>m_piston</vt:lpstr>
      <vt:lpstr>NE</vt:lpstr>
      <vt:lpstr>r_crank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Williams, Justin</cp:lastModifiedBy>
  <dcterms:created xsi:type="dcterms:W3CDTF">2020-09-09T00:02:51Z</dcterms:created>
  <dcterms:modified xsi:type="dcterms:W3CDTF">2022-03-21T20:28:52Z</dcterms:modified>
</cp:coreProperties>
</file>