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\Desktop\SPRING 2021 Documents\Engineering Design\GitHub\CMOS-Differential-Pair\"/>
    </mc:Choice>
  </mc:AlternateContent>
  <xr:revisionPtr revIDLastSave="0" documentId="13_ncr:1_{572BBCA7-02F3-4A7A-980D-454E9251CF99}" xr6:coauthVersionLast="46" xr6:coauthVersionMax="46" xr10:uidLastSave="{00000000-0000-0000-0000-000000000000}"/>
  <bookViews>
    <workbookView xWindow="38280" yWindow="6150" windowWidth="19440" windowHeight="15000" activeTab="1" xr2:uid="{F225980E-4B32-482E-82ED-67A38ECE05C3}"/>
  </bookViews>
  <sheets>
    <sheet name="L=0.35u, Lp=0.13" sheetId="1" r:id="rId1"/>
    <sheet name="L=0.36u, Lp=0.18u, Wp=30u" sheetId="3" r:id="rId2"/>
    <sheet name="L=0.13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3" l="1"/>
  <c r="N30" i="3"/>
  <c r="C12" i="3"/>
  <c r="C11" i="3"/>
  <c r="C37" i="3"/>
  <c r="E37" i="3" s="1"/>
  <c r="C35" i="3"/>
  <c r="E35" i="3" s="1"/>
  <c r="C33" i="3"/>
  <c r="E33" i="3" s="1"/>
  <c r="C31" i="3"/>
  <c r="E31" i="3" s="1"/>
  <c r="C10" i="3"/>
  <c r="C9" i="3"/>
  <c r="D19" i="3"/>
  <c r="E18" i="3" s="1"/>
  <c r="D26" i="3"/>
  <c r="E25" i="3" s="1"/>
  <c r="D24" i="3"/>
  <c r="E23" i="3" s="1"/>
  <c r="D22" i="3"/>
  <c r="E21" i="3" s="1"/>
  <c r="D17" i="3"/>
  <c r="E16" i="3" s="1"/>
  <c r="D15" i="3"/>
  <c r="E14" i="3" s="1"/>
  <c r="C4" i="3"/>
  <c r="E16" i="1"/>
  <c r="F15" i="1" s="1"/>
  <c r="E14" i="1"/>
  <c r="F13" i="1" s="1"/>
  <c r="E22" i="1"/>
  <c r="F21" i="1" s="1"/>
  <c r="E20" i="1"/>
  <c r="F19" i="1" s="1"/>
  <c r="E18" i="1"/>
  <c r="F17" i="1" s="1"/>
  <c r="N15" i="1"/>
  <c r="J15" i="1" s="1"/>
  <c r="N11" i="1"/>
  <c r="H11" i="1" s="1"/>
  <c r="N12" i="1"/>
  <c r="H12" i="1" s="1"/>
  <c r="J11" i="1"/>
  <c r="J15" i="2"/>
  <c r="F15" i="2" s="1"/>
  <c r="J14" i="2"/>
  <c r="F14" i="2"/>
  <c r="D14" i="2"/>
  <c r="J13" i="2"/>
  <c r="F13" i="2"/>
  <c r="D13" i="2"/>
  <c r="J12" i="2"/>
  <c r="F12" i="2" s="1"/>
  <c r="J11" i="2"/>
  <c r="F11" i="2" s="1"/>
  <c r="J10" i="2"/>
  <c r="F10" i="2"/>
  <c r="D10" i="2"/>
  <c r="J9" i="2"/>
  <c r="F9" i="2"/>
  <c r="D9" i="2"/>
  <c r="J8" i="2"/>
  <c r="D8" i="2" s="1"/>
  <c r="F8" i="2"/>
  <c r="J7" i="2"/>
  <c r="F7" i="2" s="1"/>
  <c r="J6" i="2"/>
  <c r="F6" i="2"/>
  <c r="D6" i="2"/>
  <c r="J5" i="2"/>
  <c r="F5" i="2"/>
  <c r="D5" i="2"/>
  <c r="J4" i="2"/>
  <c r="F4" i="2" s="1"/>
  <c r="N10" i="1"/>
  <c r="J10" i="1" s="1"/>
  <c r="N5" i="1"/>
  <c r="H5" i="1" s="1"/>
  <c r="N8" i="1"/>
  <c r="J8" i="1" s="1"/>
  <c r="N7" i="1"/>
  <c r="J7" i="1" s="1"/>
  <c r="N6" i="1"/>
  <c r="J6" i="1" s="1"/>
  <c r="N4" i="1"/>
  <c r="J4" i="1" s="1"/>
  <c r="N13" i="1"/>
  <c r="J13" i="1" s="1"/>
  <c r="N14" i="1"/>
  <c r="J14" i="1" s="1"/>
  <c r="N16" i="1"/>
  <c r="J16" i="1" s="1"/>
  <c r="N17" i="1"/>
  <c r="J17" i="1" s="1"/>
  <c r="N18" i="1"/>
  <c r="J18" i="1" s="1"/>
  <c r="N9" i="1"/>
  <c r="J9" i="1" s="1"/>
  <c r="D3" i="1"/>
  <c r="D8" i="1" s="1"/>
  <c r="D11" i="1"/>
  <c r="H15" i="1" l="1"/>
  <c r="J12" i="1"/>
  <c r="J5" i="1"/>
  <c r="H4" i="1"/>
  <c r="D4" i="2"/>
  <c r="D12" i="2"/>
  <c r="D7" i="2"/>
  <c r="D11" i="2"/>
  <c r="D15" i="2"/>
  <c r="H10" i="1"/>
  <c r="D10" i="1"/>
  <c r="H7" i="1"/>
  <c r="H6" i="1"/>
  <c r="H8" i="1"/>
  <c r="H18" i="1"/>
  <c r="H13" i="1"/>
  <c r="H17" i="1"/>
  <c r="H16" i="1"/>
  <c r="H9" i="1"/>
  <c r="H14" i="1"/>
  <c r="D9" i="1"/>
</calcChain>
</file>

<file path=xl/sharedStrings.xml><?xml version="1.0" encoding="utf-8"?>
<sst xmlns="http://schemas.openxmlformats.org/spreadsheetml/2006/main" count="90" uniqueCount="61">
  <si>
    <t>L</t>
  </si>
  <si>
    <t>W</t>
  </si>
  <si>
    <t>AD</t>
  </si>
  <si>
    <t>AS</t>
  </si>
  <si>
    <t>PD</t>
  </si>
  <si>
    <t>PS</t>
  </si>
  <si>
    <t>Ldiff</t>
  </si>
  <si>
    <t>All in um</t>
  </si>
  <si>
    <t xml:space="preserve">cmosn l=0.13u w=60u ad=19.5u as=19.5u pd=60.65u ps=60.65u  </t>
  </si>
  <si>
    <t>cmosn l=0.13u w=25u ad=8.125u as=8.125u pd=25.65u ps=25.65u</t>
  </si>
  <si>
    <t>cmosn l=0.13u w=20u ad=6.5u as=6.5u pd=20.65u ps=20.65u</t>
  </si>
  <si>
    <t>cmosn l=0.13u w=100u ad=32.5u as=32.5u pd=100.65u ps=100.65u</t>
  </si>
  <si>
    <t>cmosn l=0.13u w=40u ad=13u as=13u pd=40.65u ps=40.65u</t>
  </si>
  <si>
    <t>cmosn l=0.13u w=10u ad=3.25u as=3.25u pd=10.65u ps=10.65u</t>
  </si>
  <si>
    <t>khz</t>
  </si>
  <si>
    <t>dB</t>
  </si>
  <si>
    <t>mag.</t>
  </si>
  <si>
    <t>cmosn l=0.13u w=1u ad=0.325u as=0.325u pd=1.65u ps=1.65u</t>
  </si>
  <si>
    <t>cmosn l=0.13u w=5u ad=1.625u as=1.625u pd=5.65u ps=5.65u</t>
  </si>
  <si>
    <t>cmosn l=0.13u w=7u ad=2.275u as=2.275u pd=7.65u ps=7.65u</t>
  </si>
  <si>
    <t>Gain*BW</t>
  </si>
  <si>
    <t>BW</t>
  </si>
  <si>
    <r>
      <t>BW</t>
    </r>
    <r>
      <rPr>
        <vertAlign val="subscript"/>
        <sz val="11"/>
        <color theme="1"/>
        <rFont val="Calibri"/>
        <family val="2"/>
        <scheme val="minor"/>
      </rPr>
      <t>Unity</t>
    </r>
  </si>
  <si>
    <t>W (μm)</t>
  </si>
  <si>
    <t>UNITY</t>
  </si>
  <si>
    <t>cmosn l=0.13u w=9u ad=2.925u as=2.925u pd=9.65u ps=9.65u</t>
  </si>
  <si>
    <t>cmosn l=0.13u w=3u ad=0.975u as=0.975u pd=3.65u ps=3.65u</t>
  </si>
  <si>
    <t>cmosn l=0.13u w=500u ad=162.5u as=162.5u pd=500.65u ps=500.65u</t>
  </si>
  <si>
    <t>cmosn l=0.35u w=25u ad=8.125u as=8.125u pd=25.65u ps=25.65u</t>
  </si>
  <si>
    <t>cmosn l=0.35u w=40u ad=13u as=13u pd=40.65u ps=40.65u</t>
  </si>
  <si>
    <t xml:space="preserve">cmosn l=0.35u w=60u ad=19.5u as=19.5u pd=60.65u ps=60.65u  </t>
  </si>
  <si>
    <t>cmosn l=0.35u w=100u ad=32.5u as=32.5u pd=100.65u ps=100.65u</t>
  </si>
  <si>
    <t>cmosn l=0.35u w=1u ad=0.325u as=0.325u pd=1.65u ps=1.65u</t>
  </si>
  <si>
    <t>cmosn l=0.35u w=3u ad=0.975u as=0.975u pd=3.65u ps=3.65u</t>
  </si>
  <si>
    <t>cmosn l=0.35u w=5u ad=1.625u as=1.625u pd=5.65u ps=5.65u</t>
  </si>
  <si>
    <t>cmosn l=0.35u w=7u ad=2.275u as=2.275u pd=7.65u ps=7.65u</t>
  </si>
  <si>
    <t>cmosn l=0.35u w=9u ad=2.925u as=2.925u pd=9.65u ps=9.65u</t>
  </si>
  <si>
    <t>cmosn l=0.35u w=10u ad=3.25u as=3.25u pd=10.65u ps=10.65u</t>
  </si>
  <si>
    <t>cmosn l=0.35u w=11u ad=3.575u as=3.575u pd=11.65u ps=11.65u</t>
  </si>
  <si>
    <t>cmosn l=0.35u w=14u ad=4.55u as=4.55u pd=14.65u ps=14.65u</t>
  </si>
  <si>
    <t>cmosn l=0.35u w=17u ad=5.525u as=5.525u pd=17.65u ps=17.65u</t>
  </si>
  <si>
    <t>cmosn l=0.35u w=30u ad=9.75u as=9.75u pd=30.65u ps=30.65u</t>
  </si>
  <si>
    <t>L=0.3</t>
  </si>
  <si>
    <t>L=0.36</t>
  </si>
  <si>
    <t>L=0.35</t>
  </si>
  <si>
    <t>Wp=7</t>
  </si>
  <si>
    <t xml:space="preserve"> cmosp l=0.18u w=7u ad=2.275u as=2.275u pd=7.65u ps=7.65u  </t>
  </si>
  <si>
    <t>cmosp l=0.18u w=8u ad=2.6u as=2.6u pd=8.65u ps=8.65u</t>
  </si>
  <si>
    <t>Wp=8</t>
  </si>
  <si>
    <t>Wp=9</t>
  </si>
  <si>
    <t>cmosp l=0.18u w=9u ad=2.925u as=2.925u pd=9.65u ps=9.65u</t>
  </si>
  <si>
    <t xml:space="preserve"> cmosp l=0.18u w=8u ad=2.6u as=2.6u pd=8.65u ps=8.65u  </t>
  </si>
  <si>
    <t>cmosn l=0.36u w=25u ad=8.125u as=8.125u pd=25.65u ps=25.65u</t>
  </si>
  <si>
    <t xml:space="preserve"> cmosp l=0.2u w=8u ad=2.6u as=2.6u pd=8.65u ps=8.65u  </t>
  </si>
  <si>
    <t xml:space="preserve"> cmosp l=0.21u w=8u ad=2.6u as=2.6u pd=8.65u ps=8.65u  </t>
  </si>
  <si>
    <t>cmosn l=0.36u w=26u ad=9.75u as=9.75u pd=30.65u ps=30.65u</t>
  </si>
  <si>
    <t>GBW</t>
  </si>
  <si>
    <t>Unity BW</t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</si>
  <si>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(V/V)</t>
    </r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</si>
  <si>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(dB)</t>
    </r>
  </si>
  <si>
    <t>cmosn l=0.36u w=25u ad=8.125u as=8.125u pd=50.65u ps=50.65u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</si>
</sst>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4" xfId="0" applyNumberFormat="1" applyBorder="1"/>
    <xf numFmtId="164" fontId="0" fillId="0" borderId="6" xfId="0" applyNumberFormat="1" applyBorder="1"/>
    <xf numFmtId="165" fontId="0" fillId="0" borderId="0" xfId="0" applyNumberFormat="1"/>
    <xf numFmtId="0" fontId="0" fillId="0" borderId="7" xfId="0" applyBorder="1"/>
    <xf numFmtId="0" fontId="0" fillId="2" borderId="0" xfId="0" applyFill="1"/>
    <xf numFmtId="165" fontId="0" fillId="0" borderId="7" xfId="0" applyNumberFormat="1" applyBorder="1"/>
    <xf numFmtId="0" fontId="0" fillId="2" borderId="7" xfId="0" applyFill="1" applyBorder="1"/>
    <xf numFmtId="165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Gain*BW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92825896762905"/>
          <c:y val="0.12368905632175853"/>
          <c:w val="0.84240507436570433"/>
          <c:h val="0.71736541145909127"/>
        </c:manualLayout>
      </c:layout>
      <c:scatterChart>
        <c:scatterStyle val="lineMarker"/>
        <c:varyColors val="0"/>
        <c:ser>
          <c:idx val="0"/>
          <c:order val="3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'L=0.35u, Lp=0.13'!$I$4:$I$20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Lp=0.13'!$J$4:$J$20</c:f>
              <c:numCache>
                <c:formatCode>General</c:formatCode>
                <c:ptCount val="17"/>
                <c:pt idx="0">
                  <c:v>59.487919151205112</c:v>
                </c:pt>
                <c:pt idx="1">
                  <c:v>135.46917208177979</c:v>
                </c:pt>
                <c:pt idx="2">
                  <c:v>176.70842516199937</c:v>
                </c:pt>
                <c:pt idx="3">
                  <c:v>199.53194618845353</c:v>
                </c:pt>
                <c:pt idx="4">
                  <c:v>212.32801452894546</c:v>
                </c:pt>
                <c:pt idx="5">
                  <c:v>215.77797947120445</c:v>
                </c:pt>
                <c:pt idx="6">
                  <c:v>218.48397398785292</c:v>
                </c:pt>
                <c:pt idx="7">
                  <c:v>221.42850155696135</c:v>
                </c:pt>
                <c:pt idx="8">
                  <c:v>220.94885622933791</c:v>
                </c:pt>
                <c:pt idx="9">
                  <c:v>217.04848966166011</c:v>
                </c:pt>
                <c:pt idx="10">
                  <c:v>208.71773583814175</c:v>
                </c:pt>
                <c:pt idx="11">
                  <c:v>200.12857344441082</c:v>
                </c:pt>
                <c:pt idx="12">
                  <c:v>183.73066365045804</c:v>
                </c:pt>
                <c:pt idx="13">
                  <c:v>155.00620754343876</c:v>
                </c:pt>
                <c:pt idx="14">
                  <c:v>118.64729236366441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0D-497E-A477-926FC5EE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xVal>
                  <c:numRef>
                    <c:extLst>
                      <c:ext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30D-497E-A477-926FC5EE0A68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0D-497E-A477-926FC5EE0A68}"/>
                  </c:ext>
                </c:extLst>
              </c15:ser>
            </c15:filteredScatterSeries>
            <c15:filteredScatterSeries>
              <c15:ser>
                <c:idx val="1"/>
                <c:order val="2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0D-497E-A477-926FC5EE0A68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92825896762905"/>
          <c:y val="5.0679566920064499E-2"/>
          <c:w val="0.84240507436570433"/>
          <c:h val="0.77668551184695356"/>
        </c:manualLayout>
      </c:layout>
      <c:scatterChart>
        <c:scatterStyle val="lineMarker"/>
        <c:varyColors val="0"/>
        <c:ser>
          <c:idx val="0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'L=0.35u, Lp=0.13'!$I$4:$I$18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Lp=0.13'!$J$4:$J$18</c:f>
              <c:numCache>
                <c:formatCode>General</c:formatCode>
                <c:ptCount val="15"/>
                <c:pt idx="0">
                  <c:v>59.487919151205112</c:v>
                </c:pt>
                <c:pt idx="1">
                  <c:v>135.46917208177979</c:v>
                </c:pt>
                <c:pt idx="2">
                  <c:v>176.70842516199937</c:v>
                </c:pt>
                <c:pt idx="3">
                  <c:v>199.53194618845353</c:v>
                </c:pt>
                <c:pt idx="4">
                  <c:v>212.32801452894546</c:v>
                </c:pt>
                <c:pt idx="5">
                  <c:v>215.77797947120445</c:v>
                </c:pt>
                <c:pt idx="6">
                  <c:v>218.48397398785292</c:v>
                </c:pt>
                <c:pt idx="7">
                  <c:v>221.42850155696135</c:v>
                </c:pt>
                <c:pt idx="8">
                  <c:v>220.94885622933791</c:v>
                </c:pt>
                <c:pt idx="9">
                  <c:v>217.04848966166011</c:v>
                </c:pt>
                <c:pt idx="10">
                  <c:v>208.71773583814175</c:v>
                </c:pt>
                <c:pt idx="11">
                  <c:v>200.12857344441082</c:v>
                </c:pt>
                <c:pt idx="12">
                  <c:v>183.73066365045804</c:v>
                </c:pt>
                <c:pt idx="13">
                  <c:v>155.00620754343876</c:v>
                </c:pt>
                <c:pt idx="14">
                  <c:v>118.64729236366441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5-4C6B-A20D-984A56A04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xVal>
                  <c:numRef>
                    <c:extLst>
                      <c:ext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E65-4C6B-A20D-984A56A0476E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  <c:max val="225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  <c:minorUnit val="1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3937007874016"/>
          <c:y val="0.12334062806181925"/>
          <c:w val="0.85629396325459317"/>
          <c:h val="0.67208264498272863"/>
        </c:manualLayout>
      </c:layout>
      <c:scatterChart>
        <c:scatterStyle val="lineMarker"/>
        <c:varyColors val="0"/>
        <c:ser>
          <c:idx val="1"/>
          <c:order val="1"/>
          <c:xVal>
            <c:numRef>
              <c:f>'L=0.35u, Lp=0.13'!$I$4:$I$20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Lp=0.13'!$N$4:$N$20</c:f>
              <c:numCache>
                <c:formatCode>0.000</c:formatCode>
                <c:ptCount val="17"/>
                <c:pt idx="0">
                  <c:v>4.4360864393143258</c:v>
                </c:pt>
                <c:pt idx="1">
                  <c:v>6.5539028583347738</c:v>
                </c:pt>
                <c:pt idx="2">
                  <c:v>8.1658237135859224</c:v>
                </c:pt>
                <c:pt idx="3">
                  <c:v>9.5060479365628172</c:v>
                </c:pt>
                <c:pt idx="4">
                  <c:v>10.653688636675637</c:v>
                </c:pt>
                <c:pt idx="5">
                  <c:v>11.168632477805613</c:v>
                </c:pt>
                <c:pt idx="6">
                  <c:v>11.658696584197061</c:v>
                </c:pt>
                <c:pt idx="7">
                  <c:v>12.971792709839564</c:v>
                </c:pt>
                <c:pt idx="8">
                  <c:v>14.109122364580964</c:v>
                </c:pt>
                <c:pt idx="9">
                  <c:v>15.104279030038979</c:v>
                </c:pt>
                <c:pt idx="10">
                  <c:v>16.538647847713293</c:v>
                </c:pt>
                <c:pt idx="11">
                  <c:v>17.741894808901669</c:v>
                </c:pt>
                <c:pt idx="12">
                  <c:v>19.692461270145557</c:v>
                </c:pt>
                <c:pt idx="13">
                  <c:v>22.464667759918662</c:v>
                </c:pt>
                <c:pt idx="14">
                  <c:v>25.792889644274872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4F-4308-83E7-6F91153B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xVal>
                  <c:numRef>
                    <c:extLst>
                      <c:ext uri="{02D57815-91ED-43cb-92C2-25804820EDAC}">
                        <c15:formulaRef>
                          <c15:sqref>'L=0.35u, Lp=0.13'!$I$4:$I$20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'L=0.35u, Lp=0.13'!$N$4:$N$20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4.4360864393143258</c:v>
                      </c:pt>
                      <c:pt idx="1">
                        <c:v>6.5539028583347738</c:v>
                      </c:pt>
                      <c:pt idx="2">
                        <c:v>8.1658237135859224</c:v>
                      </c:pt>
                      <c:pt idx="3">
                        <c:v>9.5060479365628172</c:v>
                      </c:pt>
                      <c:pt idx="4">
                        <c:v>10.653688636675637</c:v>
                      </c:pt>
                      <c:pt idx="5">
                        <c:v>11.168632477805613</c:v>
                      </c:pt>
                      <c:pt idx="6">
                        <c:v>11.658696584197061</c:v>
                      </c:pt>
                      <c:pt idx="7">
                        <c:v>12.971792709839564</c:v>
                      </c:pt>
                      <c:pt idx="8">
                        <c:v>14.109122364580964</c:v>
                      </c:pt>
                      <c:pt idx="9">
                        <c:v>15.104279030038979</c:v>
                      </c:pt>
                      <c:pt idx="10">
                        <c:v>16.538647847713293</c:v>
                      </c:pt>
                      <c:pt idx="11">
                        <c:v>17.741894808901669</c:v>
                      </c:pt>
                      <c:pt idx="12">
                        <c:v>19.692461270145557</c:v>
                      </c:pt>
                      <c:pt idx="13">
                        <c:v>22.464667759918662</c:v>
                      </c:pt>
                      <c:pt idx="14">
                        <c:v>25.792889644274872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B4F-4308-83E7-6F91153BFE2C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(V/V)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3937007874016"/>
          <c:y val="5.0679566920064499E-2"/>
          <c:w val="0.85629396325459317"/>
          <c:h val="0.74474403553736845"/>
        </c:manualLayout>
      </c:layout>
      <c:scatterChart>
        <c:scatterStyle val="lineMarker"/>
        <c:varyColors val="0"/>
        <c:ser>
          <c:idx val="1"/>
          <c:order val="0"/>
          <c:xVal>
            <c:numRef>
              <c:f>'L=0.35u, Lp=0.13'!$I$4:$I$20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Lp=0.13'!$N$4:$N$20</c:f>
              <c:numCache>
                <c:formatCode>0.000</c:formatCode>
                <c:ptCount val="17"/>
                <c:pt idx="0">
                  <c:v>4.4360864393143258</c:v>
                </c:pt>
                <c:pt idx="1">
                  <c:v>6.5539028583347738</c:v>
                </c:pt>
                <c:pt idx="2">
                  <c:v>8.1658237135859224</c:v>
                </c:pt>
                <c:pt idx="3">
                  <c:v>9.5060479365628172</c:v>
                </c:pt>
                <c:pt idx="4">
                  <c:v>10.653688636675637</c:v>
                </c:pt>
                <c:pt idx="5">
                  <c:v>11.168632477805613</c:v>
                </c:pt>
                <c:pt idx="6">
                  <c:v>11.658696584197061</c:v>
                </c:pt>
                <c:pt idx="7">
                  <c:v>12.971792709839564</c:v>
                </c:pt>
                <c:pt idx="8">
                  <c:v>14.109122364580964</c:v>
                </c:pt>
                <c:pt idx="9">
                  <c:v>15.104279030038979</c:v>
                </c:pt>
                <c:pt idx="10">
                  <c:v>16.538647847713293</c:v>
                </c:pt>
                <c:pt idx="11">
                  <c:v>17.741894808901669</c:v>
                </c:pt>
                <c:pt idx="12">
                  <c:v>19.692461270145557</c:v>
                </c:pt>
                <c:pt idx="13">
                  <c:v>22.464667759918662</c:v>
                </c:pt>
                <c:pt idx="14">
                  <c:v>25.792889644274872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7-487D-9A17-30E0CD61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</c:scatterChart>
      <c:valAx>
        <c:axId val="1138939471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(V/V)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BW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3937007874016"/>
          <c:y val="0.12334062806181925"/>
          <c:w val="0.85629396325459317"/>
          <c:h val="0.67208264498272863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'L=0.35u, Lp=0.13'!$I$4:$I$20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Lp=0.13'!$L$4:$L$20</c:f>
              <c:numCache>
                <c:formatCode>General</c:formatCode>
                <c:ptCount val="17"/>
                <c:pt idx="0">
                  <c:v>13.41</c:v>
                </c:pt>
                <c:pt idx="1">
                  <c:v>20.67</c:v>
                </c:pt>
                <c:pt idx="2">
                  <c:v>21.64</c:v>
                </c:pt>
                <c:pt idx="3">
                  <c:v>20.99</c:v>
                </c:pt>
                <c:pt idx="4">
                  <c:v>19.93</c:v>
                </c:pt>
                <c:pt idx="5">
                  <c:v>19.32</c:v>
                </c:pt>
                <c:pt idx="6">
                  <c:v>18.739999999999998</c:v>
                </c:pt>
                <c:pt idx="7">
                  <c:v>17.07</c:v>
                </c:pt>
                <c:pt idx="8">
                  <c:v>15.66</c:v>
                </c:pt>
                <c:pt idx="9">
                  <c:v>14.37</c:v>
                </c:pt>
                <c:pt idx="10">
                  <c:v>12.62</c:v>
                </c:pt>
                <c:pt idx="11">
                  <c:v>11.28</c:v>
                </c:pt>
                <c:pt idx="12">
                  <c:v>9.33</c:v>
                </c:pt>
                <c:pt idx="13">
                  <c:v>6.9</c:v>
                </c:pt>
                <c:pt idx="14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F3E-91BE-43B87563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-3dB</a:t>
                </a:r>
                <a:r>
                  <a:rPr lang="en-US" baseline="0"/>
                  <a:t> Cutoff (kHz)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03937007874016"/>
          <c:y val="5.0679566920064499E-2"/>
          <c:w val="0.85629396325459317"/>
          <c:h val="0.74474403553736845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'L=0.35u, Lp=0.13'!$I$4:$I$20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Lp=0.13'!$L$4:$L$20</c:f>
              <c:numCache>
                <c:formatCode>General</c:formatCode>
                <c:ptCount val="17"/>
                <c:pt idx="0">
                  <c:v>13.41</c:v>
                </c:pt>
                <c:pt idx="1">
                  <c:v>20.67</c:v>
                </c:pt>
                <c:pt idx="2">
                  <c:v>21.64</c:v>
                </c:pt>
                <c:pt idx="3">
                  <c:v>20.99</c:v>
                </c:pt>
                <c:pt idx="4">
                  <c:v>19.93</c:v>
                </c:pt>
                <c:pt idx="5">
                  <c:v>19.32</c:v>
                </c:pt>
                <c:pt idx="6">
                  <c:v>18.739999999999998</c:v>
                </c:pt>
                <c:pt idx="7">
                  <c:v>17.07</c:v>
                </c:pt>
                <c:pt idx="8">
                  <c:v>15.66</c:v>
                </c:pt>
                <c:pt idx="9">
                  <c:v>14.37</c:v>
                </c:pt>
                <c:pt idx="10">
                  <c:v>12.62</c:v>
                </c:pt>
                <c:pt idx="11">
                  <c:v>11.28</c:v>
                </c:pt>
                <c:pt idx="12">
                  <c:v>9.33</c:v>
                </c:pt>
                <c:pt idx="13">
                  <c:v>6.9</c:v>
                </c:pt>
                <c:pt idx="14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E88-82FF-E6ACA2FFF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</c:scatterChart>
      <c:valAx>
        <c:axId val="1138939471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-3dB</a:t>
                </a:r>
                <a:r>
                  <a:rPr lang="en-US" baseline="0"/>
                  <a:t> Cutoff (kHz)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Gain*BW</a:t>
            </a:r>
            <a:r>
              <a:rPr lang="en-US" baseline="-25000"/>
              <a:t>Unity</a:t>
            </a:r>
            <a:r>
              <a:rPr lang="en-US" baseline="0"/>
              <a:t> vs Width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727034120735"/>
          <c:y val="0.12368905632175853"/>
          <c:w val="0.82296062992125985"/>
          <c:h val="0.71736541145909127"/>
        </c:manualLayout>
      </c:layout>
      <c:scatterChart>
        <c:scatterStyle val="lineMarker"/>
        <c:varyColors val="0"/>
        <c:ser>
          <c:idx val="0"/>
          <c:order val="3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xVal>
            <c:numRef>
              <c:f>'L=0.35u, Lp=0.13'!$I$4:$I$20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Lp=0.13'!$H$4:$H$20</c:f>
              <c:numCache>
                <c:formatCode>General</c:formatCode>
                <c:ptCount val="17"/>
                <c:pt idx="0">
                  <c:v>244.65016712818505</c:v>
                </c:pt>
                <c:pt idx="1">
                  <c:v>799.18291454534233</c:v>
                </c:pt>
                <c:pt idx="2">
                  <c:v>1246.0230404560759</c:v>
                </c:pt>
                <c:pt idx="3">
                  <c:v>1567.5473047392086</c:v>
                </c:pt>
                <c:pt idx="4">
                  <c:v>1818.4781133941644</c:v>
                </c:pt>
                <c:pt idx="5">
                  <c:v>1922.9034537037921</c:v>
                </c:pt>
                <c:pt idx="6">
                  <c:v>2007.2777909012079</c:v>
                </c:pt>
                <c:pt idx="7">
                  <c:v>2214.1552976425151</c:v>
                </c:pt>
                <c:pt idx="8">
                  <c:v>2326.5942779194011</c:v>
                </c:pt>
                <c:pt idx="9">
                  <c:v>2406.2626922755098</c:v>
                </c:pt>
                <c:pt idx="10">
                  <c:v>2480.4664042000395</c:v>
                </c:pt>
                <c:pt idx="11">
                  <c:v>2505.1555470169155</c:v>
                </c:pt>
                <c:pt idx="12">
                  <c:v>2464.1176787333134</c:v>
                </c:pt>
                <c:pt idx="13">
                  <c:v>2305.3242055228534</c:v>
                </c:pt>
                <c:pt idx="14">
                  <c:v>1974.1877733727988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0-4FC1-87F2-DA2F61F8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xVal>
                  <c:numRef>
                    <c:extLst>
                      <c:ext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B0-4FC1-87F2-DA2F61F82C84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B0-4FC1-87F2-DA2F61F82C84}"/>
                  </c:ext>
                </c:extLst>
              </c15:ser>
            </c15:filteredScatterSeries>
            <c15:filteredScatterSeries>
              <c15:ser>
                <c:idx val="1"/>
                <c:order val="2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B0-4FC1-87F2-DA2F61F82C84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  <a:r>
                  <a:rPr lang="en-US" baseline="-25000"/>
                  <a:t>Unity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5949256342957"/>
          <c:y val="5.0679566920064499E-2"/>
          <c:w val="0.82573840769903772"/>
          <c:h val="0.77668551184695356"/>
        </c:manualLayout>
      </c:layout>
      <c:scatterChart>
        <c:scatterStyle val="lineMarker"/>
        <c:varyColors val="0"/>
        <c:ser>
          <c:idx val="0"/>
          <c:order val="1"/>
          <c:spPr>
            <a:ln>
              <a:solidFill>
                <a:srgbClr val="5B9BD5"/>
              </a:solidFill>
            </a:ln>
          </c:spPr>
          <c:marker>
            <c:spPr>
              <a:solidFill>
                <a:srgbClr val="5B9BD5"/>
              </a:solidFill>
              <a:ln>
                <a:solidFill>
                  <a:srgbClr val="5B9BD5"/>
                </a:solidFill>
              </a:ln>
            </c:spPr>
          </c:marker>
          <c:xVal>
            <c:numRef>
              <c:f>'L=0.35u, Lp=0.13'!$I$4:$I$18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40</c:v>
                </c:pt>
                <c:pt idx="13">
                  <c:v>60</c:v>
                </c:pt>
                <c:pt idx="14">
                  <c:v>100</c:v>
                </c:pt>
              </c:numCache>
            </c:numRef>
          </c:xVal>
          <c:yVal>
            <c:numRef>
              <c:f>'L=0.35u, Lp=0.13'!$H$4:$H$20</c:f>
              <c:numCache>
                <c:formatCode>General</c:formatCode>
                <c:ptCount val="17"/>
                <c:pt idx="0">
                  <c:v>244.65016712818505</c:v>
                </c:pt>
                <c:pt idx="1">
                  <c:v>799.18291454534233</c:v>
                </c:pt>
                <c:pt idx="2">
                  <c:v>1246.0230404560759</c:v>
                </c:pt>
                <c:pt idx="3">
                  <c:v>1567.5473047392086</c:v>
                </c:pt>
                <c:pt idx="4">
                  <c:v>1818.4781133941644</c:v>
                </c:pt>
                <c:pt idx="5">
                  <c:v>1922.9034537037921</c:v>
                </c:pt>
                <c:pt idx="6">
                  <c:v>2007.2777909012079</c:v>
                </c:pt>
                <c:pt idx="7">
                  <c:v>2214.1552976425151</c:v>
                </c:pt>
                <c:pt idx="8">
                  <c:v>2326.5942779194011</c:v>
                </c:pt>
                <c:pt idx="9">
                  <c:v>2406.2626922755098</c:v>
                </c:pt>
                <c:pt idx="10">
                  <c:v>2480.4664042000395</c:v>
                </c:pt>
                <c:pt idx="11">
                  <c:v>2505.1555470169155</c:v>
                </c:pt>
                <c:pt idx="12">
                  <c:v>2464.1176787333134</c:v>
                </c:pt>
                <c:pt idx="13">
                  <c:v>2305.3242055228534</c:v>
                </c:pt>
                <c:pt idx="14">
                  <c:v>1974.1877733727988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C-4D7F-A3E9-9B5A2C6C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939471"/>
        <c:axId val="11389398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xVal>
                  <c:numRef>
                    <c:extLst>
                      <c:ext uri="{02D57815-91ED-43cb-92C2-25804820EDAC}">
                        <c15:formulaRef>
                          <c15:sqref>'L=0.35u, Lp=0.13'!$I$4:$I$18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60</c:v>
                      </c:pt>
                      <c:pt idx="1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'L=0.35u, Lp=0.13'!$J$4:$J$18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59.487919151205112</c:v>
                      </c:pt>
                      <c:pt idx="1">
                        <c:v>135.46917208177979</c:v>
                      </c:pt>
                      <c:pt idx="2">
                        <c:v>176.70842516199937</c:v>
                      </c:pt>
                      <c:pt idx="3">
                        <c:v>199.53194618845353</c:v>
                      </c:pt>
                      <c:pt idx="4">
                        <c:v>212.32801452894546</c:v>
                      </c:pt>
                      <c:pt idx="5">
                        <c:v>215.77797947120445</c:v>
                      </c:pt>
                      <c:pt idx="6">
                        <c:v>218.48397398785292</c:v>
                      </c:pt>
                      <c:pt idx="7">
                        <c:v>221.42850155696135</c:v>
                      </c:pt>
                      <c:pt idx="8">
                        <c:v>220.94885622933791</c:v>
                      </c:pt>
                      <c:pt idx="9">
                        <c:v>217.04848966166011</c:v>
                      </c:pt>
                      <c:pt idx="10">
                        <c:v>208.71773583814175</c:v>
                      </c:pt>
                      <c:pt idx="11">
                        <c:v>200.12857344441082</c:v>
                      </c:pt>
                      <c:pt idx="12">
                        <c:v>183.73066365045804</c:v>
                      </c:pt>
                      <c:pt idx="13">
                        <c:v>155.00620754343876</c:v>
                      </c:pt>
                      <c:pt idx="14">
                        <c:v>118.64729236366441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1AC-4D7F-A3E9-9B5A2C6C2984}"/>
                  </c:ext>
                </c:extLst>
              </c15:ser>
            </c15:filteredScatterSeries>
          </c:ext>
        </c:extLst>
      </c:scatterChart>
      <c:valAx>
        <c:axId val="1138939471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Transistor</a:t>
                </a:r>
                <a:r>
                  <a:rPr lang="en-US" baseline="0"/>
                  <a:t> Width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baseline="0"/>
                  <a:t>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887"/>
        <c:crosses val="autoZero"/>
        <c:crossBetween val="midCat"/>
      </c:valAx>
      <c:valAx>
        <c:axId val="11389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Gain*BW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1773168125926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3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325755</xdr:colOff>
      <xdr:row>22</xdr:row>
      <xdr:rowOff>147637</xdr:rowOff>
    </xdr:from>
    <xdr:to>
      <xdr:col>15</xdr:col>
      <xdr:colOff>36195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2F722-08DB-4C4E-AC54-03B45AF97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38</xdr:row>
      <xdr:rowOff>7620</xdr:rowOff>
    </xdr:from>
    <xdr:to>
      <xdr:col>15</xdr:col>
      <xdr:colOff>38100</xdr:colOff>
      <xdr:row>53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2B5EB1-633A-4D8E-9944-0AA189151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22</xdr:row>
      <xdr:rowOff>144780</xdr:rowOff>
    </xdr:from>
    <xdr:to>
      <xdr:col>22</xdr:col>
      <xdr:colOff>342900</xdr:colOff>
      <xdr:row>38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53DE2C-B727-45F4-B7DC-4ABE6EDAA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38</xdr:row>
      <xdr:rowOff>7620</xdr:rowOff>
    </xdr:from>
    <xdr:to>
      <xdr:col>22</xdr:col>
      <xdr:colOff>342900</xdr:colOff>
      <xdr:row>53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B48F57-BB93-44D3-A8A8-38AB8FD4E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335280</xdr:colOff>
      <xdr:row>22</xdr:row>
      <xdr:rowOff>144780</xdr:rowOff>
    </xdr:from>
    <xdr:to>
      <xdr:col>30</xdr:col>
      <xdr:colOff>30480</xdr:colOff>
      <xdr:row>38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9982F1-83EC-4859-B7CB-4BC962555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342900</xdr:colOff>
      <xdr:row>37</xdr:row>
      <xdr:rowOff>175260</xdr:rowOff>
    </xdr:from>
    <xdr:to>
      <xdr:col>30</xdr:col>
      <xdr:colOff>38100</xdr:colOff>
      <xdr:row>53</xdr:row>
      <xdr:rowOff>45720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9B97EA-5F50-47DD-893E-7FEC65A33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22</xdr:row>
      <xdr:rowOff>144780</xdr:rowOff>
    </xdr:from>
    <xdr:to>
      <xdr:col>7</xdr:col>
      <xdr:colOff>327660</xdr:colOff>
      <xdr:row>38</xdr:row>
      <xdr:rowOff>1905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9811CC-5D85-47B4-93CA-5AA026F4A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22860</xdr:colOff>
      <xdr:row>38</xdr:row>
      <xdr:rowOff>0</xdr:rowOff>
    </xdr:from>
    <xdr:to>
      <xdr:col>7</xdr:col>
      <xdr:colOff>327660</xdr:colOff>
      <xdr:row>53</xdr:row>
      <xdr:rowOff>40005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262156-A737-4991-8D92-E2467FCFC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T22"/>
  <sheetViews>
    <sheetView workbookViewId="0">
      <selection activeCell="O15" sqref="O15"/>
    </sheetView>
  </sheetViews>
  <sheetFormatPr defaultRowHeight="14.4" x14ac:dyDescent="0.3"/>
  <cols>
    <col min="14" max="14" width="8.6640625" customWidth="1"/>
  </cols>
  <sheetData>
    <row r="1" spans="3:15" ht="15" thickBot="1" x14ac:dyDescent="0.35"/>
    <row r="2" spans="3:15" ht="15.6" x14ac:dyDescent="0.35">
      <c r="C2" s="1"/>
      <c r="D2" s="2" t="s">
        <v>7</v>
      </c>
      <c r="H2" t="s">
        <v>24</v>
      </c>
      <c r="K2" t="s">
        <v>22</v>
      </c>
      <c r="L2" t="s">
        <v>21</v>
      </c>
    </row>
    <row r="3" spans="3:15" x14ac:dyDescent="0.3">
      <c r="C3" s="3" t="s">
        <v>6</v>
      </c>
      <c r="D3" s="5">
        <f>0.325</f>
        <v>0.32500000000000001</v>
      </c>
      <c r="H3" t="s">
        <v>20</v>
      </c>
      <c r="I3" t="s">
        <v>23</v>
      </c>
      <c r="J3" t="s">
        <v>20</v>
      </c>
      <c r="K3" t="s">
        <v>14</v>
      </c>
      <c r="L3" t="s">
        <v>14</v>
      </c>
      <c r="M3" t="s">
        <v>15</v>
      </c>
      <c r="N3" t="s">
        <v>16</v>
      </c>
    </row>
    <row r="4" spans="3:15" x14ac:dyDescent="0.3">
      <c r="C4" s="3"/>
      <c r="D4" s="5"/>
      <c r="H4">
        <f>K4*N4</f>
        <v>244.65016712818505</v>
      </c>
      <c r="I4">
        <v>1</v>
      </c>
      <c r="J4">
        <f t="shared" ref="J4:J12" si="0">L4*N4</f>
        <v>59.487919151205112</v>
      </c>
      <c r="K4">
        <v>55.15</v>
      </c>
      <c r="L4">
        <v>13.41</v>
      </c>
      <c r="M4">
        <v>12.94</v>
      </c>
      <c r="N4" s="7">
        <f t="shared" ref="N4:N12" si="1">10^(M4/20)</f>
        <v>4.4360864393143258</v>
      </c>
      <c r="O4" t="s">
        <v>32</v>
      </c>
    </row>
    <row r="5" spans="3:15" x14ac:dyDescent="0.3">
      <c r="C5" s="3"/>
      <c r="D5" s="5"/>
      <c r="H5">
        <f>K5*N5</f>
        <v>799.18291454534233</v>
      </c>
      <c r="I5">
        <v>3</v>
      </c>
      <c r="J5">
        <f t="shared" si="0"/>
        <v>135.46917208177979</v>
      </c>
      <c r="K5">
        <v>121.94</v>
      </c>
      <c r="L5">
        <v>20.67</v>
      </c>
      <c r="M5">
        <v>16.329999999999998</v>
      </c>
      <c r="N5" s="7">
        <f t="shared" si="1"/>
        <v>6.5539028583347738</v>
      </c>
      <c r="O5" t="s">
        <v>33</v>
      </c>
    </row>
    <row r="6" spans="3:15" x14ac:dyDescent="0.3">
      <c r="C6" s="3" t="s">
        <v>0</v>
      </c>
      <c r="D6" s="5">
        <v>0.18</v>
      </c>
      <c r="H6">
        <f t="shared" ref="H6:H8" si="2">K6*N6</f>
        <v>1246.0230404560759</v>
      </c>
      <c r="I6">
        <v>5</v>
      </c>
      <c r="J6">
        <f t="shared" si="0"/>
        <v>176.70842516199937</v>
      </c>
      <c r="K6">
        <v>152.59</v>
      </c>
      <c r="L6">
        <v>21.64</v>
      </c>
      <c r="M6">
        <v>18.239999999999998</v>
      </c>
      <c r="N6" s="7">
        <f t="shared" si="1"/>
        <v>8.1658237135859224</v>
      </c>
      <c r="O6" t="s">
        <v>34</v>
      </c>
    </row>
    <row r="7" spans="3:15" x14ac:dyDescent="0.3">
      <c r="C7" s="3" t="s">
        <v>1</v>
      </c>
      <c r="D7" s="5">
        <v>8</v>
      </c>
      <c r="H7">
        <f t="shared" si="2"/>
        <v>1567.5473047392086</v>
      </c>
      <c r="I7">
        <v>7</v>
      </c>
      <c r="J7">
        <f t="shared" si="0"/>
        <v>199.53194618845353</v>
      </c>
      <c r="K7">
        <v>164.9</v>
      </c>
      <c r="L7">
        <v>20.99</v>
      </c>
      <c r="M7">
        <v>19.559999999999999</v>
      </c>
      <c r="N7" s="7">
        <f t="shared" si="1"/>
        <v>9.5060479365628172</v>
      </c>
      <c r="O7" t="s">
        <v>35</v>
      </c>
    </row>
    <row r="8" spans="3:15" x14ac:dyDescent="0.3">
      <c r="C8" s="3" t="s">
        <v>2</v>
      </c>
      <c r="D8" s="5">
        <f>$D$7*$D$3</f>
        <v>2.6</v>
      </c>
      <c r="H8">
        <f t="shared" si="2"/>
        <v>1818.4781133941644</v>
      </c>
      <c r="I8">
        <v>9</v>
      </c>
      <c r="J8">
        <f t="shared" si="0"/>
        <v>212.32801452894546</v>
      </c>
      <c r="K8">
        <v>170.69</v>
      </c>
      <c r="L8">
        <v>19.93</v>
      </c>
      <c r="M8">
        <v>20.55</v>
      </c>
      <c r="N8" s="7">
        <f t="shared" si="1"/>
        <v>10.653688636675637</v>
      </c>
      <c r="O8" t="s">
        <v>36</v>
      </c>
    </row>
    <row r="9" spans="3:15" x14ac:dyDescent="0.3">
      <c r="C9" s="3" t="s">
        <v>3</v>
      </c>
      <c r="D9" s="5">
        <f>$D$7*$D$3</f>
        <v>2.6</v>
      </c>
      <c r="H9">
        <f t="shared" ref="H9:H12" si="3">K9*N9</f>
        <v>1922.9034537037921</v>
      </c>
      <c r="I9">
        <v>10</v>
      </c>
      <c r="J9">
        <f t="shared" si="0"/>
        <v>215.77797947120445</v>
      </c>
      <c r="K9">
        <v>172.17</v>
      </c>
      <c r="L9">
        <v>19.32</v>
      </c>
      <c r="M9">
        <v>20.96</v>
      </c>
      <c r="N9" s="7">
        <f t="shared" si="1"/>
        <v>11.168632477805613</v>
      </c>
      <c r="O9" t="s">
        <v>37</v>
      </c>
    </row>
    <row r="10" spans="3:15" x14ac:dyDescent="0.3">
      <c r="C10" s="3" t="s">
        <v>4</v>
      </c>
      <c r="D10" s="5">
        <f>(2*D3)+D7</f>
        <v>8.65</v>
      </c>
      <c r="H10">
        <f t="shared" si="3"/>
        <v>2007.2777909012079</v>
      </c>
      <c r="I10">
        <v>11</v>
      </c>
      <c r="J10">
        <f t="shared" si="0"/>
        <v>218.48397398785292</v>
      </c>
      <c r="K10">
        <v>172.17</v>
      </c>
      <c r="L10">
        <v>18.739999999999998</v>
      </c>
      <c r="M10">
        <v>21.332999999999998</v>
      </c>
      <c r="N10" s="7">
        <f t="shared" si="1"/>
        <v>11.658696584197061</v>
      </c>
      <c r="O10" t="s">
        <v>38</v>
      </c>
    </row>
    <row r="11" spans="3:15" ht="15" thickBot="1" x14ac:dyDescent="0.35">
      <c r="C11" s="4" t="s">
        <v>5</v>
      </c>
      <c r="D11" s="6">
        <f>(2*D3)+D7</f>
        <v>8.65</v>
      </c>
      <c r="H11">
        <f t="shared" si="3"/>
        <v>2214.1552976425151</v>
      </c>
      <c r="I11">
        <v>14</v>
      </c>
      <c r="J11">
        <f t="shared" si="0"/>
        <v>221.42850155696135</v>
      </c>
      <c r="K11">
        <v>170.69</v>
      </c>
      <c r="L11">
        <v>17.07</v>
      </c>
      <c r="M11">
        <v>22.26</v>
      </c>
      <c r="N11" s="7">
        <f t="shared" si="1"/>
        <v>12.971792709839564</v>
      </c>
      <c r="O11" t="s">
        <v>39</v>
      </c>
    </row>
    <row r="12" spans="3:15" x14ac:dyDescent="0.3">
      <c r="H12">
        <f t="shared" si="3"/>
        <v>2326.5942779194011</v>
      </c>
      <c r="I12">
        <v>17</v>
      </c>
      <c r="J12">
        <f t="shared" si="0"/>
        <v>220.94885622933791</v>
      </c>
      <c r="K12">
        <v>164.9</v>
      </c>
      <c r="L12">
        <v>15.66</v>
      </c>
      <c r="M12">
        <v>22.99</v>
      </c>
      <c r="N12" s="7">
        <f t="shared" si="1"/>
        <v>14.109122364580964</v>
      </c>
      <c r="O12" t="s">
        <v>40</v>
      </c>
    </row>
    <row r="13" spans="3:15" x14ac:dyDescent="0.3">
      <c r="F13">
        <f>E14*F14</f>
        <v>5312.2856270116663</v>
      </c>
      <c r="H13">
        <f>K13*N13</f>
        <v>2406.2626922755098</v>
      </c>
      <c r="I13">
        <v>20</v>
      </c>
      <c r="J13">
        <f t="shared" ref="J13:J17" si="4">L13*N13</f>
        <v>217.04848966166011</v>
      </c>
      <c r="K13">
        <v>159.31</v>
      </c>
      <c r="L13">
        <v>14.37</v>
      </c>
      <c r="M13">
        <v>23.582000000000001</v>
      </c>
      <c r="N13" s="7">
        <f t="shared" ref="N13:N17" si="5">10^(M13/20)</f>
        <v>15.104279030038979</v>
      </c>
      <c r="O13" t="s">
        <v>10</v>
      </c>
    </row>
    <row r="14" spans="3:15" x14ac:dyDescent="0.3">
      <c r="C14" t="s">
        <v>45</v>
      </c>
      <c r="D14">
        <v>32.75</v>
      </c>
      <c r="E14" s="7">
        <f t="shared" ref="E14" si="6">10^(D14/20)</f>
        <v>43.401026364474397</v>
      </c>
      <c r="F14">
        <v>122.4</v>
      </c>
      <c r="H14">
        <f>K14*N14</f>
        <v>2480.4664042000395</v>
      </c>
      <c r="I14">
        <v>25</v>
      </c>
      <c r="J14">
        <f t="shared" si="4"/>
        <v>208.71773583814175</v>
      </c>
      <c r="K14">
        <v>149.97999999999999</v>
      </c>
      <c r="L14">
        <v>12.62</v>
      </c>
      <c r="M14">
        <v>24.37</v>
      </c>
      <c r="N14" s="7">
        <f t="shared" si="5"/>
        <v>16.538647847713293</v>
      </c>
      <c r="O14" t="s">
        <v>28</v>
      </c>
    </row>
    <row r="15" spans="3:15" x14ac:dyDescent="0.3">
      <c r="F15">
        <f>E16*F16</f>
        <v>5407.6804947315559</v>
      </c>
      <c r="H15">
        <f>K15*N15</f>
        <v>2505.1555470169155</v>
      </c>
      <c r="I15">
        <v>30</v>
      </c>
      <c r="J15">
        <f t="shared" si="4"/>
        <v>200.12857344441082</v>
      </c>
      <c r="K15">
        <v>141.19999999999999</v>
      </c>
      <c r="L15">
        <v>11.28</v>
      </c>
      <c r="M15">
        <v>24.98</v>
      </c>
      <c r="N15" s="7">
        <f t="shared" si="5"/>
        <v>17.741894808901669</v>
      </c>
      <c r="O15" t="s">
        <v>41</v>
      </c>
    </row>
    <row r="16" spans="3:15" x14ac:dyDescent="0.3">
      <c r="C16" t="s">
        <v>48</v>
      </c>
      <c r="D16">
        <v>32.86</v>
      </c>
      <c r="E16" s="7">
        <f t="shared" ref="E16" si="7">10^(D16/20)</f>
        <v>43.954161543782462</v>
      </c>
      <c r="F16">
        <v>123.03</v>
      </c>
      <c r="H16">
        <f>K16*N16</f>
        <v>2464.1176787333134</v>
      </c>
      <c r="I16">
        <v>40</v>
      </c>
      <c r="J16">
        <f>L16*N16</f>
        <v>183.73066365045804</v>
      </c>
      <c r="K16">
        <v>125.13</v>
      </c>
      <c r="L16">
        <v>9.33</v>
      </c>
      <c r="M16">
        <v>25.885999999999999</v>
      </c>
      <c r="N16" s="7">
        <f>10^(M16/20)</f>
        <v>19.692461270145557</v>
      </c>
      <c r="O16" t="s">
        <v>29</v>
      </c>
    </row>
    <row r="17" spans="3:20" x14ac:dyDescent="0.3">
      <c r="F17">
        <f>E18*F18</f>
        <v>4947.7199687838011</v>
      </c>
      <c r="H17">
        <f>K17*N17</f>
        <v>2305.3242055228534</v>
      </c>
      <c r="I17">
        <v>60</v>
      </c>
      <c r="J17">
        <f>L17*N17</f>
        <v>155.00620754343876</v>
      </c>
      <c r="K17">
        <v>102.62</v>
      </c>
      <c r="L17">
        <v>6.9</v>
      </c>
      <c r="M17">
        <v>27.03</v>
      </c>
      <c r="N17" s="7">
        <f>10^(M17/20)</f>
        <v>22.464667759918662</v>
      </c>
      <c r="O17" t="s">
        <v>30</v>
      </c>
    </row>
    <row r="18" spans="3:20" x14ac:dyDescent="0.3">
      <c r="C18" t="s">
        <v>44</v>
      </c>
      <c r="D18">
        <v>32.090000000000003</v>
      </c>
      <c r="E18" s="7">
        <f t="shared" ref="E18" si="8">10^(D18/20)</f>
        <v>40.225365599868304</v>
      </c>
      <c r="F18">
        <v>123</v>
      </c>
      <c r="H18">
        <f>K18*N18</f>
        <v>1974.1877733727988</v>
      </c>
      <c r="I18">
        <v>100</v>
      </c>
      <c r="J18">
        <f>L18*N18</f>
        <v>118.64729236366441</v>
      </c>
      <c r="K18">
        <v>76.540000000000006</v>
      </c>
      <c r="L18">
        <v>4.5999999999999996</v>
      </c>
      <c r="M18">
        <v>28.23</v>
      </c>
      <c r="N18" s="7">
        <f>10^(M18/20)</f>
        <v>25.792889644274872</v>
      </c>
      <c r="O18" t="s">
        <v>31</v>
      </c>
    </row>
    <row r="19" spans="3:20" x14ac:dyDescent="0.3">
      <c r="F19">
        <f>E20*F20</f>
        <v>4724.4309203884432</v>
      </c>
    </row>
    <row r="20" spans="3:20" x14ac:dyDescent="0.3">
      <c r="C20" t="s">
        <v>42</v>
      </c>
      <c r="D20">
        <v>31.09</v>
      </c>
      <c r="E20" s="7">
        <f t="shared" ref="E20" si="9">10^(D20/20)</f>
        <v>35.850894827655509</v>
      </c>
      <c r="F20">
        <v>131.78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3:20" x14ac:dyDescent="0.3">
      <c r="F21">
        <f>E22*F22</f>
        <v>4936.1730613759173</v>
      </c>
      <c r="J21" t="s">
        <v>46</v>
      </c>
    </row>
    <row r="22" spans="3:20" x14ac:dyDescent="0.3">
      <c r="C22" t="s">
        <v>43</v>
      </c>
      <c r="D22">
        <v>32.22</v>
      </c>
      <c r="E22" s="7">
        <f t="shared" ref="E22" si="10">10^(D22/20)</f>
        <v>40.831938633269232</v>
      </c>
      <c r="F22">
        <v>120.89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7D8A-31F7-48C8-AA4A-FD51705EA762}">
  <dimension ref="B2:P37"/>
  <sheetViews>
    <sheetView tabSelected="1" topLeftCell="A4" workbookViewId="0">
      <selection activeCell="F33" sqref="F33"/>
    </sheetView>
  </sheetViews>
  <sheetFormatPr defaultRowHeight="14.4" x14ac:dyDescent="0.3"/>
  <sheetData>
    <row r="2" spans="2:6" ht="15" thickBot="1" x14ac:dyDescent="0.35"/>
    <row r="3" spans="2:6" x14ac:dyDescent="0.3">
      <c r="B3" s="1"/>
      <c r="C3" s="2" t="s">
        <v>7</v>
      </c>
    </row>
    <row r="4" spans="2:6" x14ac:dyDescent="0.3">
      <c r="B4" s="3" t="s">
        <v>6</v>
      </c>
      <c r="C4" s="5">
        <f>0.325</f>
        <v>0.32500000000000001</v>
      </c>
    </row>
    <row r="5" spans="2:6" x14ac:dyDescent="0.3">
      <c r="B5" s="3"/>
      <c r="C5" s="5"/>
    </row>
    <row r="6" spans="2:6" x14ac:dyDescent="0.3">
      <c r="B6" s="3"/>
      <c r="C6" s="5"/>
    </row>
    <row r="7" spans="2:6" x14ac:dyDescent="0.3">
      <c r="B7" s="3" t="s">
        <v>0</v>
      </c>
      <c r="C7" s="5">
        <v>0.18</v>
      </c>
    </row>
    <row r="8" spans="2:6" x14ac:dyDescent="0.3">
      <c r="B8" s="3" t="s">
        <v>1</v>
      </c>
      <c r="C8" s="5">
        <v>25</v>
      </c>
    </row>
    <row r="9" spans="2:6" x14ac:dyDescent="0.3">
      <c r="B9" s="3" t="s">
        <v>2</v>
      </c>
      <c r="C9" s="5">
        <f>$C$8*$C$4</f>
        <v>8.125</v>
      </c>
    </row>
    <row r="10" spans="2:6" x14ac:dyDescent="0.3">
      <c r="B10" s="3" t="s">
        <v>3</v>
      </c>
      <c r="C10" s="5">
        <f>$C$8*$C$4</f>
        <v>8.125</v>
      </c>
    </row>
    <row r="11" spans="2:6" x14ac:dyDescent="0.3">
      <c r="B11" s="3" t="s">
        <v>4</v>
      </c>
      <c r="C11" s="5">
        <f>(2*C4)+2*C8</f>
        <v>50.65</v>
      </c>
    </row>
    <row r="12" spans="2:6" ht="15" thickBot="1" x14ac:dyDescent="0.35">
      <c r="B12" s="4" t="s">
        <v>5</v>
      </c>
      <c r="C12" s="6">
        <f>(2*C4)+2*C8</f>
        <v>50.65</v>
      </c>
    </row>
    <row r="14" spans="2:6" x14ac:dyDescent="0.3">
      <c r="E14">
        <f>D15*E15</f>
        <v>5312.2856270116663</v>
      </c>
    </row>
    <row r="15" spans="2:6" x14ac:dyDescent="0.3">
      <c r="B15" t="s">
        <v>45</v>
      </c>
      <c r="C15">
        <v>32.75</v>
      </c>
      <c r="D15" s="7">
        <f t="shared" ref="D15" si="0">10^(C15/20)</f>
        <v>43.401026364474397</v>
      </c>
      <c r="E15">
        <v>122.4</v>
      </c>
      <c r="F15" t="s">
        <v>46</v>
      </c>
    </row>
    <row r="16" spans="2:6" x14ac:dyDescent="0.3">
      <c r="E16">
        <f>D17*E17</f>
        <v>5408.5595779624318</v>
      </c>
    </row>
    <row r="17" spans="2:16" x14ac:dyDescent="0.3">
      <c r="B17" t="s">
        <v>48</v>
      </c>
      <c r="C17">
        <v>32.86</v>
      </c>
      <c r="D17" s="7">
        <f t="shared" ref="D17" si="1">10^(C17/20)</f>
        <v>43.954161543782462</v>
      </c>
      <c r="E17">
        <v>123.05</v>
      </c>
      <c r="F17" t="s">
        <v>47</v>
      </c>
    </row>
    <row r="18" spans="2:16" x14ac:dyDescent="0.3">
      <c r="E18">
        <f>D19*E19</f>
        <v>5386.7721587084025</v>
      </c>
    </row>
    <row r="19" spans="2:16" x14ac:dyDescent="0.3">
      <c r="B19" t="s">
        <v>49</v>
      </c>
      <c r="C19">
        <v>32.82</v>
      </c>
      <c r="D19" s="7">
        <f t="shared" ref="D19" si="2">10^(C19/20)</f>
        <v>43.752210515825233</v>
      </c>
      <c r="E19">
        <v>123.12</v>
      </c>
      <c r="F19" t="s">
        <v>50</v>
      </c>
    </row>
    <row r="21" spans="2:16" x14ac:dyDescent="0.3">
      <c r="E21">
        <f>D22*E22</f>
        <v>4947.7199687838011</v>
      </c>
    </row>
    <row r="22" spans="2:16" x14ac:dyDescent="0.3">
      <c r="B22" t="s">
        <v>44</v>
      </c>
      <c r="C22">
        <v>32.090000000000003</v>
      </c>
      <c r="D22" s="7">
        <f t="shared" ref="D22" si="3">10^(C22/20)</f>
        <v>40.225365599868304</v>
      </c>
      <c r="E22">
        <v>123</v>
      </c>
    </row>
    <row r="23" spans="2:16" x14ac:dyDescent="0.3">
      <c r="E23">
        <f>D24*E24</f>
        <v>8933.671843019265</v>
      </c>
    </row>
    <row r="24" spans="2:16" x14ac:dyDescent="0.3">
      <c r="B24" t="s">
        <v>42</v>
      </c>
      <c r="C24">
        <v>33</v>
      </c>
      <c r="D24" s="7">
        <f t="shared" ref="D24" si="4">10^(C24/20)</f>
        <v>44.668359215096324</v>
      </c>
      <c r="E24">
        <v>200</v>
      </c>
      <c r="K24" s="7"/>
    </row>
    <row r="25" spans="2:16" x14ac:dyDescent="0.3">
      <c r="E25">
        <f>D26*E26</f>
        <v>4936.1730613759173</v>
      </c>
    </row>
    <row r="26" spans="2:16" x14ac:dyDescent="0.3">
      <c r="B26" t="s">
        <v>43</v>
      </c>
      <c r="C26">
        <v>32.22</v>
      </c>
      <c r="D26" s="7">
        <f t="shared" ref="D26" si="5">10^(C26/20)</f>
        <v>40.831938633269232</v>
      </c>
      <c r="E26">
        <v>120.89</v>
      </c>
      <c r="K26" s="7"/>
    </row>
    <row r="29" spans="2:16" ht="15.6" x14ac:dyDescent="0.35">
      <c r="B29" t="s">
        <v>59</v>
      </c>
      <c r="C29" t="s">
        <v>58</v>
      </c>
      <c r="D29" t="s">
        <v>57</v>
      </c>
      <c r="E29" t="s">
        <v>56</v>
      </c>
    </row>
    <row r="30" spans="2:16" x14ac:dyDescent="0.3">
      <c r="F30" t="s">
        <v>51</v>
      </c>
      <c r="M30" s="8">
        <v>32.51</v>
      </c>
      <c r="N30" s="10">
        <f t="shared" ref="N30" si="6">10^(M30/20)</f>
        <v>42.218227905113338</v>
      </c>
      <c r="O30" s="8">
        <v>130.12</v>
      </c>
      <c r="P30" s="8">
        <f>N30*O30</f>
        <v>5493.4358150133476</v>
      </c>
    </row>
    <row r="31" spans="2:16" x14ac:dyDescent="0.3">
      <c r="B31" s="8">
        <v>32.51</v>
      </c>
      <c r="C31" s="10">
        <f t="shared" ref="C31" si="7">10^(B31/20)</f>
        <v>42.218227905113338</v>
      </c>
      <c r="D31" s="8">
        <v>130.12</v>
      </c>
      <c r="E31" s="8">
        <f>C31*D31</f>
        <v>5493.4358150133476</v>
      </c>
      <c r="F31" s="8" t="s">
        <v>52</v>
      </c>
      <c r="G31" s="8"/>
      <c r="H31" s="8"/>
      <c r="I31" s="8"/>
      <c r="J31" s="8"/>
      <c r="K31" s="8"/>
    </row>
    <row r="32" spans="2:16" x14ac:dyDescent="0.3">
      <c r="F32" t="s">
        <v>53</v>
      </c>
    </row>
    <row r="33" spans="2:11" x14ac:dyDescent="0.3">
      <c r="B33" s="8">
        <v>33.6</v>
      </c>
      <c r="C33" s="10">
        <f t="shared" ref="C33" si="8">10^(B33/20)</f>
        <v>47.863009232263877</v>
      </c>
      <c r="D33" s="8">
        <v>120.89</v>
      </c>
      <c r="E33" s="8">
        <f>C33*D33</f>
        <v>5786.15918608838</v>
      </c>
      <c r="F33" s="8" t="s">
        <v>52</v>
      </c>
      <c r="G33" s="8"/>
      <c r="H33" s="8"/>
      <c r="I33" s="8"/>
      <c r="J33" s="8"/>
      <c r="K33" s="8"/>
    </row>
    <row r="34" spans="2:11" x14ac:dyDescent="0.3">
      <c r="B34" s="9"/>
      <c r="C34" s="9"/>
      <c r="D34" s="9"/>
      <c r="E34" s="9"/>
      <c r="F34" s="9" t="s">
        <v>54</v>
      </c>
      <c r="G34" s="9"/>
      <c r="H34" s="9"/>
      <c r="I34" s="9"/>
      <c r="J34" s="9"/>
      <c r="K34" s="9"/>
    </row>
    <row r="35" spans="2:11" x14ac:dyDescent="0.3">
      <c r="B35" s="11">
        <v>33.78</v>
      </c>
      <c r="C35" s="12">
        <f t="shared" ref="C35" si="9">10^(B35/20)</f>
        <v>48.865235934283383</v>
      </c>
      <c r="D35" s="11">
        <v>123.41</v>
      </c>
      <c r="E35" s="11">
        <f>C35*D35</f>
        <v>6030.4587666499119</v>
      </c>
      <c r="F35" s="11" t="s">
        <v>60</v>
      </c>
      <c r="G35" s="11"/>
      <c r="H35" s="11"/>
      <c r="I35" s="11"/>
      <c r="J35" s="11"/>
      <c r="K35" s="11"/>
    </row>
    <row r="36" spans="2:11" x14ac:dyDescent="0.3">
      <c r="F36" t="s">
        <v>54</v>
      </c>
    </row>
    <row r="37" spans="2:11" x14ac:dyDescent="0.3">
      <c r="B37">
        <v>33.76</v>
      </c>
      <c r="C37" s="7">
        <f t="shared" ref="C37" si="10">10^(B37/20)</f>
        <v>48.752849010338643</v>
      </c>
      <c r="D37">
        <v>122.85</v>
      </c>
      <c r="E37">
        <f>C37*D37</f>
        <v>5989.2875009201016</v>
      </c>
      <c r="F37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F53B-B3C0-4AB8-BB15-96913B7377C7}">
  <dimension ref="B2:K16"/>
  <sheetViews>
    <sheetView workbookViewId="0">
      <selection activeCell="G7" sqref="G7"/>
    </sheetView>
  </sheetViews>
  <sheetFormatPr defaultRowHeight="14.4" x14ac:dyDescent="0.3"/>
  <sheetData>
    <row r="2" spans="2:11" ht="15.6" x14ac:dyDescent="0.35">
      <c r="D2" t="s">
        <v>24</v>
      </c>
      <c r="G2" t="s">
        <v>22</v>
      </c>
      <c r="H2" t="s">
        <v>21</v>
      </c>
    </row>
    <row r="3" spans="2:11" x14ac:dyDescent="0.3">
      <c r="D3" t="s">
        <v>20</v>
      </c>
      <c r="E3" t="s">
        <v>23</v>
      </c>
      <c r="F3" t="s">
        <v>20</v>
      </c>
      <c r="G3" t="s">
        <v>14</v>
      </c>
      <c r="H3" t="s">
        <v>14</v>
      </c>
      <c r="I3" t="s">
        <v>15</v>
      </c>
      <c r="J3" t="s">
        <v>16</v>
      </c>
    </row>
    <row r="4" spans="2:11" x14ac:dyDescent="0.3">
      <c r="D4">
        <f>G4*J4</f>
        <v>468.53949910191119</v>
      </c>
      <c r="E4">
        <v>1</v>
      </c>
      <c r="F4">
        <f t="shared" ref="F4:F15" si="0">H4*J4</f>
        <v>167.89246181439353</v>
      </c>
      <c r="G4">
        <v>136.41</v>
      </c>
      <c r="H4">
        <v>48.88</v>
      </c>
      <c r="I4">
        <v>10.718</v>
      </c>
      <c r="J4" s="7">
        <f t="shared" ref="J4:J15" si="1">10^(I4/20)</f>
        <v>3.434788498657805</v>
      </c>
      <c r="K4" t="s">
        <v>17</v>
      </c>
    </row>
    <row r="5" spans="2:11" x14ac:dyDescent="0.3">
      <c r="D5">
        <f>G5*J5</f>
        <v>1370.4910527349764</v>
      </c>
      <c r="E5">
        <v>3</v>
      </c>
      <c r="F5">
        <f t="shared" si="0"/>
        <v>322.70487950918141</v>
      </c>
      <c r="G5">
        <v>272.82</v>
      </c>
      <c r="H5">
        <v>64.239999999999995</v>
      </c>
      <c r="I5">
        <v>14.02</v>
      </c>
      <c r="J5" s="7">
        <f t="shared" si="1"/>
        <v>5.0234258952238706</v>
      </c>
      <c r="K5" t="s">
        <v>26</v>
      </c>
    </row>
    <row r="6" spans="2:11" x14ac:dyDescent="0.3">
      <c r="D6">
        <f t="shared" ref="D6:D15" si="2">G6*J6</f>
        <v>1858.0903134480241</v>
      </c>
      <c r="E6">
        <v>5</v>
      </c>
      <c r="F6">
        <f t="shared" si="0"/>
        <v>400.29767702419417</v>
      </c>
      <c r="G6">
        <v>317.58999999999997</v>
      </c>
      <c r="H6">
        <v>68.42</v>
      </c>
      <c r="I6">
        <v>15.343999999999999</v>
      </c>
      <c r="J6" s="7">
        <f t="shared" si="1"/>
        <v>5.8505945195000608</v>
      </c>
      <c r="K6" t="s">
        <v>18</v>
      </c>
    </row>
    <row r="7" spans="2:11" x14ac:dyDescent="0.3">
      <c r="D7">
        <f t="shared" si="2"/>
        <v>2113.7393125629924</v>
      </c>
      <c r="E7">
        <v>7</v>
      </c>
      <c r="F7">
        <f t="shared" si="0"/>
        <v>428.68894951555006</v>
      </c>
      <c r="G7">
        <v>331.59</v>
      </c>
      <c r="H7">
        <v>67.25</v>
      </c>
      <c r="I7">
        <v>16.088999999999999</v>
      </c>
      <c r="J7" s="7">
        <f t="shared" si="1"/>
        <v>6.3745568701197035</v>
      </c>
      <c r="K7" t="s">
        <v>19</v>
      </c>
    </row>
    <row r="8" spans="2:11" x14ac:dyDescent="0.3">
      <c r="D8">
        <f t="shared" si="2"/>
        <v>2223.5833806215646</v>
      </c>
      <c r="E8">
        <v>9</v>
      </c>
      <c r="F8">
        <f t="shared" si="0"/>
        <v>437.53448091859656</v>
      </c>
      <c r="G8">
        <v>330.03</v>
      </c>
      <c r="H8">
        <v>64.94</v>
      </c>
      <c r="I8">
        <v>16.57</v>
      </c>
      <c r="J8" s="7">
        <f t="shared" si="1"/>
        <v>6.7375189547058296</v>
      </c>
      <c r="K8" t="s">
        <v>25</v>
      </c>
    </row>
    <row r="9" spans="2:11" x14ac:dyDescent="0.3">
      <c r="B9">
        <v>106.22</v>
      </c>
      <c r="C9">
        <v>16.760000000000002</v>
      </c>
      <c r="D9">
        <f t="shared" si="2"/>
        <v>2244.4555642452656</v>
      </c>
      <c r="E9">
        <v>10</v>
      </c>
      <c r="F9">
        <f t="shared" si="0"/>
        <v>435.98576881556136</v>
      </c>
      <c r="G9">
        <v>325.92</v>
      </c>
      <c r="H9">
        <v>63.31</v>
      </c>
      <c r="I9">
        <v>16.760000000000002</v>
      </c>
      <c r="J9" s="7">
        <f t="shared" si="1"/>
        <v>6.8865229634427632</v>
      </c>
      <c r="K9" t="s">
        <v>13</v>
      </c>
    </row>
    <row r="10" spans="2:11" x14ac:dyDescent="0.3">
      <c r="D10">
        <f t="shared" si="2"/>
        <v>2258.1484728722976</v>
      </c>
      <c r="E10">
        <v>11</v>
      </c>
      <c r="F10">
        <f t="shared" si="0"/>
        <v>434.01134294885912</v>
      </c>
      <c r="G10">
        <v>322.22000000000003</v>
      </c>
      <c r="H10">
        <v>61.93</v>
      </c>
      <c r="I10">
        <v>16.911999999999999</v>
      </c>
      <c r="J10" s="7">
        <f t="shared" si="1"/>
        <v>7.0080953164679336</v>
      </c>
    </row>
    <row r="11" spans="2:11" x14ac:dyDescent="0.3">
      <c r="B11">
        <v>121.94</v>
      </c>
      <c r="C11">
        <v>17.71</v>
      </c>
      <c r="D11">
        <f t="shared" si="2"/>
        <v>2107.2204603826617</v>
      </c>
      <c r="E11">
        <v>20</v>
      </c>
      <c r="F11">
        <f t="shared" si="0"/>
        <v>378.74500964987863</v>
      </c>
      <c r="G11">
        <v>274.29000000000002</v>
      </c>
      <c r="H11">
        <v>49.3</v>
      </c>
      <c r="I11">
        <v>17.71</v>
      </c>
      <c r="J11" s="7">
        <f t="shared" si="1"/>
        <v>7.6824545567926705</v>
      </c>
      <c r="K11" t="s">
        <v>10</v>
      </c>
    </row>
    <row r="12" spans="2:11" x14ac:dyDescent="0.3">
      <c r="B12">
        <v>121.94</v>
      </c>
      <c r="C12">
        <v>17.93</v>
      </c>
      <c r="D12">
        <f t="shared" si="2"/>
        <v>1965.626135498489</v>
      </c>
      <c r="E12">
        <v>25</v>
      </c>
      <c r="F12">
        <f t="shared" si="0"/>
        <v>350.3236510232615</v>
      </c>
      <c r="G12">
        <v>249.46</v>
      </c>
      <c r="H12">
        <v>44.46</v>
      </c>
      <c r="I12">
        <v>17.93</v>
      </c>
      <c r="J12" s="7">
        <f t="shared" si="1"/>
        <v>7.8795243145133043</v>
      </c>
      <c r="K12" t="s">
        <v>9</v>
      </c>
    </row>
    <row r="13" spans="2:11" x14ac:dyDescent="0.3">
      <c r="B13">
        <v>114.79</v>
      </c>
      <c r="C13">
        <v>18.28</v>
      </c>
      <c r="D13">
        <f t="shared" si="2"/>
        <v>1579.9150392247975</v>
      </c>
      <c r="E13">
        <v>40</v>
      </c>
      <c r="F13">
        <f t="shared" si="0"/>
        <v>272.02857209976781</v>
      </c>
      <c r="G13">
        <v>192.59</v>
      </c>
      <c r="H13">
        <v>33.159999999999997</v>
      </c>
      <c r="I13">
        <v>18.28</v>
      </c>
      <c r="J13" s="7">
        <f t="shared" si="1"/>
        <v>8.2035154432981852</v>
      </c>
      <c r="K13" t="s">
        <v>12</v>
      </c>
    </row>
    <row r="14" spans="2:11" x14ac:dyDescent="0.3">
      <c r="B14">
        <v>103.5</v>
      </c>
      <c r="C14">
        <v>18.47</v>
      </c>
      <c r="D14">
        <f t="shared" si="2"/>
        <v>1268.4738421390705</v>
      </c>
      <c r="E14">
        <v>60</v>
      </c>
      <c r="F14">
        <f t="shared" si="0"/>
        <v>210.96511018124679</v>
      </c>
      <c r="G14">
        <v>151.28</v>
      </c>
      <c r="H14">
        <v>25.16</v>
      </c>
      <c r="I14">
        <v>18.47</v>
      </c>
      <c r="J14" s="7">
        <f t="shared" si="1"/>
        <v>8.3849407862180758</v>
      </c>
      <c r="K14" t="s">
        <v>8</v>
      </c>
    </row>
    <row r="15" spans="2:11" x14ac:dyDescent="0.3">
      <c r="B15">
        <v>81.3</v>
      </c>
      <c r="C15">
        <v>18.600000000000001</v>
      </c>
      <c r="D15">
        <f t="shared" si="2"/>
        <v>896.24835422710271</v>
      </c>
      <c r="E15">
        <v>100</v>
      </c>
      <c r="F15">
        <f t="shared" si="0"/>
        <v>145.71483214024693</v>
      </c>
      <c r="G15">
        <v>105.3</v>
      </c>
      <c r="H15">
        <v>17.12</v>
      </c>
      <c r="I15">
        <v>18.600000000000001</v>
      </c>
      <c r="J15" s="7">
        <f t="shared" si="1"/>
        <v>8.5113803820237681</v>
      </c>
      <c r="K15" t="s">
        <v>11</v>
      </c>
    </row>
    <row r="16" spans="2:11" x14ac:dyDescent="0.3">
      <c r="J16" s="7"/>
      <c r="K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L=0.35u, Lp=0.13</vt:lpstr>
      <vt:lpstr>L=0.36u, Lp=0.18u, Wp=30u</vt:lpstr>
      <vt:lpstr>L=0.13u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Max Nygren</cp:lastModifiedBy>
  <dcterms:created xsi:type="dcterms:W3CDTF">2021-04-25T21:49:41Z</dcterms:created>
  <dcterms:modified xsi:type="dcterms:W3CDTF">2021-05-07T02:15:54Z</dcterms:modified>
</cp:coreProperties>
</file>