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Desktop\SPRING 2021 Documents\Engineering Design\GitHub\CMOS-Differential-Pair\"/>
    </mc:Choice>
  </mc:AlternateContent>
  <xr:revisionPtr revIDLastSave="0" documentId="13_ncr:1_{98BD2FD1-8C89-45EF-9CFB-E57B060FFA1C}" xr6:coauthVersionLast="46" xr6:coauthVersionMax="46" xr10:uidLastSave="{00000000-0000-0000-0000-000000000000}"/>
  <bookViews>
    <workbookView xWindow="-108" yWindow="-108" windowWidth="30936" windowHeight="16896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J10" i="1" s="1"/>
  <c r="H5" i="1"/>
  <c r="J5" i="1"/>
  <c r="N5" i="1"/>
  <c r="N8" i="1"/>
  <c r="J8" i="1" s="1"/>
  <c r="H4" i="1"/>
  <c r="N7" i="1"/>
  <c r="J7" i="1" s="1"/>
  <c r="N6" i="1"/>
  <c r="J6" i="1" s="1"/>
  <c r="N4" i="1"/>
  <c r="J4" i="1" s="1"/>
  <c r="N11" i="1"/>
  <c r="J11" i="1" s="1"/>
  <c r="N12" i="1"/>
  <c r="J12" i="1" s="1"/>
  <c r="N13" i="1"/>
  <c r="J13" i="1" s="1"/>
  <c r="N14" i="1"/>
  <c r="J14" i="1" s="1"/>
  <c r="N15" i="1"/>
  <c r="J15" i="1" s="1"/>
  <c r="N9" i="1"/>
  <c r="J9" i="1" s="1"/>
  <c r="D3" i="1"/>
  <c r="D8" i="1" s="1"/>
  <c r="D11" i="1"/>
  <c r="D6" i="1"/>
  <c r="H10" i="1" l="1"/>
  <c r="D10" i="1"/>
  <c r="H7" i="1"/>
  <c r="H6" i="1"/>
  <c r="H8" i="1"/>
  <c r="H15" i="1"/>
  <c r="H11" i="1"/>
  <c r="H14" i="1"/>
  <c r="H13" i="1"/>
  <c r="H9" i="1"/>
  <c r="H12" i="1"/>
  <c r="D9" i="1"/>
</calcChain>
</file>

<file path=xl/sharedStrings.xml><?xml version="1.0" encoding="utf-8"?>
<sst xmlns="http://schemas.openxmlformats.org/spreadsheetml/2006/main" count="29" uniqueCount="27">
  <si>
    <t>L</t>
  </si>
  <si>
    <t>W</t>
  </si>
  <si>
    <t>AD</t>
  </si>
  <si>
    <t>AS</t>
  </si>
  <si>
    <t>PD</t>
  </si>
  <si>
    <t>PS</t>
  </si>
  <si>
    <t>Ldiff</t>
  </si>
  <si>
    <t>All in um</t>
  </si>
  <si>
    <t xml:space="preserve">cmosn l=0.13u w=60u ad=19.5u as=19.5u pd=60.65u ps=60.65u  </t>
  </si>
  <si>
    <t>cmosn l=0.13u w=25u ad=8.125u as=8.125u pd=25.65u ps=25.65u</t>
  </si>
  <si>
    <t>cmosn l=0.13u w=20u ad=6.5u as=6.5u pd=20.65u ps=20.65u</t>
  </si>
  <si>
    <t>cmosn l=0.13u w=100u ad=32.5u as=32.5u pd=100.65u ps=100.65u</t>
  </si>
  <si>
    <t>cmosn l=0.13u w=40u ad=13u as=13u pd=40.65u ps=40.65u</t>
  </si>
  <si>
    <t>cmosn l=0.13u w=10u ad=3.25u as=3.25u pd=10.65u ps=10.65u</t>
  </si>
  <si>
    <t>khz</t>
  </si>
  <si>
    <t>dB</t>
  </si>
  <si>
    <t>mag.</t>
  </si>
  <si>
    <t>cmosn l=0.13u w=1u ad=0.325u as=0.325u pd=1.65u ps=1.65u</t>
  </si>
  <si>
    <t>cmosn l=0.13u w=5u ad=1.625u as=1.625u pd=5.65u ps=5.65u</t>
  </si>
  <si>
    <t>cmosn l=0.13u w=7u ad=2.275u as=2.275u pd=7.65u ps=7.65u</t>
  </si>
  <si>
    <t>Gain*BW</t>
  </si>
  <si>
    <t>BW</t>
  </si>
  <si>
    <r>
      <t>BW</t>
    </r>
    <r>
      <rPr>
        <vertAlign val="subscript"/>
        <sz val="11"/>
        <color theme="1"/>
        <rFont val="Calibri"/>
        <family val="2"/>
        <scheme val="minor"/>
      </rPr>
      <t>Unity</t>
    </r>
  </si>
  <si>
    <t>W (μm)</t>
  </si>
  <si>
    <t>UNITY</t>
  </si>
  <si>
    <t>cmosn l=0.13u w=9u ad=2.925u as=2.925u pd=9.65u ps=9.65u</t>
  </si>
  <si>
    <t>cmosn l=0.13u w=3u ad=0.975u as=0.975u pd=3.65u ps=3.65u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</si>
</sst>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165" fontId="0" fillId="0" borderId="0" xfId="0" applyNumberForma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Gain*BW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2368905632175853"/>
          <c:w val="0.84240507436570433"/>
          <c:h val="0.71736541145909127"/>
        </c:manualLayout>
      </c:layout>
      <c:scatterChart>
        <c:scatterStyle val="lineMarker"/>
        <c:varyColors val="0"/>
        <c:ser>
          <c:idx val="0"/>
          <c:order val="3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Sheet1!$J$4:$J$20</c:f>
              <c:numCache>
                <c:formatCode>General</c:formatCode>
                <c:ptCount val="17"/>
                <c:pt idx="0">
                  <c:v>167.89246181439353</c:v>
                </c:pt>
                <c:pt idx="1">
                  <c:v>322.70487950918141</c:v>
                </c:pt>
                <c:pt idx="2">
                  <c:v>400.29767702419417</c:v>
                </c:pt>
                <c:pt idx="3">
                  <c:v>428.68894951555006</c:v>
                </c:pt>
                <c:pt idx="4">
                  <c:v>437.53448091859656</c:v>
                </c:pt>
                <c:pt idx="5">
                  <c:v>435.98576881556136</c:v>
                </c:pt>
                <c:pt idx="6">
                  <c:v>434.01134294885912</c:v>
                </c:pt>
                <c:pt idx="7">
                  <c:v>378.74500964987863</c:v>
                </c:pt>
                <c:pt idx="8">
                  <c:v>350.3236510232615</c:v>
                </c:pt>
                <c:pt idx="9">
                  <c:v>272.02857209976781</c:v>
                </c:pt>
                <c:pt idx="10">
                  <c:v>210.96511018124679</c:v>
                </c:pt>
                <c:pt idx="11">
                  <c:v>145.71483214024693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0D-497E-A477-926FC5EE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30D-497E-A477-926FC5EE0A68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0D-497E-A477-926FC5EE0A68}"/>
                  </c:ext>
                </c:extLst>
              </c15:ser>
            </c15:filteredScatterSeries>
            <c15:filteredScatterSeries>
              <c15:ser>
                <c:idx val="1"/>
                <c:order val="2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0D-497E-A477-926FC5EE0A68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92825896762905"/>
          <c:y val="5.0679566920064499E-2"/>
          <c:w val="0.84240507436570433"/>
          <c:h val="0.77668551184695356"/>
        </c:manualLayout>
      </c:layout>
      <c:scatterChart>
        <c:scatterStyle val="lineMarker"/>
        <c:varyColors val="0"/>
        <c:ser>
          <c:idx val="0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Sheet1!$I$4:$I$15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Sheet1!$J$4:$J$15</c:f>
              <c:numCache>
                <c:formatCode>General</c:formatCode>
                <c:ptCount val="12"/>
                <c:pt idx="0">
                  <c:v>167.89246181439353</c:v>
                </c:pt>
                <c:pt idx="1">
                  <c:v>322.70487950918141</c:v>
                </c:pt>
                <c:pt idx="2">
                  <c:v>400.29767702419417</c:v>
                </c:pt>
                <c:pt idx="3">
                  <c:v>428.68894951555006</c:v>
                </c:pt>
                <c:pt idx="4">
                  <c:v>437.53448091859656</c:v>
                </c:pt>
                <c:pt idx="5">
                  <c:v>435.98576881556136</c:v>
                </c:pt>
                <c:pt idx="6">
                  <c:v>434.01134294885912</c:v>
                </c:pt>
                <c:pt idx="7">
                  <c:v>378.74500964987863</c:v>
                </c:pt>
                <c:pt idx="8">
                  <c:v>350.3236510232615</c:v>
                </c:pt>
                <c:pt idx="9">
                  <c:v>272.02857209976781</c:v>
                </c:pt>
                <c:pt idx="10">
                  <c:v>210.96511018124679</c:v>
                </c:pt>
                <c:pt idx="11">
                  <c:v>145.71483214024693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5-4C6B-A20D-984A56A0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E65-4C6B-A20D-984A56A0476E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  <c:minorUnit val="1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3937007874016"/>
          <c:y val="0.12334062806181925"/>
          <c:w val="0.85629396325459317"/>
          <c:h val="0.67208264498272863"/>
        </c:manualLayout>
      </c:layout>
      <c:scatterChart>
        <c:scatterStyle val="lineMarker"/>
        <c:varyColors val="0"/>
        <c:ser>
          <c:idx val="1"/>
          <c:order val="1"/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Sheet1!$N$4:$N$20</c:f>
              <c:numCache>
                <c:formatCode>0.000</c:formatCode>
                <c:ptCount val="17"/>
                <c:pt idx="0">
                  <c:v>3.434788498657805</c:v>
                </c:pt>
                <c:pt idx="1">
                  <c:v>5.0234258952238706</c:v>
                </c:pt>
                <c:pt idx="2">
                  <c:v>5.8505945195000608</c:v>
                </c:pt>
                <c:pt idx="3">
                  <c:v>6.3745568701197035</c:v>
                </c:pt>
                <c:pt idx="4">
                  <c:v>6.7375189547058296</c:v>
                </c:pt>
                <c:pt idx="5">
                  <c:v>6.8865229634427632</c:v>
                </c:pt>
                <c:pt idx="6">
                  <c:v>7.0080953164679336</c:v>
                </c:pt>
                <c:pt idx="7">
                  <c:v>7.6824545567926705</c:v>
                </c:pt>
                <c:pt idx="8">
                  <c:v>7.8795243145133043</c:v>
                </c:pt>
                <c:pt idx="9">
                  <c:v>8.2035154432981852</c:v>
                </c:pt>
                <c:pt idx="10">
                  <c:v>8.3849407862180758</c:v>
                </c:pt>
                <c:pt idx="11">
                  <c:v>8.5113803820237681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4F-4308-83E7-6F91153B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Sheet1!$N$4:$N$20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3.434788498657805</c:v>
                      </c:pt>
                      <c:pt idx="1">
                        <c:v>5.0234258952238706</c:v>
                      </c:pt>
                      <c:pt idx="2">
                        <c:v>5.8505945195000608</c:v>
                      </c:pt>
                      <c:pt idx="3">
                        <c:v>6.3745568701197035</c:v>
                      </c:pt>
                      <c:pt idx="4">
                        <c:v>6.7375189547058296</c:v>
                      </c:pt>
                      <c:pt idx="5">
                        <c:v>6.8865229634427632</c:v>
                      </c:pt>
                      <c:pt idx="6">
                        <c:v>7.0080953164679336</c:v>
                      </c:pt>
                      <c:pt idx="7">
                        <c:v>7.6824545567926705</c:v>
                      </c:pt>
                      <c:pt idx="8">
                        <c:v>7.8795243145133043</c:v>
                      </c:pt>
                      <c:pt idx="9">
                        <c:v>8.2035154432981852</c:v>
                      </c:pt>
                      <c:pt idx="10">
                        <c:v>8.3849407862180758</c:v>
                      </c:pt>
                      <c:pt idx="11">
                        <c:v>8.5113803820237681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B4F-4308-83E7-6F91153BFE2C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(V/V)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679566920064499E-2"/>
          <c:w val="0.85629396325459317"/>
          <c:h val="0.74474403553736845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Sheet1!$N$4:$N$20</c:f>
              <c:numCache>
                <c:formatCode>0.000</c:formatCode>
                <c:ptCount val="17"/>
                <c:pt idx="0">
                  <c:v>3.434788498657805</c:v>
                </c:pt>
                <c:pt idx="1">
                  <c:v>5.0234258952238706</c:v>
                </c:pt>
                <c:pt idx="2">
                  <c:v>5.8505945195000608</c:v>
                </c:pt>
                <c:pt idx="3">
                  <c:v>6.3745568701197035</c:v>
                </c:pt>
                <c:pt idx="4">
                  <c:v>6.7375189547058296</c:v>
                </c:pt>
                <c:pt idx="5">
                  <c:v>6.8865229634427632</c:v>
                </c:pt>
                <c:pt idx="6">
                  <c:v>7.0080953164679336</c:v>
                </c:pt>
                <c:pt idx="7">
                  <c:v>7.6824545567926705</c:v>
                </c:pt>
                <c:pt idx="8">
                  <c:v>7.8795243145133043</c:v>
                </c:pt>
                <c:pt idx="9">
                  <c:v>8.2035154432981852</c:v>
                </c:pt>
                <c:pt idx="10">
                  <c:v>8.3849407862180758</c:v>
                </c:pt>
                <c:pt idx="11">
                  <c:v>8.5113803820237681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87D-9A17-30E0CD61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(V/V)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BW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3937007874016"/>
          <c:y val="0.12334062806181925"/>
          <c:w val="0.85629396325459317"/>
          <c:h val="0.67208264498272863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48.88</c:v>
                </c:pt>
                <c:pt idx="1">
                  <c:v>64.239999999999995</c:v>
                </c:pt>
                <c:pt idx="2">
                  <c:v>68.42</c:v>
                </c:pt>
                <c:pt idx="3">
                  <c:v>67.25</c:v>
                </c:pt>
                <c:pt idx="4">
                  <c:v>64.94</c:v>
                </c:pt>
                <c:pt idx="5">
                  <c:v>63.31</c:v>
                </c:pt>
                <c:pt idx="6">
                  <c:v>61.93</c:v>
                </c:pt>
                <c:pt idx="7">
                  <c:v>49.3</c:v>
                </c:pt>
                <c:pt idx="8">
                  <c:v>44.46</c:v>
                </c:pt>
                <c:pt idx="9">
                  <c:v>33.159999999999997</c:v>
                </c:pt>
                <c:pt idx="10">
                  <c:v>25.16</c:v>
                </c:pt>
                <c:pt idx="11">
                  <c:v>17.12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F3E-91BE-43B87563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-3dB</a:t>
                </a:r>
                <a:r>
                  <a:rPr lang="en-US" baseline="0"/>
                  <a:t> Cutoff (kHz)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679566920064499E-2"/>
          <c:w val="0.85629396325459317"/>
          <c:h val="0.74474403553736845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48.88</c:v>
                </c:pt>
                <c:pt idx="1">
                  <c:v>64.239999999999995</c:v>
                </c:pt>
                <c:pt idx="2">
                  <c:v>68.42</c:v>
                </c:pt>
                <c:pt idx="3">
                  <c:v>67.25</c:v>
                </c:pt>
                <c:pt idx="4">
                  <c:v>64.94</c:v>
                </c:pt>
                <c:pt idx="5">
                  <c:v>63.31</c:v>
                </c:pt>
                <c:pt idx="6">
                  <c:v>61.93</c:v>
                </c:pt>
                <c:pt idx="7">
                  <c:v>49.3</c:v>
                </c:pt>
                <c:pt idx="8">
                  <c:v>44.46</c:v>
                </c:pt>
                <c:pt idx="9">
                  <c:v>33.159999999999997</c:v>
                </c:pt>
                <c:pt idx="10">
                  <c:v>25.16</c:v>
                </c:pt>
                <c:pt idx="11">
                  <c:v>17.12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E88-82FF-E6ACA2FF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-3dB</a:t>
                </a:r>
                <a:r>
                  <a:rPr lang="en-US" baseline="0"/>
                  <a:t> Cutoff (kHz)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Gain*BW</a:t>
            </a:r>
            <a:r>
              <a:rPr lang="en-US" baseline="-25000"/>
              <a:t>Unity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727034120735"/>
          <c:y val="0.12368905632175853"/>
          <c:w val="0.82296062992125985"/>
          <c:h val="0.71736541145909127"/>
        </c:manualLayout>
      </c:layout>
      <c:scatterChart>
        <c:scatterStyle val="lineMarker"/>
        <c:varyColors val="0"/>
        <c:ser>
          <c:idx val="0"/>
          <c:order val="3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468.53949910191119</c:v>
                </c:pt>
                <c:pt idx="1">
                  <c:v>1370.4910527349764</c:v>
                </c:pt>
                <c:pt idx="2">
                  <c:v>1858.0903134480241</c:v>
                </c:pt>
                <c:pt idx="3">
                  <c:v>2113.7393125629924</c:v>
                </c:pt>
                <c:pt idx="4">
                  <c:v>2223.5833806215646</c:v>
                </c:pt>
                <c:pt idx="5">
                  <c:v>2244.4555642452656</c:v>
                </c:pt>
                <c:pt idx="6">
                  <c:v>2258.1484728722976</c:v>
                </c:pt>
                <c:pt idx="7">
                  <c:v>2107.2204603826617</c:v>
                </c:pt>
                <c:pt idx="8">
                  <c:v>1965.626135498489</c:v>
                </c:pt>
                <c:pt idx="9">
                  <c:v>1579.9150392247975</c:v>
                </c:pt>
                <c:pt idx="10">
                  <c:v>1268.4738421390705</c:v>
                </c:pt>
                <c:pt idx="11">
                  <c:v>896.24835422710271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0-4FC1-87F2-DA2F61F8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B0-4FC1-87F2-DA2F61F82C84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0-4FC1-87F2-DA2F61F82C84}"/>
                  </c:ext>
                </c:extLst>
              </c15:ser>
            </c15:filteredScatterSeries>
            <c15:filteredScatterSeries>
              <c15:ser>
                <c:idx val="1"/>
                <c:order val="2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B0-4FC1-87F2-DA2F61F82C84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  <a:r>
                  <a:rPr lang="en-US" baseline="-25000"/>
                  <a:t>Unity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5949256342957"/>
          <c:y val="5.0679566920064499E-2"/>
          <c:w val="0.82573840769903772"/>
          <c:h val="0.77668551184695356"/>
        </c:manualLayout>
      </c:layout>
      <c:scatterChart>
        <c:scatterStyle val="lineMarker"/>
        <c:varyColors val="0"/>
        <c:ser>
          <c:idx val="0"/>
          <c:order val="1"/>
          <c:spPr>
            <a:ln>
              <a:solidFill>
                <a:srgbClr val="5B9BD5"/>
              </a:solidFill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Sheet1!$I$4:$I$15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468.53949910191119</c:v>
                </c:pt>
                <c:pt idx="1">
                  <c:v>1370.4910527349764</c:v>
                </c:pt>
                <c:pt idx="2">
                  <c:v>1858.0903134480241</c:v>
                </c:pt>
                <c:pt idx="3">
                  <c:v>2113.7393125629924</c:v>
                </c:pt>
                <c:pt idx="4">
                  <c:v>2223.5833806215646</c:v>
                </c:pt>
                <c:pt idx="5">
                  <c:v>2244.4555642452656</c:v>
                </c:pt>
                <c:pt idx="6">
                  <c:v>2258.1484728722976</c:v>
                </c:pt>
                <c:pt idx="7">
                  <c:v>2107.2204603826617</c:v>
                </c:pt>
                <c:pt idx="8">
                  <c:v>1965.626135498489</c:v>
                </c:pt>
                <c:pt idx="9">
                  <c:v>1579.9150392247975</c:v>
                </c:pt>
                <c:pt idx="10">
                  <c:v>1268.4738421390705</c:v>
                </c:pt>
                <c:pt idx="11">
                  <c:v>896.24835422710271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4D7F-A3E9-9B5A2C6C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40</c:v>
                      </c:pt>
                      <c:pt idx="10">
                        <c:v>60</c:v>
                      </c:pt>
                      <c:pt idx="11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Sheet1!$J$4:$J$15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167.89246181439353</c:v>
                      </c:pt>
                      <c:pt idx="1">
                        <c:v>322.70487950918141</c:v>
                      </c:pt>
                      <c:pt idx="2">
                        <c:v>400.29767702419417</c:v>
                      </c:pt>
                      <c:pt idx="3">
                        <c:v>428.68894951555006</c:v>
                      </c:pt>
                      <c:pt idx="4">
                        <c:v>437.53448091859656</c:v>
                      </c:pt>
                      <c:pt idx="5">
                        <c:v>435.98576881556136</c:v>
                      </c:pt>
                      <c:pt idx="6">
                        <c:v>434.01134294885912</c:v>
                      </c:pt>
                      <c:pt idx="7">
                        <c:v>378.74500964987863</c:v>
                      </c:pt>
                      <c:pt idx="8">
                        <c:v>350.3236510232615</c:v>
                      </c:pt>
                      <c:pt idx="9">
                        <c:v>272.02857209976781</c:v>
                      </c:pt>
                      <c:pt idx="10">
                        <c:v>210.96511018124679</c:v>
                      </c:pt>
                      <c:pt idx="11">
                        <c:v>145.71483214024693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AC-4D7F-A3E9-9B5A2C6C2984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325755</xdr:colOff>
      <xdr:row>22</xdr:row>
      <xdr:rowOff>147637</xdr:rowOff>
    </xdr:from>
    <xdr:to>
      <xdr:col>15</xdr:col>
      <xdr:colOff>36195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2F722-08DB-4C4E-AC54-03B45AF97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38</xdr:row>
      <xdr:rowOff>7620</xdr:rowOff>
    </xdr:from>
    <xdr:to>
      <xdr:col>15</xdr:col>
      <xdr:colOff>38100</xdr:colOff>
      <xdr:row>53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2B5EB1-633A-4D8E-9944-0AA18915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22</xdr:row>
      <xdr:rowOff>144780</xdr:rowOff>
    </xdr:from>
    <xdr:to>
      <xdr:col>22</xdr:col>
      <xdr:colOff>342900</xdr:colOff>
      <xdr:row>38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53DE2C-B727-45F4-B7DC-4ABE6EDA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38</xdr:row>
      <xdr:rowOff>7620</xdr:rowOff>
    </xdr:from>
    <xdr:to>
      <xdr:col>22</xdr:col>
      <xdr:colOff>342900</xdr:colOff>
      <xdr:row>53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48F57-BB93-44D3-A8A8-38AB8FD4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335280</xdr:colOff>
      <xdr:row>22</xdr:row>
      <xdr:rowOff>144780</xdr:rowOff>
    </xdr:from>
    <xdr:to>
      <xdr:col>30</xdr:col>
      <xdr:colOff>30480</xdr:colOff>
      <xdr:row>38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9982F1-83EC-4859-B7CB-4BC962555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342900</xdr:colOff>
      <xdr:row>37</xdr:row>
      <xdr:rowOff>175260</xdr:rowOff>
    </xdr:from>
    <xdr:to>
      <xdr:col>30</xdr:col>
      <xdr:colOff>38100</xdr:colOff>
      <xdr:row>53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9B97EA-5F50-47DD-893E-7FEC65A3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22</xdr:row>
      <xdr:rowOff>144780</xdr:rowOff>
    </xdr:from>
    <xdr:to>
      <xdr:col>7</xdr:col>
      <xdr:colOff>327660</xdr:colOff>
      <xdr:row>38</xdr:row>
      <xdr:rowOff>1905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9811CC-5D85-47B4-93CA-5AA026F4A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22860</xdr:colOff>
      <xdr:row>38</xdr:row>
      <xdr:rowOff>0</xdr:rowOff>
    </xdr:from>
    <xdr:to>
      <xdr:col>7</xdr:col>
      <xdr:colOff>327660</xdr:colOff>
      <xdr:row>53</xdr:row>
      <xdr:rowOff>40005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262156-A737-4991-8D92-E2467FCFC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T20"/>
  <sheetViews>
    <sheetView tabSelected="1" workbookViewId="0">
      <selection activeCell="N18" sqref="N18:O18"/>
    </sheetView>
  </sheetViews>
  <sheetFormatPr defaultRowHeight="14.4" x14ac:dyDescent="0.3"/>
  <cols>
    <col min="14" max="14" width="8.6640625" customWidth="1"/>
  </cols>
  <sheetData>
    <row r="1" spans="3:15" ht="15" thickBot="1" x14ac:dyDescent="0.35"/>
    <row r="2" spans="3:15" ht="15.6" x14ac:dyDescent="0.35">
      <c r="C2" s="1"/>
      <c r="D2" s="2" t="s">
        <v>7</v>
      </c>
      <c r="H2" t="s">
        <v>24</v>
      </c>
      <c r="K2" t="s">
        <v>22</v>
      </c>
      <c r="L2" t="s">
        <v>21</v>
      </c>
    </row>
    <row r="3" spans="3:15" x14ac:dyDescent="0.3">
      <c r="C3" s="3" t="s">
        <v>6</v>
      </c>
      <c r="D3" s="5">
        <f>0.325</f>
        <v>0.32500000000000001</v>
      </c>
      <c r="H3" t="s">
        <v>20</v>
      </c>
      <c r="I3" t="s">
        <v>23</v>
      </c>
      <c r="J3" t="s">
        <v>20</v>
      </c>
      <c r="K3" t="s">
        <v>14</v>
      </c>
      <c r="L3" t="s">
        <v>14</v>
      </c>
      <c r="M3" t="s">
        <v>15</v>
      </c>
      <c r="N3" t="s">
        <v>16</v>
      </c>
    </row>
    <row r="4" spans="3:15" x14ac:dyDescent="0.3">
      <c r="C4" s="3"/>
      <c r="D4" s="5"/>
      <c r="H4">
        <f>K4*N4</f>
        <v>468.53949910191119</v>
      </c>
      <c r="I4">
        <v>1</v>
      </c>
      <c r="J4">
        <f t="shared" ref="J4:J10" si="0">L4*N4</f>
        <v>167.89246181439353</v>
      </c>
      <c r="K4">
        <v>136.41</v>
      </c>
      <c r="L4">
        <v>48.88</v>
      </c>
      <c r="M4">
        <v>10.718</v>
      </c>
      <c r="N4" s="7">
        <f t="shared" ref="N4:N10" si="1">10^(M4/20)</f>
        <v>3.434788498657805</v>
      </c>
      <c r="O4" t="s">
        <v>17</v>
      </c>
    </row>
    <row r="5" spans="3:15" x14ac:dyDescent="0.3">
      <c r="C5" s="3"/>
      <c r="D5" s="5"/>
      <c r="H5">
        <f>K5*N5</f>
        <v>1370.4910527349764</v>
      </c>
      <c r="I5">
        <v>3</v>
      </c>
      <c r="J5">
        <f t="shared" si="0"/>
        <v>322.70487950918141</v>
      </c>
      <c r="K5">
        <v>272.82</v>
      </c>
      <c r="L5">
        <v>64.239999999999995</v>
      </c>
      <c r="M5">
        <v>14.02</v>
      </c>
      <c r="N5" s="7">
        <f t="shared" si="1"/>
        <v>5.0234258952238706</v>
      </c>
      <c r="O5" t="s">
        <v>26</v>
      </c>
    </row>
    <row r="6" spans="3:15" x14ac:dyDescent="0.3">
      <c r="C6" s="3" t="s">
        <v>0</v>
      </c>
      <c r="D6" s="5">
        <f>0.13</f>
        <v>0.13</v>
      </c>
      <c r="H6">
        <f t="shared" ref="H6:H8" si="2">K6*N6</f>
        <v>1858.0903134480241</v>
      </c>
      <c r="I6">
        <v>5</v>
      </c>
      <c r="J6">
        <f t="shared" si="0"/>
        <v>400.29767702419417</v>
      </c>
      <c r="K6">
        <v>317.58999999999997</v>
      </c>
      <c r="L6">
        <v>68.42</v>
      </c>
      <c r="M6">
        <v>15.343999999999999</v>
      </c>
      <c r="N6" s="7">
        <f t="shared" si="1"/>
        <v>5.8505945195000608</v>
      </c>
      <c r="O6" t="s">
        <v>18</v>
      </c>
    </row>
    <row r="7" spans="3:15" x14ac:dyDescent="0.3">
      <c r="C7" s="3" t="s">
        <v>1</v>
      </c>
      <c r="D7" s="5">
        <v>11</v>
      </c>
      <c r="H7">
        <f t="shared" si="2"/>
        <v>2113.7393125629924</v>
      </c>
      <c r="I7">
        <v>7</v>
      </c>
      <c r="J7">
        <f t="shared" si="0"/>
        <v>428.68894951555006</v>
      </c>
      <c r="K7">
        <v>331.59</v>
      </c>
      <c r="L7">
        <v>67.25</v>
      </c>
      <c r="M7">
        <v>16.088999999999999</v>
      </c>
      <c r="N7" s="7">
        <f t="shared" si="1"/>
        <v>6.3745568701197035</v>
      </c>
      <c r="O7" t="s">
        <v>19</v>
      </c>
    </row>
    <row r="8" spans="3:15" x14ac:dyDescent="0.3">
      <c r="C8" s="3" t="s">
        <v>2</v>
      </c>
      <c r="D8" s="5">
        <f>$D$7*$D$3</f>
        <v>3.5750000000000002</v>
      </c>
      <c r="H8">
        <f t="shared" si="2"/>
        <v>2223.5833806215646</v>
      </c>
      <c r="I8">
        <v>9</v>
      </c>
      <c r="J8">
        <f t="shared" si="0"/>
        <v>437.53448091859656</v>
      </c>
      <c r="K8">
        <v>330.03</v>
      </c>
      <c r="L8">
        <v>64.94</v>
      </c>
      <c r="M8">
        <v>16.57</v>
      </c>
      <c r="N8" s="7">
        <f t="shared" si="1"/>
        <v>6.7375189547058296</v>
      </c>
      <c r="O8" t="s">
        <v>25</v>
      </c>
    </row>
    <row r="9" spans="3:15" x14ac:dyDescent="0.3">
      <c r="C9" s="3" t="s">
        <v>3</v>
      </c>
      <c r="D9" s="5">
        <f>$D$7*$D$3</f>
        <v>3.5750000000000002</v>
      </c>
      <c r="F9">
        <v>106.22</v>
      </c>
      <c r="G9">
        <v>16.760000000000002</v>
      </c>
      <c r="H9">
        <f t="shared" ref="H9:H15" si="3">K9*N9</f>
        <v>2244.4555642452656</v>
      </c>
      <c r="I9">
        <v>10</v>
      </c>
      <c r="J9">
        <f t="shared" si="0"/>
        <v>435.98576881556136</v>
      </c>
      <c r="K9">
        <v>325.92</v>
      </c>
      <c r="L9">
        <v>63.31</v>
      </c>
      <c r="M9">
        <v>16.760000000000002</v>
      </c>
      <c r="N9" s="7">
        <f t="shared" si="1"/>
        <v>6.8865229634427632</v>
      </c>
      <c r="O9" t="s">
        <v>13</v>
      </c>
    </row>
    <row r="10" spans="3:15" x14ac:dyDescent="0.3">
      <c r="C10" s="3" t="s">
        <v>4</v>
      </c>
      <c r="D10" s="5">
        <f>(2*D3)+D7</f>
        <v>11.65</v>
      </c>
      <c r="H10">
        <f t="shared" si="3"/>
        <v>2258.1484728722976</v>
      </c>
      <c r="I10">
        <v>11</v>
      </c>
      <c r="J10">
        <f t="shared" si="0"/>
        <v>434.01134294885912</v>
      </c>
      <c r="K10">
        <v>322.22000000000003</v>
      </c>
      <c r="L10">
        <v>61.93</v>
      </c>
      <c r="M10">
        <v>16.911999999999999</v>
      </c>
      <c r="N10" s="7">
        <f t="shared" si="1"/>
        <v>7.0080953164679336</v>
      </c>
    </row>
    <row r="11" spans="3:15" ht="15" thickBot="1" x14ac:dyDescent="0.35">
      <c r="C11" s="4" t="s">
        <v>5</v>
      </c>
      <c r="D11" s="6">
        <f>(2*D3)+D7</f>
        <v>11.65</v>
      </c>
      <c r="F11">
        <v>121.94</v>
      </c>
      <c r="G11">
        <v>17.71</v>
      </c>
      <c r="H11">
        <f t="shared" si="3"/>
        <v>2107.2204603826617</v>
      </c>
      <c r="I11">
        <v>20</v>
      </c>
      <c r="J11">
        <f t="shared" ref="J11:J15" si="4">L11*N11</f>
        <v>378.74500964987863</v>
      </c>
      <c r="K11">
        <v>274.29000000000002</v>
      </c>
      <c r="L11">
        <v>49.3</v>
      </c>
      <c r="M11">
        <v>17.71</v>
      </c>
      <c r="N11" s="7">
        <f t="shared" ref="N11:N15" si="5">10^(M11/20)</f>
        <v>7.6824545567926705</v>
      </c>
      <c r="O11" t="s">
        <v>10</v>
      </c>
    </row>
    <row r="12" spans="3:15" x14ac:dyDescent="0.3">
      <c r="F12">
        <v>121.94</v>
      </c>
      <c r="G12">
        <v>17.93</v>
      </c>
      <c r="H12">
        <f t="shared" si="3"/>
        <v>1965.626135498489</v>
      </c>
      <c r="I12">
        <v>25</v>
      </c>
      <c r="J12">
        <f t="shared" si="4"/>
        <v>350.3236510232615</v>
      </c>
      <c r="K12">
        <v>249.46</v>
      </c>
      <c r="L12">
        <v>44.46</v>
      </c>
      <c r="M12">
        <v>17.93</v>
      </c>
      <c r="N12" s="7">
        <f t="shared" si="5"/>
        <v>7.8795243145133043</v>
      </c>
      <c r="O12" t="s">
        <v>9</v>
      </c>
    </row>
    <row r="13" spans="3:15" x14ac:dyDescent="0.3">
      <c r="F13">
        <v>114.79</v>
      </c>
      <c r="G13">
        <v>18.28</v>
      </c>
      <c r="H13">
        <f t="shared" si="3"/>
        <v>1579.9150392247975</v>
      </c>
      <c r="I13">
        <v>40</v>
      </c>
      <c r="J13">
        <f t="shared" si="4"/>
        <v>272.02857209976781</v>
      </c>
      <c r="K13">
        <v>192.59</v>
      </c>
      <c r="L13">
        <v>33.159999999999997</v>
      </c>
      <c r="M13">
        <v>18.28</v>
      </c>
      <c r="N13" s="7">
        <f t="shared" si="5"/>
        <v>8.2035154432981852</v>
      </c>
      <c r="O13" t="s">
        <v>12</v>
      </c>
    </row>
    <row r="14" spans="3:15" x14ac:dyDescent="0.3">
      <c r="F14">
        <v>103.5</v>
      </c>
      <c r="G14">
        <v>18.47</v>
      </c>
      <c r="H14">
        <f t="shared" si="3"/>
        <v>1268.4738421390705</v>
      </c>
      <c r="I14">
        <v>60</v>
      </c>
      <c r="J14">
        <f t="shared" si="4"/>
        <v>210.96511018124679</v>
      </c>
      <c r="K14">
        <v>151.28</v>
      </c>
      <c r="L14">
        <v>25.16</v>
      </c>
      <c r="M14">
        <v>18.47</v>
      </c>
      <c r="N14" s="7">
        <f t="shared" si="5"/>
        <v>8.3849407862180758</v>
      </c>
      <c r="O14" t="s">
        <v>8</v>
      </c>
    </row>
    <row r="15" spans="3:15" x14ac:dyDescent="0.3">
      <c r="F15">
        <v>81.3</v>
      </c>
      <c r="G15">
        <v>18.600000000000001</v>
      </c>
      <c r="H15">
        <f t="shared" si="3"/>
        <v>896.24835422710271</v>
      </c>
      <c r="I15">
        <v>100</v>
      </c>
      <c r="J15">
        <f t="shared" si="4"/>
        <v>145.71483214024693</v>
      </c>
      <c r="K15">
        <v>105.3</v>
      </c>
      <c r="L15">
        <v>17.12</v>
      </c>
      <c r="M15">
        <v>18.600000000000001</v>
      </c>
      <c r="N15" s="7">
        <f t="shared" si="5"/>
        <v>8.5113803820237681</v>
      </c>
      <c r="O15" t="s">
        <v>11</v>
      </c>
    </row>
    <row r="20" spans="7:20" x14ac:dyDescent="0.3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Max Nygren</cp:lastModifiedBy>
  <dcterms:created xsi:type="dcterms:W3CDTF">2021-04-25T21:49:41Z</dcterms:created>
  <dcterms:modified xsi:type="dcterms:W3CDTF">2021-05-03T07:12:16Z</dcterms:modified>
</cp:coreProperties>
</file>