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nzagau-my.sharepoint.com/personal/stornquist_zagmail_gonzaga_edu/Documents/Junior year/Second Semester/Engineering Design/CMOS-Differential-Pair/"/>
    </mc:Choice>
  </mc:AlternateContent>
  <xr:revisionPtr revIDLastSave="141" documentId="8_{74CBE484-B1AF-45B1-9A96-B49E9F68C9DB}" xr6:coauthVersionLast="46" xr6:coauthVersionMax="46" xr10:uidLastSave="{FA1F44AF-DB1F-42EB-ACDA-ED1879FB4944}"/>
  <bookViews>
    <workbookView xWindow="-120" yWindow="-16320" windowWidth="29040" windowHeight="15840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Q4" i="1"/>
  <c r="J4" i="1"/>
  <c r="J2" i="1"/>
  <c r="G15" i="1"/>
  <c r="G14" i="1"/>
  <c r="G12" i="1"/>
  <c r="G13" i="1"/>
  <c r="G3" i="1"/>
  <c r="G2" i="1"/>
  <c r="D3" i="1"/>
  <c r="D10" i="1"/>
  <c r="D11" i="1"/>
  <c r="D6" i="1"/>
  <c r="D8" i="1" l="1"/>
  <c r="D9" i="1"/>
</calcChain>
</file>

<file path=xl/sharedStrings.xml><?xml version="1.0" encoding="utf-8"?>
<sst xmlns="http://schemas.openxmlformats.org/spreadsheetml/2006/main" count="52" uniqueCount="47">
  <si>
    <t>L</t>
  </si>
  <si>
    <t>W</t>
  </si>
  <si>
    <t>AD</t>
  </si>
  <si>
    <t>AS</t>
  </si>
  <si>
    <t>PD</t>
  </si>
  <si>
    <t>PS</t>
  </si>
  <si>
    <t>Ldiff</t>
  </si>
  <si>
    <t>All in um</t>
  </si>
  <si>
    <t>Vss</t>
  </si>
  <si>
    <t>VDS5</t>
  </si>
  <si>
    <t>VDS1</t>
  </si>
  <si>
    <t>VDD</t>
  </si>
  <si>
    <t>VSD3</t>
  </si>
  <si>
    <t>VTp</t>
  </si>
  <si>
    <t>VTn</t>
  </si>
  <si>
    <t>Lower Vo(OSR)</t>
  </si>
  <si>
    <t>Upper VCIM (ICMR)</t>
  </si>
  <si>
    <t>Lower VICM (ICMR)</t>
  </si>
  <si>
    <t>Upper Vo(OSR)</t>
  </si>
  <si>
    <t>VICM</t>
  </si>
  <si>
    <t>VSD4</t>
  </si>
  <si>
    <t>Dynamic Range</t>
  </si>
  <si>
    <t>Settling time</t>
  </si>
  <si>
    <t>Goal</t>
  </si>
  <si>
    <t>Input step</t>
  </si>
  <si>
    <t>goal</t>
  </si>
  <si>
    <t>goal(ns)</t>
  </si>
  <si>
    <t>Vfinal</t>
  </si>
  <si>
    <t>Vinitial</t>
  </si>
  <si>
    <t>T(ns)</t>
  </si>
  <si>
    <t>CMRR</t>
  </si>
  <si>
    <t>if gm3 &gt;&gt; g1</t>
  </si>
  <si>
    <t>gm1</t>
  </si>
  <si>
    <t>gm3</t>
  </si>
  <si>
    <t>&lt;5</t>
  </si>
  <si>
    <t>60&gt;</t>
  </si>
  <si>
    <t>&lt;0.5</t>
  </si>
  <si>
    <t>&lt;0.15</t>
  </si>
  <si>
    <t>PSRR</t>
  </si>
  <si>
    <t>Ad</t>
  </si>
  <si>
    <t>Ap</t>
  </si>
  <si>
    <t>&gt;45 @ DC</t>
  </si>
  <si>
    <t>&gt;35 @ 1 MHz</t>
  </si>
  <si>
    <t>gds5</t>
  </si>
  <si>
    <t>gds1</t>
  </si>
  <si>
    <t>gds3</t>
  </si>
  <si>
    <t>goal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</si>
</sst>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0" xfId="0" quotePrefix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R15"/>
  <sheetViews>
    <sheetView tabSelected="1" workbookViewId="0">
      <selection activeCell="N8" sqref="N8"/>
    </sheetView>
  </sheetViews>
  <sheetFormatPr defaultRowHeight="14.4" x14ac:dyDescent="0.3"/>
  <cols>
    <col min="6" max="6" width="17" bestFit="1" customWidth="1"/>
    <col min="9" max="9" width="11.109375" bestFit="1" customWidth="1"/>
    <col min="13" max="13" width="10.77734375" bestFit="1" customWidth="1"/>
    <col min="18" max="18" width="11.77734375" bestFit="1" customWidth="1"/>
  </cols>
  <sheetData>
    <row r="1" spans="3:18" ht="15" thickBot="1" x14ac:dyDescent="0.35">
      <c r="F1" t="s">
        <v>21</v>
      </c>
      <c r="I1" t="s">
        <v>22</v>
      </c>
      <c r="M1" t="s">
        <v>30</v>
      </c>
      <c r="P1" t="s">
        <v>38</v>
      </c>
    </row>
    <row r="2" spans="3:18" x14ac:dyDescent="0.3">
      <c r="C2" s="1"/>
      <c r="D2" s="2" t="s">
        <v>7</v>
      </c>
      <c r="F2" s="1" t="s">
        <v>8</v>
      </c>
      <c r="G2" s="2">
        <f>0</f>
        <v>0</v>
      </c>
      <c r="I2" s="7" t="s">
        <v>24</v>
      </c>
      <c r="J2" s="7">
        <f>0.4</f>
        <v>0.4</v>
      </c>
      <c r="M2" t="s">
        <v>31</v>
      </c>
      <c r="P2" s="7" t="s">
        <v>39</v>
      </c>
      <c r="Q2" s="7"/>
    </row>
    <row r="3" spans="3:18" x14ac:dyDescent="0.3">
      <c r="C3" s="3" t="s">
        <v>6</v>
      </c>
      <c r="D3" s="5">
        <f>0.325</f>
        <v>0.32500000000000001</v>
      </c>
      <c r="F3" s="3" t="s">
        <v>9</v>
      </c>
      <c r="G3" s="8">
        <f>1.2</f>
        <v>1.2</v>
      </c>
      <c r="I3" s="7" t="s">
        <v>27</v>
      </c>
      <c r="J3" s="7"/>
      <c r="M3" s="7" t="s">
        <v>32</v>
      </c>
      <c r="N3" s="7"/>
      <c r="P3" s="7" t="s">
        <v>40</v>
      </c>
      <c r="Q3" s="11"/>
      <c r="R3" s="7" t="s">
        <v>25</v>
      </c>
    </row>
    <row r="4" spans="3:18" x14ac:dyDescent="0.3">
      <c r="C4" s="3"/>
      <c r="D4" s="5"/>
      <c r="F4" s="3" t="s">
        <v>10</v>
      </c>
      <c r="G4" s="8"/>
      <c r="I4" s="7" t="s">
        <v>28</v>
      </c>
      <c r="J4" s="7">
        <f>(0.99*J3)</f>
        <v>0</v>
      </c>
      <c r="K4" s="7" t="s">
        <v>26</v>
      </c>
      <c r="M4" s="7" t="s">
        <v>33</v>
      </c>
      <c r="N4" s="7"/>
      <c r="P4" s="7" t="s">
        <v>38</v>
      </c>
      <c r="Q4" s="11" t="e">
        <f>Q2/Q3</f>
        <v>#DIV/0!</v>
      </c>
      <c r="R4" s="7" t="s">
        <v>41</v>
      </c>
    </row>
    <row r="5" spans="3:18" x14ac:dyDescent="0.3">
      <c r="C5" s="3"/>
      <c r="D5" s="5"/>
      <c r="F5" s="3" t="s">
        <v>14</v>
      </c>
      <c r="G5" s="8"/>
      <c r="I5" s="7" t="s">
        <v>29</v>
      </c>
      <c r="J5" s="7"/>
      <c r="K5" s="7" t="s">
        <v>34</v>
      </c>
      <c r="M5" s="7" t="s">
        <v>43</v>
      </c>
      <c r="N5" s="7"/>
      <c r="R5" s="7" t="s">
        <v>42</v>
      </c>
    </row>
    <row r="6" spans="3:18" x14ac:dyDescent="0.3">
      <c r="C6" s="3" t="s">
        <v>0</v>
      </c>
      <c r="D6" s="5">
        <f>0.13</f>
        <v>0.13</v>
      </c>
      <c r="F6" s="3" t="s">
        <v>11</v>
      </c>
      <c r="G6" s="8"/>
      <c r="M6" s="7" t="s">
        <v>44</v>
      </c>
      <c r="N6" s="7"/>
    </row>
    <row r="7" spans="3:18" x14ac:dyDescent="0.3">
      <c r="C7" s="3" t="s">
        <v>1</v>
      </c>
      <c r="D7" s="5">
        <v>3.55</v>
      </c>
      <c r="F7" s="3" t="s">
        <v>12</v>
      </c>
      <c r="G7" s="8"/>
      <c r="M7" s="7" t="s">
        <v>45</v>
      </c>
      <c r="N7" s="7"/>
      <c r="O7" s="7" t="s">
        <v>46</v>
      </c>
    </row>
    <row r="8" spans="3:18" x14ac:dyDescent="0.3">
      <c r="C8" s="3" t="s">
        <v>2</v>
      </c>
      <c r="D8" s="5">
        <f>$D$7*$D$3</f>
        <v>1.1537500000000001</v>
      </c>
      <c r="F8" s="3" t="s">
        <v>13</v>
      </c>
      <c r="G8" s="8"/>
      <c r="M8" s="7" t="s">
        <v>30</v>
      </c>
      <c r="N8" s="7" t="e">
        <f>(2*N3*N4)/(N5*(N6+N7))</f>
        <v>#DIV/0!</v>
      </c>
      <c r="O8" s="7" t="s">
        <v>35</v>
      </c>
    </row>
    <row r="9" spans="3:18" x14ac:dyDescent="0.3">
      <c r="C9" s="3" t="s">
        <v>3</v>
      </c>
      <c r="D9" s="5">
        <f>$D$7*$D$3</f>
        <v>1.1537500000000001</v>
      </c>
      <c r="F9" s="3" t="s">
        <v>14</v>
      </c>
      <c r="G9" s="8"/>
      <c r="O9" s="10"/>
    </row>
    <row r="10" spans="3:18" x14ac:dyDescent="0.3">
      <c r="C10" s="3" t="s">
        <v>4</v>
      </c>
      <c r="D10" s="5">
        <f>(2*D3)+D7</f>
        <v>4.2</v>
      </c>
      <c r="F10" s="13" t="s">
        <v>19</v>
      </c>
      <c r="G10" s="8"/>
    </row>
    <row r="11" spans="3:18" ht="15" thickBot="1" x14ac:dyDescent="0.35">
      <c r="C11" s="4" t="s">
        <v>5</v>
      </c>
      <c r="D11" s="6">
        <f>(2*D3)+D7</f>
        <v>4.2</v>
      </c>
      <c r="F11" s="13" t="s">
        <v>20</v>
      </c>
      <c r="G11" s="8"/>
      <c r="H11" s="12" t="s">
        <v>23</v>
      </c>
    </row>
    <row r="12" spans="3:18" x14ac:dyDescent="0.3">
      <c r="F12" s="3" t="s">
        <v>17</v>
      </c>
      <c r="G12" s="8">
        <f>G2+G3+G4+G9</f>
        <v>1.2</v>
      </c>
      <c r="H12" s="12" t="s">
        <v>36</v>
      </c>
    </row>
    <row r="13" spans="3:18" x14ac:dyDescent="0.3">
      <c r="F13" s="3" t="s">
        <v>16</v>
      </c>
      <c r="G13" s="8">
        <f>G6-G7+G8+G9</f>
        <v>0</v>
      </c>
      <c r="H13" s="12" t="s">
        <v>36</v>
      </c>
    </row>
    <row r="14" spans="3:18" x14ac:dyDescent="0.3">
      <c r="F14" s="13" t="s">
        <v>15</v>
      </c>
      <c r="G14" s="8">
        <f>G10-G9</f>
        <v>0</v>
      </c>
      <c r="H14" s="12" t="s">
        <v>37</v>
      </c>
    </row>
    <row r="15" spans="3:18" ht="15" thickBot="1" x14ac:dyDescent="0.35">
      <c r="F15" s="14" t="s">
        <v>18</v>
      </c>
      <c r="G15" s="9">
        <f>G6-G7</f>
        <v>0</v>
      </c>
      <c r="H15" s="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Scott Tornquist</cp:lastModifiedBy>
  <dcterms:created xsi:type="dcterms:W3CDTF">2021-04-25T21:49:41Z</dcterms:created>
  <dcterms:modified xsi:type="dcterms:W3CDTF">2021-05-04T00:19:00Z</dcterms:modified>
</cp:coreProperties>
</file>