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mc:AlternateContent xmlns:mc="http://schemas.openxmlformats.org/markup-compatibility/2006">
    <mc:Choice Requires="x15">
      <x15ac:absPath xmlns:x15ac="http://schemas.microsoft.com/office/spreadsheetml/2010/11/ac" url="C:\Users\SAM SULE\Documents\"/>
    </mc:Choice>
  </mc:AlternateContent>
  <xr:revisionPtr revIDLastSave="0" documentId="13_ncr:1_{3F405FF0-33B1-4D07-AA97-7E3C29D9FE10}" xr6:coauthVersionLast="47" xr6:coauthVersionMax="47" xr10:uidLastSave="{00000000-0000-0000-0000-000000000000}"/>
  <bookViews>
    <workbookView xWindow="-108" yWindow="-108" windowWidth="23256" windowHeight="12456" activeTab="1" xr2:uid="{111032BC-1AEC-4005-BA65-EA6120A09D0E}"/>
  </bookViews>
  <sheets>
    <sheet name="Dashboard" sheetId="6" r:id="rId1"/>
    <sheet name="Insights" sheetId="11" r:id="rId2"/>
    <sheet name="Recommendations" sheetId="12" r:id="rId3"/>
    <sheet name="Gender" sheetId="3" state="hidden" r:id="rId4"/>
    <sheet name="Position" sheetId="4" state="hidden" r:id="rId5"/>
    <sheet name="Age" sheetId="5" state="hidden" r:id="rId6"/>
    <sheet name="Payrate" sheetId="7" state="hidden" r:id="rId7"/>
    <sheet name="Performance" sheetId="8" state="hidden" r:id="rId8"/>
    <sheet name="Cadre" sheetId="10" state="hidden" r:id="rId9"/>
    <sheet name="Raw" sheetId="1" r:id="rId10"/>
    <sheet name="Cost Information" sheetId="2" r:id="rId11"/>
  </sheets>
  <externalReferences>
    <externalReference r:id="rId12"/>
  </externalReferences>
  <definedNames>
    <definedName name="I_APPNAMES">[1]!T_APPDATA[APPLICANT NAME]</definedName>
    <definedName name="I_HIREAPPL">'[1]Recruitment Tracker'!$F$7</definedName>
    <definedName name="I_HIREDT">'[1]Recruitment Tracker'!$F$9</definedName>
    <definedName name="Method">Raw!$Q:$Q</definedName>
    <definedName name="Num_Apps">"COUNTA(Table2[APPLICANT NAME])"</definedName>
    <definedName name="Slicer_Employee_Source">#N/A</definedName>
    <definedName name="Slicer_Employment_Method">#N/A</definedName>
    <definedName name="Source">Raw!$P:$P</definedName>
  </definedNames>
  <calcPr calcId="191029"/>
  <pivotCaches>
    <pivotCache cacheId="0"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3" i="2" l="1"/>
  <c r="G22" i="2"/>
  <c r="G21" i="2"/>
  <c r="G3" i="2"/>
  <c r="G2" i="2"/>
  <c r="G5" i="2" s="1"/>
  <c r="D24" i="2"/>
  <c r="D15" i="2"/>
  <c r="D8" i="2"/>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C8" i="10"/>
  <c r="E15" i="2" l="1"/>
  <c r="D28" i="2" s="1"/>
  <c r="E24" i="2"/>
  <c r="D29" i="2" s="1"/>
  <c r="Q8" i="1"/>
  <c r="Q3" i="1"/>
  <c r="Q4" i="1"/>
  <c r="Q5" i="1"/>
  <c r="Q6" i="1"/>
  <c r="Q7"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2" i="1"/>
</calcChain>
</file>

<file path=xl/sharedStrings.xml><?xml version="1.0" encoding="utf-8"?>
<sst xmlns="http://schemas.openxmlformats.org/spreadsheetml/2006/main" count="613" uniqueCount="200">
  <si>
    <t>Employee Name</t>
  </si>
  <si>
    <t>Employee Number</t>
  </si>
  <si>
    <t>State</t>
  </si>
  <si>
    <t>Zip</t>
  </si>
  <si>
    <t>DOB</t>
  </si>
  <si>
    <t>Age</t>
  </si>
  <si>
    <t>Sex</t>
  </si>
  <si>
    <t>MaritalDesc</t>
  </si>
  <si>
    <t>CitizenDesc</t>
  </si>
  <si>
    <t>Date of Hire</t>
  </si>
  <si>
    <t>Department</t>
  </si>
  <si>
    <t>Position</t>
  </si>
  <si>
    <t>Pay Rate</t>
  </si>
  <si>
    <t>Manager Name</t>
  </si>
  <si>
    <t>Employee Source</t>
  </si>
  <si>
    <t>Performance Score</t>
  </si>
  <si>
    <t>Brown, Mia</t>
  </si>
  <si>
    <t>MA</t>
  </si>
  <si>
    <t>11/24/1985</t>
  </si>
  <si>
    <t>Female</t>
  </si>
  <si>
    <t>Married</t>
  </si>
  <si>
    <t>US Citizen</t>
  </si>
  <si>
    <t>10/27/2008</t>
  </si>
  <si>
    <t>Admin Offices</t>
  </si>
  <si>
    <t>Accountant I</t>
  </si>
  <si>
    <t>Brandon R. LeBlanc</t>
  </si>
  <si>
    <t>Internal</t>
  </si>
  <si>
    <t>Fully Meets</t>
  </si>
  <si>
    <t xml:space="preserve">LaRotonda, William  </t>
  </si>
  <si>
    <t>4/26/1984</t>
  </si>
  <si>
    <t>Male</t>
  </si>
  <si>
    <t>Divorced</t>
  </si>
  <si>
    <t>Website Banner Ads</t>
  </si>
  <si>
    <t xml:space="preserve">Steans, Tyrone  </t>
  </si>
  <si>
    <t>Single</t>
  </si>
  <si>
    <t>9/29/2014</t>
  </si>
  <si>
    <t>Internet Search</t>
  </si>
  <si>
    <t>Howard, Estelle</t>
  </si>
  <si>
    <t>9/16/1985</t>
  </si>
  <si>
    <t>2/16/2015</t>
  </si>
  <si>
    <t>Administrative Assistant</t>
  </si>
  <si>
    <t>Pay Per Click - Google</t>
  </si>
  <si>
    <t>N/A- too early to review</t>
  </si>
  <si>
    <t xml:space="preserve">Singh, Nan </t>
  </si>
  <si>
    <t>5/19/1988</t>
  </si>
  <si>
    <t>Smith, Leigh Ann</t>
  </si>
  <si>
    <t>6/14/1987</t>
  </si>
  <si>
    <t>9/26/2011</t>
  </si>
  <si>
    <t>LeBlanc, Brandon  R</t>
  </si>
  <si>
    <t>Shared Services Manager</t>
  </si>
  <si>
    <t>Janet King</t>
  </si>
  <si>
    <t>Monster.com</t>
  </si>
  <si>
    <t>Quinn, Sean</t>
  </si>
  <si>
    <t>Eligible NonCitizen</t>
  </si>
  <si>
    <t>2/21/2011</t>
  </si>
  <si>
    <t>Boutwell, Bonalyn</t>
  </si>
  <si>
    <t>Sr. Accountant</t>
  </si>
  <si>
    <t>90-day meets</t>
  </si>
  <si>
    <t>Foster-Baker, Amy</t>
  </si>
  <si>
    <t>4/16/1979</t>
  </si>
  <si>
    <t>Board of Directors</t>
  </si>
  <si>
    <t>Other</t>
  </si>
  <si>
    <t>King, Janet</t>
  </si>
  <si>
    <t>9/21/1954</t>
  </si>
  <si>
    <t>Executive Office</t>
  </si>
  <si>
    <t>President &amp; CEO</t>
  </si>
  <si>
    <t>Zamora, Jennifer</t>
  </si>
  <si>
    <t>8/30/1979</t>
  </si>
  <si>
    <t>IT/IS</t>
  </si>
  <si>
    <t>CIO</t>
  </si>
  <si>
    <t>Employee Referral</t>
  </si>
  <si>
    <t>Exceptional</t>
  </si>
  <si>
    <t>Becker, Renee</t>
  </si>
  <si>
    <t>Database Administrator</t>
  </si>
  <si>
    <t>Simon Roup</t>
  </si>
  <si>
    <t>Search Engine - Google Bing Yahoo</t>
  </si>
  <si>
    <t>Goble, Taisha</t>
  </si>
  <si>
    <t>10/23/1971</t>
  </si>
  <si>
    <t>Glassdoor</t>
  </si>
  <si>
    <t>Hernandez, Daniff</t>
  </si>
  <si>
    <t>Horton, Jayne</t>
  </si>
  <si>
    <t>2/21/1984</t>
  </si>
  <si>
    <t>3/30/2015</t>
  </si>
  <si>
    <t xml:space="preserve">Johnson, Noelle </t>
  </si>
  <si>
    <t>Murray, Thomas</t>
  </si>
  <si>
    <t>TX</t>
  </si>
  <si>
    <t>Pearson, Randall</t>
  </si>
  <si>
    <t>Petrowsky, Thelma</t>
  </si>
  <si>
    <t>9/16/1984</t>
  </si>
  <si>
    <t xml:space="preserve">Roby, Lori </t>
  </si>
  <si>
    <t>Rogers, Ivan</t>
  </si>
  <si>
    <t>8/26/1986</t>
  </si>
  <si>
    <t>Salter, Jason</t>
  </si>
  <si>
    <t>12/17/1987</t>
  </si>
  <si>
    <t>Vendor Referral</t>
  </si>
  <si>
    <t>Simard, Kramer</t>
  </si>
  <si>
    <t>Zhou, Julia</t>
  </si>
  <si>
    <t>2/24/1979</t>
  </si>
  <si>
    <t>Foss, Jason</t>
  </si>
  <si>
    <t>4/15/2011</t>
  </si>
  <si>
    <t>IT Director</t>
  </si>
  <si>
    <t>Jennifer Zamora</t>
  </si>
  <si>
    <t>Professional Society</t>
  </si>
  <si>
    <t>Roup,Simon</t>
  </si>
  <si>
    <t>1/20/2013</t>
  </si>
  <si>
    <t>IT Manager - DB</t>
  </si>
  <si>
    <t>Ruiz, Ricardo</t>
  </si>
  <si>
    <t>Monroe, Peter</t>
  </si>
  <si>
    <t>2/15/2012</t>
  </si>
  <si>
    <t>IT Manager - Infra</t>
  </si>
  <si>
    <t>Needs Improvement</t>
  </si>
  <si>
    <t>Dougall, Eric</t>
  </si>
  <si>
    <t>IT Manager - Support</t>
  </si>
  <si>
    <t>Exceeds</t>
  </si>
  <si>
    <t>Clayton, Rick</t>
  </si>
  <si>
    <t>IT Support</t>
  </si>
  <si>
    <t>Eric Dougall</t>
  </si>
  <si>
    <t>Galia, Lisa</t>
  </si>
  <si>
    <t>CT</t>
  </si>
  <si>
    <t xml:space="preserve">Lindsay, Leonara </t>
  </si>
  <si>
    <t>1/21/2011</t>
  </si>
  <si>
    <t xml:space="preserve">Soto, Julia </t>
  </si>
  <si>
    <t>Information Session</t>
  </si>
  <si>
    <t xml:space="preserve">Bacong, Alejandro </t>
  </si>
  <si>
    <t>Network Engineer</t>
  </si>
  <si>
    <t>Peter Monroe</t>
  </si>
  <si>
    <t>Cisco, Anthony</t>
  </si>
  <si>
    <t>11/24/1989</t>
  </si>
  <si>
    <t>Dolan, Linda</t>
  </si>
  <si>
    <t>7/18/1988</t>
  </si>
  <si>
    <t>Gonzalez, Maria</t>
  </si>
  <si>
    <t>4/16/1981</t>
  </si>
  <si>
    <t>Separated</t>
  </si>
  <si>
    <t>Merlos, Carlos</t>
  </si>
  <si>
    <t>6/18/1987</t>
  </si>
  <si>
    <t>Morway, Tanya</t>
  </si>
  <si>
    <t xml:space="preserve">Shepard, Anita </t>
  </si>
  <si>
    <t>4/14/1981</t>
  </si>
  <si>
    <t>9/30/2014</t>
  </si>
  <si>
    <t xml:space="preserve">Tredinnick, Neville </t>
  </si>
  <si>
    <t>Turpin, Jumil</t>
  </si>
  <si>
    <t>3/31/1969</t>
  </si>
  <si>
    <t xml:space="preserve">Ait Sidi, Karthikeyan   </t>
  </si>
  <si>
    <t>Sr. DBA</t>
  </si>
  <si>
    <t>Company Intranet - Partner</t>
  </si>
  <si>
    <t>External hire Costs</t>
  </si>
  <si>
    <t>Newspaper Ad Cost</t>
  </si>
  <si>
    <t>Agency Fee</t>
  </si>
  <si>
    <t>Total referral bonus</t>
  </si>
  <si>
    <t>Web job board fee</t>
  </si>
  <si>
    <t>External hire (cost per employee)</t>
  </si>
  <si>
    <t>Background check</t>
  </si>
  <si>
    <t>Medical check-up</t>
  </si>
  <si>
    <t>Travel cost</t>
  </si>
  <si>
    <t>Processing cost</t>
  </si>
  <si>
    <t>Internal hire cost</t>
  </si>
  <si>
    <t>IJP Ad Cost</t>
  </si>
  <si>
    <t>Internal hire (cost per employee)</t>
  </si>
  <si>
    <t>Calculate the Cost of Hire, Cost of External Hire and Cost of Internal Hire</t>
  </si>
  <si>
    <t>Cost of Each Hire</t>
  </si>
  <si>
    <t>Total Cost of External Hire</t>
  </si>
  <si>
    <t>Total Cost of Internal Hire</t>
  </si>
  <si>
    <t>Employment Method</t>
  </si>
  <si>
    <t>Row Labels</t>
  </si>
  <si>
    <t>Grand Total</t>
  </si>
  <si>
    <t>Count of Employee Number</t>
  </si>
  <si>
    <t>30-39</t>
  </si>
  <si>
    <t>Cadre</t>
  </si>
  <si>
    <t>HC</t>
  </si>
  <si>
    <t>Trainee</t>
  </si>
  <si>
    <t>26.56-36.56</t>
  </si>
  <si>
    <t>Mananagement</t>
  </si>
  <si>
    <t>Supervisor</t>
  </si>
  <si>
    <t>&lt;30</t>
  </si>
  <si>
    <t>40-49</t>
  </si>
  <si>
    <t>36.56-46.56</t>
  </si>
  <si>
    <t>46.56-56.56</t>
  </si>
  <si>
    <t>56.56-66.56</t>
  </si>
  <si>
    <t>External</t>
  </si>
  <si>
    <t xml:space="preserve"> </t>
  </si>
  <si>
    <t>Recommendations</t>
  </si>
  <si>
    <t>1. The company has a very fair gender distribution</t>
  </si>
  <si>
    <t>Insights</t>
  </si>
  <si>
    <t>2. The Department of database administrator has the most employees</t>
  </si>
  <si>
    <t>3. The  staff are very young and vibrant  personnels that fall between the ages of 30-45, this means they still have more active years to put into the organization.</t>
  </si>
  <si>
    <t>4. Their average payrate is between 26.56 and 46.56.</t>
  </si>
  <si>
    <t>5 . Majority of the employess fully meet expectections  during appraisal, this tells that the staff are performers</t>
  </si>
  <si>
    <t>6. Majority of recruitemnt is from external method</t>
  </si>
  <si>
    <t>7. Company Intranet method should be discontinued, no result achieved</t>
  </si>
  <si>
    <t>9. Trainees make up the most number of employees</t>
  </si>
  <si>
    <t>1. The company should continue a recruiting with fair gender distribution</t>
  </si>
  <si>
    <t>8. The Employee referral has the most number of staff who are performers, they also have a good number as managers and supervisors.</t>
  </si>
  <si>
    <t>(All)</t>
  </si>
  <si>
    <t>&gt;60</t>
  </si>
  <si>
    <t>16.56-26.56</t>
  </si>
  <si>
    <t>76.56-86.56</t>
  </si>
  <si>
    <t>2. The Glassdoor process shoud be discontinued, no result yielded</t>
  </si>
  <si>
    <t>3. The Employee Referral method should be encouraged, seeing that the recruited employees are performers who are in managerial or supervisor roles.</t>
  </si>
  <si>
    <t>4. To promote even better employee referral, the company should come up with an incentive to motivate their employees.</t>
  </si>
  <si>
    <t>5. However the employee referral system has a down side which could be nepotism  and also filling the organization with the same kind of people. But then the benefits outweighs the disadvantages. This is because the company saves on advertissement.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</si>
</sst>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4"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b/>
      <sz val="11"/>
      <name val="Calibri"/>
      <family val="2"/>
      <scheme val="minor"/>
    </font>
    <font>
      <sz val="11"/>
      <name val="Calibri"/>
      <family val="2"/>
      <scheme val="minor"/>
    </font>
    <font>
      <sz val="11"/>
      <color theme="1"/>
      <name val="Calibri"/>
      <family val="2"/>
    </font>
    <font>
      <sz val="14"/>
      <color theme="1"/>
      <name val="Calibri"/>
      <family val="2"/>
      <scheme val="minor"/>
    </font>
    <font>
      <sz val="16"/>
      <color theme="4" tint="-0.249977111117893"/>
      <name val="Calibri"/>
      <family val="2"/>
      <scheme val="minor"/>
    </font>
    <font>
      <sz val="16"/>
      <color theme="1"/>
      <name val="Calibri"/>
      <family val="2"/>
      <scheme val="minor"/>
    </font>
    <font>
      <b/>
      <sz val="20"/>
      <color theme="4" tint="-0.499984740745262"/>
      <name val="Calibri"/>
      <family val="2"/>
      <scheme val="minor"/>
    </font>
    <font>
      <sz val="11"/>
      <color theme="4" tint="-0.499984740745262"/>
      <name val="Calibri"/>
      <family val="2"/>
      <scheme val="minor"/>
    </font>
    <font>
      <b/>
      <sz val="16"/>
      <color theme="4" tint="-0.499984740745262"/>
      <name val="Calibri"/>
      <family val="2"/>
      <scheme val="minor"/>
    </font>
    <font>
      <sz val="16"/>
      <color theme="4" tint="-0.499984740745262"/>
      <name val="Calibri"/>
      <family val="2"/>
      <scheme val="minor"/>
    </font>
  </fonts>
  <fills count="3">
    <fill>
      <patternFill patternType="none"/>
    </fill>
    <fill>
      <patternFill patternType="gray125"/>
    </fill>
    <fill>
      <patternFill patternType="solid">
        <fgColor rgb="FFFFFF00"/>
        <bgColor indexed="64"/>
      </patternFill>
    </fill>
  </fills>
  <borders count="12">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theme="4" tint="0.39997558519241921"/>
      </top>
      <bottom style="thin">
        <color indexed="64"/>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2">
    <xf numFmtId="0" fontId="0" fillId="0" borderId="0"/>
    <xf numFmtId="43" fontId="1" fillId="0" borderId="0" applyFont="0" applyFill="0" applyBorder="0" applyAlignment="0" applyProtection="0"/>
  </cellStyleXfs>
  <cellXfs count="37">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3" fillId="0" borderId="6" xfId="0" applyFont="1" applyBorder="1"/>
    <xf numFmtId="0" fontId="0" fillId="0" borderId="7" xfId="0" applyBorder="1"/>
    <xf numFmtId="0" fontId="0" fillId="0" borderId="8" xfId="0" applyBorder="1"/>
    <xf numFmtId="3" fontId="0" fillId="0" borderId="2" xfId="0" applyNumberFormat="1" applyBorder="1"/>
    <xf numFmtId="0" fontId="2" fillId="0" borderId="6" xfId="0" applyFont="1" applyBorder="1"/>
    <xf numFmtId="0" fontId="2" fillId="0" borderId="1" xfId="0" applyFont="1" applyBorder="1"/>
    <xf numFmtId="43" fontId="0" fillId="2" borderId="2" xfId="0" applyNumberFormat="1" applyFill="1" applyBorder="1"/>
    <xf numFmtId="0" fontId="2" fillId="0" borderId="3" xfId="0" applyFont="1" applyBorder="1"/>
    <xf numFmtId="43" fontId="0" fillId="2" borderId="5" xfId="0" applyNumberFormat="1" applyFill="1" applyBorder="1"/>
    <xf numFmtId="43" fontId="0" fillId="0" borderId="0" xfId="1" applyFont="1"/>
    <xf numFmtId="43" fontId="0" fillId="0" borderId="0" xfId="0" applyNumberFormat="1"/>
    <xf numFmtId="0" fontId="0" fillId="0" borderId="11" xfId="0" applyBorder="1"/>
    <xf numFmtId="14" fontId="0" fillId="0" borderId="11" xfId="0" applyNumberFormat="1" applyBorder="1"/>
    <xf numFmtId="0" fontId="0" fillId="0" borderId="9" xfId="0" applyBorder="1"/>
    <xf numFmtId="14" fontId="0" fillId="0" borderId="9" xfId="0" applyNumberFormat="1" applyBorder="1"/>
    <xf numFmtId="0" fontId="0" fillId="0" borderId="10" xfId="0" applyBorder="1"/>
    <xf numFmtId="0" fontId="5" fillId="0" borderId="0" xfId="0" applyFont="1"/>
    <xf numFmtId="0" fontId="4" fillId="0" borderId="0" xfId="0" applyFont="1"/>
    <xf numFmtId="0" fontId="0" fillId="0" borderId="0" xfId="0" pivotButton="1"/>
    <xf numFmtId="0" fontId="0" fillId="0" borderId="0" xfId="0" applyAlignment="1">
      <alignment horizontal="left"/>
    </xf>
    <xf numFmtId="3" fontId="2" fillId="0" borderId="0" xfId="0" applyNumberFormat="1" applyFont="1"/>
    <xf numFmtId="43" fontId="0" fillId="2" borderId="0" xfId="0" applyNumberFormat="1" applyFill="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0" fillId="0" borderId="0" xfId="0" applyNumberFormat="1"/>
  </cellXfs>
  <cellStyles count="2">
    <cellStyle name="Comma" xfId="1" builtinId="3"/>
    <cellStyle name="Normal" xfId="0" builtinId="0"/>
  </cellStyles>
  <dxfs count="20">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numFmt numFmtId="0" formatCode="General"/>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numFmt numFmtId="19" formatCode="dd/mm/yyyy"/>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outline="0">
        <left style="thin">
          <color indexed="64"/>
        </left>
        <right style="thin">
          <color indexed="64"/>
        </right>
        <top style="thin">
          <color indexed="64"/>
        </top>
      </border>
    </dxf>
    <dxf>
      <font>
        <b/>
        <i val="0"/>
        <strike val="0"/>
        <condense val="0"/>
        <extend val="0"/>
        <outline val="0"/>
        <shadow val="0"/>
        <u val="none"/>
        <vertAlign val="baseline"/>
        <sz val="11"/>
        <color auto="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Project-final (version 1).xlsx]Gender!PivotTable1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Gender!$B$4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572-4A0D-88AF-187E88CB2DA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572-4A0D-88AF-187E88CB2DA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Gender!$A$5:$A$7</c:f>
              <c:strCache>
                <c:ptCount val="2"/>
                <c:pt idx="0">
                  <c:v>Female</c:v>
                </c:pt>
                <c:pt idx="1">
                  <c:v>Male</c:v>
                </c:pt>
              </c:strCache>
            </c:strRef>
          </c:cat>
          <c:val>
            <c:numRef>
              <c:f>Gender!$B$5:$B$7</c:f>
              <c:numCache>
                <c:formatCode>General</c:formatCode>
                <c:ptCount val="2"/>
                <c:pt idx="0">
                  <c:v>18</c:v>
                </c:pt>
                <c:pt idx="1">
                  <c:v>18</c:v>
                </c:pt>
              </c:numCache>
            </c:numRef>
          </c:val>
          <c:extLst>
            <c:ext xmlns:c16="http://schemas.microsoft.com/office/drawing/2014/chart" uri="{C3380CC4-5D6E-409C-BE32-E72D297353CC}">
              <c16:uniqueId val="{00000004-D572-4A0D-88AF-187E88CB2DA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Project-final (version 1).xlsx]Payrate!PivotTable1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Payrate!$B$4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Payrate!$A$5:$A$11</c:f>
              <c:strCache>
                <c:ptCount val="6"/>
                <c:pt idx="0">
                  <c:v>16.56-26.56</c:v>
                </c:pt>
                <c:pt idx="1">
                  <c:v>26.56-36.56</c:v>
                </c:pt>
                <c:pt idx="2">
                  <c:v>36.56-46.56</c:v>
                </c:pt>
                <c:pt idx="3">
                  <c:v>46.56-56.56</c:v>
                </c:pt>
                <c:pt idx="4">
                  <c:v>56.56-66.56</c:v>
                </c:pt>
                <c:pt idx="5">
                  <c:v>76.56-86.56</c:v>
                </c:pt>
              </c:strCache>
            </c:strRef>
          </c:cat>
          <c:val>
            <c:numRef>
              <c:f>Payrate!$B$5:$B$11</c:f>
              <c:numCache>
                <c:formatCode>General</c:formatCode>
                <c:ptCount val="6"/>
                <c:pt idx="0">
                  <c:v>3</c:v>
                </c:pt>
                <c:pt idx="1">
                  <c:v>10</c:v>
                </c:pt>
                <c:pt idx="2">
                  <c:v>13</c:v>
                </c:pt>
                <c:pt idx="3">
                  <c:v>4</c:v>
                </c:pt>
                <c:pt idx="4">
                  <c:v>5</c:v>
                </c:pt>
                <c:pt idx="5">
                  <c:v>1</c:v>
                </c:pt>
              </c:numCache>
            </c:numRef>
          </c:val>
          <c:extLst>
            <c:ext xmlns:c16="http://schemas.microsoft.com/office/drawing/2014/chart" uri="{C3380CC4-5D6E-409C-BE32-E72D297353CC}">
              <c16:uniqueId val="{00000000-C8ED-4430-B88A-73C77ECF2029}"/>
            </c:ext>
          </c:extLst>
        </c:ser>
        <c:dLbls>
          <c:showLegendKey val="0"/>
          <c:showVal val="0"/>
          <c:showCatName val="0"/>
          <c:showSerName val="0"/>
          <c:showPercent val="0"/>
          <c:showBubbleSize val="0"/>
        </c:dLbls>
        <c:gapWidth val="111"/>
        <c:overlap val="-27"/>
        <c:axId val="725839551"/>
        <c:axId val="725848287"/>
      </c:barChart>
      <c:catAx>
        <c:axId val="725839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25848287"/>
        <c:crosses val="autoZero"/>
        <c:auto val="1"/>
        <c:lblAlgn val="ctr"/>
        <c:lblOffset val="100"/>
        <c:noMultiLvlLbl val="0"/>
      </c:catAx>
      <c:valAx>
        <c:axId val="725848287"/>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25839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Project-final (version 1).xlsx]Performance!PivotTable2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Performance!$B$4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Performance!$A$5:$A$10</c:f>
              <c:strCache>
                <c:ptCount val="5"/>
                <c:pt idx="0">
                  <c:v>N/A- too early to review</c:v>
                </c:pt>
                <c:pt idx="1">
                  <c:v>90-day meets</c:v>
                </c:pt>
                <c:pt idx="2">
                  <c:v>Fully Meets</c:v>
                </c:pt>
                <c:pt idx="3">
                  <c:v>Exceeds</c:v>
                </c:pt>
                <c:pt idx="4">
                  <c:v>Exceptional</c:v>
                </c:pt>
              </c:strCache>
            </c:strRef>
          </c:cat>
          <c:val>
            <c:numRef>
              <c:f>Performance!$B$5:$B$10</c:f>
              <c:numCache>
                <c:formatCode>General</c:formatCode>
                <c:ptCount val="5"/>
                <c:pt idx="0">
                  <c:v>8</c:v>
                </c:pt>
                <c:pt idx="1">
                  <c:v>6</c:v>
                </c:pt>
                <c:pt idx="2">
                  <c:v>18</c:v>
                </c:pt>
                <c:pt idx="3">
                  <c:v>1</c:v>
                </c:pt>
                <c:pt idx="4">
                  <c:v>3</c:v>
                </c:pt>
              </c:numCache>
            </c:numRef>
          </c:val>
          <c:extLst>
            <c:ext xmlns:c16="http://schemas.microsoft.com/office/drawing/2014/chart" uri="{C3380CC4-5D6E-409C-BE32-E72D297353CC}">
              <c16:uniqueId val="{00000000-6002-4379-95B7-AE1582D08921}"/>
            </c:ext>
          </c:extLst>
        </c:ser>
        <c:dLbls>
          <c:showLegendKey val="0"/>
          <c:showVal val="0"/>
          <c:showCatName val="0"/>
          <c:showSerName val="0"/>
          <c:showPercent val="0"/>
          <c:showBubbleSize val="0"/>
        </c:dLbls>
        <c:gapWidth val="97"/>
        <c:overlap val="-27"/>
        <c:axId val="667799631"/>
        <c:axId val="667800463"/>
      </c:barChart>
      <c:catAx>
        <c:axId val="667799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67800463"/>
        <c:crosses val="autoZero"/>
        <c:auto val="1"/>
        <c:lblAlgn val="ctr"/>
        <c:lblOffset val="100"/>
        <c:noMultiLvlLbl val="0"/>
      </c:catAx>
      <c:valAx>
        <c:axId val="66780046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67799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Project-final (version 1).xlsx]Cadre!PivotTable4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Cadre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Cadre!$B$4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B16-4887-8F9D-20021FD39CB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736-4244-A4D7-B46CBA91F92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736-4244-A4D7-B46CBA91F927}"/>
              </c:ext>
            </c:extLst>
          </c:dPt>
          <c:cat>
            <c:strRef>
              <c:f>Cadre!$A$5:$A$8</c:f>
              <c:strCache>
                <c:ptCount val="3"/>
                <c:pt idx="0">
                  <c:v>Mananagement</c:v>
                </c:pt>
                <c:pt idx="1">
                  <c:v>Supervisor</c:v>
                </c:pt>
                <c:pt idx="2">
                  <c:v>Trainee</c:v>
                </c:pt>
              </c:strCache>
            </c:strRef>
          </c:cat>
          <c:val>
            <c:numRef>
              <c:f>Cadre!$B$5:$B$8</c:f>
              <c:numCache>
                <c:formatCode>General</c:formatCode>
                <c:ptCount val="3"/>
                <c:pt idx="0">
                  <c:v>6</c:v>
                </c:pt>
                <c:pt idx="1">
                  <c:v>17</c:v>
                </c:pt>
                <c:pt idx="2">
                  <c:v>13</c:v>
                </c:pt>
              </c:numCache>
            </c:numRef>
          </c:val>
          <c:extLst>
            <c:ext xmlns:c16="http://schemas.microsoft.com/office/drawing/2014/chart" uri="{C3380CC4-5D6E-409C-BE32-E72D297353CC}">
              <c16:uniqueId val="{00000000-6E09-456C-8829-7103946C9E9C}"/>
            </c:ext>
          </c:extLst>
        </c:ser>
        <c:dLbls>
          <c:showLegendKey val="0"/>
          <c:showVal val="0"/>
          <c:showCatName val="0"/>
          <c:showSerName val="0"/>
          <c:showPercent val="0"/>
          <c:showBubbleSize val="0"/>
          <c:showLeaderLines val="1"/>
        </c:dLbls>
        <c:firstSliceAng val="0"/>
        <c:holeSize val="4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Project-final (version 1).xlsx]Position!PivotTable2</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Position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Position!$B$4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Position!$A$5:$A$18</c:f>
              <c:strCache>
                <c:ptCount val="13"/>
                <c:pt idx="0">
                  <c:v>Accountant I</c:v>
                </c:pt>
                <c:pt idx="1">
                  <c:v>Administrative Assistant</c:v>
                </c:pt>
                <c:pt idx="2">
                  <c:v>CIO</c:v>
                </c:pt>
                <c:pt idx="3">
                  <c:v>Database Administrator</c:v>
                </c:pt>
                <c:pt idx="4">
                  <c:v>IT Director</c:v>
                </c:pt>
                <c:pt idx="5">
                  <c:v>IT Manager - DB</c:v>
                </c:pt>
                <c:pt idx="6">
                  <c:v>IT Manager - Support</c:v>
                </c:pt>
                <c:pt idx="7">
                  <c:v>IT Support</c:v>
                </c:pt>
                <c:pt idx="8">
                  <c:v>Network Engineer</c:v>
                </c:pt>
                <c:pt idx="9">
                  <c:v>President &amp; CEO</c:v>
                </c:pt>
                <c:pt idx="10">
                  <c:v>Shared Services Manager</c:v>
                </c:pt>
                <c:pt idx="11">
                  <c:v>Sr. Accountant</c:v>
                </c:pt>
                <c:pt idx="12">
                  <c:v>Sr. DBA</c:v>
                </c:pt>
              </c:strCache>
            </c:strRef>
          </c:cat>
          <c:val>
            <c:numRef>
              <c:f>Position!$B$5:$B$18</c:f>
              <c:numCache>
                <c:formatCode>General</c:formatCode>
                <c:ptCount val="13"/>
                <c:pt idx="0">
                  <c:v>2</c:v>
                </c:pt>
                <c:pt idx="1">
                  <c:v>2</c:v>
                </c:pt>
                <c:pt idx="2">
                  <c:v>1</c:v>
                </c:pt>
                <c:pt idx="3">
                  <c:v>12</c:v>
                </c:pt>
                <c:pt idx="4">
                  <c:v>1</c:v>
                </c:pt>
                <c:pt idx="5">
                  <c:v>1</c:v>
                </c:pt>
                <c:pt idx="6">
                  <c:v>1</c:v>
                </c:pt>
                <c:pt idx="7">
                  <c:v>3</c:v>
                </c:pt>
                <c:pt idx="8">
                  <c:v>9</c:v>
                </c:pt>
                <c:pt idx="9">
                  <c:v>1</c:v>
                </c:pt>
                <c:pt idx="10">
                  <c:v>1</c:v>
                </c:pt>
                <c:pt idx="11">
                  <c:v>1</c:v>
                </c:pt>
                <c:pt idx="12">
                  <c:v>1</c:v>
                </c:pt>
              </c:numCache>
            </c:numRef>
          </c:val>
          <c:extLst>
            <c:ext xmlns:c16="http://schemas.microsoft.com/office/drawing/2014/chart" uri="{C3380CC4-5D6E-409C-BE32-E72D297353CC}">
              <c16:uniqueId val="{00000000-C87C-494B-B7A0-0B4114A5CF08}"/>
            </c:ext>
          </c:extLst>
        </c:ser>
        <c:dLbls>
          <c:showLegendKey val="0"/>
          <c:showVal val="0"/>
          <c:showCatName val="0"/>
          <c:showSerName val="0"/>
          <c:showPercent val="0"/>
          <c:showBubbleSize val="0"/>
        </c:dLbls>
        <c:gapWidth val="182"/>
        <c:axId val="1940383648"/>
        <c:axId val="1940386048"/>
      </c:barChart>
      <c:catAx>
        <c:axId val="1940383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40386048"/>
        <c:crosses val="autoZero"/>
        <c:auto val="1"/>
        <c:lblAlgn val="ctr"/>
        <c:lblOffset val="100"/>
        <c:noMultiLvlLbl val="0"/>
      </c:catAx>
      <c:valAx>
        <c:axId val="194038604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940383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Project-final (version 1).xlsx]Age!PivotTable3</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prstDash val="dash"/>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prstDash val="dash"/>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prstDash val="dash"/>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2.0161290322580645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Age!$B$4</c:f>
              <c:strCache>
                <c:ptCount val="1"/>
                <c:pt idx="0">
                  <c:v>Total</c:v>
                </c:pt>
              </c:strCache>
            </c:strRef>
          </c:tx>
          <c:spPr>
            <a:ln w="28575" cap="rnd">
              <a:solidFill>
                <a:schemeClr val="accent1"/>
              </a:solidFill>
              <a:prstDash val="dash"/>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Age!$A$5:$A$9</c:f>
              <c:strCache>
                <c:ptCount val="4"/>
                <c:pt idx="0">
                  <c:v>&lt;30</c:v>
                </c:pt>
                <c:pt idx="1">
                  <c:v>30-39</c:v>
                </c:pt>
                <c:pt idx="2">
                  <c:v>40-49</c:v>
                </c:pt>
                <c:pt idx="3">
                  <c:v>&gt;60</c:v>
                </c:pt>
              </c:strCache>
            </c:strRef>
          </c:cat>
          <c:val>
            <c:numRef>
              <c:f>Age!$B$5:$B$9</c:f>
              <c:numCache>
                <c:formatCode>General</c:formatCode>
                <c:ptCount val="4"/>
                <c:pt idx="0">
                  <c:v>4</c:v>
                </c:pt>
                <c:pt idx="1">
                  <c:v>23</c:v>
                </c:pt>
                <c:pt idx="2">
                  <c:v>8</c:v>
                </c:pt>
                <c:pt idx="3">
                  <c:v>1</c:v>
                </c:pt>
              </c:numCache>
            </c:numRef>
          </c:val>
          <c:smooth val="0"/>
          <c:extLst>
            <c:ext xmlns:c16="http://schemas.microsoft.com/office/drawing/2014/chart" uri="{C3380CC4-5D6E-409C-BE32-E72D297353CC}">
              <c16:uniqueId val="{00000000-D7E2-42B8-A89F-453AB8CCFC68}"/>
            </c:ext>
          </c:extLst>
        </c:ser>
        <c:dLbls>
          <c:showLegendKey val="0"/>
          <c:showVal val="0"/>
          <c:showCatName val="0"/>
          <c:showSerName val="0"/>
          <c:showPercent val="0"/>
          <c:showBubbleSize val="0"/>
        </c:dLbls>
        <c:marker val="1"/>
        <c:smooth val="0"/>
        <c:axId val="638975055"/>
        <c:axId val="638981711"/>
      </c:lineChart>
      <c:catAx>
        <c:axId val="638975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38981711"/>
        <c:crosses val="autoZero"/>
        <c:auto val="1"/>
        <c:lblAlgn val="ctr"/>
        <c:lblOffset val="100"/>
        <c:noMultiLvlLbl val="0"/>
      </c:catAx>
      <c:valAx>
        <c:axId val="63898171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38975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Project-final (version 1).xlsx]Performance!PivotTable2</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Performance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Performance!$B$4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Performance!$A$5:$A$10</c:f>
              <c:strCache>
                <c:ptCount val="5"/>
                <c:pt idx="0">
                  <c:v>N/A- too early to review</c:v>
                </c:pt>
                <c:pt idx="1">
                  <c:v>90-day meets</c:v>
                </c:pt>
                <c:pt idx="2">
                  <c:v>Fully Meets</c:v>
                </c:pt>
                <c:pt idx="3">
                  <c:v>Exceeds</c:v>
                </c:pt>
                <c:pt idx="4">
                  <c:v>Exceptional</c:v>
                </c:pt>
              </c:strCache>
            </c:strRef>
          </c:cat>
          <c:val>
            <c:numRef>
              <c:f>Performance!$B$5:$B$10</c:f>
              <c:numCache>
                <c:formatCode>General</c:formatCode>
                <c:ptCount val="5"/>
                <c:pt idx="0">
                  <c:v>8</c:v>
                </c:pt>
                <c:pt idx="1">
                  <c:v>6</c:v>
                </c:pt>
                <c:pt idx="2">
                  <c:v>18</c:v>
                </c:pt>
                <c:pt idx="3">
                  <c:v>1</c:v>
                </c:pt>
                <c:pt idx="4">
                  <c:v>3</c:v>
                </c:pt>
              </c:numCache>
            </c:numRef>
          </c:val>
          <c:extLst>
            <c:ext xmlns:c16="http://schemas.microsoft.com/office/drawing/2014/chart" uri="{C3380CC4-5D6E-409C-BE32-E72D297353CC}">
              <c16:uniqueId val="{00000000-E305-4D9C-BA98-C6A4656F82B5}"/>
            </c:ext>
          </c:extLst>
        </c:ser>
        <c:dLbls>
          <c:showLegendKey val="0"/>
          <c:showVal val="0"/>
          <c:showCatName val="0"/>
          <c:showSerName val="0"/>
          <c:showPercent val="0"/>
          <c:showBubbleSize val="0"/>
        </c:dLbls>
        <c:gapWidth val="97"/>
        <c:overlap val="-27"/>
        <c:axId val="667799631"/>
        <c:axId val="667800463"/>
      </c:barChart>
      <c:catAx>
        <c:axId val="667799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67800463"/>
        <c:crosses val="autoZero"/>
        <c:auto val="1"/>
        <c:lblAlgn val="ctr"/>
        <c:lblOffset val="100"/>
        <c:noMultiLvlLbl val="0"/>
      </c:catAx>
      <c:valAx>
        <c:axId val="66780046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67799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Project-final (version 1).xlsx]Payrate!PivotTable1</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Payrate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Payrate!$B$4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Payrate!$A$5:$A$11</c:f>
              <c:strCache>
                <c:ptCount val="6"/>
                <c:pt idx="0">
                  <c:v>16.56-26.56</c:v>
                </c:pt>
                <c:pt idx="1">
                  <c:v>26.56-36.56</c:v>
                </c:pt>
                <c:pt idx="2">
                  <c:v>36.56-46.56</c:v>
                </c:pt>
                <c:pt idx="3">
                  <c:v>46.56-56.56</c:v>
                </c:pt>
                <c:pt idx="4">
                  <c:v>56.56-66.56</c:v>
                </c:pt>
                <c:pt idx="5">
                  <c:v>76.56-86.56</c:v>
                </c:pt>
              </c:strCache>
            </c:strRef>
          </c:cat>
          <c:val>
            <c:numRef>
              <c:f>Payrate!$B$5:$B$11</c:f>
              <c:numCache>
                <c:formatCode>General</c:formatCode>
                <c:ptCount val="6"/>
                <c:pt idx="0">
                  <c:v>3</c:v>
                </c:pt>
                <c:pt idx="1">
                  <c:v>10</c:v>
                </c:pt>
                <c:pt idx="2">
                  <c:v>13</c:v>
                </c:pt>
                <c:pt idx="3">
                  <c:v>4</c:v>
                </c:pt>
                <c:pt idx="4">
                  <c:v>5</c:v>
                </c:pt>
                <c:pt idx="5">
                  <c:v>1</c:v>
                </c:pt>
              </c:numCache>
            </c:numRef>
          </c:val>
          <c:extLst>
            <c:ext xmlns:c16="http://schemas.microsoft.com/office/drawing/2014/chart" uri="{C3380CC4-5D6E-409C-BE32-E72D297353CC}">
              <c16:uniqueId val="{00000000-B7CE-44BE-9D5A-B2E3AEFDEF6B}"/>
            </c:ext>
          </c:extLst>
        </c:ser>
        <c:dLbls>
          <c:showLegendKey val="0"/>
          <c:showVal val="0"/>
          <c:showCatName val="0"/>
          <c:showSerName val="0"/>
          <c:showPercent val="0"/>
          <c:showBubbleSize val="0"/>
        </c:dLbls>
        <c:gapWidth val="111"/>
        <c:overlap val="-27"/>
        <c:axId val="725839551"/>
        <c:axId val="725848287"/>
      </c:barChart>
      <c:catAx>
        <c:axId val="725839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25848287"/>
        <c:crosses val="autoZero"/>
        <c:auto val="1"/>
        <c:lblAlgn val="ctr"/>
        <c:lblOffset val="100"/>
        <c:noMultiLvlLbl val="0"/>
      </c:catAx>
      <c:valAx>
        <c:axId val="725848287"/>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25839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Project-final (version 1).xlsx]Cadre!PivotTable4</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Cadre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Cadre!$B$4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528-4C32-A527-78B1688DCBC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528-4C32-A527-78B1688DCBC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528-4C32-A527-78B1688DCBC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Cadre!$A$5:$A$8</c:f>
              <c:strCache>
                <c:ptCount val="3"/>
                <c:pt idx="0">
                  <c:v>Mananagement</c:v>
                </c:pt>
                <c:pt idx="1">
                  <c:v>Supervisor</c:v>
                </c:pt>
                <c:pt idx="2">
                  <c:v>Trainee</c:v>
                </c:pt>
              </c:strCache>
            </c:strRef>
          </c:cat>
          <c:val>
            <c:numRef>
              <c:f>Cadre!$B$5:$B$8</c:f>
              <c:numCache>
                <c:formatCode>General</c:formatCode>
                <c:ptCount val="3"/>
                <c:pt idx="0">
                  <c:v>6</c:v>
                </c:pt>
                <c:pt idx="1">
                  <c:v>17</c:v>
                </c:pt>
                <c:pt idx="2">
                  <c:v>13</c:v>
                </c:pt>
              </c:numCache>
            </c:numRef>
          </c:val>
          <c:extLst>
            <c:ext xmlns:c16="http://schemas.microsoft.com/office/drawing/2014/chart" uri="{C3380CC4-5D6E-409C-BE32-E72D297353CC}">
              <c16:uniqueId val="{00000006-B528-4C32-A527-78B1688DCBC2}"/>
            </c:ext>
          </c:extLst>
        </c:ser>
        <c:dLbls>
          <c:showLegendKey val="0"/>
          <c:showVal val="0"/>
          <c:showCatName val="0"/>
          <c:showSerName val="0"/>
          <c:showPercent val="0"/>
          <c:showBubbleSize val="0"/>
          <c:showLeaderLines val="1"/>
        </c:dLbls>
        <c:firstSliceAng val="0"/>
        <c:holeSize val="4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Project-final (version 1).xlsx]Gender!PivotTable1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Gender!$B$4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7AD-4A0F-99F3-0B79E5E83BE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7AD-4A0F-99F3-0B79E5E83BE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Gender!$A$5:$A$7</c:f>
              <c:strCache>
                <c:ptCount val="2"/>
                <c:pt idx="0">
                  <c:v>Female</c:v>
                </c:pt>
                <c:pt idx="1">
                  <c:v>Male</c:v>
                </c:pt>
              </c:strCache>
            </c:strRef>
          </c:cat>
          <c:val>
            <c:numRef>
              <c:f>Gender!$B$5:$B$7</c:f>
              <c:numCache>
                <c:formatCode>General</c:formatCode>
                <c:ptCount val="2"/>
                <c:pt idx="0">
                  <c:v>18</c:v>
                </c:pt>
                <c:pt idx="1">
                  <c:v>18</c:v>
                </c:pt>
              </c:numCache>
            </c:numRef>
          </c:val>
          <c:extLst>
            <c:ext xmlns:c16="http://schemas.microsoft.com/office/drawing/2014/chart" uri="{C3380CC4-5D6E-409C-BE32-E72D297353CC}">
              <c16:uniqueId val="{00000000-EA1B-4095-B42B-EC695F31580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Project-final (version 1).xlsx]Position!PivotTable2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Position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Position!$B$4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Position!$A$5:$A$18</c:f>
              <c:strCache>
                <c:ptCount val="13"/>
                <c:pt idx="0">
                  <c:v>Accountant I</c:v>
                </c:pt>
                <c:pt idx="1">
                  <c:v>Administrative Assistant</c:v>
                </c:pt>
                <c:pt idx="2">
                  <c:v>CIO</c:v>
                </c:pt>
                <c:pt idx="3">
                  <c:v>Database Administrator</c:v>
                </c:pt>
                <c:pt idx="4">
                  <c:v>IT Director</c:v>
                </c:pt>
                <c:pt idx="5">
                  <c:v>IT Manager - DB</c:v>
                </c:pt>
                <c:pt idx="6">
                  <c:v>IT Manager - Support</c:v>
                </c:pt>
                <c:pt idx="7">
                  <c:v>IT Support</c:v>
                </c:pt>
                <c:pt idx="8">
                  <c:v>Network Engineer</c:v>
                </c:pt>
                <c:pt idx="9">
                  <c:v>President &amp; CEO</c:v>
                </c:pt>
                <c:pt idx="10">
                  <c:v>Shared Services Manager</c:v>
                </c:pt>
                <c:pt idx="11">
                  <c:v>Sr. Accountant</c:v>
                </c:pt>
                <c:pt idx="12">
                  <c:v>Sr. DBA</c:v>
                </c:pt>
              </c:strCache>
            </c:strRef>
          </c:cat>
          <c:val>
            <c:numRef>
              <c:f>Position!$B$5:$B$18</c:f>
              <c:numCache>
                <c:formatCode>General</c:formatCode>
                <c:ptCount val="13"/>
                <c:pt idx="0">
                  <c:v>2</c:v>
                </c:pt>
                <c:pt idx="1">
                  <c:v>2</c:v>
                </c:pt>
                <c:pt idx="2">
                  <c:v>1</c:v>
                </c:pt>
                <c:pt idx="3">
                  <c:v>12</c:v>
                </c:pt>
                <c:pt idx="4">
                  <c:v>1</c:v>
                </c:pt>
                <c:pt idx="5">
                  <c:v>1</c:v>
                </c:pt>
                <c:pt idx="6">
                  <c:v>1</c:v>
                </c:pt>
                <c:pt idx="7">
                  <c:v>3</c:v>
                </c:pt>
                <c:pt idx="8">
                  <c:v>9</c:v>
                </c:pt>
                <c:pt idx="9">
                  <c:v>1</c:v>
                </c:pt>
                <c:pt idx="10">
                  <c:v>1</c:v>
                </c:pt>
                <c:pt idx="11">
                  <c:v>1</c:v>
                </c:pt>
                <c:pt idx="12">
                  <c:v>1</c:v>
                </c:pt>
              </c:numCache>
            </c:numRef>
          </c:val>
          <c:extLst>
            <c:ext xmlns:c16="http://schemas.microsoft.com/office/drawing/2014/chart" uri="{C3380CC4-5D6E-409C-BE32-E72D297353CC}">
              <c16:uniqueId val="{00000000-8F86-4919-90CC-25BC414B1C98}"/>
            </c:ext>
          </c:extLst>
        </c:ser>
        <c:dLbls>
          <c:showLegendKey val="0"/>
          <c:showVal val="0"/>
          <c:showCatName val="0"/>
          <c:showSerName val="0"/>
          <c:showPercent val="0"/>
          <c:showBubbleSize val="0"/>
        </c:dLbls>
        <c:gapWidth val="182"/>
        <c:axId val="1940383648"/>
        <c:axId val="1940386048"/>
      </c:barChart>
      <c:catAx>
        <c:axId val="1940383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40386048"/>
        <c:crosses val="autoZero"/>
        <c:auto val="1"/>
        <c:lblAlgn val="ctr"/>
        <c:lblOffset val="100"/>
        <c:noMultiLvlLbl val="0"/>
      </c:catAx>
      <c:valAx>
        <c:axId val="194038604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94038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Project-final (version 1).xlsx]Age!PivotTable3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prstDash val="dash"/>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Age!$B$4</c:f>
              <c:strCache>
                <c:ptCount val="1"/>
                <c:pt idx="0">
                  <c:v>Total</c:v>
                </c:pt>
              </c:strCache>
            </c:strRef>
          </c:tx>
          <c:spPr>
            <a:ln w="28575" cap="rnd">
              <a:solidFill>
                <a:schemeClr val="accent1"/>
              </a:solidFill>
              <a:prstDash val="dash"/>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Age!$A$5:$A$9</c:f>
              <c:strCache>
                <c:ptCount val="4"/>
                <c:pt idx="0">
                  <c:v>&lt;30</c:v>
                </c:pt>
                <c:pt idx="1">
                  <c:v>30-39</c:v>
                </c:pt>
                <c:pt idx="2">
                  <c:v>40-49</c:v>
                </c:pt>
                <c:pt idx="3">
                  <c:v>&gt;60</c:v>
                </c:pt>
              </c:strCache>
            </c:strRef>
          </c:cat>
          <c:val>
            <c:numRef>
              <c:f>Age!$B$5:$B$9</c:f>
              <c:numCache>
                <c:formatCode>General</c:formatCode>
                <c:ptCount val="4"/>
                <c:pt idx="0">
                  <c:v>4</c:v>
                </c:pt>
                <c:pt idx="1">
                  <c:v>23</c:v>
                </c:pt>
                <c:pt idx="2">
                  <c:v>8</c:v>
                </c:pt>
                <c:pt idx="3">
                  <c:v>1</c:v>
                </c:pt>
              </c:numCache>
            </c:numRef>
          </c:val>
          <c:smooth val="0"/>
          <c:extLst>
            <c:ext xmlns:c16="http://schemas.microsoft.com/office/drawing/2014/chart" uri="{C3380CC4-5D6E-409C-BE32-E72D297353CC}">
              <c16:uniqueId val="{00000000-A041-4677-B003-4B1535D65D95}"/>
            </c:ext>
          </c:extLst>
        </c:ser>
        <c:dLbls>
          <c:showLegendKey val="0"/>
          <c:showVal val="0"/>
          <c:showCatName val="0"/>
          <c:showSerName val="0"/>
          <c:showPercent val="0"/>
          <c:showBubbleSize val="0"/>
        </c:dLbls>
        <c:marker val="1"/>
        <c:smooth val="0"/>
        <c:axId val="638975055"/>
        <c:axId val="638981711"/>
      </c:lineChart>
      <c:catAx>
        <c:axId val="638975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38981711"/>
        <c:crosses val="autoZero"/>
        <c:auto val="1"/>
        <c:lblAlgn val="ctr"/>
        <c:lblOffset val="100"/>
        <c:noMultiLvlLbl val="0"/>
      </c:catAx>
      <c:valAx>
        <c:axId val="63898171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38975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07/relationships/hdphoto" Target="../media/hdphoto1.wdp"/><Relationship Id="rId3" Type="http://schemas.openxmlformats.org/officeDocument/2006/relationships/chart" Target="../charts/chart3.xml"/><Relationship Id="rId7"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388620</xdr:colOff>
      <xdr:row>5</xdr:row>
      <xdr:rowOff>144780</xdr:rowOff>
    </xdr:from>
    <xdr:to>
      <xdr:col>10</xdr:col>
      <xdr:colOff>0</xdr:colOff>
      <xdr:row>20</xdr:row>
      <xdr:rowOff>0</xdr:rowOff>
    </xdr:to>
    <xdr:graphicFrame macro="">
      <xdr:nvGraphicFramePr>
        <xdr:cNvPr id="2" name="Gender">
          <a:extLst>
            <a:ext uri="{FF2B5EF4-FFF2-40B4-BE49-F238E27FC236}">
              <a16:creationId xmlns:a16="http://schemas.microsoft.com/office/drawing/2014/main" id="{4CCD7FE2-47F6-4057-B765-494A7E3DCC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198120</xdr:colOff>
      <xdr:row>5</xdr:row>
      <xdr:rowOff>144000</xdr:rowOff>
    </xdr:from>
    <xdr:to>
      <xdr:col>15</xdr:col>
      <xdr:colOff>418920</xdr:colOff>
      <xdr:row>20</xdr:row>
      <xdr:rowOff>0</xdr:rowOff>
    </xdr:to>
    <xdr:graphicFrame macro="">
      <xdr:nvGraphicFramePr>
        <xdr:cNvPr id="3" name="Chart 2">
          <a:extLst>
            <a:ext uri="{FF2B5EF4-FFF2-40B4-BE49-F238E27FC236}">
              <a16:creationId xmlns:a16="http://schemas.microsoft.com/office/drawing/2014/main" id="{AE695DC6-9FFA-4268-9008-0C78E79D1F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525960</xdr:colOff>
      <xdr:row>5</xdr:row>
      <xdr:rowOff>144000</xdr:rowOff>
    </xdr:from>
    <xdr:to>
      <xdr:col>21</xdr:col>
      <xdr:colOff>137160</xdr:colOff>
      <xdr:row>20</xdr:row>
      <xdr:rowOff>0</xdr:rowOff>
    </xdr:to>
    <xdr:graphicFrame macro="">
      <xdr:nvGraphicFramePr>
        <xdr:cNvPr id="4" name="Chart 3">
          <a:extLst>
            <a:ext uri="{FF2B5EF4-FFF2-40B4-BE49-F238E27FC236}">
              <a16:creationId xmlns:a16="http://schemas.microsoft.com/office/drawing/2014/main" id="{A0DD9D62-64F3-4893-A736-CBF57B467A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129540</xdr:colOff>
      <xdr:row>20</xdr:row>
      <xdr:rowOff>76200</xdr:rowOff>
    </xdr:from>
    <xdr:to>
      <xdr:col>15</xdr:col>
      <xdr:colOff>350340</xdr:colOff>
      <xdr:row>34</xdr:row>
      <xdr:rowOff>115080</xdr:rowOff>
    </xdr:to>
    <xdr:graphicFrame macro="">
      <xdr:nvGraphicFramePr>
        <xdr:cNvPr id="6" name="Chart 5">
          <a:extLst>
            <a:ext uri="{FF2B5EF4-FFF2-40B4-BE49-F238E27FC236}">
              <a16:creationId xmlns:a16="http://schemas.microsoft.com/office/drawing/2014/main" id="{A0D57428-534D-4844-98FC-3D0EDE2F99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388800</xdr:colOff>
      <xdr:row>20</xdr:row>
      <xdr:rowOff>53340</xdr:rowOff>
    </xdr:from>
    <xdr:to>
      <xdr:col>10</xdr:col>
      <xdr:colOff>0</xdr:colOff>
      <xdr:row>34</xdr:row>
      <xdr:rowOff>92220</xdr:rowOff>
    </xdr:to>
    <xdr:graphicFrame macro="">
      <xdr:nvGraphicFramePr>
        <xdr:cNvPr id="7" name="Chart 6">
          <a:extLst>
            <a:ext uri="{FF2B5EF4-FFF2-40B4-BE49-F238E27FC236}">
              <a16:creationId xmlns:a16="http://schemas.microsoft.com/office/drawing/2014/main" id="{450871D3-A383-4CE6-8F45-76D6254373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388800</xdr:colOff>
      <xdr:row>20</xdr:row>
      <xdr:rowOff>15240</xdr:rowOff>
    </xdr:from>
    <xdr:to>
      <xdr:col>21</xdr:col>
      <xdr:colOff>0</xdr:colOff>
      <xdr:row>34</xdr:row>
      <xdr:rowOff>54120</xdr:rowOff>
    </xdr:to>
    <xdr:graphicFrame macro="">
      <xdr:nvGraphicFramePr>
        <xdr:cNvPr id="8" name="Chart 7">
          <a:extLst>
            <a:ext uri="{FF2B5EF4-FFF2-40B4-BE49-F238E27FC236}">
              <a16:creationId xmlns:a16="http://schemas.microsoft.com/office/drawing/2014/main" id="{B76350DB-929C-4DB6-B977-5F133880E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403860</xdr:colOff>
      <xdr:row>5</xdr:row>
      <xdr:rowOff>53340</xdr:rowOff>
    </xdr:from>
    <xdr:to>
      <xdr:col>4</xdr:col>
      <xdr:colOff>373380</xdr:colOff>
      <xdr:row>17</xdr:row>
      <xdr:rowOff>45719</xdr:rowOff>
    </xdr:to>
    <mc:AlternateContent xmlns:mc="http://schemas.openxmlformats.org/markup-compatibility/2006" xmlns:a14="http://schemas.microsoft.com/office/drawing/2010/main">
      <mc:Choice Requires="a14">
        <xdr:graphicFrame macro="">
          <xdr:nvGraphicFramePr>
            <xdr:cNvPr id="9" name="Employee Source 1">
              <a:extLst>
                <a:ext uri="{FF2B5EF4-FFF2-40B4-BE49-F238E27FC236}">
                  <a16:creationId xmlns:a16="http://schemas.microsoft.com/office/drawing/2014/main" id="{EBEAF614-05B6-47FA-8C60-03F245FE85DF}"/>
                </a:ext>
              </a:extLst>
            </xdr:cNvPr>
            <xdr:cNvGraphicFramePr/>
          </xdr:nvGraphicFramePr>
          <xdr:xfrm>
            <a:off x="0" y="0"/>
            <a:ext cx="0" cy="0"/>
          </xdr:xfrm>
          <a:graphic>
            <a:graphicData uri="http://schemas.microsoft.com/office/drawing/2010/slicer">
              <sle:slicer xmlns:sle="http://schemas.microsoft.com/office/drawing/2010/slicer" name="Employee Source 1"/>
            </a:graphicData>
          </a:graphic>
        </xdr:graphicFrame>
      </mc:Choice>
      <mc:Fallback xmlns="">
        <xdr:sp macro="" textlink="">
          <xdr:nvSpPr>
            <xdr:cNvPr id="0" name=""/>
            <xdr:cNvSpPr>
              <a:spLocks noTextEdit="1"/>
            </xdr:cNvSpPr>
          </xdr:nvSpPr>
          <xdr:spPr>
            <a:xfrm>
              <a:off x="403860" y="967740"/>
              <a:ext cx="2407920" cy="218693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396240</xdr:colOff>
      <xdr:row>17</xdr:row>
      <xdr:rowOff>114300</xdr:rowOff>
    </xdr:from>
    <xdr:to>
      <xdr:col>4</xdr:col>
      <xdr:colOff>358140</xdr:colOff>
      <xdr:row>20</xdr:row>
      <xdr:rowOff>175259</xdr:rowOff>
    </xdr:to>
    <mc:AlternateContent xmlns:mc="http://schemas.openxmlformats.org/markup-compatibility/2006" xmlns:a14="http://schemas.microsoft.com/office/drawing/2010/main">
      <mc:Choice Requires="a14">
        <xdr:graphicFrame macro="">
          <xdr:nvGraphicFramePr>
            <xdr:cNvPr id="10" name="Employment Method 1">
              <a:extLst>
                <a:ext uri="{FF2B5EF4-FFF2-40B4-BE49-F238E27FC236}">
                  <a16:creationId xmlns:a16="http://schemas.microsoft.com/office/drawing/2014/main" id="{BB922069-C3C9-4B03-83C5-87307FB4B3E8}"/>
                </a:ext>
              </a:extLst>
            </xdr:cNvPr>
            <xdr:cNvGraphicFramePr/>
          </xdr:nvGraphicFramePr>
          <xdr:xfrm>
            <a:off x="0" y="0"/>
            <a:ext cx="0" cy="0"/>
          </xdr:xfrm>
          <a:graphic>
            <a:graphicData uri="http://schemas.microsoft.com/office/drawing/2010/slicer">
              <sle:slicer xmlns:sle="http://schemas.microsoft.com/office/drawing/2010/slicer" name="Employment Method 1"/>
            </a:graphicData>
          </a:graphic>
        </xdr:graphicFrame>
      </mc:Choice>
      <mc:Fallback xmlns="">
        <xdr:sp macro="" textlink="">
          <xdr:nvSpPr>
            <xdr:cNvPr id="0" name=""/>
            <xdr:cNvSpPr>
              <a:spLocks noTextEdit="1"/>
            </xdr:cNvSpPr>
          </xdr:nvSpPr>
          <xdr:spPr>
            <a:xfrm>
              <a:off x="396240" y="3223260"/>
              <a:ext cx="2400300" cy="60959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83820</xdr:colOff>
      <xdr:row>27</xdr:row>
      <xdr:rowOff>91440</xdr:rowOff>
    </xdr:from>
    <xdr:to>
      <xdr:col>17</xdr:col>
      <xdr:colOff>502920</xdr:colOff>
      <xdr:row>28</xdr:row>
      <xdr:rowOff>137160</xdr:rowOff>
    </xdr:to>
    <xdr:sp macro="" textlink="Cadre!C8">
      <xdr:nvSpPr>
        <xdr:cNvPr id="5" name="TextBox 4">
          <a:extLst>
            <a:ext uri="{FF2B5EF4-FFF2-40B4-BE49-F238E27FC236}">
              <a16:creationId xmlns:a16="http://schemas.microsoft.com/office/drawing/2014/main" id="{47AB8FFC-D7D5-4AA8-8338-F36DE0D4BB7F}"/>
            </a:ext>
          </a:extLst>
        </xdr:cNvPr>
        <xdr:cNvSpPr txBox="1"/>
      </xdr:nvSpPr>
      <xdr:spPr>
        <a:xfrm>
          <a:off x="10447020" y="5029200"/>
          <a:ext cx="4191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45E899B-9DFF-476F-854F-742E5F2F11C0}" type="TxLink">
            <a:rPr lang="en-US" sz="1100" b="1" i="0" u="none" strike="noStrike">
              <a:solidFill>
                <a:srgbClr val="000000"/>
              </a:solidFill>
              <a:latin typeface="Calibri"/>
              <a:ea typeface="Calibri"/>
              <a:cs typeface="Calibri"/>
            </a:rPr>
            <a:pPr/>
            <a:t>36</a:t>
          </a:fld>
          <a:endParaRPr lang="en-NG" sz="1100" b="1"/>
        </a:p>
      </xdr:txBody>
    </xdr:sp>
    <xdr:clientData/>
  </xdr:twoCellAnchor>
  <xdr:twoCellAnchor>
    <xdr:from>
      <xdr:col>0</xdr:col>
      <xdr:colOff>304800</xdr:colOff>
      <xdr:row>21</xdr:row>
      <xdr:rowOff>99060</xdr:rowOff>
    </xdr:from>
    <xdr:to>
      <xdr:col>4</xdr:col>
      <xdr:colOff>304800</xdr:colOff>
      <xdr:row>34</xdr:row>
      <xdr:rowOff>0</xdr:rowOff>
    </xdr:to>
    <xdr:grpSp>
      <xdr:nvGrpSpPr>
        <xdr:cNvPr id="34" name="Group 33">
          <a:extLst>
            <a:ext uri="{FF2B5EF4-FFF2-40B4-BE49-F238E27FC236}">
              <a16:creationId xmlns:a16="http://schemas.microsoft.com/office/drawing/2014/main" id="{6295EEF5-2D0C-4861-87AB-02DE0041D8AA}"/>
            </a:ext>
          </a:extLst>
        </xdr:cNvPr>
        <xdr:cNvGrpSpPr/>
      </xdr:nvGrpSpPr>
      <xdr:grpSpPr>
        <a:xfrm>
          <a:off x="304800" y="3939540"/>
          <a:ext cx="2438400" cy="2278380"/>
          <a:chOff x="259080" y="4305300"/>
          <a:chExt cx="2446020" cy="2461260"/>
        </a:xfrm>
      </xdr:grpSpPr>
      <xdr:grpSp>
        <xdr:nvGrpSpPr>
          <xdr:cNvPr id="29" name="Group 28">
            <a:extLst>
              <a:ext uri="{FF2B5EF4-FFF2-40B4-BE49-F238E27FC236}">
                <a16:creationId xmlns:a16="http://schemas.microsoft.com/office/drawing/2014/main" id="{20EC515C-CBDF-4168-9F1C-1A44466B45AB}"/>
              </a:ext>
            </a:extLst>
          </xdr:cNvPr>
          <xdr:cNvGrpSpPr/>
        </xdr:nvGrpSpPr>
        <xdr:grpSpPr>
          <a:xfrm>
            <a:off x="259080" y="4305300"/>
            <a:ext cx="2446020" cy="335280"/>
            <a:chOff x="281940" y="4305300"/>
            <a:chExt cx="2446020" cy="335280"/>
          </a:xfrm>
        </xdr:grpSpPr>
        <xdr:sp macro="" textlink="">
          <xdr:nvSpPr>
            <xdr:cNvPr id="14" name="TextBox 13">
              <a:extLst>
                <a:ext uri="{FF2B5EF4-FFF2-40B4-BE49-F238E27FC236}">
                  <a16:creationId xmlns:a16="http://schemas.microsoft.com/office/drawing/2014/main" id="{46DC32D9-75BA-40F5-8B5A-EB3145CBCAE6}"/>
                </a:ext>
              </a:extLst>
            </xdr:cNvPr>
            <xdr:cNvSpPr txBox="1"/>
          </xdr:nvSpPr>
          <xdr:spPr>
            <a:xfrm>
              <a:off x="373380" y="4328160"/>
              <a:ext cx="22631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Financial Information</a:t>
              </a:r>
              <a:endParaRPr lang="en-NG" sz="1400" b="1"/>
            </a:p>
          </xdr:txBody>
        </xdr:sp>
        <xdr:sp macro="" textlink="">
          <xdr:nvSpPr>
            <xdr:cNvPr id="13" name="Rectangle: Rounded Corners 12">
              <a:extLst>
                <a:ext uri="{FF2B5EF4-FFF2-40B4-BE49-F238E27FC236}">
                  <a16:creationId xmlns:a16="http://schemas.microsoft.com/office/drawing/2014/main" id="{555FF888-25C0-466D-AA66-BFFF121345D7}"/>
                </a:ext>
              </a:extLst>
            </xdr:cNvPr>
            <xdr:cNvSpPr/>
          </xdr:nvSpPr>
          <xdr:spPr>
            <a:xfrm>
              <a:off x="281940" y="4305300"/>
              <a:ext cx="2446020" cy="33528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sp macro="" textlink="'Cost Information'!D28">
        <xdr:nvSpPr>
          <xdr:cNvPr id="16" name="Rectangle: Rounded Corners 15">
            <a:extLst>
              <a:ext uri="{FF2B5EF4-FFF2-40B4-BE49-F238E27FC236}">
                <a16:creationId xmlns:a16="http://schemas.microsoft.com/office/drawing/2014/main" id="{B0CA49D3-23FC-4818-AF84-FAEF5D9E1D50}"/>
              </a:ext>
            </a:extLst>
          </xdr:cNvPr>
          <xdr:cNvSpPr/>
        </xdr:nvSpPr>
        <xdr:spPr>
          <a:xfrm>
            <a:off x="259080" y="5013960"/>
            <a:ext cx="2446020" cy="335280"/>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i="0" u="none" strike="noStrike">
                <a:solidFill>
                  <a:schemeClr val="bg1"/>
                </a:solidFill>
                <a:latin typeface="Calibri"/>
                <a:ea typeface="Calibri"/>
                <a:cs typeface="Calibri"/>
              </a:rPr>
              <a:t>₦</a:t>
            </a:r>
            <a:fld id="{113B54EB-2D46-48A8-B462-C906F5618990}" type="TxLink">
              <a:rPr lang="en-US" sz="1200" b="1" i="0" u="none" strike="noStrike">
                <a:solidFill>
                  <a:schemeClr val="bg1"/>
                </a:solidFill>
                <a:latin typeface="Calibri"/>
                <a:ea typeface="Calibri"/>
                <a:cs typeface="Calibri"/>
              </a:rPr>
              <a:pPr algn="ctr"/>
              <a:t> 2,728,000.00 </a:t>
            </a:fld>
            <a:endParaRPr lang="en-NG" sz="1200" b="1">
              <a:solidFill>
                <a:schemeClr val="bg1"/>
              </a:solidFill>
            </a:endParaRPr>
          </a:p>
        </xdr:txBody>
      </xdr:sp>
      <xdr:sp macro="" textlink="'Cost Information'!D29">
        <xdr:nvSpPr>
          <xdr:cNvPr id="18" name="Rectangle: Rounded Corners 17">
            <a:extLst>
              <a:ext uri="{FF2B5EF4-FFF2-40B4-BE49-F238E27FC236}">
                <a16:creationId xmlns:a16="http://schemas.microsoft.com/office/drawing/2014/main" id="{18719234-6C79-4970-BADD-0461E335E212}"/>
              </a:ext>
            </a:extLst>
          </xdr:cNvPr>
          <xdr:cNvSpPr/>
        </xdr:nvSpPr>
        <xdr:spPr>
          <a:xfrm>
            <a:off x="259080" y="5722620"/>
            <a:ext cx="2446020" cy="335280"/>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i="0" u="none" strike="noStrike">
                <a:solidFill>
                  <a:schemeClr val="bg1"/>
                </a:solidFill>
                <a:latin typeface="Calibri"/>
                <a:ea typeface="Calibri"/>
                <a:cs typeface="Calibri"/>
              </a:rPr>
              <a:t>₦</a:t>
            </a:r>
            <a:fld id="{EF1DC336-A010-4A68-A2F9-1E8C37A26D7E}" type="TxLink">
              <a:rPr lang="en-US" sz="1200" b="1" i="0" u="none" strike="noStrike">
                <a:solidFill>
                  <a:schemeClr val="bg1"/>
                </a:solidFill>
                <a:latin typeface="Calibri"/>
                <a:ea typeface="Calibri"/>
                <a:cs typeface="Calibri"/>
              </a:rPr>
              <a:pPr algn="ctr"/>
              <a:t> 241,000.00 </a:t>
            </a:fld>
            <a:endParaRPr lang="en-NG" sz="1200" b="1">
              <a:solidFill>
                <a:schemeClr val="bg1"/>
              </a:solidFill>
            </a:endParaRPr>
          </a:p>
        </xdr:txBody>
      </xdr:sp>
      <xdr:sp macro="" textlink="'Cost Information'!D27">
        <xdr:nvSpPr>
          <xdr:cNvPr id="20" name="Rectangle: Rounded Corners 19">
            <a:extLst>
              <a:ext uri="{FF2B5EF4-FFF2-40B4-BE49-F238E27FC236}">
                <a16:creationId xmlns:a16="http://schemas.microsoft.com/office/drawing/2014/main" id="{A5D412C2-E217-4A61-AC8B-82DDC8BE259C}"/>
              </a:ext>
            </a:extLst>
          </xdr:cNvPr>
          <xdr:cNvSpPr/>
        </xdr:nvSpPr>
        <xdr:spPr>
          <a:xfrm>
            <a:off x="259080" y="6431280"/>
            <a:ext cx="2446020" cy="335280"/>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i="0" u="none" strike="noStrike">
                <a:solidFill>
                  <a:schemeClr val="bg1"/>
                </a:solidFill>
                <a:latin typeface="Calibri"/>
                <a:ea typeface="Calibri"/>
                <a:cs typeface="Calibri"/>
              </a:rPr>
              <a:t>₦</a:t>
            </a:r>
            <a:fld id="{2704BD3D-00BB-4D2A-8BCF-C8E9222D2DC7}" type="TxLink">
              <a:rPr lang="en-US" sz="1200" b="1" i="0" u="none" strike="noStrike">
                <a:solidFill>
                  <a:schemeClr val="bg1"/>
                </a:solidFill>
                <a:latin typeface="Calibri"/>
                <a:ea typeface="Calibri"/>
                <a:cs typeface="Calibri"/>
              </a:rPr>
              <a:pPr algn="ctr"/>
              <a:t> 67,477.27 </a:t>
            </a:fld>
            <a:endParaRPr lang="en-NG" sz="1200" b="1">
              <a:solidFill>
                <a:schemeClr val="bg1"/>
              </a:solidFill>
            </a:endParaRPr>
          </a:p>
        </xdr:txBody>
      </xdr:sp>
      <xdr:grpSp>
        <xdr:nvGrpSpPr>
          <xdr:cNvPr id="30" name="Group 29">
            <a:extLst>
              <a:ext uri="{FF2B5EF4-FFF2-40B4-BE49-F238E27FC236}">
                <a16:creationId xmlns:a16="http://schemas.microsoft.com/office/drawing/2014/main" id="{992024C4-8C0E-48FE-B580-20BA10A950AD}"/>
              </a:ext>
            </a:extLst>
          </xdr:cNvPr>
          <xdr:cNvGrpSpPr/>
        </xdr:nvGrpSpPr>
        <xdr:grpSpPr>
          <a:xfrm>
            <a:off x="259080" y="4659630"/>
            <a:ext cx="2446020" cy="335280"/>
            <a:chOff x="266700" y="4648200"/>
            <a:chExt cx="2446020" cy="335280"/>
          </a:xfrm>
        </xdr:grpSpPr>
        <xdr:sp macro="" textlink="">
          <xdr:nvSpPr>
            <xdr:cNvPr id="15" name="Rectangle: Rounded Corners 14">
              <a:extLst>
                <a:ext uri="{FF2B5EF4-FFF2-40B4-BE49-F238E27FC236}">
                  <a16:creationId xmlns:a16="http://schemas.microsoft.com/office/drawing/2014/main" id="{D2D201C2-C902-4FEC-82AD-04910EEB2007}"/>
                </a:ext>
              </a:extLst>
            </xdr:cNvPr>
            <xdr:cNvSpPr/>
          </xdr:nvSpPr>
          <xdr:spPr>
            <a:xfrm>
              <a:off x="266700" y="4648200"/>
              <a:ext cx="2446020" cy="33528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22" name="TextBox 21">
              <a:extLst>
                <a:ext uri="{FF2B5EF4-FFF2-40B4-BE49-F238E27FC236}">
                  <a16:creationId xmlns:a16="http://schemas.microsoft.com/office/drawing/2014/main" id="{004C53E5-BB46-4BFE-816D-41B23F018D9C}"/>
                </a:ext>
              </a:extLst>
            </xdr:cNvPr>
            <xdr:cNvSpPr txBox="1"/>
          </xdr:nvSpPr>
          <xdr:spPr>
            <a:xfrm>
              <a:off x="358140" y="4678680"/>
              <a:ext cx="22631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External</a:t>
              </a:r>
              <a:r>
                <a:rPr lang="en-US" sz="1400" b="1" baseline="0"/>
                <a:t> Method</a:t>
              </a:r>
              <a:endParaRPr lang="en-NG" sz="1400" b="1"/>
            </a:p>
          </xdr:txBody>
        </xdr:sp>
      </xdr:grpSp>
      <xdr:grpSp>
        <xdr:nvGrpSpPr>
          <xdr:cNvPr id="31" name="Group 30">
            <a:extLst>
              <a:ext uri="{FF2B5EF4-FFF2-40B4-BE49-F238E27FC236}">
                <a16:creationId xmlns:a16="http://schemas.microsoft.com/office/drawing/2014/main" id="{0CF47C8D-9813-43DA-B724-CBEA2E5550C3}"/>
              </a:ext>
            </a:extLst>
          </xdr:cNvPr>
          <xdr:cNvGrpSpPr/>
        </xdr:nvGrpSpPr>
        <xdr:grpSpPr>
          <a:xfrm>
            <a:off x="259080" y="5368290"/>
            <a:ext cx="2446020" cy="335280"/>
            <a:chOff x="251460" y="5372100"/>
            <a:chExt cx="2446020" cy="335280"/>
          </a:xfrm>
        </xdr:grpSpPr>
        <xdr:sp macro="" textlink="">
          <xdr:nvSpPr>
            <xdr:cNvPr id="17" name="Rectangle: Rounded Corners 16">
              <a:extLst>
                <a:ext uri="{FF2B5EF4-FFF2-40B4-BE49-F238E27FC236}">
                  <a16:creationId xmlns:a16="http://schemas.microsoft.com/office/drawing/2014/main" id="{731F900C-A420-4001-8557-E821714C8B0D}"/>
                </a:ext>
              </a:extLst>
            </xdr:cNvPr>
            <xdr:cNvSpPr/>
          </xdr:nvSpPr>
          <xdr:spPr>
            <a:xfrm>
              <a:off x="251460" y="5372100"/>
              <a:ext cx="2446020" cy="33528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24" name="TextBox 23">
              <a:extLst>
                <a:ext uri="{FF2B5EF4-FFF2-40B4-BE49-F238E27FC236}">
                  <a16:creationId xmlns:a16="http://schemas.microsoft.com/office/drawing/2014/main" id="{4CAD8164-5236-49A8-A6D1-23CDB9B6D181}"/>
                </a:ext>
              </a:extLst>
            </xdr:cNvPr>
            <xdr:cNvSpPr txBox="1"/>
          </xdr:nvSpPr>
          <xdr:spPr>
            <a:xfrm>
              <a:off x="342900" y="5402580"/>
              <a:ext cx="22631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Internal Method</a:t>
              </a:r>
              <a:endParaRPr lang="en-NG" sz="1400" b="1"/>
            </a:p>
          </xdr:txBody>
        </xdr:sp>
      </xdr:grpSp>
      <xdr:grpSp>
        <xdr:nvGrpSpPr>
          <xdr:cNvPr id="33" name="Group 32">
            <a:extLst>
              <a:ext uri="{FF2B5EF4-FFF2-40B4-BE49-F238E27FC236}">
                <a16:creationId xmlns:a16="http://schemas.microsoft.com/office/drawing/2014/main" id="{F23F3024-5B0F-4C6C-B8E5-F08415C4942D}"/>
              </a:ext>
            </a:extLst>
          </xdr:cNvPr>
          <xdr:cNvGrpSpPr/>
        </xdr:nvGrpSpPr>
        <xdr:grpSpPr>
          <a:xfrm>
            <a:off x="259080" y="6076950"/>
            <a:ext cx="2446020" cy="335280"/>
            <a:chOff x="259080" y="6076950"/>
            <a:chExt cx="2446020" cy="335280"/>
          </a:xfrm>
        </xdr:grpSpPr>
        <xdr:sp macro="" textlink="">
          <xdr:nvSpPr>
            <xdr:cNvPr id="19" name="Rectangle: Rounded Corners 18">
              <a:extLst>
                <a:ext uri="{FF2B5EF4-FFF2-40B4-BE49-F238E27FC236}">
                  <a16:creationId xmlns:a16="http://schemas.microsoft.com/office/drawing/2014/main" id="{8D174BED-2AA2-4EA3-B95E-58F930F8154C}"/>
                </a:ext>
              </a:extLst>
            </xdr:cNvPr>
            <xdr:cNvSpPr/>
          </xdr:nvSpPr>
          <xdr:spPr>
            <a:xfrm>
              <a:off x="259080" y="6076950"/>
              <a:ext cx="2446020" cy="33528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26" name="TextBox 25">
              <a:extLst>
                <a:ext uri="{FF2B5EF4-FFF2-40B4-BE49-F238E27FC236}">
                  <a16:creationId xmlns:a16="http://schemas.microsoft.com/office/drawing/2014/main" id="{FDC9E18E-22B4-4C46-84C6-7E33AB6E2522}"/>
                </a:ext>
              </a:extLst>
            </xdr:cNvPr>
            <xdr:cNvSpPr txBox="1"/>
          </xdr:nvSpPr>
          <xdr:spPr>
            <a:xfrm>
              <a:off x="350520" y="6096000"/>
              <a:ext cx="22631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Cost Per Hire</a:t>
              </a:r>
              <a:endParaRPr lang="en-NG" sz="1400" b="1"/>
            </a:p>
          </xdr:txBody>
        </xdr:sp>
      </xdr:grpSp>
    </xdr:grpSp>
    <xdr:clientData/>
  </xdr:twoCellAnchor>
  <xdr:twoCellAnchor>
    <xdr:from>
      <xdr:col>5</xdr:col>
      <xdr:colOff>0</xdr:colOff>
      <xdr:row>1</xdr:row>
      <xdr:rowOff>30480</xdr:rowOff>
    </xdr:from>
    <xdr:to>
      <xdr:col>21</xdr:col>
      <xdr:colOff>0</xdr:colOff>
      <xdr:row>6</xdr:row>
      <xdr:rowOff>67151</xdr:rowOff>
    </xdr:to>
    <xdr:grpSp>
      <xdr:nvGrpSpPr>
        <xdr:cNvPr id="45" name="Group 44">
          <a:extLst>
            <a:ext uri="{FF2B5EF4-FFF2-40B4-BE49-F238E27FC236}">
              <a16:creationId xmlns:a16="http://schemas.microsoft.com/office/drawing/2014/main" id="{640C913B-C7F1-4A03-94F1-8153FF4C5326}"/>
            </a:ext>
          </a:extLst>
        </xdr:cNvPr>
        <xdr:cNvGrpSpPr/>
      </xdr:nvGrpSpPr>
      <xdr:grpSpPr>
        <a:xfrm>
          <a:off x="3048000" y="213360"/>
          <a:ext cx="9753600" cy="951071"/>
          <a:chOff x="3048000" y="213360"/>
          <a:chExt cx="9753600" cy="951071"/>
        </a:xfrm>
      </xdr:grpSpPr>
      <xdr:grpSp>
        <xdr:nvGrpSpPr>
          <xdr:cNvPr id="39" name="Group 38">
            <a:extLst>
              <a:ext uri="{FF2B5EF4-FFF2-40B4-BE49-F238E27FC236}">
                <a16:creationId xmlns:a16="http://schemas.microsoft.com/office/drawing/2014/main" id="{A14BB786-1296-4464-844F-2D4BCD0A527A}"/>
              </a:ext>
            </a:extLst>
          </xdr:cNvPr>
          <xdr:cNvGrpSpPr/>
        </xdr:nvGrpSpPr>
        <xdr:grpSpPr>
          <a:xfrm>
            <a:off x="3048000" y="304800"/>
            <a:ext cx="9753600" cy="731520"/>
            <a:chOff x="3048000" y="182880"/>
            <a:chExt cx="9753600" cy="731520"/>
          </a:xfrm>
        </xdr:grpSpPr>
        <xdr:sp macro="" textlink="">
          <xdr:nvSpPr>
            <xdr:cNvPr id="37" name="Rectangle: Rounded Corners 36">
              <a:extLst>
                <a:ext uri="{FF2B5EF4-FFF2-40B4-BE49-F238E27FC236}">
                  <a16:creationId xmlns:a16="http://schemas.microsoft.com/office/drawing/2014/main" id="{8F149DE2-77A7-438D-8983-6A23B2B7398D}"/>
                </a:ext>
              </a:extLst>
            </xdr:cNvPr>
            <xdr:cNvSpPr/>
          </xdr:nvSpPr>
          <xdr:spPr>
            <a:xfrm>
              <a:off x="3048000" y="182880"/>
              <a:ext cx="9753600" cy="731520"/>
            </a:xfrm>
            <a:prstGeom prst="roundRect">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38" name="TextBox 37">
              <a:extLst>
                <a:ext uri="{FF2B5EF4-FFF2-40B4-BE49-F238E27FC236}">
                  <a16:creationId xmlns:a16="http://schemas.microsoft.com/office/drawing/2014/main" id="{951C6D39-6B12-4462-B08B-BFF33EB820DB}"/>
                </a:ext>
              </a:extLst>
            </xdr:cNvPr>
            <xdr:cNvSpPr txBox="1"/>
          </xdr:nvSpPr>
          <xdr:spPr>
            <a:xfrm>
              <a:off x="3962400" y="198120"/>
              <a:ext cx="7924800" cy="716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400" b="1">
                  <a:ln>
                    <a:noFill/>
                  </a:ln>
                  <a:solidFill>
                    <a:sysClr val="windowText" lastClr="000000"/>
                  </a:solidFill>
                </a:rPr>
                <a:t>RECRUITMENT DASHBOARD</a:t>
              </a:r>
              <a:endParaRPr lang="en-NG" sz="4400" b="1">
                <a:ln>
                  <a:noFill/>
                </a:ln>
                <a:solidFill>
                  <a:sysClr val="windowText" lastClr="000000"/>
                </a:solidFill>
              </a:endParaRPr>
            </a:p>
          </xdr:txBody>
        </xdr:sp>
      </xdr:grpSp>
      <xdr:pic>
        <xdr:nvPicPr>
          <xdr:cNvPr id="43" name="Picture 42">
            <a:extLst>
              <a:ext uri="{FF2B5EF4-FFF2-40B4-BE49-F238E27FC236}">
                <a16:creationId xmlns:a16="http://schemas.microsoft.com/office/drawing/2014/main" id="{4F1834F6-048D-4B65-A4A5-5534F5C8CA57}"/>
              </a:ext>
            </a:extLst>
          </xdr:cNvPr>
          <xdr:cNvPicPr>
            <a:picLocks noChangeAspect="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backgroundRemoval t="9728" b="89883" l="8114" r="89912">
                        <a14:foregroundMark x1="22588" y1="23735" x2="11184" y2="64981"/>
                        <a14:foregroundMark x1="11184" y1="64981" x2="42105" y2="73541"/>
                        <a14:foregroundMark x1="42105" y1="73541" x2="73904" y2="67704"/>
                        <a14:foregroundMark x1="73904" y1="67704" x2="89035" y2="29572"/>
                        <a14:foregroundMark x1="89035" y1="29572" x2="15570" y2="28016"/>
                        <a14:foregroundMark x1="43421" y1="50584" x2="71053" y2="57977"/>
                        <a14:foregroundMark x1="71053" y1="57977" x2="42982" y2="41245"/>
                        <a14:foregroundMark x1="42982" y1="41245" x2="68640" y2="34241"/>
                        <a14:foregroundMark x1="68640" y1="34241" x2="48684" y2="67704"/>
                        <a14:foregroundMark x1="48684" y1="67704" x2="72149" y2="47860"/>
                        <a14:foregroundMark x1="72149" y1="47860" x2="78289" y2="56420"/>
                        <a14:foregroundMark x1="70395" y1="42023" x2="70395" y2="42023"/>
                        <a14:foregroundMark x1="73465" y1="46304" x2="84868" y2="42802"/>
                        <a14:foregroundMark x1="71930" y1="45525" x2="71930" y2="45525"/>
                        <a14:foregroundMark x1="71930" y1="45525" x2="74342" y2="31518"/>
                        <a14:foregroundMark x1="80263" y1="38521" x2="80263" y2="38521"/>
                        <a14:foregroundMark x1="64693" y1="47860" x2="64693" y2="47860"/>
                        <a14:foregroundMark x1="68202" y1="46304" x2="68202" y2="46304"/>
                        <a14:foregroundMark x1="53509" y1="45136" x2="53509" y2="45136"/>
                        <a14:foregroundMark x1="47368" y1="57198" x2="47368" y2="57198"/>
                        <a14:foregroundMark x1="38596" y1="67315" x2="38596" y2="67315"/>
                        <a14:foregroundMark x1="38596" y1="67315" x2="38596" y2="67315"/>
                        <a14:foregroundMark x1="50658" y1="53696" x2="50658" y2="53696"/>
                        <a14:foregroundMark x1="50658" y1="53696" x2="50658" y2="53696"/>
                        <a14:foregroundMark x1="42105" y1="63035" x2="42105" y2="63035"/>
                        <a14:foregroundMark x1="35307" y1="54475" x2="61404" y2="45136"/>
                        <a14:foregroundMark x1="61404" y1="45136" x2="76316" y2="48638"/>
                        <a14:foregroundMark x1="39035" y1="65759" x2="39035" y2="65759"/>
                        <a14:foregroundMark x1="48246" y1="61479" x2="46711" y2="35019"/>
                        <a14:foregroundMark x1="35746" y1="40856" x2="37061" y2="32296"/>
                        <a14:foregroundMark x1="38158" y1="41245" x2="38158" y2="41245"/>
                        <a14:foregroundMark x1="46272" y1="40856" x2="46272" y2="40856"/>
                        <a14:foregroundMark x1="46711" y1="49416" x2="46711" y2="49416"/>
                        <a14:foregroundMark x1="58553" y1="39300" x2="58553" y2="39300"/>
                        <a14:foregroundMark x1="59430" y1="42802" x2="59430" y2="42802"/>
                        <a14:foregroundMark x1="41886" y1="60700" x2="41886" y2="60700"/>
                        <a14:foregroundMark x1="60965" y1="38521" x2="60965" y2="38521"/>
                        <a14:foregroundMark x1="60307" y1="42023" x2="60307" y2="42023"/>
                        <a14:foregroundMark x1="60965" y1="40856" x2="60965" y2="40856"/>
                        <a14:foregroundMark x1="58991" y1="41245" x2="71491" y2="31518"/>
                        <a14:foregroundMark x1="47807" y1="63424" x2="44518" y2="71984"/>
                        <a14:foregroundMark x1="85526" y1="54864" x2="73904" y2="71595"/>
                        <a14:foregroundMark x1="85526" y1="42023" x2="79167" y2="59922"/>
                        <a14:foregroundMark x1="87500" y1="36965" x2="83114" y2="58755"/>
                        <a14:foregroundMark x1="87939" y1="51362" x2="87939" y2="51362"/>
                        <a14:foregroundMark x1="89693" y1="37743" x2="88816" y2="67315"/>
                        <a14:foregroundMark x1="65132" y1="73541" x2="88816" y2="66537"/>
                        <a14:foregroundMark x1="13596" y1="35019" x2="13596" y2="35019"/>
                        <a14:foregroundMark x1="17325" y1="28405" x2="20833" y2="41245"/>
                        <a14:foregroundMark x1="17982" y1="29183" x2="14035" y2="60700"/>
                        <a14:foregroundMark x1="17325" y1="31518" x2="8114" y2="61479"/>
                        <a14:foregroundMark x1="16447" y1="31518" x2="12939" y2="50195"/>
                        <a14:foregroundMark x1="14035" y1="35019" x2="14035" y2="81323"/>
                        <a14:foregroundMark x1="14035" y1="81323" x2="15351" y2="34241"/>
                        <a14:foregroundMark x1="15351" y1="34241" x2="26096" y2="25681"/>
                        <a14:foregroundMark x1="13596" y1="82879" x2="28947" y2="79377"/>
                      </a14:backgroundRemoval>
                    </a14:imgEffect>
                  </a14:imgLayer>
                </a14:imgProps>
              </a:ext>
              <a:ext uri="{28A0092B-C50C-407E-A947-70E740481C1C}">
                <a14:useLocalDpi xmlns:a14="http://schemas.microsoft.com/office/drawing/2010/main" val="0"/>
              </a:ext>
            </a:extLst>
          </a:blip>
          <a:stretch>
            <a:fillRect/>
          </a:stretch>
        </xdr:blipFill>
        <xdr:spPr>
          <a:xfrm>
            <a:off x="11110808" y="213360"/>
            <a:ext cx="1690792" cy="951071"/>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571500</xdr:colOff>
      <xdr:row>6</xdr:row>
      <xdr:rowOff>60960</xdr:rowOff>
    </xdr:from>
    <xdr:to>
      <xdr:col>8</xdr:col>
      <xdr:colOff>441960</xdr:colOff>
      <xdr:row>21</xdr:row>
      <xdr:rowOff>49530</xdr:rowOff>
    </xdr:to>
    <xdr:graphicFrame macro="">
      <xdr:nvGraphicFramePr>
        <xdr:cNvPr id="2" name="Gender">
          <a:extLst>
            <a:ext uri="{FF2B5EF4-FFF2-40B4-BE49-F238E27FC236}">
              <a16:creationId xmlns:a16="http://schemas.microsoft.com/office/drawing/2014/main" id="{1F55757D-3A15-724B-E76D-EC48D3C6CB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7620</xdr:colOff>
      <xdr:row>6</xdr:row>
      <xdr:rowOff>19050</xdr:rowOff>
    </xdr:from>
    <xdr:to>
      <xdr:col>10</xdr:col>
      <xdr:colOff>312420</xdr:colOff>
      <xdr:row>26</xdr:row>
      <xdr:rowOff>7620</xdr:rowOff>
    </xdr:to>
    <xdr:graphicFrame macro="">
      <xdr:nvGraphicFramePr>
        <xdr:cNvPr id="2" name="Chart 1">
          <a:extLst>
            <a:ext uri="{FF2B5EF4-FFF2-40B4-BE49-F238E27FC236}">
              <a16:creationId xmlns:a16="http://schemas.microsoft.com/office/drawing/2014/main" id="{7F54E7E9-6A44-CCC0-3E40-911BE085F2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83820</xdr:colOff>
      <xdr:row>5</xdr:row>
      <xdr:rowOff>175260</xdr:rowOff>
    </xdr:from>
    <xdr:to>
      <xdr:col>10</xdr:col>
      <xdr:colOff>388620</xdr:colOff>
      <xdr:row>20</xdr:row>
      <xdr:rowOff>175260</xdr:rowOff>
    </xdr:to>
    <xdr:graphicFrame macro="">
      <xdr:nvGraphicFramePr>
        <xdr:cNvPr id="4" name="Chart 3">
          <a:extLst>
            <a:ext uri="{FF2B5EF4-FFF2-40B4-BE49-F238E27FC236}">
              <a16:creationId xmlns:a16="http://schemas.microsoft.com/office/drawing/2014/main" id="{56E36103-6C1F-4991-9481-A11A207121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220980</xdr:colOff>
      <xdr:row>5</xdr:row>
      <xdr:rowOff>175260</xdr:rowOff>
    </xdr:from>
    <xdr:to>
      <xdr:col>10</xdr:col>
      <xdr:colOff>525780</xdr:colOff>
      <xdr:row>20</xdr:row>
      <xdr:rowOff>175260</xdr:rowOff>
    </xdr:to>
    <xdr:graphicFrame macro="">
      <xdr:nvGraphicFramePr>
        <xdr:cNvPr id="2" name="Chart 1">
          <a:extLst>
            <a:ext uri="{FF2B5EF4-FFF2-40B4-BE49-F238E27FC236}">
              <a16:creationId xmlns:a16="http://schemas.microsoft.com/office/drawing/2014/main" id="{33D03303-B3D9-4C32-BF4C-1E6025B79E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38100</xdr:colOff>
      <xdr:row>5</xdr:row>
      <xdr:rowOff>175260</xdr:rowOff>
    </xdr:from>
    <xdr:to>
      <xdr:col>10</xdr:col>
      <xdr:colOff>342900</xdr:colOff>
      <xdr:row>20</xdr:row>
      <xdr:rowOff>175260</xdr:rowOff>
    </xdr:to>
    <xdr:graphicFrame macro="">
      <xdr:nvGraphicFramePr>
        <xdr:cNvPr id="2" name="Chart 1">
          <a:extLst>
            <a:ext uri="{FF2B5EF4-FFF2-40B4-BE49-F238E27FC236}">
              <a16:creationId xmlns:a16="http://schemas.microsoft.com/office/drawing/2014/main" id="{7031B045-721B-4030-B752-A05E10B1AE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129540</xdr:colOff>
      <xdr:row>12</xdr:row>
      <xdr:rowOff>121920</xdr:rowOff>
    </xdr:from>
    <xdr:to>
      <xdr:col>11</xdr:col>
      <xdr:colOff>434340</xdr:colOff>
      <xdr:row>27</xdr:row>
      <xdr:rowOff>121920</xdr:rowOff>
    </xdr:to>
    <xdr:graphicFrame macro="">
      <xdr:nvGraphicFramePr>
        <xdr:cNvPr id="2" name="Chart 1">
          <a:extLst>
            <a:ext uri="{FF2B5EF4-FFF2-40B4-BE49-F238E27FC236}">
              <a16:creationId xmlns:a16="http://schemas.microsoft.com/office/drawing/2014/main" id="{351B1472-3B3B-46F3-9ED8-7C19654CA3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373380</xdr:colOff>
      <xdr:row>2</xdr:row>
      <xdr:rowOff>106680</xdr:rowOff>
    </xdr:from>
    <xdr:to>
      <xdr:col>16</xdr:col>
      <xdr:colOff>0</xdr:colOff>
      <xdr:row>14</xdr:row>
      <xdr:rowOff>99059</xdr:rowOff>
    </xdr:to>
    <mc:AlternateContent xmlns:mc="http://schemas.openxmlformats.org/markup-compatibility/2006" xmlns:a14="http://schemas.microsoft.com/office/drawing/2010/main">
      <mc:Choice Requires="a14">
        <xdr:graphicFrame macro="">
          <xdr:nvGraphicFramePr>
            <xdr:cNvPr id="3" name="Employee Source">
              <a:extLst>
                <a:ext uri="{FF2B5EF4-FFF2-40B4-BE49-F238E27FC236}">
                  <a16:creationId xmlns:a16="http://schemas.microsoft.com/office/drawing/2014/main" id="{A267D1D0-B0E2-487D-BE5D-0196BB427BDD}"/>
                </a:ext>
              </a:extLst>
            </xdr:cNvPr>
            <xdr:cNvGraphicFramePr/>
          </xdr:nvGraphicFramePr>
          <xdr:xfrm>
            <a:off x="0" y="0"/>
            <a:ext cx="0" cy="0"/>
          </xdr:xfrm>
          <a:graphic>
            <a:graphicData uri="http://schemas.microsoft.com/office/drawing/2010/slicer">
              <sle:slicer xmlns:sle="http://schemas.microsoft.com/office/drawing/2010/slicer" name="Employee Source"/>
            </a:graphicData>
          </a:graphic>
        </xdr:graphicFrame>
      </mc:Choice>
      <mc:Fallback xmlns="">
        <xdr:sp macro="" textlink="">
          <xdr:nvSpPr>
            <xdr:cNvPr id="0" name=""/>
            <xdr:cNvSpPr>
              <a:spLocks noTextEdit="1"/>
            </xdr:cNvSpPr>
          </xdr:nvSpPr>
          <xdr:spPr>
            <a:xfrm>
              <a:off x="8473440" y="472440"/>
              <a:ext cx="2674620" cy="218693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83820</xdr:colOff>
      <xdr:row>15</xdr:row>
      <xdr:rowOff>45721</xdr:rowOff>
    </xdr:from>
    <xdr:to>
      <xdr:col>15</xdr:col>
      <xdr:colOff>518160</xdr:colOff>
      <xdr:row>18</xdr:row>
      <xdr:rowOff>106680</xdr:rowOff>
    </xdr:to>
    <mc:AlternateContent xmlns:mc="http://schemas.openxmlformats.org/markup-compatibility/2006" xmlns:a14="http://schemas.microsoft.com/office/drawing/2010/main">
      <mc:Choice Requires="a14">
        <xdr:graphicFrame macro="">
          <xdr:nvGraphicFramePr>
            <xdr:cNvPr id="4" name="Employment Method">
              <a:extLst>
                <a:ext uri="{FF2B5EF4-FFF2-40B4-BE49-F238E27FC236}">
                  <a16:creationId xmlns:a16="http://schemas.microsoft.com/office/drawing/2014/main" id="{3658A5A9-7389-4456-A8DF-AAE18A1F3FCA}"/>
                </a:ext>
              </a:extLst>
            </xdr:cNvPr>
            <xdr:cNvGraphicFramePr/>
          </xdr:nvGraphicFramePr>
          <xdr:xfrm>
            <a:off x="0" y="0"/>
            <a:ext cx="0" cy="0"/>
          </xdr:xfrm>
          <a:graphic>
            <a:graphicData uri="http://schemas.microsoft.com/office/drawing/2010/slicer">
              <sle:slicer xmlns:sle="http://schemas.microsoft.com/office/drawing/2010/slicer" name="Employment Method"/>
            </a:graphicData>
          </a:graphic>
        </xdr:graphicFrame>
      </mc:Choice>
      <mc:Fallback xmlns="">
        <xdr:sp macro="" textlink="">
          <xdr:nvSpPr>
            <xdr:cNvPr id="0" name=""/>
            <xdr:cNvSpPr>
              <a:spLocks noTextEdit="1"/>
            </xdr:cNvSpPr>
          </xdr:nvSpPr>
          <xdr:spPr>
            <a:xfrm>
              <a:off x="8793480" y="2788921"/>
              <a:ext cx="2263140" cy="60959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ZZ003B804/Downloads/10Alytics/HR%20Analytics%20-%20Assess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shboard"/>
      <sheetName val="Pay Rate"/>
      <sheetName val="Age"/>
      <sheetName val="HC"/>
      <sheetName val="Performance"/>
      <sheetName val="HR Metrics"/>
      <sheetName val="Raw"/>
      <sheetName val="Cost Information"/>
      <sheetName val="Problem Statement"/>
      <sheetName val="Staffing"/>
      <sheetName val="9 box T.G."/>
      <sheetName val="L&amp;D"/>
      <sheetName val="Recruitment Tracker"/>
      <sheetName val="Headcount"/>
      <sheetName val="HR Analytics - Assess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7">
          <cell r="F7" t="str">
            <v>APPL 3</v>
          </cell>
        </row>
        <row r="9">
          <cell r="F9">
            <v>43666</v>
          </cell>
        </row>
      </sheetData>
      <sheetData sheetId="13" refreshError="1"/>
      <sheetData sheetId="14"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 SULE" refreshedDate="45149.060590624998" createdVersion="8" refreshedVersion="7" minRefreshableVersion="3" recordCount="44" xr:uid="{D9090E0B-7D3C-43B8-8808-E5127433FD7F}">
  <cacheSource type="worksheet">
    <worksheetSource name="Table1"/>
  </cacheSource>
  <cacheFields count="18">
    <cacheField name="Employee Name" numFmtId="0">
      <sharedItems/>
    </cacheField>
    <cacheField name="Employee Number" numFmtId="0">
      <sharedItems containsSemiMixedTypes="0" containsString="0" containsNumber="1" containsInteger="1" minValue="602000312" maxValue="1988299991"/>
    </cacheField>
    <cacheField name="State" numFmtId="0">
      <sharedItems/>
    </cacheField>
    <cacheField name="Zip" numFmtId="0">
      <sharedItems containsSemiMixedTypes="0" containsString="0" containsNumber="1" containsInteger="1" minValue="1420" maxValue="78230"/>
    </cacheField>
    <cacheField name="DOB" numFmtId="0">
      <sharedItems containsDate="1" containsMixedTypes="1" minDate="1964-04-01T00:00:00" maxDate="1988-07-02T00:00:00"/>
    </cacheField>
    <cacheField name="Age" numFmtId="0">
      <sharedItems containsSemiMixedTypes="0" containsString="0" containsNumber="1" containsInteger="1" minValue="28" maxValue="63" count="17">
        <n v="32"/>
        <n v="33"/>
        <n v="31"/>
        <n v="29"/>
        <n v="30"/>
        <n v="38"/>
        <n v="63"/>
        <n v="46"/>
        <n v="36"/>
        <n v="47"/>
        <n v="37"/>
        <n v="44"/>
        <n v="54"/>
        <n v="49"/>
        <n v="28"/>
        <n v="48"/>
        <n v="42"/>
      </sharedItems>
      <fieldGroup base="5">
        <rangePr autoStart="0" autoEnd="0" startNum="30" endNum="60" groupInterval="10"/>
        <groupItems count="5">
          <s v="&lt;30"/>
          <s v="30-39"/>
          <s v="40-49"/>
          <s v="50-60"/>
          <s v="&gt;60"/>
        </groupItems>
      </fieldGroup>
    </cacheField>
    <cacheField name="Sex" numFmtId="0">
      <sharedItems count="2">
        <s v="Female"/>
        <s v="Male"/>
      </sharedItems>
    </cacheField>
    <cacheField name="MaritalDesc" numFmtId="0">
      <sharedItems/>
    </cacheField>
    <cacheField name="CitizenDesc" numFmtId="0">
      <sharedItems/>
    </cacheField>
    <cacheField name="Date of Hire" numFmtId="0">
      <sharedItems containsDate="1" containsMixedTypes="1" minDate="2009-05-01T00:00:00" maxDate="2016-05-02T00:00:00"/>
    </cacheField>
    <cacheField name="Department" numFmtId="0">
      <sharedItems/>
    </cacheField>
    <cacheField name="Position" numFmtId="0">
      <sharedItems count="14">
        <s v="Accountant I"/>
        <s v="Administrative Assistant"/>
        <s v="Shared Services Manager"/>
        <s v="Sr. Accountant"/>
        <s v="President &amp; CEO"/>
        <s v="CIO"/>
        <s v="Database Administrator"/>
        <s v="IT Director"/>
        <s v="IT Manager - DB"/>
        <s v="IT Manager - Infra"/>
        <s v="IT Manager - Support"/>
        <s v="IT Support"/>
        <s v="Network Engineer"/>
        <s v="Sr. DBA"/>
      </sharedItems>
    </cacheField>
    <cacheField name="Pay Rate" numFmtId="0">
      <sharedItems containsSemiMixedTypes="0" containsString="0" containsNumber="1" minValue="16.559999999999999" maxValue="80" count="37">
        <n v="28.5"/>
        <n v="23"/>
        <n v="29"/>
        <n v="21.5"/>
        <n v="16.559999999999999"/>
        <n v="20.5"/>
        <n v="55"/>
        <n v="34.950000000000003"/>
        <n v="80"/>
        <n v="65"/>
        <n v="43"/>
        <n v="48.5"/>
        <n v="40.1"/>
        <n v="34"/>
        <n v="40"/>
        <n v="35.5"/>
        <n v="41"/>
        <n v="42.75"/>
        <n v="39.549999999999997"/>
        <n v="42.2"/>
        <n v="45"/>
        <n v="30.2"/>
        <n v="31.4"/>
        <n v="62"/>
        <n v="21"/>
        <n v="63"/>
        <n v="64"/>
        <n v="28.99"/>
        <n v="26"/>
        <n v="27.49"/>
        <n v="42"/>
        <n v="37"/>
        <n v="39"/>
        <n v="27"/>
        <n v="47"/>
        <n v="28"/>
        <n v="49.1"/>
      </sharedItems>
      <fieldGroup base="12">
        <rangePr startNum="16.559999999999999" endNum="80" groupInterval="10"/>
        <groupItems count="9">
          <s v="&lt;16.56"/>
          <s v="16.56-26.56"/>
          <s v="26.56-36.56"/>
          <s v="36.56-46.56"/>
          <s v="46.56-56.56"/>
          <s v="56.56-66.56"/>
          <s v="66.56-76.56"/>
          <s v="76.56-86.56"/>
          <s v="&gt;86.56"/>
        </groupItems>
      </fieldGroup>
    </cacheField>
    <cacheField name="Cadre" numFmtId="0">
      <sharedItems count="3">
        <s v="Trainee"/>
        <s v="Supervisor"/>
        <s v="Mananagement"/>
      </sharedItems>
    </cacheField>
    <cacheField name="Manager Name" numFmtId="0">
      <sharedItems/>
    </cacheField>
    <cacheField name="Employee Source" numFmtId="0">
      <sharedItems count="13">
        <s v="Internal"/>
        <s v="Website Banner Ads"/>
        <s v="Internet Search"/>
        <s v="Pay Per Click - Google"/>
        <s v="Monster.com"/>
        <s v="Other"/>
        <s v="Employee Referral"/>
        <s v="Search Engine - Google Bing Yahoo"/>
        <s v="Glassdoor"/>
        <s v="Vendor Referral"/>
        <s v="Professional Society"/>
        <s v="Information Session"/>
        <s v="Company Intranet - Partner"/>
      </sharedItems>
    </cacheField>
    <cacheField name="Employment Method" numFmtId="0">
      <sharedItems count="2">
        <s v="Internal"/>
        <s v="External"/>
      </sharedItems>
    </cacheField>
    <cacheField name="Performance Score" numFmtId="0">
      <sharedItems count="6">
        <s v="Fully Meets"/>
        <s v="N/A- too early to review"/>
        <s v="90-day meets"/>
        <s v="Exceptional"/>
        <s v="Needs Improvement"/>
        <s v="Exceeds"/>
      </sharedItems>
    </cacheField>
  </cacheFields>
  <extLst>
    <ext xmlns:x14="http://schemas.microsoft.com/office/spreadsheetml/2009/9/main" uri="{725AE2AE-9491-48be-B2B4-4EB974FC3084}">
      <x14:pivotCacheDefinition pivotCacheId="17089567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
  <r>
    <s v="Brown, Mia"/>
    <n v="1103024456"/>
    <s v="MA"/>
    <n v="1450"/>
    <s v="11/24/1985"/>
    <x v="0"/>
    <x v="0"/>
    <s v="Married"/>
    <s v="US Citizen"/>
    <s v="10/27/2008"/>
    <s v="Admin Offices"/>
    <x v="0"/>
    <x v="0"/>
    <x v="0"/>
    <s v="Brandon R. LeBlanc"/>
    <x v="0"/>
    <x v="0"/>
    <x v="0"/>
  </r>
  <r>
    <s v="LaRotonda, William  "/>
    <n v="1106026572"/>
    <s v="MA"/>
    <n v="1460"/>
    <s v="4/26/1984"/>
    <x v="1"/>
    <x v="1"/>
    <s v="Divorced"/>
    <s v="US Citizen"/>
    <d v="2014-06-01T00:00:00"/>
    <s v="Admin Offices"/>
    <x v="0"/>
    <x v="1"/>
    <x v="0"/>
    <s v="Brandon R. LeBlanc"/>
    <x v="1"/>
    <x v="1"/>
    <x v="0"/>
  </r>
  <r>
    <s v="Steans, Tyrone  "/>
    <n v="1302053333"/>
    <s v="MA"/>
    <n v="2703"/>
    <d v="1986-01-09T00:00:00"/>
    <x v="2"/>
    <x v="1"/>
    <s v="Single"/>
    <s v="US Citizen"/>
    <s v="9/29/2014"/>
    <s v="Admin Offices"/>
    <x v="0"/>
    <x v="2"/>
    <x v="0"/>
    <s v="Brandon R. LeBlanc"/>
    <x v="2"/>
    <x v="1"/>
    <x v="0"/>
  </r>
  <r>
    <s v="Howard, Estelle"/>
    <n v="1211050782"/>
    <s v="MA"/>
    <n v="2170"/>
    <s v="9/16/1985"/>
    <x v="0"/>
    <x v="0"/>
    <s v="Married"/>
    <s v="US Citizen"/>
    <s v="2/16/2015"/>
    <s v="Admin Offices"/>
    <x v="1"/>
    <x v="3"/>
    <x v="0"/>
    <s v="Brandon R. LeBlanc"/>
    <x v="3"/>
    <x v="1"/>
    <x v="1"/>
  </r>
  <r>
    <s v="Singh, Nan "/>
    <n v="1307059817"/>
    <s v="MA"/>
    <n v="2330"/>
    <s v="5/19/1988"/>
    <x v="3"/>
    <x v="0"/>
    <s v="Single"/>
    <s v="US Citizen"/>
    <d v="2015-01-05T00:00:00"/>
    <s v="Admin Offices"/>
    <x v="1"/>
    <x v="4"/>
    <x v="0"/>
    <s v="Brandon R. LeBlanc"/>
    <x v="1"/>
    <x v="1"/>
    <x v="1"/>
  </r>
  <r>
    <s v="Smith, Leigh Ann"/>
    <n v="711007713"/>
    <s v="MA"/>
    <n v="1844"/>
    <s v="6/14/1987"/>
    <x v="4"/>
    <x v="0"/>
    <s v="Married"/>
    <s v="US Citizen"/>
    <s v="9/26/2011"/>
    <s v="Admin Offices"/>
    <x v="1"/>
    <x v="5"/>
    <x v="0"/>
    <s v="Brandon R. LeBlanc"/>
    <x v="0"/>
    <x v="0"/>
    <x v="0"/>
  </r>
  <r>
    <s v="LeBlanc, Brandon  R"/>
    <n v="1102024115"/>
    <s v="MA"/>
    <n v="1460"/>
    <d v="1984-10-06T00:00:00"/>
    <x v="1"/>
    <x v="1"/>
    <s v="Married"/>
    <s v="US Citizen"/>
    <d v="2016-05-01T00:00:00"/>
    <s v="Admin Offices"/>
    <x v="2"/>
    <x v="6"/>
    <x v="1"/>
    <s v="Janet King"/>
    <x v="4"/>
    <x v="1"/>
    <x v="0"/>
  </r>
  <r>
    <s v="Quinn, Sean"/>
    <n v="1206043417"/>
    <s v="MA"/>
    <n v="2045"/>
    <d v="1984-06-11T00:00:00"/>
    <x v="1"/>
    <x v="1"/>
    <s v="Married"/>
    <s v="Eligible NonCitizen"/>
    <s v="2/21/2011"/>
    <s v="Admin Offices"/>
    <x v="2"/>
    <x v="6"/>
    <x v="1"/>
    <s v="Janet King"/>
    <x v="0"/>
    <x v="0"/>
    <x v="0"/>
  </r>
  <r>
    <s v="Boutwell, Bonalyn"/>
    <n v="1307060188"/>
    <s v="MA"/>
    <n v="2468"/>
    <d v="1987-04-04T00:00:00"/>
    <x v="4"/>
    <x v="0"/>
    <s v="Married"/>
    <s v="US Citizen"/>
    <s v="2/16/2015"/>
    <s v="Admin Offices"/>
    <x v="3"/>
    <x v="7"/>
    <x v="0"/>
    <s v="Brandon R. LeBlanc"/>
    <x v="0"/>
    <x v="0"/>
    <x v="2"/>
  </r>
  <r>
    <s v="Foster-Baker, Amy"/>
    <n v="1201031308"/>
    <s v="MA"/>
    <n v="2050"/>
    <s v="4/16/1979"/>
    <x v="5"/>
    <x v="0"/>
    <s v="Married"/>
    <s v="US Citizen"/>
    <d v="2009-05-01T00:00:00"/>
    <s v="Admin Offices"/>
    <x v="3"/>
    <x v="7"/>
    <x v="0"/>
    <s v="Board of Directors"/>
    <x v="5"/>
    <x v="1"/>
    <x v="0"/>
  </r>
  <r>
    <s v="King, Janet"/>
    <n v="1001495124"/>
    <s v="MA"/>
    <n v="1902"/>
    <s v="9/21/1954"/>
    <x v="6"/>
    <x v="0"/>
    <s v="Married"/>
    <s v="US Citizen"/>
    <d v="2012-02-07T00:00:00"/>
    <s v="Executive Office"/>
    <x v="4"/>
    <x v="8"/>
    <x v="2"/>
    <s v="Board of Directors"/>
    <x v="3"/>
    <x v="1"/>
    <x v="0"/>
  </r>
  <r>
    <s v="Zamora, Jennifer"/>
    <n v="1112030816"/>
    <s v="MA"/>
    <n v="2067"/>
    <s v="8/30/1979"/>
    <x v="5"/>
    <x v="0"/>
    <s v="Single"/>
    <s v="US Citizen"/>
    <d v="2010-10-04T00:00:00"/>
    <s v="IT/IS"/>
    <x v="5"/>
    <x v="9"/>
    <x v="2"/>
    <s v="Janet King"/>
    <x v="6"/>
    <x v="1"/>
    <x v="3"/>
  </r>
  <r>
    <s v="Becker, Renee"/>
    <n v="1102024056"/>
    <s v="MA"/>
    <n v="2026"/>
    <d v="1986-04-04T00:00:00"/>
    <x v="2"/>
    <x v="0"/>
    <s v="Single"/>
    <s v="US Citizen"/>
    <d v="2014-07-07T00:00:00"/>
    <s v="IT/IS"/>
    <x v="6"/>
    <x v="10"/>
    <x v="1"/>
    <s v="Simon Roup"/>
    <x v="7"/>
    <x v="1"/>
    <x v="0"/>
  </r>
  <r>
    <s v="Goble, Taisha"/>
    <n v="905013738"/>
    <s v="MA"/>
    <n v="2127"/>
    <s v="10/23/1971"/>
    <x v="7"/>
    <x v="0"/>
    <s v="Single"/>
    <s v="US Citizen"/>
    <s v="2/16/2015"/>
    <s v="IT/IS"/>
    <x v="6"/>
    <x v="11"/>
    <x v="1"/>
    <s v="Simon Roup"/>
    <x v="8"/>
    <x v="1"/>
    <x v="0"/>
  </r>
  <r>
    <s v="Hernandez, Daniff"/>
    <n v="1410071156"/>
    <s v="MA"/>
    <n v="1960"/>
    <d v="1986-07-08T00:00:00"/>
    <x v="2"/>
    <x v="1"/>
    <s v="Married"/>
    <s v="US Citizen"/>
    <s v="2/16/2015"/>
    <s v="IT/IS"/>
    <x v="6"/>
    <x v="12"/>
    <x v="1"/>
    <s v="Simon Roup"/>
    <x v="6"/>
    <x v="1"/>
    <x v="1"/>
  </r>
  <r>
    <s v="Horton, Jayne"/>
    <n v="1105025718"/>
    <s v="MA"/>
    <n v="2493"/>
    <s v="2/21/1984"/>
    <x v="1"/>
    <x v="0"/>
    <s v="Single"/>
    <s v="US Citizen"/>
    <s v="3/30/2015"/>
    <s v="IT/IS"/>
    <x v="6"/>
    <x v="13"/>
    <x v="0"/>
    <s v="Simon Roup"/>
    <x v="8"/>
    <x v="1"/>
    <x v="1"/>
  </r>
  <r>
    <s v="Johnson, Noelle "/>
    <n v="1003018246"/>
    <s v="MA"/>
    <n v="2301"/>
    <d v="1986-07-11T00:00:00"/>
    <x v="2"/>
    <x v="0"/>
    <s v="Married"/>
    <s v="US Citizen"/>
    <d v="2015-05-01T00:00:00"/>
    <s v="IT/IS"/>
    <x v="6"/>
    <x v="14"/>
    <x v="1"/>
    <s v="Simon Roup"/>
    <x v="8"/>
    <x v="1"/>
    <x v="2"/>
  </r>
  <r>
    <s v="Murray, Thomas"/>
    <n v="1406068403"/>
    <s v="TX"/>
    <n v="78230"/>
    <d v="1988-04-07T00:00:00"/>
    <x v="3"/>
    <x v="1"/>
    <s v="Divorced"/>
    <s v="US Citizen"/>
    <d v="2014-10-11T00:00:00"/>
    <s v="IT/IS"/>
    <x v="6"/>
    <x v="15"/>
    <x v="0"/>
    <s v="Simon Roup"/>
    <x v="0"/>
    <x v="0"/>
    <x v="3"/>
  </r>
  <r>
    <s v="Pearson, Randall"/>
    <n v="1102023965"/>
    <s v="MA"/>
    <n v="2747"/>
    <d v="1984-05-09T00:00:00"/>
    <x v="1"/>
    <x v="1"/>
    <s v="Married"/>
    <s v="US Citizen"/>
    <d v="2014-01-12T00:00:00"/>
    <s v="IT/IS"/>
    <x v="6"/>
    <x v="16"/>
    <x v="1"/>
    <s v="Simon Roup"/>
    <x v="6"/>
    <x v="1"/>
    <x v="0"/>
  </r>
  <r>
    <s v="Petrowsky, Thelma"/>
    <n v="1108027853"/>
    <s v="MA"/>
    <n v="1886"/>
    <s v="9/16/1984"/>
    <x v="1"/>
    <x v="0"/>
    <s v="Married"/>
    <s v="US Citizen"/>
    <d v="2014-10-11T00:00:00"/>
    <s v="IT/IS"/>
    <x v="6"/>
    <x v="17"/>
    <x v="1"/>
    <s v="Simon Roup"/>
    <x v="6"/>
    <x v="1"/>
    <x v="3"/>
  </r>
  <r>
    <s v="Roby, Lori "/>
    <n v="1407068885"/>
    <s v="MA"/>
    <n v="1886"/>
    <d v="1981-11-10T00:00:00"/>
    <x v="8"/>
    <x v="0"/>
    <s v="Married"/>
    <s v="US Citizen"/>
    <s v="2/16/2015"/>
    <s v="IT/IS"/>
    <x v="6"/>
    <x v="18"/>
    <x v="1"/>
    <s v="Simon Roup"/>
    <x v="6"/>
    <x v="1"/>
    <x v="0"/>
  </r>
  <r>
    <s v="Rogers, Ivan"/>
    <n v="1203032255"/>
    <s v="MA"/>
    <n v="1810"/>
    <s v="8/26/1986"/>
    <x v="2"/>
    <x v="1"/>
    <s v="Married"/>
    <s v="US Citizen"/>
    <s v="3/30/2015"/>
    <s v="IT/IS"/>
    <x v="6"/>
    <x v="19"/>
    <x v="1"/>
    <s v="Simon Roup"/>
    <x v="3"/>
    <x v="1"/>
    <x v="1"/>
  </r>
  <r>
    <s v="Salter, Jason"/>
    <n v="1111030148"/>
    <s v="MA"/>
    <n v="2452"/>
    <s v="12/17/1987"/>
    <x v="4"/>
    <x v="1"/>
    <s v="Divorced"/>
    <s v="US Citizen"/>
    <d v="2015-05-01T00:00:00"/>
    <s v="IT/IS"/>
    <x v="6"/>
    <x v="20"/>
    <x v="1"/>
    <s v="Simon Roup"/>
    <x v="9"/>
    <x v="1"/>
    <x v="2"/>
  </r>
  <r>
    <s v="Simard, Kramer"/>
    <n v="808010278"/>
    <s v="MA"/>
    <n v="2110"/>
    <d v="1970-08-02T00:00:00"/>
    <x v="9"/>
    <x v="1"/>
    <s v="Married"/>
    <s v="US Citizen"/>
    <d v="2015-05-01T00:00:00"/>
    <s v="IT/IS"/>
    <x v="6"/>
    <x v="21"/>
    <x v="0"/>
    <s v="Simon Roup"/>
    <x v="6"/>
    <x v="1"/>
    <x v="2"/>
  </r>
  <r>
    <s v="Zhou, Julia"/>
    <n v="1110029732"/>
    <s v="MA"/>
    <n v="2148"/>
    <s v="2/24/1979"/>
    <x v="5"/>
    <x v="0"/>
    <s v="Single"/>
    <s v="US Citizen"/>
    <s v="3/30/2015"/>
    <s v="IT/IS"/>
    <x v="6"/>
    <x v="22"/>
    <x v="0"/>
    <s v="Simon Roup"/>
    <x v="6"/>
    <x v="1"/>
    <x v="2"/>
  </r>
  <r>
    <s v="Foss, Jason"/>
    <n v="1192991000"/>
    <s v="MA"/>
    <n v="1460"/>
    <d v="1980-05-07T00:00:00"/>
    <x v="10"/>
    <x v="1"/>
    <s v="Single"/>
    <s v="US Citizen"/>
    <s v="4/15/2011"/>
    <s v="IT/IS"/>
    <x v="7"/>
    <x v="9"/>
    <x v="2"/>
    <s v="Jennifer Zamora"/>
    <x v="10"/>
    <x v="1"/>
    <x v="3"/>
  </r>
  <r>
    <s v="Roup,Simon"/>
    <n v="1106026933"/>
    <s v="MA"/>
    <n v="2481"/>
    <d v="1973-05-04T00:00:00"/>
    <x v="11"/>
    <x v="1"/>
    <s v="Single"/>
    <s v="US Citizen"/>
    <s v="1/20/2013"/>
    <s v="IT/IS"/>
    <x v="8"/>
    <x v="23"/>
    <x v="2"/>
    <s v="Jennifer Zamora"/>
    <x v="10"/>
    <x v="1"/>
    <x v="0"/>
  </r>
  <r>
    <s v="Ruiz, Ricardo"/>
    <n v="1001175250"/>
    <s v="MA"/>
    <n v="1915"/>
    <d v="1964-04-01T00:00:00"/>
    <x v="12"/>
    <x v="1"/>
    <s v="Divorced"/>
    <s v="US Citizen"/>
    <d v="2012-09-01T00:00:00"/>
    <s v="IT/IS"/>
    <x v="8"/>
    <x v="24"/>
    <x v="0"/>
    <s v="Jennifer Zamora"/>
    <x v="0"/>
    <x v="0"/>
    <x v="0"/>
  </r>
  <r>
    <s v="Monroe, Peter"/>
    <n v="1011022863"/>
    <s v="MA"/>
    <n v="2134"/>
    <d v="1986-05-10T00:00:00"/>
    <x v="2"/>
    <x v="1"/>
    <s v="Married"/>
    <s v="Eligible NonCitizen"/>
    <s v="2/15/2012"/>
    <s v="IT/IS"/>
    <x v="9"/>
    <x v="25"/>
    <x v="2"/>
    <s v="Jennifer Zamora"/>
    <x v="0"/>
    <x v="0"/>
    <x v="4"/>
  </r>
  <r>
    <s v="Dougall, Eric"/>
    <n v="1101023754"/>
    <s v="MA"/>
    <n v="1886"/>
    <d v="1970-09-07T00:00:00"/>
    <x v="9"/>
    <x v="1"/>
    <s v="Single"/>
    <s v="US Citizen"/>
    <d v="2014-05-01T00:00:00"/>
    <s v="IT/IS"/>
    <x v="10"/>
    <x v="26"/>
    <x v="2"/>
    <s v="Jennifer Zamora"/>
    <x v="10"/>
    <x v="1"/>
    <x v="5"/>
  </r>
  <r>
    <s v="Clayton, Rick"/>
    <n v="1301052902"/>
    <s v="MA"/>
    <n v="2170"/>
    <d v="1985-05-09T00:00:00"/>
    <x v="0"/>
    <x v="1"/>
    <s v="Single"/>
    <s v="US Citizen"/>
    <d v="2012-05-09T00:00:00"/>
    <s v="IT/IS"/>
    <x v="11"/>
    <x v="27"/>
    <x v="0"/>
    <s v="Eric Dougall"/>
    <x v="8"/>
    <x v="1"/>
    <x v="0"/>
  </r>
  <r>
    <s v="Galia, Lisa"/>
    <n v="1501072093"/>
    <s v="CT"/>
    <n v="6040"/>
    <d v="1968-06-07T00:00:00"/>
    <x v="13"/>
    <x v="0"/>
    <s v="Single"/>
    <s v="US Citizen"/>
    <d v="2010-01-05T00:00:00"/>
    <s v="IT/IS"/>
    <x v="11"/>
    <x v="22"/>
    <x v="0"/>
    <s v="Eric Dougall"/>
    <x v="9"/>
    <x v="1"/>
    <x v="0"/>
  </r>
  <r>
    <s v="Lindsay, Leonara "/>
    <n v="602000312"/>
    <s v="CT"/>
    <n v="6070"/>
    <d v="1988-05-10T00:00:00"/>
    <x v="3"/>
    <x v="0"/>
    <s v="Single"/>
    <s v="US Citizen"/>
    <s v="1/21/2011"/>
    <s v="IT/IS"/>
    <x v="11"/>
    <x v="28"/>
    <x v="0"/>
    <s v="Eric Dougall"/>
    <x v="0"/>
    <x v="0"/>
    <x v="5"/>
  </r>
  <r>
    <s v="Soto, Julia "/>
    <n v="1203032263"/>
    <s v="MA"/>
    <n v="2360"/>
    <d v="1973-12-03T00:00:00"/>
    <x v="11"/>
    <x v="0"/>
    <s v="Married"/>
    <s v="US Citizen"/>
    <d v="2011-10-06T00:00:00"/>
    <s v="IT/IS"/>
    <x v="11"/>
    <x v="29"/>
    <x v="0"/>
    <s v="Eric Dougall"/>
    <x v="11"/>
    <x v="1"/>
    <x v="0"/>
  </r>
  <r>
    <s v="Bacong, Alejandro "/>
    <n v="1212052023"/>
    <s v="MA"/>
    <n v="1886"/>
    <d v="1988-07-01T00:00:00"/>
    <x v="4"/>
    <x v="1"/>
    <s v="Divorced"/>
    <s v="US Citizen"/>
    <d v="2015-05-01T00:00:00"/>
    <s v="IT/IS"/>
    <x v="12"/>
    <x v="20"/>
    <x v="1"/>
    <s v="Peter Monroe"/>
    <x v="8"/>
    <x v="1"/>
    <x v="2"/>
  </r>
  <r>
    <s v="Cisco, Anthony"/>
    <n v="1102024173"/>
    <s v="MA"/>
    <n v="2135"/>
    <s v="11/24/1989"/>
    <x v="14"/>
    <x v="1"/>
    <s v="Married"/>
    <s v="US Citizen"/>
    <s v="3/30/2015"/>
    <s v="IT/IS"/>
    <x v="12"/>
    <x v="30"/>
    <x v="1"/>
    <s v="Peter Monroe"/>
    <x v="11"/>
    <x v="1"/>
    <x v="1"/>
  </r>
  <r>
    <s v="Dolan, Linda"/>
    <n v="1101023540"/>
    <s v="MA"/>
    <n v="2119"/>
    <s v="7/18/1988"/>
    <x v="3"/>
    <x v="0"/>
    <s v="Married"/>
    <s v="US Citizen"/>
    <d v="2015-05-01T00:00:00"/>
    <s v="IT/IS"/>
    <x v="12"/>
    <x v="31"/>
    <x v="1"/>
    <s v="Peter Monroe"/>
    <x v="6"/>
    <x v="1"/>
    <x v="2"/>
  </r>
  <r>
    <s v="Gonzalez, Maria"/>
    <n v="1988299991"/>
    <s v="MA"/>
    <n v="2472"/>
    <s v="4/16/1981"/>
    <x v="8"/>
    <x v="0"/>
    <s v="Separated"/>
    <s v="US Citizen"/>
    <d v="2015-05-01T00:00:00"/>
    <s v="IT/IS"/>
    <x v="12"/>
    <x v="32"/>
    <x v="1"/>
    <s v="Peter Monroe"/>
    <x v="6"/>
    <x v="1"/>
    <x v="0"/>
  </r>
  <r>
    <s v="Merlos, Carlos"/>
    <n v="1012023013"/>
    <s v="MA"/>
    <n v="2138"/>
    <s v="6/18/1987"/>
    <x v="4"/>
    <x v="1"/>
    <s v="Single"/>
    <s v="US Citizen"/>
    <s v="3/30/2015"/>
    <s v="IT/IS"/>
    <x v="12"/>
    <x v="10"/>
    <x v="1"/>
    <s v="Peter Monroe"/>
    <x v="9"/>
    <x v="1"/>
    <x v="1"/>
  </r>
  <r>
    <s v="Morway, Tanya"/>
    <n v="1001956578"/>
    <s v="MA"/>
    <n v="2048"/>
    <d v="1979-04-04T00:00:00"/>
    <x v="5"/>
    <x v="0"/>
    <s v="Married"/>
    <s v="US Citizen"/>
    <s v="2/16/2015"/>
    <s v="IT/IS"/>
    <x v="12"/>
    <x v="33"/>
    <x v="0"/>
    <s v="Peter Monroe"/>
    <x v="4"/>
    <x v="1"/>
    <x v="0"/>
  </r>
  <r>
    <s v="Shepard, Anita "/>
    <n v="906014183"/>
    <s v="MA"/>
    <n v="1773"/>
    <s v="4/14/1981"/>
    <x v="8"/>
    <x v="0"/>
    <s v="Married"/>
    <s v="US Citizen"/>
    <s v="9/30/2014"/>
    <s v="IT/IS"/>
    <x v="12"/>
    <x v="34"/>
    <x v="1"/>
    <s v="Peter Monroe"/>
    <x v="9"/>
    <x v="1"/>
    <x v="0"/>
  </r>
  <r>
    <s v="Tredinnick, Neville "/>
    <n v="1104025466"/>
    <s v="MA"/>
    <n v="1420"/>
    <d v="1988-05-05T00:00:00"/>
    <x v="3"/>
    <x v="1"/>
    <s v="Married"/>
    <s v="US Citizen"/>
    <d v="2015-05-01T00:00:00"/>
    <s v="IT/IS"/>
    <x v="12"/>
    <x v="35"/>
    <x v="0"/>
    <s v="Peter Monroe"/>
    <x v="4"/>
    <x v="1"/>
    <x v="0"/>
  </r>
  <r>
    <s v="Turpin, Jumil"/>
    <n v="1411071506"/>
    <s v="MA"/>
    <n v="2343"/>
    <s v="3/31/1969"/>
    <x v="15"/>
    <x v="1"/>
    <s v="Married"/>
    <s v="Eligible NonCitizen"/>
    <s v="3/30/2015"/>
    <s v="IT/IS"/>
    <x v="12"/>
    <x v="36"/>
    <x v="1"/>
    <s v="Peter Monroe"/>
    <x v="6"/>
    <x v="1"/>
    <x v="1"/>
  </r>
  <r>
    <s v="Ait Sidi, Karthikeyan   "/>
    <n v="1307060199"/>
    <s v="MA"/>
    <n v="2148"/>
    <d v="1975-05-05T00:00:00"/>
    <x v="16"/>
    <x v="1"/>
    <s v="Married"/>
    <s v="US Citizen"/>
    <s v="3/30/2015"/>
    <s v="IT/IS"/>
    <x v="13"/>
    <x v="23"/>
    <x v="2"/>
    <s v="Simon Roup"/>
    <x v="12"/>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DB9590-30E4-4850-9900-4716DCF90C7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B7" firstHeaderRow="1" firstDataRow="1" firstDataCol="1" rowPageCount="2" colPageCount="1"/>
  <pivotFields count="18">
    <pivotField showAll="0"/>
    <pivotField dataField="1"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axis="axisPage" showAll="0">
      <items count="14">
        <item x="12"/>
        <item x="6"/>
        <item x="8"/>
        <item x="11"/>
        <item x="0"/>
        <item x="2"/>
        <item x="4"/>
        <item x="5"/>
        <item x="3"/>
        <item x="10"/>
        <item x="7"/>
        <item x="9"/>
        <item x="1"/>
        <item t="default"/>
      </items>
    </pivotField>
    <pivotField axis="axisPage" showAll="0">
      <items count="3">
        <item x="1"/>
        <item x="0"/>
        <item t="default"/>
      </items>
    </pivotField>
    <pivotField showAll="0"/>
  </pivotFields>
  <rowFields count="1">
    <field x="6"/>
  </rowFields>
  <rowItems count="3">
    <i>
      <x/>
    </i>
    <i>
      <x v="1"/>
    </i>
    <i t="grand">
      <x/>
    </i>
  </rowItems>
  <colItems count="1">
    <i/>
  </colItems>
  <pageFields count="2">
    <pageField fld="15" hier="-1"/>
    <pageField fld="16" item="0" hier="-1"/>
  </pageFields>
  <dataFields count="1">
    <dataField name="Count of Employee Number" fld="1" subtotal="count" baseField="6" baseItem="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6" count="1" selected="0">
            <x v="0"/>
          </reference>
        </references>
      </pivotArea>
    </chartFormat>
    <chartFormat chart="1" format="2">
      <pivotArea type="data" outline="0" fieldPosition="0">
        <references count="2">
          <reference field="4294967294" count="1" selected="0">
            <x v="0"/>
          </reference>
          <reference field="6"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6" count="1" selected="0">
            <x v="0"/>
          </reference>
        </references>
      </pivotArea>
    </chartFormat>
    <chartFormat chart="4" format="8">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155CF2-74F1-43F1-8B9D-0CE3AD2A6A5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B18" firstHeaderRow="1" firstDataRow="1" firstDataCol="1" rowPageCount="2" colPageCount="1"/>
  <pivotFields count="18">
    <pivotField showAll="0"/>
    <pivotField dataField="1" showAll="0"/>
    <pivotField showAll="0"/>
    <pivotField showAll="0"/>
    <pivotField showAll="0"/>
    <pivotField showAll="0"/>
    <pivotField showAll="0"/>
    <pivotField showAll="0"/>
    <pivotField showAll="0"/>
    <pivotField showAll="0"/>
    <pivotField showAll="0"/>
    <pivotField axis="axisRow" showAll="0">
      <items count="15">
        <item x="0"/>
        <item x="1"/>
        <item x="5"/>
        <item x="6"/>
        <item x="7"/>
        <item x="8"/>
        <item x="9"/>
        <item x="10"/>
        <item x="11"/>
        <item x="12"/>
        <item x="4"/>
        <item x="2"/>
        <item x="3"/>
        <item x="13"/>
        <item t="default"/>
      </items>
    </pivotField>
    <pivotField showAll="0"/>
    <pivotField showAll="0"/>
    <pivotField showAll="0"/>
    <pivotField axis="axisPage" showAll="0">
      <items count="14">
        <item x="12"/>
        <item x="6"/>
        <item x="8"/>
        <item x="11"/>
        <item x="0"/>
        <item x="2"/>
        <item x="4"/>
        <item x="5"/>
        <item x="3"/>
        <item x="10"/>
        <item x="7"/>
        <item x="9"/>
        <item x="1"/>
        <item t="default"/>
      </items>
    </pivotField>
    <pivotField axis="axisPage" showAll="0">
      <items count="3">
        <item x="1"/>
        <item x="0"/>
        <item t="default"/>
      </items>
    </pivotField>
    <pivotField showAll="0"/>
  </pivotFields>
  <rowFields count="1">
    <field x="11"/>
  </rowFields>
  <rowItems count="14">
    <i>
      <x/>
    </i>
    <i>
      <x v="1"/>
    </i>
    <i>
      <x v="2"/>
    </i>
    <i>
      <x v="3"/>
    </i>
    <i>
      <x v="4"/>
    </i>
    <i>
      <x v="5"/>
    </i>
    <i>
      <x v="7"/>
    </i>
    <i>
      <x v="8"/>
    </i>
    <i>
      <x v="9"/>
    </i>
    <i>
      <x v="10"/>
    </i>
    <i>
      <x v="11"/>
    </i>
    <i>
      <x v="12"/>
    </i>
    <i>
      <x v="13"/>
    </i>
    <i t="grand">
      <x/>
    </i>
  </rowItems>
  <colItems count="1">
    <i/>
  </colItems>
  <pageFields count="2">
    <pageField fld="15" hier="-1"/>
    <pageField fld="16" item="0" hier="-1"/>
  </pageFields>
  <dataFields count="1">
    <dataField name="Count of Employee Number" fld="1" subtotal="count" baseField="11"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BF3B48-B6EE-4A8B-92C2-9546E6189DA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B9" firstHeaderRow="1" firstDataRow="1" firstDataCol="1" rowPageCount="2" colPageCount="1"/>
  <pivotFields count="18">
    <pivotField showAll="0"/>
    <pivotField dataField="1" showAll="0"/>
    <pivotField showAll="0"/>
    <pivotField showAll="0"/>
    <pivotField showAll="0"/>
    <pivotField axis="axisRow"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axis="axisPage" showAll="0">
      <items count="14">
        <item x="12"/>
        <item x="6"/>
        <item x="8"/>
        <item x="11"/>
        <item x="0"/>
        <item x="2"/>
        <item x="4"/>
        <item x="5"/>
        <item x="3"/>
        <item x="10"/>
        <item x="7"/>
        <item x="9"/>
        <item x="1"/>
        <item t="default"/>
      </items>
    </pivotField>
    <pivotField axis="axisPage" showAll="0">
      <items count="3">
        <item x="1"/>
        <item x="0"/>
        <item t="default"/>
      </items>
    </pivotField>
    <pivotField showAll="0"/>
  </pivotFields>
  <rowFields count="1">
    <field x="5"/>
  </rowFields>
  <rowItems count="5">
    <i>
      <x/>
    </i>
    <i>
      <x v="1"/>
    </i>
    <i>
      <x v="2"/>
    </i>
    <i>
      <x v="4"/>
    </i>
    <i t="grand">
      <x/>
    </i>
  </rowItems>
  <colItems count="1">
    <i/>
  </colItems>
  <pageFields count="2">
    <pageField fld="16" item="0" hier="-1"/>
    <pageField fld="15" hier="-1"/>
  </pageFields>
  <dataFields count="1">
    <dataField name="Count of Employee Number" fld="1" subtotal="count" baseField="5" baseItem="0"/>
  </dataFields>
  <chartFormats count="3">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8D94D5-4F6D-4E9E-AA09-004EE8E5435C}"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8">
  <location ref="A4:B11" firstHeaderRow="1" firstDataRow="1" firstDataCol="1" rowPageCount="2" colPageCount="1"/>
  <pivotFields count="18">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10">
        <item x="0"/>
        <item x="1"/>
        <item x="2"/>
        <item x="3"/>
        <item x="4"/>
        <item x="5"/>
        <item x="6"/>
        <item x="7"/>
        <item x="8"/>
        <item t="default"/>
      </items>
    </pivotField>
    <pivotField showAll="0"/>
    <pivotField showAll="0"/>
    <pivotField axis="axisPage" showAll="0">
      <items count="14">
        <item x="12"/>
        <item x="6"/>
        <item x="8"/>
        <item x="11"/>
        <item x="0"/>
        <item x="2"/>
        <item x="4"/>
        <item x="5"/>
        <item x="3"/>
        <item x="10"/>
        <item x="7"/>
        <item x="9"/>
        <item x="1"/>
        <item t="default"/>
      </items>
    </pivotField>
    <pivotField axis="axisPage" showAll="0">
      <items count="3">
        <item x="1"/>
        <item x="0"/>
        <item t="default"/>
      </items>
    </pivotField>
    <pivotField showAll="0"/>
  </pivotFields>
  <rowFields count="1">
    <field x="12"/>
  </rowFields>
  <rowItems count="7">
    <i>
      <x v="1"/>
    </i>
    <i>
      <x v="2"/>
    </i>
    <i>
      <x v="3"/>
    </i>
    <i>
      <x v="4"/>
    </i>
    <i>
      <x v="5"/>
    </i>
    <i>
      <x v="7"/>
    </i>
    <i t="grand">
      <x/>
    </i>
  </rowItems>
  <colItems count="1">
    <i/>
  </colItems>
  <pageFields count="2">
    <pageField fld="16" item="0" hier="-1"/>
    <pageField fld="15" hier="-1"/>
  </pageFields>
  <dataFields count="1">
    <dataField name="Count of Employee Number" fld="1" subtotal="count" baseField="12" baseItem="0"/>
  </dataFields>
  <chartFormats count="2">
    <chartFormat chart="1"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792B02A-D2D6-4F24-9CA5-37E0FC775187}"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5">
  <location ref="A4:B10" firstHeaderRow="1" firstDataRow="1" firstDataCol="1" rowPageCount="2" colPageCount="1"/>
  <pivotFields count="18">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2"/>
        <item x="6"/>
        <item x="8"/>
        <item x="11"/>
        <item x="0"/>
        <item x="2"/>
        <item x="4"/>
        <item x="5"/>
        <item x="3"/>
        <item x="10"/>
        <item x="7"/>
        <item x="9"/>
        <item x="1"/>
        <item t="default"/>
      </items>
    </pivotField>
    <pivotField axis="axisPage" showAll="0">
      <items count="3">
        <item x="1"/>
        <item x="0"/>
        <item t="default"/>
      </items>
    </pivotField>
    <pivotField axis="axisRow" showAll="0">
      <items count="7">
        <item x="1"/>
        <item x="4"/>
        <item x="2"/>
        <item x="0"/>
        <item x="5"/>
        <item x="3"/>
        <item t="default"/>
      </items>
    </pivotField>
  </pivotFields>
  <rowFields count="1">
    <field x="17"/>
  </rowFields>
  <rowItems count="6">
    <i>
      <x/>
    </i>
    <i>
      <x v="2"/>
    </i>
    <i>
      <x v="3"/>
    </i>
    <i>
      <x v="4"/>
    </i>
    <i>
      <x v="5"/>
    </i>
    <i t="grand">
      <x/>
    </i>
  </rowItems>
  <colItems count="1">
    <i/>
  </colItems>
  <pageFields count="2">
    <pageField fld="15" hier="-1"/>
    <pageField fld="16" item="0" hier="-1"/>
  </pageFields>
  <dataFields count="1">
    <dataField name="Count of Employee Number" fld="1" subtotal="count" baseField="16"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01BC056-D19B-45D0-B02B-373DE1C92E43}"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5">
  <location ref="A4:B8" firstHeaderRow="1" firstDataRow="1" firstDataCol="1" rowPageCount="2" colPageCount="1"/>
  <pivotFields count="18">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2"/>
        <item x="1"/>
        <item x="0"/>
        <item t="default"/>
      </items>
    </pivotField>
    <pivotField showAll="0"/>
    <pivotField axis="axisPage" showAll="0">
      <items count="14">
        <item x="12"/>
        <item x="6"/>
        <item x="8"/>
        <item x="11"/>
        <item x="0"/>
        <item x="2"/>
        <item x="4"/>
        <item x="5"/>
        <item x="3"/>
        <item x="10"/>
        <item x="7"/>
        <item x="9"/>
        <item x="1"/>
        <item t="default"/>
      </items>
    </pivotField>
    <pivotField axis="axisPage" showAll="0">
      <items count="3">
        <item x="1"/>
        <item x="0"/>
        <item t="default"/>
      </items>
    </pivotField>
    <pivotField showAll="0"/>
  </pivotFields>
  <rowFields count="1">
    <field x="13"/>
  </rowFields>
  <rowItems count="4">
    <i>
      <x/>
    </i>
    <i>
      <x v="1"/>
    </i>
    <i>
      <x v="2"/>
    </i>
    <i t="grand">
      <x/>
    </i>
  </rowItems>
  <colItems count="1">
    <i/>
  </colItems>
  <pageFields count="2">
    <pageField fld="15" hier="-1"/>
    <pageField fld="16" item="0" hier="-1"/>
  </pageFields>
  <dataFields count="1">
    <dataField name="HC" fld="1" subtotal="count" baseField="13" baseItem="0"/>
  </dataFields>
  <chartFormats count="8">
    <chartFormat chart="1"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3" count="1" selected="0">
            <x v="0"/>
          </reference>
        </references>
      </pivotArea>
    </chartFormat>
    <chartFormat chart="4" format="7">
      <pivotArea type="data" outline="0" fieldPosition="0">
        <references count="2">
          <reference field="4294967294" count="1" selected="0">
            <x v="0"/>
          </reference>
          <reference field="13" count="1" selected="0">
            <x v="1"/>
          </reference>
        </references>
      </pivotArea>
    </chartFormat>
    <chartFormat chart="4" format="8">
      <pivotArea type="data" outline="0" fieldPosition="0">
        <references count="2">
          <reference field="4294967294" count="1" selected="0">
            <x v="0"/>
          </reference>
          <reference field="13" count="1" selected="0">
            <x v="2"/>
          </reference>
        </references>
      </pivotArea>
    </chartFormat>
    <chartFormat chart="1" format="1">
      <pivotArea type="data" outline="0" fieldPosition="0">
        <references count="2">
          <reference field="4294967294" count="1" selected="0">
            <x v="0"/>
          </reference>
          <reference field="13" count="1" selected="0">
            <x v="2"/>
          </reference>
        </references>
      </pivotArea>
    </chartFormat>
    <chartFormat chart="1" format="2">
      <pivotArea type="data" outline="0" fieldPosition="0">
        <references count="2">
          <reference field="4294967294" count="1" selected="0">
            <x v="0"/>
          </reference>
          <reference field="13" count="1" selected="0">
            <x v="0"/>
          </reference>
        </references>
      </pivotArea>
    </chartFormat>
    <chartFormat chart="1" format="3">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Source" xr10:uid="{F87039C5-1E93-4780-9306-82158255710C}" sourceName="Employee Source">
  <pivotTables>
    <pivotTable tabId="10" name="PivotTable4"/>
    <pivotTable tabId="5" name="PivotTable3"/>
    <pivotTable tabId="3" name="PivotTable1"/>
    <pivotTable tabId="7" name="PivotTable1"/>
    <pivotTable tabId="8" name="PivotTable2"/>
    <pivotTable tabId="4" name="PivotTable2"/>
  </pivotTables>
  <data>
    <tabular pivotCacheId="1708956781">
      <items count="13">
        <i x="12" s="1"/>
        <i x="6" s="1"/>
        <i x="8" s="1"/>
        <i x="11" s="1"/>
        <i x="2" s="1"/>
        <i x="4" s="1"/>
        <i x="5" s="1"/>
        <i x="3" s="1"/>
        <i x="10" s="1"/>
        <i x="7" s="1"/>
        <i x="9" s="1"/>
        <i x="1" s="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_Method" xr10:uid="{8A8884C9-C19E-4D30-BE09-219C57D432A8}" sourceName="Employment Method">
  <pivotTables>
    <pivotTable tabId="10" name="PivotTable4"/>
    <pivotTable tabId="5" name="PivotTable3"/>
    <pivotTable tabId="3" name="PivotTable1"/>
    <pivotTable tabId="7" name="PivotTable1"/>
    <pivotTable tabId="8" name="PivotTable2"/>
    <pivotTable tabId="4" name="PivotTable2"/>
  </pivotTables>
  <data>
    <tabular pivotCacheId="1708956781">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Source 1" xr10:uid="{B23DE593-5E37-4F28-B054-09A45F67545A}" cache="Slicer_Employee_Source" caption="Employee Source" columnCount="2" rowHeight="234950"/>
  <slicer name="Employment Method 1" xr10:uid="{D5B12B53-8FEE-4502-98C7-4E7FE88D29A6}" cache="Slicer_Employment_Method" caption="Employment Method"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Source" xr10:uid="{E2A3D3D6-D5A4-4780-9E29-3A50FAEF5FA6}" cache="Slicer_Employee_Source" caption="Employee Source" columnCount="2" rowHeight="234950"/>
  <slicer name="Employment Method" xr10:uid="{A3B39DC4-FB3C-4828-A6C9-6DB24E4B69C0}" cache="Slicer_Employment_Method" caption="Employment Method"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62D46F-47B5-4914-86E7-3D05202EA878}" name="Table1" displayName="Table1" ref="A1:R45" totalsRowShown="0" headerRowDxfId="19" tableBorderDxfId="18">
  <autoFilter ref="A1:R45" xr:uid="{7C62D46F-47B5-4914-86E7-3D05202EA878}"/>
  <tableColumns count="18">
    <tableColumn id="1" xr3:uid="{C07780C4-FEBB-4340-92CB-2E13335F71B9}" name="Employee Name" dataDxfId="17"/>
    <tableColumn id="2" xr3:uid="{76ADC9C2-3FBF-45E4-A32F-B59EB5B5BA93}" name="Employee Number" dataDxfId="16"/>
    <tableColumn id="3" xr3:uid="{D8295C2B-D00E-4EE8-A56F-288A8B2BB713}" name="State" dataDxfId="15"/>
    <tableColumn id="4" xr3:uid="{58FB3E20-8CEC-40CA-BB49-7AE1EEA28C9A}" name="Zip" dataDxfId="14"/>
    <tableColumn id="5" xr3:uid="{3246D5C9-9817-47AC-B013-FC2B54EF7310}" name="DOB" dataDxfId="13"/>
    <tableColumn id="6" xr3:uid="{7F2E6E35-B9F4-42A1-A66A-EC1D116C5267}" name="Age" dataDxfId="12"/>
    <tableColumn id="7" xr3:uid="{7D6B9B39-45C1-49EA-A04D-63A81F763B25}" name="Sex" dataDxfId="11"/>
    <tableColumn id="8" xr3:uid="{04F140F8-AE1E-4C1E-AE84-7E007ED0597F}" name="MaritalDesc" dataDxfId="10"/>
    <tableColumn id="9" xr3:uid="{39460ED9-BC2E-4666-8C03-008A97B7201F}" name="CitizenDesc" dataDxfId="9"/>
    <tableColumn id="10" xr3:uid="{A6946CA7-0F81-440F-AF7C-F5FFD379F409}" name="Date of Hire" dataDxfId="8"/>
    <tableColumn id="11" xr3:uid="{839CCE65-902C-429E-8601-9EFEE9A58D0D}" name="Department" dataDxfId="7"/>
    <tableColumn id="12" xr3:uid="{7CCC855A-3427-43B6-A252-8A7581D0CBFD}" name="Position" dataDxfId="6"/>
    <tableColumn id="13" xr3:uid="{33CF7614-C1C6-4117-BBC1-60D06963EC13}" name="Pay Rate" dataDxfId="5"/>
    <tableColumn id="19" xr3:uid="{B11F334C-8B83-4F28-98B6-3E6191C903C0}" name="Cadre" dataDxfId="4">
      <calculatedColumnFormula>IF(Table1[[#This Row],[Pay Rate]]&lt;36.56,"Trainee",IF(Table1[[#This Row],[Pay Rate]]&gt; 56.56,"Mananagement","Supervisor"))</calculatedColumnFormula>
    </tableColumn>
    <tableColumn id="14" xr3:uid="{4F431B07-E091-4247-A5D3-57207D92D232}" name="Manager Name" dataDxfId="3"/>
    <tableColumn id="15" xr3:uid="{4EF12AE8-58C1-4B40-8942-D68DBBD36E7B}" name="Employee Source" dataDxfId="2"/>
    <tableColumn id="16" xr3:uid="{322A4808-A4B9-4112-8957-464406648678}" name="Employment Method" dataDxfId="1">
      <calculatedColumnFormula>IF(P2="Internal", "Internal","External")</calculatedColumnFormula>
    </tableColumn>
    <tableColumn id="17" xr3:uid="{5843649E-450E-475C-B3E9-35E92CF250EF}" name="Performance Score"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png"/><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6FB51-1536-4D05-A4DA-2964B07019EF}">
  <dimension ref="F38"/>
  <sheetViews>
    <sheetView showGridLines="0" workbookViewId="0">
      <selection activeCell="W17" sqref="W17"/>
    </sheetView>
  </sheetViews>
  <sheetFormatPr defaultRowHeight="14.4" x14ac:dyDescent="0.3"/>
  <sheetData>
    <row r="38" spans="6:6" x14ac:dyDescent="0.3">
      <c r="F38" s="28"/>
    </row>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D3A69-E60C-46BF-951D-4F9E6F354E63}">
  <dimension ref="A1:R45"/>
  <sheetViews>
    <sheetView topLeftCell="D23" workbookViewId="0">
      <selection activeCell="Q12" sqref="Q12"/>
    </sheetView>
  </sheetViews>
  <sheetFormatPr defaultRowHeight="14.4" x14ac:dyDescent="0.3"/>
  <cols>
    <col min="1" max="1" width="18.77734375" bestFit="1" customWidth="1"/>
    <col min="2" max="2" width="18.5546875" customWidth="1"/>
    <col min="3" max="3" width="7.21875" customWidth="1"/>
    <col min="4" max="4" width="5.77734375" bestFit="1" customWidth="1"/>
    <col min="5" max="5" width="10.44140625" bestFit="1" customWidth="1"/>
    <col min="6" max="6" width="6.109375" customWidth="1"/>
    <col min="7" max="7" width="6.77734375" bestFit="1" customWidth="1"/>
    <col min="8" max="8" width="12.77734375" customWidth="1"/>
    <col min="9" max="9" width="16.21875" bestFit="1" customWidth="1"/>
    <col min="10" max="10" width="12.88671875" customWidth="1"/>
    <col min="11" max="11" width="14.109375" bestFit="1" customWidth="1"/>
    <col min="12" max="12" width="21.88671875" bestFit="1" customWidth="1"/>
    <col min="13" max="14" width="10.21875" customWidth="1"/>
    <col min="15" max="15" width="17" bestFit="1" customWidth="1"/>
    <col min="16" max="16" width="29.88671875" bestFit="1" customWidth="1"/>
    <col min="17" max="17" width="21.44140625" customWidth="1"/>
    <col min="18" max="18" width="20.88671875" bestFit="1" customWidth="1"/>
  </cols>
  <sheetData>
    <row r="1" spans="1:18" s="22" customFormat="1" x14ac:dyDescent="0.3">
      <c r="A1" s="23" t="s">
        <v>0</v>
      </c>
      <c r="B1" s="23" t="s">
        <v>1</v>
      </c>
      <c r="C1" s="23" t="s">
        <v>2</v>
      </c>
      <c r="D1" s="23" t="s">
        <v>3</v>
      </c>
      <c r="E1" s="23" t="s">
        <v>4</v>
      </c>
      <c r="F1" s="23" t="s">
        <v>5</v>
      </c>
      <c r="G1" s="23" t="s">
        <v>6</v>
      </c>
      <c r="H1" s="23" t="s">
        <v>7</v>
      </c>
      <c r="I1" s="23" t="s">
        <v>8</v>
      </c>
      <c r="J1" s="23" t="s">
        <v>9</v>
      </c>
      <c r="K1" s="23" t="s">
        <v>10</v>
      </c>
      <c r="L1" s="23" t="s">
        <v>11</v>
      </c>
      <c r="M1" s="23" t="s">
        <v>12</v>
      </c>
      <c r="N1" s="23" t="s">
        <v>167</v>
      </c>
      <c r="O1" s="23" t="s">
        <v>13</v>
      </c>
      <c r="P1" s="23" t="s">
        <v>14</v>
      </c>
      <c r="Q1" s="23" t="s">
        <v>162</v>
      </c>
      <c r="R1" s="23" t="s">
        <v>15</v>
      </c>
    </row>
    <row r="2" spans="1:18" x14ac:dyDescent="0.3">
      <c r="A2" s="7" t="s">
        <v>16</v>
      </c>
      <c r="B2" s="7">
        <v>1103024456</v>
      </c>
      <c r="C2" s="7" t="s">
        <v>17</v>
      </c>
      <c r="D2" s="7">
        <v>1450</v>
      </c>
      <c r="E2" s="7" t="s">
        <v>18</v>
      </c>
      <c r="F2" s="7">
        <v>32</v>
      </c>
      <c r="G2" s="7" t="s">
        <v>19</v>
      </c>
      <c r="H2" s="7" t="s">
        <v>20</v>
      </c>
      <c r="I2" s="7" t="s">
        <v>21</v>
      </c>
      <c r="J2" s="7" t="s">
        <v>22</v>
      </c>
      <c r="K2" s="7" t="s">
        <v>23</v>
      </c>
      <c r="L2" s="7" t="s">
        <v>24</v>
      </c>
      <c r="M2" s="7">
        <v>28.5</v>
      </c>
      <c r="N2" s="7" t="str">
        <f>IF(Table1[[#This Row],[Pay Rate]]&lt;36.56,"Trainee",IF(Table1[[#This Row],[Pay Rate]]&gt; 56.56,"Mananagement","Supervisor"))</f>
        <v>Trainee</v>
      </c>
      <c r="O2" s="7" t="s">
        <v>25</v>
      </c>
      <c r="P2" s="7" t="s">
        <v>26</v>
      </c>
      <c r="Q2" s="7" t="str">
        <f>IF(P2="Internal", "Internal","External")</f>
        <v>Internal</v>
      </c>
      <c r="R2" s="7" t="s">
        <v>27</v>
      </c>
    </row>
    <row r="3" spans="1:18" x14ac:dyDescent="0.3">
      <c r="A3" s="17" t="s">
        <v>28</v>
      </c>
      <c r="B3" s="17">
        <v>1106026572</v>
      </c>
      <c r="C3" s="17" t="s">
        <v>17</v>
      </c>
      <c r="D3" s="17">
        <v>1460</v>
      </c>
      <c r="E3" s="17" t="s">
        <v>29</v>
      </c>
      <c r="F3" s="17">
        <v>33</v>
      </c>
      <c r="G3" s="17" t="s">
        <v>30</v>
      </c>
      <c r="H3" s="17" t="s">
        <v>31</v>
      </c>
      <c r="I3" s="17" t="s">
        <v>21</v>
      </c>
      <c r="J3" s="18">
        <v>41791</v>
      </c>
      <c r="K3" s="17" t="s">
        <v>23</v>
      </c>
      <c r="L3" s="17" t="s">
        <v>24</v>
      </c>
      <c r="M3" s="17">
        <v>23</v>
      </c>
      <c r="N3" s="17" t="str">
        <f>IF(Table1[[#This Row],[Pay Rate]]&lt;36.56,"Trainee",IF(Table1[[#This Row],[Pay Rate]]&gt; 56.56,"Mananagement","Supervisor"))</f>
        <v>Trainee</v>
      </c>
      <c r="O3" s="17" t="s">
        <v>25</v>
      </c>
      <c r="P3" s="17" t="s">
        <v>32</v>
      </c>
      <c r="Q3" s="17" t="str">
        <f t="shared" ref="Q3:Q45" si="0">IF(P3="Internal", "Internal","External")</f>
        <v>External</v>
      </c>
      <c r="R3" s="17" t="s">
        <v>27</v>
      </c>
    </row>
    <row r="4" spans="1:18" x14ac:dyDescent="0.3">
      <c r="A4" s="17" t="s">
        <v>33</v>
      </c>
      <c r="B4" s="17">
        <v>1302053333</v>
      </c>
      <c r="C4" s="17" t="s">
        <v>17</v>
      </c>
      <c r="D4" s="17">
        <v>2703</v>
      </c>
      <c r="E4" s="18">
        <v>31421</v>
      </c>
      <c r="F4" s="17">
        <v>31</v>
      </c>
      <c r="G4" s="17" t="s">
        <v>30</v>
      </c>
      <c r="H4" s="17" t="s">
        <v>34</v>
      </c>
      <c r="I4" s="17" t="s">
        <v>21</v>
      </c>
      <c r="J4" s="17" t="s">
        <v>35</v>
      </c>
      <c r="K4" s="17" t="s">
        <v>23</v>
      </c>
      <c r="L4" s="17" t="s">
        <v>24</v>
      </c>
      <c r="M4" s="17">
        <v>29</v>
      </c>
      <c r="N4" s="17" t="str">
        <f>IF(Table1[[#This Row],[Pay Rate]]&lt;36.56,"Trainee",IF(Table1[[#This Row],[Pay Rate]]&gt; 56.56,"Mananagement","Supervisor"))</f>
        <v>Trainee</v>
      </c>
      <c r="O4" s="17" t="s">
        <v>25</v>
      </c>
      <c r="P4" s="17" t="s">
        <v>36</v>
      </c>
      <c r="Q4" s="17" t="str">
        <f t="shared" si="0"/>
        <v>External</v>
      </c>
      <c r="R4" s="17" t="s">
        <v>27</v>
      </c>
    </row>
    <row r="5" spans="1:18" x14ac:dyDescent="0.3">
      <c r="A5" s="17" t="s">
        <v>37</v>
      </c>
      <c r="B5" s="17">
        <v>1211050782</v>
      </c>
      <c r="C5" s="17" t="s">
        <v>17</v>
      </c>
      <c r="D5" s="17">
        <v>2170</v>
      </c>
      <c r="E5" s="17" t="s">
        <v>38</v>
      </c>
      <c r="F5" s="17">
        <v>32</v>
      </c>
      <c r="G5" s="17" t="s">
        <v>19</v>
      </c>
      <c r="H5" s="17" t="s">
        <v>20</v>
      </c>
      <c r="I5" s="17" t="s">
        <v>21</v>
      </c>
      <c r="J5" s="17" t="s">
        <v>39</v>
      </c>
      <c r="K5" s="17" t="s">
        <v>23</v>
      </c>
      <c r="L5" s="17" t="s">
        <v>40</v>
      </c>
      <c r="M5" s="17">
        <v>21.5</v>
      </c>
      <c r="N5" s="17" t="str">
        <f>IF(Table1[[#This Row],[Pay Rate]]&lt;36.56,"Trainee",IF(Table1[[#This Row],[Pay Rate]]&gt; 56.56,"Mananagement","Supervisor"))</f>
        <v>Trainee</v>
      </c>
      <c r="O5" s="17" t="s">
        <v>25</v>
      </c>
      <c r="P5" s="17" t="s">
        <v>41</v>
      </c>
      <c r="Q5" s="17" t="str">
        <f t="shared" si="0"/>
        <v>External</v>
      </c>
      <c r="R5" s="17" t="s">
        <v>42</v>
      </c>
    </row>
    <row r="6" spans="1:18" x14ac:dyDescent="0.3">
      <c r="A6" s="17" t="s">
        <v>43</v>
      </c>
      <c r="B6" s="17">
        <v>1307059817</v>
      </c>
      <c r="C6" s="17" t="s">
        <v>17</v>
      </c>
      <c r="D6" s="17">
        <v>2330</v>
      </c>
      <c r="E6" s="17" t="s">
        <v>44</v>
      </c>
      <c r="F6" s="17">
        <v>29</v>
      </c>
      <c r="G6" s="17" t="s">
        <v>19</v>
      </c>
      <c r="H6" s="17" t="s">
        <v>34</v>
      </c>
      <c r="I6" s="17" t="s">
        <v>21</v>
      </c>
      <c r="J6" s="18">
        <v>42009</v>
      </c>
      <c r="K6" s="17" t="s">
        <v>23</v>
      </c>
      <c r="L6" s="17" t="s">
        <v>40</v>
      </c>
      <c r="M6" s="17">
        <v>16.559999999999999</v>
      </c>
      <c r="N6" s="17" t="str">
        <f>IF(Table1[[#This Row],[Pay Rate]]&lt;36.56,"Trainee",IF(Table1[[#This Row],[Pay Rate]]&gt; 56.56,"Mananagement","Supervisor"))</f>
        <v>Trainee</v>
      </c>
      <c r="O6" s="17" t="s">
        <v>25</v>
      </c>
      <c r="P6" s="17" t="s">
        <v>32</v>
      </c>
      <c r="Q6" s="17" t="str">
        <f t="shared" si="0"/>
        <v>External</v>
      </c>
      <c r="R6" s="17" t="s">
        <v>42</v>
      </c>
    </row>
    <row r="7" spans="1:18" x14ac:dyDescent="0.3">
      <c r="A7" s="17" t="s">
        <v>45</v>
      </c>
      <c r="B7" s="17">
        <v>711007713</v>
      </c>
      <c r="C7" s="17" t="s">
        <v>17</v>
      </c>
      <c r="D7" s="17">
        <v>1844</v>
      </c>
      <c r="E7" s="17" t="s">
        <v>46</v>
      </c>
      <c r="F7" s="17">
        <v>30</v>
      </c>
      <c r="G7" s="17" t="s">
        <v>19</v>
      </c>
      <c r="H7" s="17" t="s">
        <v>20</v>
      </c>
      <c r="I7" s="17" t="s">
        <v>21</v>
      </c>
      <c r="J7" s="17" t="s">
        <v>47</v>
      </c>
      <c r="K7" s="17" t="s">
        <v>23</v>
      </c>
      <c r="L7" s="17" t="s">
        <v>40</v>
      </c>
      <c r="M7" s="17">
        <v>20.5</v>
      </c>
      <c r="N7" s="17" t="str">
        <f>IF(Table1[[#This Row],[Pay Rate]]&lt;36.56,"Trainee",IF(Table1[[#This Row],[Pay Rate]]&gt; 56.56,"Mananagement","Supervisor"))</f>
        <v>Trainee</v>
      </c>
      <c r="O7" s="17" t="s">
        <v>25</v>
      </c>
      <c r="P7" s="17" t="s">
        <v>26</v>
      </c>
      <c r="Q7" s="17" t="str">
        <f t="shared" si="0"/>
        <v>Internal</v>
      </c>
      <c r="R7" s="17" t="s">
        <v>27</v>
      </c>
    </row>
    <row r="8" spans="1:18" x14ac:dyDescent="0.3">
      <c r="A8" s="17" t="s">
        <v>48</v>
      </c>
      <c r="B8" s="17">
        <v>1102024115</v>
      </c>
      <c r="C8" s="17" t="s">
        <v>17</v>
      </c>
      <c r="D8" s="17">
        <v>1460</v>
      </c>
      <c r="E8" s="18">
        <v>30961</v>
      </c>
      <c r="F8" s="17">
        <v>33</v>
      </c>
      <c r="G8" s="17" t="s">
        <v>30</v>
      </c>
      <c r="H8" s="17" t="s">
        <v>20</v>
      </c>
      <c r="I8" s="17" t="s">
        <v>21</v>
      </c>
      <c r="J8" s="18">
        <v>42491</v>
      </c>
      <c r="K8" s="17" t="s">
        <v>23</v>
      </c>
      <c r="L8" s="17" t="s">
        <v>49</v>
      </c>
      <c r="M8" s="17">
        <v>55</v>
      </c>
      <c r="N8" s="17" t="str">
        <f>IF(Table1[[#This Row],[Pay Rate]]&lt;36.56,"Trainee",IF(Table1[[#This Row],[Pay Rate]]&gt; 56.56,"Mananagement","Supervisor"))</f>
        <v>Supervisor</v>
      </c>
      <c r="O8" s="17" t="s">
        <v>50</v>
      </c>
      <c r="P8" s="17" t="s">
        <v>51</v>
      </c>
      <c r="Q8" s="17" t="str">
        <f>IF(P8="Internal", "Internal","External")</f>
        <v>External</v>
      </c>
      <c r="R8" s="17" t="s">
        <v>27</v>
      </c>
    </row>
    <row r="9" spans="1:18" x14ac:dyDescent="0.3">
      <c r="A9" s="17" t="s">
        <v>52</v>
      </c>
      <c r="B9" s="17">
        <v>1206043417</v>
      </c>
      <c r="C9" s="17" t="s">
        <v>17</v>
      </c>
      <c r="D9" s="17">
        <v>2045</v>
      </c>
      <c r="E9" s="18">
        <v>30844</v>
      </c>
      <c r="F9" s="17">
        <v>33</v>
      </c>
      <c r="G9" s="17" t="s">
        <v>30</v>
      </c>
      <c r="H9" s="17" t="s">
        <v>20</v>
      </c>
      <c r="I9" s="17" t="s">
        <v>53</v>
      </c>
      <c r="J9" s="17" t="s">
        <v>54</v>
      </c>
      <c r="K9" s="17" t="s">
        <v>23</v>
      </c>
      <c r="L9" s="17" t="s">
        <v>49</v>
      </c>
      <c r="M9" s="17">
        <v>55</v>
      </c>
      <c r="N9" s="17" t="str">
        <f>IF(Table1[[#This Row],[Pay Rate]]&lt;36.56,"Trainee",IF(Table1[[#This Row],[Pay Rate]]&gt; 56.56,"Mananagement","Supervisor"))</f>
        <v>Supervisor</v>
      </c>
      <c r="O9" s="17" t="s">
        <v>50</v>
      </c>
      <c r="P9" s="17" t="s">
        <v>26</v>
      </c>
      <c r="Q9" s="17" t="str">
        <f t="shared" si="0"/>
        <v>Internal</v>
      </c>
      <c r="R9" s="17" t="s">
        <v>27</v>
      </c>
    </row>
    <row r="10" spans="1:18" x14ac:dyDescent="0.3">
      <c r="A10" s="17" t="s">
        <v>55</v>
      </c>
      <c r="B10" s="17">
        <v>1307060188</v>
      </c>
      <c r="C10" s="17" t="s">
        <v>17</v>
      </c>
      <c r="D10" s="17">
        <v>2468</v>
      </c>
      <c r="E10" s="18">
        <v>31871</v>
      </c>
      <c r="F10" s="17">
        <v>30</v>
      </c>
      <c r="G10" s="17" t="s">
        <v>19</v>
      </c>
      <c r="H10" s="17" t="s">
        <v>20</v>
      </c>
      <c r="I10" s="17" t="s">
        <v>21</v>
      </c>
      <c r="J10" s="17" t="s">
        <v>39</v>
      </c>
      <c r="K10" s="17" t="s">
        <v>23</v>
      </c>
      <c r="L10" s="17" t="s">
        <v>56</v>
      </c>
      <c r="M10" s="17">
        <v>34.950000000000003</v>
      </c>
      <c r="N10" s="17" t="str">
        <f>IF(Table1[[#This Row],[Pay Rate]]&lt;36.56,"Trainee",IF(Table1[[#This Row],[Pay Rate]]&gt; 56.56,"Mananagement","Supervisor"))</f>
        <v>Trainee</v>
      </c>
      <c r="O10" s="17" t="s">
        <v>25</v>
      </c>
      <c r="P10" s="17" t="s">
        <v>26</v>
      </c>
      <c r="Q10" s="17" t="str">
        <f t="shared" si="0"/>
        <v>Internal</v>
      </c>
      <c r="R10" s="17" t="s">
        <v>57</v>
      </c>
    </row>
    <row r="11" spans="1:18" x14ac:dyDescent="0.3">
      <c r="A11" s="17" t="s">
        <v>58</v>
      </c>
      <c r="B11" s="17">
        <v>1201031308</v>
      </c>
      <c r="C11" s="17" t="s">
        <v>17</v>
      </c>
      <c r="D11" s="17">
        <v>2050</v>
      </c>
      <c r="E11" s="17" t="s">
        <v>59</v>
      </c>
      <c r="F11" s="17">
        <v>38</v>
      </c>
      <c r="G11" s="17" t="s">
        <v>19</v>
      </c>
      <c r="H11" s="17" t="s">
        <v>20</v>
      </c>
      <c r="I11" s="17" t="s">
        <v>21</v>
      </c>
      <c r="J11" s="18">
        <v>39934</v>
      </c>
      <c r="K11" s="17" t="s">
        <v>23</v>
      </c>
      <c r="L11" s="17" t="s">
        <v>56</v>
      </c>
      <c r="M11" s="17">
        <v>34.950000000000003</v>
      </c>
      <c r="N11" s="17" t="str">
        <f>IF(Table1[[#This Row],[Pay Rate]]&lt;36.56,"Trainee",IF(Table1[[#This Row],[Pay Rate]]&gt; 56.56,"Mananagement","Supervisor"))</f>
        <v>Trainee</v>
      </c>
      <c r="O11" s="17" t="s">
        <v>60</v>
      </c>
      <c r="P11" s="17" t="s">
        <v>61</v>
      </c>
      <c r="Q11" s="17" t="str">
        <f t="shared" si="0"/>
        <v>External</v>
      </c>
      <c r="R11" s="17" t="s">
        <v>27</v>
      </c>
    </row>
    <row r="12" spans="1:18" x14ac:dyDescent="0.3">
      <c r="A12" s="17" t="s">
        <v>62</v>
      </c>
      <c r="B12" s="17">
        <v>1001495124</v>
      </c>
      <c r="C12" s="17" t="s">
        <v>17</v>
      </c>
      <c r="D12" s="17">
        <v>1902</v>
      </c>
      <c r="E12" s="17" t="s">
        <v>63</v>
      </c>
      <c r="F12" s="17">
        <v>63</v>
      </c>
      <c r="G12" s="17" t="s">
        <v>19</v>
      </c>
      <c r="H12" s="17" t="s">
        <v>20</v>
      </c>
      <c r="I12" s="17" t="s">
        <v>21</v>
      </c>
      <c r="J12" s="18">
        <v>40946</v>
      </c>
      <c r="K12" s="17" t="s">
        <v>64</v>
      </c>
      <c r="L12" s="17" t="s">
        <v>65</v>
      </c>
      <c r="M12" s="17">
        <v>80</v>
      </c>
      <c r="N12" s="17" t="str">
        <f>IF(Table1[[#This Row],[Pay Rate]]&lt;36.56,"Trainee",IF(Table1[[#This Row],[Pay Rate]]&gt; 56.56,"Mananagement","Supervisor"))</f>
        <v>Mananagement</v>
      </c>
      <c r="O12" s="17" t="s">
        <v>60</v>
      </c>
      <c r="P12" s="17" t="s">
        <v>41</v>
      </c>
      <c r="Q12" s="17" t="str">
        <f t="shared" si="0"/>
        <v>External</v>
      </c>
      <c r="R12" s="17" t="s">
        <v>27</v>
      </c>
    </row>
    <row r="13" spans="1:18" x14ac:dyDescent="0.3">
      <c r="A13" s="17" t="s">
        <v>66</v>
      </c>
      <c r="B13" s="17">
        <v>1112030816</v>
      </c>
      <c r="C13" s="17" t="s">
        <v>17</v>
      </c>
      <c r="D13" s="17">
        <v>2067</v>
      </c>
      <c r="E13" s="17" t="s">
        <v>67</v>
      </c>
      <c r="F13" s="17">
        <v>38</v>
      </c>
      <c r="G13" s="17" t="s">
        <v>19</v>
      </c>
      <c r="H13" s="17" t="s">
        <v>34</v>
      </c>
      <c r="I13" s="17" t="s">
        <v>21</v>
      </c>
      <c r="J13" s="18">
        <v>40455</v>
      </c>
      <c r="K13" s="17" t="s">
        <v>68</v>
      </c>
      <c r="L13" s="17" t="s">
        <v>69</v>
      </c>
      <c r="M13" s="17">
        <v>65</v>
      </c>
      <c r="N13" s="17" t="str">
        <f>IF(Table1[[#This Row],[Pay Rate]]&lt;36.56,"Trainee",IF(Table1[[#This Row],[Pay Rate]]&gt; 56.56,"Mananagement","Supervisor"))</f>
        <v>Mananagement</v>
      </c>
      <c r="O13" s="17" t="s">
        <v>50</v>
      </c>
      <c r="P13" s="17" t="s">
        <v>70</v>
      </c>
      <c r="Q13" s="17" t="str">
        <f t="shared" si="0"/>
        <v>External</v>
      </c>
      <c r="R13" s="17" t="s">
        <v>71</v>
      </c>
    </row>
    <row r="14" spans="1:18" x14ac:dyDescent="0.3">
      <c r="A14" s="17" t="s">
        <v>72</v>
      </c>
      <c r="B14" s="17">
        <v>1102024056</v>
      </c>
      <c r="C14" s="17" t="s">
        <v>17</v>
      </c>
      <c r="D14" s="17">
        <v>2026</v>
      </c>
      <c r="E14" s="18">
        <v>31506</v>
      </c>
      <c r="F14" s="17">
        <v>31</v>
      </c>
      <c r="G14" s="17" t="s">
        <v>19</v>
      </c>
      <c r="H14" s="17" t="s">
        <v>34</v>
      </c>
      <c r="I14" s="17" t="s">
        <v>21</v>
      </c>
      <c r="J14" s="18">
        <v>41827</v>
      </c>
      <c r="K14" s="17" t="s">
        <v>68</v>
      </c>
      <c r="L14" s="17" t="s">
        <v>73</v>
      </c>
      <c r="M14" s="17">
        <v>43</v>
      </c>
      <c r="N14" s="17" t="str">
        <f>IF(Table1[[#This Row],[Pay Rate]]&lt;36.56,"Trainee",IF(Table1[[#This Row],[Pay Rate]]&gt; 56.56,"Mananagement","Supervisor"))</f>
        <v>Supervisor</v>
      </c>
      <c r="O14" s="17" t="s">
        <v>74</v>
      </c>
      <c r="P14" s="17" t="s">
        <v>75</v>
      </c>
      <c r="Q14" s="17" t="str">
        <f t="shared" si="0"/>
        <v>External</v>
      </c>
      <c r="R14" s="17" t="s">
        <v>27</v>
      </c>
    </row>
    <row r="15" spans="1:18" x14ac:dyDescent="0.3">
      <c r="A15" s="17" t="s">
        <v>76</v>
      </c>
      <c r="B15" s="17">
        <v>905013738</v>
      </c>
      <c r="C15" s="17" t="s">
        <v>17</v>
      </c>
      <c r="D15" s="17">
        <v>2127</v>
      </c>
      <c r="E15" s="17" t="s">
        <v>77</v>
      </c>
      <c r="F15" s="17">
        <v>46</v>
      </c>
      <c r="G15" s="17" t="s">
        <v>19</v>
      </c>
      <c r="H15" s="17" t="s">
        <v>34</v>
      </c>
      <c r="I15" s="17" t="s">
        <v>21</v>
      </c>
      <c r="J15" s="17" t="s">
        <v>39</v>
      </c>
      <c r="K15" s="17" t="s">
        <v>68</v>
      </c>
      <c r="L15" s="17" t="s">
        <v>73</v>
      </c>
      <c r="M15" s="17">
        <v>48.5</v>
      </c>
      <c r="N15" s="17" t="str">
        <f>IF(Table1[[#This Row],[Pay Rate]]&lt;36.56,"Trainee",IF(Table1[[#This Row],[Pay Rate]]&gt; 56.56,"Mananagement","Supervisor"))</f>
        <v>Supervisor</v>
      </c>
      <c r="O15" s="17" t="s">
        <v>74</v>
      </c>
      <c r="P15" s="17" t="s">
        <v>78</v>
      </c>
      <c r="Q15" s="17" t="str">
        <f t="shared" si="0"/>
        <v>External</v>
      </c>
      <c r="R15" s="17" t="s">
        <v>27</v>
      </c>
    </row>
    <row r="16" spans="1:18" x14ac:dyDescent="0.3">
      <c r="A16" s="17" t="s">
        <v>79</v>
      </c>
      <c r="B16" s="17">
        <v>1410071156</v>
      </c>
      <c r="C16" s="17" t="s">
        <v>17</v>
      </c>
      <c r="D16" s="17">
        <v>1960</v>
      </c>
      <c r="E16" s="18">
        <v>31601</v>
      </c>
      <c r="F16" s="17">
        <v>31</v>
      </c>
      <c r="G16" s="17" t="s">
        <v>30</v>
      </c>
      <c r="H16" s="17" t="s">
        <v>20</v>
      </c>
      <c r="I16" s="17" t="s">
        <v>21</v>
      </c>
      <c r="J16" s="17" t="s">
        <v>39</v>
      </c>
      <c r="K16" s="17" t="s">
        <v>68</v>
      </c>
      <c r="L16" s="17" t="s">
        <v>73</v>
      </c>
      <c r="M16" s="17">
        <v>40.1</v>
      </c>
      <c r="N16" s="17" t="str">
        <f>IF(Table1[[#This Row],[Pay Rate]]&lt;36.56,"Trainee",IF(Table1[[#This Row],[Pay Rate]]&gt; 56.56,"Mananagement","Supervisor"))</f>
        <v>Supervisor</v>
      </c>
      <c r="O16" s="17" t="s">
        <v>74</v>
      </c>
      <c r="P16" s="17" t="s">
        <v>70</v>
      </c>
      <c r="Q16" s="17" t="str">
        <f t="shared" si="0"/>
        <v>External</v>
      </c>
      <c r="R16" s="17" t="s">
        <v>42</v>
      </c>
    </row>
    <row r="17" spans="1:18" x14ac:dyDescent="0.3">
      <c r="A17" s="17" t="s">
        <v>80</v>
      </c>
      <c r="B17" s="17">
        <v>1105025718</v>
      </c>
      <c r="C17" s="17" t="s">
        <v>17</v>
      </c>
      <c r="D17" s="17">
        <v>2493</v>
      </c>
      <c r="E17" s="17" t="s">
        <v>81</v>
      </c>
      <c r="F17" s="17">
        <v>33</v>
      </c>
      <c r="G17" s="17" t="s">
        <v>19</v>
      </c>
      <c r="H17" s="17" t="s">
        <v>34</v>
      </c>
      <c r="I17" s="17" t="s">
        <v>21</v>
      </c>
      <c r="J17" s="17" t="s">
        <v>82</v>
      </c>
      <c r="K17" s="17" t="s">
        <v>68</v>
      </c>
      <c r="L17" s="17" t="s">
        <v>73</v>
      </c>
      <c r="M17" s="17">
        <v>34</v>
      </c>
      <c r="N17" s="17" t="str">
        <f>IF(Table1[[#This Row],[Pay Rate]]&lt;36.56,"Trainee",IF(Table1[[#This Row],[Pay Rate]]&gt; 56.56,"Mananagement","Supervisor"))</f>
        <v>Trainee</v>
      </c>
      <c r="O17" s="17" t="s">
        <v>74</v>
      </c>
      <c r="P17" s="17" t="s">
        <v>78</v>
      </c>
      <c r="Q17" s="17" t="str">
        <f t="shared" si="0"/>
        <v>External</v>
      </c>
      <c r="R17" s="17" t="s">
        <v>42</v>
      </c>
    </row>
    <row r="18" spans="1:18" x14ac:dyDescent="0.3">
      <c r="A18" s="17" t="s">
        <v>83</v>
      </c>
      <c r="B18" s="17">
        <v>1003018246</v>
      </c>
      <c r="C18" s="17" t="s">
        <v>17</v>
      </c>
      <c r="D18" s="17">
        <v>2301</v>
      </c>
      <c r="E18" s="18">
        <v>31604</v>
      </c>
      <c r="F18" s="17">
        <v>31</v>
      </c>
      <c r="G18" s="17" t="s">
        <v>19</v>
      </c>
      <c r="H18" s="17" t="s">
        <v>20</v>
      </c>
      <c r="I18" s="17" t="s">
        <v>21</v>
      </c>
      <c r="J18" s="18">
        <v>42125</v>
      </c>
      <c r="K18" s="17" t="s">
        <v>68</v>
      </c>
      <c r="L18" s="17" t="s">
        <v>73</v>
      </c>
      <c r="M18" s="17">
        <v>40</v>
      </c>
      <c r="N18" s="17" t="str">
        <f>IF(Table1[[#This Row],[Pay Rate]]&lt;36.56,"Trainee",IF(Table1[[#This Row],[Pay Rate]]&gt; 56.56,"Mananagement","Supervisor"))</f>
        <v>Supervisor</v>
      </c>
      <c r="O18" s="17" t="s">
        <v>74</v>
      </c>
      <c r="P18" s="17" t="s">
        <v>78</v>
      </c>
      <c r="Q18" s="17" t="str">
        <f t="shared" si="0"/>
        <v>External</v>
      </c>
      <c r="R18" s="17" t="s">
        <v>57</v>
      </c>
    </row>
    <row r="19" spans="1:18" x14ac:dyDescent="0.3">
      <c r="A19" s="17" t="s">
        <v>84</v>
      </c>
      <c r="B19" s="17">
        <v>1406068403</v>
      </c>
      <c r="C19" s="17" t="s">
        <v>85</v>
      </c>
      <c r="D19" s="17">
        <v>78230</v>
      </c>
      <c r="E19" s="18">
        <v>32240</v>
      </c>
      <c r="F19" s="17">
        <v>29</v>
      </c>
      <c r="G19" s="17" t="s">
        <v>30</v>
      </c>
      <c r="H19" s="17" t="s">
        <v>31</v>
      </c>
      <c r="I19" s="17" t="s">
        <v>21</v>
      </c>
      <c r="J19" s="18">
        <v>41923</v>
      </c>
      <c r="K19" s="17" t="s">
        <v>68</v>
      </c>
      <c r="L19" s="17" t="s">
        <v>73</v>
      </c>
      <c r="M19" s="17">
        <v>35.5</v>
      </c>
      <c r="N19" s="17" t="str">
        <f>IF(Table1[[#This Row],[Pay Rate]]&lt;36.56,"Trainee",IF(Table1[[#This Row],[Pay Rate]]&gt; 56.56,"Mananagement","Supervisor"))</f>
        <v>Trainee</v>
      </c>
      <c r="O19" s="17" t="s">
        <v>74</v>
      </c>
      <c r="P19" s="17" t="s">
        <v>26</v>
      </c>
      <c r="Q19" s="17" t="str">
        <f t="shared" si="0"/>
        <v>Internal</v>
      </c>
      <c r="R19" s="17" t="s">
        <v>71</v>
      </c>
    </row>
    <row r="20" spans="1:18" x14ac:dyDescent="0.3">
      <c r="A20" s="17" t="s">
        <v>86</v>
      </c>
      <c r="B20" s="17">
        <v>1102023965</v>
      </c>
      <c r="C20" s="17" t="s">
        <v>17</v>
      </c>
      <c r="D20" s="17">
        <v>2747</v>
      </c>
      <c r="E20" s="18">
        <v>30811</v>
      </c>
      <c r="F20" s="17">
        <v>33</v>
      </c>
      <c r="G20" s="17" t="s">
        <v>30</v>
      </c>
      <c r="H20" s="17" t="s">
        <v>20</v>
      </c>
      <c r="I20" s="17" t="s">
        <v>21</v>
      </c>
      <c r="J20" s="18">
        <v>41651</v>
      </c>
      <c r="K20" s="17" t="s">
        <v>68</v>
      </c>
      <c r="L20" s="17" t="s">
        <v>73</v>
      </c>
      <c r="M20" s="17">
        <v>41</v>
      </c>
      <c r="N20" s="17" t="str">
        <f>IF(Table1[[#This Row],[Pay Rate]]&lt;36.56,"Trainee",IF(Table1[[#This Row],[Pay Rate]]&gt; 56.56,"Mananagement","Supervisor"))</f>
        <v>Supervisor</v>
      </c>
      <c r="O20" s="17" t="s">
        <v>74</v>
      </c>
      <c r="P20" s="17" t="s">
        <v>70</v>
      </c>
      <c r="Q20" s="17" t="str">
        <f t="shared" si="0"/>
        <v>External</v>
      </c>
      <c r="R20" s="17" t="s">
        <v>27</v>
      </c>
    </row>
    <row r="21" spans="1:18" x14ac:dyDescent="0.3">
      <c r="A21" s="17" t="s">
        <v>87</v>
      </c>
      <c r="B21" s="17">
        <v>1108027853</v>
      </c>
      <c r="C21" s="17" t="s">
        <v>17</v>
      </c>
      <c r="D21" s="17">
        <v>1886</v>
      </c>
      <c r="E21" s="17" t="s">
        <v>88</v>
      </c>
      <c r="F21" s="17">
        <v>33</v>
      </c>
      <c r="G21" s="17" t="s">
        <v>19</v>
      </c>
      <c r="H21" s="17" t="s">
        <v>20</v>
      </c>
      <c r="I21" s="17" t="s">
        <v>21</v>
      </c>
      <c r="J21" s="18">
        <v>41923</v>
      </c>
      <c r="K21" s="17" t="s">
        <v>68</v>
      </c>
      <c r="L21" s="17" t="s">
        <v>73</v>
      </c>
      <c r="M21" s="17">
        <v>42.75</v>
      </c>
      <c r="N21" s="17" t="str">
        <f>IF(Table1[[#This Row],[Pay Rate]]&lt;36.56,"Trainee",IF(Table1[[#This Row],[Pay Rate]]&gt; 56.56,"Mananagement","Supervisor"))</f>
        <v>Supervisor</v>
      </c>
      <c r="O21" s="17" t="s">
        <v>74</v>
      </c>
      <c r="P21" s="17" t="s">
        <v>70</v>
      </c>
      <c r="Q21" s="17" t="str">
        <f t="shared" si="0"/>
        <v>External</v>
      </c>
      <c r="R21" s="17" t="s">
        <v>71</v>
      </c>
    </row>
    <row r="22" spans="1:18" x14ac:dyDescent="0.3">
      <c r="A22" s="17" t="s">
        <v>89</v>
      </c>
      <c r="B22" s="17">
        <v>1407068885</v>
      </c>
      <c r="C22" s="17" t="s">
        <v>17</v>
      </c>
      <c r="D22" s="17">
        <v>1886</v>
      </c>
      <c r="E22" s="18">
        <v>29900</v>
      </c>
      <c r="F22" s="17">
        <v>36</v>
      </c>
      <c r="G22" s="17" t="s">
        <v>19</v>
      </c>
      <c r="H22" s="17" t="s">
        <v>20</v>
      </c>
      <c r="I22" s="17" t="s">
        <v>21</v>
      </c>
      <c r="J22" s="17" t="s">
        <v>39</v>
      </c>
      <c r="K22" s="17" t="s">
        <v>68</v>
      </c>
      <c r="L22" s="17" t="s">
        <v>73</v>
      </c>
      <c r="M22" s="17">
        <v>39.549999999999997</v>
      </c>
      <c r="N22" s="17" t="str">
        <f>IF(Table1[[#This Row],[Pay Rate]]&lt;36.56,"Trainee",IF(Table1[[#This Row],[Pay Rate]]&gt; 56.56,"Mananagement","Supervisor"))</f>
        <v>Supervisor</v>
      </c>
      <c r="O22" s="17" t="s">
        <v>74</v>
      </c>
      <c r="P22" s="17" t="s">
        <v>70</v>
      </c>
      <c r="Q22" s="17" t="str">
        <f t="shared" si="0"/>
        <v>External</v>
      </c>
      <c r="R22" s="17" t="s">
        <v>27</v>
      </c>
    </row>
    <row r="23" spans="1:18" x14ac:dyDescent="0.3">
      <c r="A23" s="17" t="s">
        <v>90</v>
      </c>
      <c r="B23" s="17">
        <v>1203032255</v>
      </c>
      <c r="C23" s="17" t="s">
        <v>17</v>
      </c>
      <c r="D23" s="17">
        <v>1810</v>
      </c>
      <c r="E23" s="17" t="s">
        <v>91</v>
      </c>
      <c r="F23" s="17">
        <v>31</v>
      </c>
      <c r="G23" s="17" t="s">
        <v>30</v>
      </c>
      <c r="H23" s="17" t="s">
        <v>20</v>
      </c>
      <c r="I23" s="17" t="s">
        <v>21</v>
      </c>
      <c r="J23" s="17" t="s">
        <v>82</v>
      </c>
      <c r="K23" s="17" t="s">
        <v>68</v>
      </c>
      <c r="L23" s="17" t="s">
        <v>73</v>
      </c>
      <c r="M23" s="17">
        <v>42.2</v>
      </c>
      <c r="N23" s="17" t="str">
        <f>IF(Table1[[#This Row],[Pay Rate]]&lt;36.56,"Trainee",IF(Table1[[#This Row],[Pay Rate]]&gt; 56.56,"Mananagement","Supervisor"))</f>
        <v>Supervisor</v>
      </c>
      <c r="O23" s="17" t="s">
        <v>74</v>
      </c>
      <c r="P23" s="17" t="s">
        <v>41</v>
      </c>
      <c r="Q23" s="17" t="str">
        <f t="shared" si="0"/>
        <v>External</v>
      </c>
      <c r="R23" s="17" t="s">
        <v>42</v>
      </c>
    </row>
    <row r="24" spans="1:18" x14ac:dyDescent="0.3">
      <c r="A24" s="17" t="s">
        <v>92</v>
      </c>
      <c r="B24" s="17">
        <v>1111030148</v>
      </c>
      <c r="C24" s="17" t="s">
        <v>17</v>
      </c>
      <c r="D24" s="17">
        <v>2452</v>
      </c>
      <c r="E24" s="17" t="s">
        <v>93</v>
      </c>
      <c r="F24" s="17">
        <v>30</v>
      </c>
      <c r="G24" s="17" t="s">
        <v>30</v>
      </c>
      <c r="H24" s="17" t="s">
        <v>31</v>
      </c>
      <c r="I24" s="17" t="s">
        <v>21</v>
      </c>
      <c r="J24" s="18">
        <v>42125</v>
      </c>
      <c r="K24" s="17" t="s">
        <v>68</v>
      </c>
      <c r="L24" s="17" t="s">
        <v>73</v>
      </c>
      <c r="M24" s="17">
        <v>45</v>
      </c>
      <c r="N24" s="17" t="str">
        <f>IF(Table1[[#This Row],[Pay Rate]]&lt;36.56,"Trainee",IF(Table1[[#This Row],[Pay Rate]]&gt; 56.56,"Mananagement","Supervisor"))</f>
        <v>Supervisor</v>
      </c>
      <c r="O24" s="17" t="s">
        <v>74</v>
      </c>
      <c r="P24" s="17" t="s">
        <v>94</v>
      </c>
      <c r="Q24" s="17" t="str">
        <f t="shared" si="0"/>
        <v>External</v>
      </c>
      <c r="R24" s="17" t="s">
        <v>57</v>
      </c>
    </row>
    <row r="25" spans="1:18" x14ac:dyDescent="0.3">
      <c r="A25" s="17" t="s">
        <v>95</v>
      </c>
      <c r="B25" s="17">
        <v>808010278</v>
      </c>
      <c r="C25" s="17" t="s">
        <v>17</v>
      </c>
      <c r="D25" s="17">
        <v>2110</v>
      </c>
      <c r="E25" s="18">
        <v>25782</v>
      </c>
      <c r="F25" s="17">
        <v>47</v>
      </c>
      <c r="G25" s="17" t="s">
        <v>30</v>
      </c>
      <c r="H25" s="17" t="s">
        <v>20</v>
      </c>
      <c r="I25" s="17" t="s">
        <v>21</v>
      </c>
      <c r="J25" s="18">
        <v>42125</v>
      </c>
      <c r="K25" s="17" t="s">
        <v>68</v>
      </c>
      <c r="L25" s="17" t="s">
        <v>73</v>
      </c>
      <c r="M25" s="17">
        <v>30.2</v>
      </c>
      <c r="N25" s="17" t="str">
        <f>IF(Table1[[#This Row],[Pay Rate]]&lt;36.56,"Trainee",IF(Table1[[#This Row],[Pay Rate]]&gt; 56.56,"Mananagement","Supervisor"))</f>
        <v>Trainee</v>
      </c>
      <c r="O25" s="17" t="s">
        <v>74</v>
      </c>
      <c r="P25" s="17" t="s">
        <v>70</v>
      </c>
      <c r="Q25" s="17" t="str">
        <f t="shared" si="0"/>
        <v>External</v>
      </c>
      <c r="R25" s="17" t="s">
        <v>57</v>
      </c>
    </row>
    <row r="26" spans="1:18" x14ac:dyDescent="0.3">
      <c r="A26" s="17" t="s">
        <v>96</v>
      </c>
      <c r="B26" s="17">
        <v>1110029732</v>
      </c>
      <c r="C26" s="17" t="s">
        <v>17</v>
      </c>
      <c r="D26" s="17">
        <v>2148</v>
      </c>
      <c r="E26" s="17" t="s">
        <v>97</v>
      </c>
      <c r="F26" s="17">
        <v>38</v>
      </c>
      <c r="G26" s="17" t="s">
        <v>19</v>
      </c>
      <c r="H26" s="17" t="s">
        <v>34</v>
      </c>
      <c r="I26" s="17" t="s">
        <v>21</v>
      </c>
      <c r="J26" s="17" t="s">
        <v>82</v>
      </c>
      <c r="K26" s="17" t="s">
        <v>68</v>
      </c>
      <c r="L26" s="17" t="s">
        <v>73</v>
      </c>
      <c r="M26" s="17">
        <v>31.4</v>
      </c>
      <c r="N26" s="17" t="str">
        <f>IF(Table1[[#This Row],[Pay Rate]]&lt;36.56,"Trainee",IF(Table1[[#This Row],[Pay Rate]]&gt; 56.56,"Mananagement","Supervisor"))</f>
        <v>Trainee</v>
      </c>
      <c r="O26" s="17" t="s">
        <v>74</v>
      </c>
      <c r="P26" s="17" t="s">
        <v>70</v>
      </c>
      <c r="Q26" s="17" t="str">
        <f t="shared" si="0"/>
        <v>External</v>
      </c>
      <c r="R26" s="17" t="s">
        <v>57</v>
      </c>
    </row>
    <row r="27" spans="1:18" x14ac:dyDescent="0.3">
      <c r="A27" s="17" t="s">
        <v>98</v>
      </c>
      <c r="B27" s="17">
        <v>1192991000</v>
      </c>
      <c r="C27" s="17" t="s">
        <v>17</v>
      </c>
      <c r="D27" s="17">
        <v>1460</v>
      </c>
      <c r="E27" s="18">
        <v>29348</v>
      </c>
      <c r="F27" s="17">
        <v>37</v>
      </c>
      <c r="G27" s="17" t="s">
        <v>30</v>
      </c>
      <c r="H27" s="17" t="s">
        <v>34</v>
      </c>
      <c r="I27" s="17" t="s">
        <v>21</v>
      </c>
      <c r="J27" s="17" t="s">
        <v>99</v>
      </c>
      <c r="K27" s="17" t="s">
        <v>68</v>
      </c>
      <c r="L27" s="17" t="s">
        <v>100</v>
      </c>
      <c r="M27" s="17">
        <v>65</v>
      </c>
      <c r="N27" s="17" t="str">
        <f>IF(Table1[[#This Row],[Pay Rate]]&lt;36.56,"Trainee",IF(Table1[[#This Row],[Pay Rate]]&gt; 56.56,"Mananagement","Supervisor"))</f>
        <v>Mananagement</v>
      </c>
      <c r="O27" s="17" t="s">
        <v>101</v>
      </c>
      <c r="P27" s="17" t="s">
        <v>102</v>
      </c>
      <c r="Q27" s="17" t="str">
        <f t="shared" si="0"/>
        <v>External</v>
      </c>
      <c r="R27" s="17" t="s">
        <v>71</v>
      </c>
    </row>
    <row r="28" spans="1:18" x14ac:dyDescent="0.3">
      <c r="A28" s="17" t="s">
        <v>103</v>
      </c>
      <c r="B28" s="17">
        <v>1106026933</v>
      </c>
      <c r="C28" s="17" t="s">
        <v>17</v>
      </c>
      <c r="D28" s="17">
        <v>2481</v>
      </c>
      <c r="E28" s="18">
        <v>26788</v>
      </c>
      <c r="F28" s="17">
        <v>44</v>
      </c>
      <c r="G28" s="17" t="s">
        <v>30</v>
      </c>
      <c r="H28" s="17" t="s">
        <v>34</v>
      </c>
      <c r="I28" s="17" t="s">
        <v>21</v>
      </c>
      <c r="J28" s="17" t="s">
        <v>104</v>
      </c>
      <c r="K28" s="17" t="s">
        <v>68</v>
      </c>
      <c r="L28" s="17" t="s">
        <v>105</v>
      </c>
      <c r="M28" s="17">
        <v>62</v>
      </c>
      <c r="N28" s="17" t="str">
        <f>IF(Table1[[#This Row],[Pay Rate]]&lt;36.56,"Trainee",IF(Table1[[#This Row],[Pay Rate]]&gt; 56.56,"Mananagement","Supervisor"))</f>
        <v>Mananagement</v>
      </c>
      <c r="O28" s="17" t="s">
        <v>101</v>
      </c>
      <c r="P28" s="17" t="s">
        <v>102</v>
      </c>
      <c r="Q28" s="17" t="str">
        <f t="shared" si="0"/>
        <v>External</v>
      </c>
      <c r="R28" s="17" t="s">
        <v>27</v>
      </c>
    </row>
    <row r="29" spans="1:18" x14ac:dyDescent="0.3">
      <c r="A29" s="17" t="s">
        <v>106</v>
      </c>
      <c r="B29" s="17">
        <v>1001175250</v>
      </c>
      <c r="C29" s="17" t="s">
        <v>17</v>
      </c>
      <c r="D29" s="17">
        <v>1915</v>
      </c>
      <c r="E29" s="18">
        <v>23468</v>
      </c>
      <c r="F29" s="17">
        <v>54</v>
      </c>
      <c r="G29" s="17" t="s">
        <v>30</v>
      </c>
      <c r="H29" s="17" t="s">
        <v>31</v>
      </c>
      <c r="I29" s="17" t="s">
        <v>21</v>
      </c>
      <c r="J29" s="18">
        <v>41153</v>
      </c>
      <c r="K29" s="17" t="s">
        <v>68</v>
      </c>
      <c r="L29" s="17" t="s">
        <v>105</v>
      </c>
      <c r="M29" s="17">
        <v>21</v>
      </c>
      <c r="N29" s="17" t="str">
        <f>IF(Table1[[#This Row],[Pay Rate]]&lt;36.56,"Trainee",IF(Table1[[#This Row],[Pay Rate]]&gt; 56.56,"Mananagement","Supervisor"))</f>
        <v>Trainee</v>
      </c>
      <c r="O29" s="17" t="s">
        <v>101</v>
      </c>
      <c r="P29" s="17" t="s">
        <v>26</v>
      </c>
      <c r="Q29" s="17" t="str">
        <f t="shared" si="0"/>
        <v>Internal</v>
      </c>
      <c r="R29" s="17" t="s">
        <v>27</v>
      </c>
    </row>
    <row r="30" spans="1:18" x14ac:dyDescent="0.3">
      <c r="A30" s="17" t="s">
        <v>107</v>
      </c>
      <c r="B30" s="17">
        <v>1011022863</v>
      </c>
      <c r="C30" s="17" t="s">
        <v>17</v>
      </c>
      <c r="D30" s="17">
        <v>2134</v>
      </c>
      <c r="E30" s="18">
        <v>31542</v>
      </c>
      <c r="F30" s="17">
        <v>31</v>
      </c>
      <c r="G30" s="17" t="s">
        <v>30</v>
      </c>
      <c r="H30" s="17" t="s">
        <v>20</v>
      </c>
      <c r="I30" s="17" t="s">
        <v>53</v>
      </c>
      <c r="J30" s="17" t="s">
        <v>108</v>
      </c>
      <c r="K30" s="17" t="s">
        <v>68</v>
      </c>
      <c r="L30" s="17" t="s">
        <v>109</v>
      </c>
      <c r="M30" s="17">
        <v>63</v>
      </c>
      <c r="N30" s="17" t="str">
        <f>IF(Table1[[#This Row],[Pay Rate]]&lt;36.56,"Trainee",IF(Table1[[#This Row],[Pay Rate]]&gt; 56.56,"Mananagement","Supervisor"))</f>
        <v>Mananagement</v>
      </c>
      <c r="O30" s="17" t="s">
        <v>101</v>
      </c>
      <c r="P30" s="17" t="s">
        <v>26</v>
      </c>
      <c r="Q30" s="17" t="str">
        <f t="shared" si="0"/>
        <v>Internal</v>
      </c>
      <c r="R30" s="17" t="s">
        <v>110</v>
      </c>
    </row>
    <row r="31" spans="1:18" x14ac:dyDescent="0.3">
      <c r="A31" s="17" t="s">
        <v>111</v>
      </c>
      <c r="B31" s="17">
        <v>1101023754</v>
      </c>
      <c r="C31" s="17" t="s">
        <v>17</v>
      </c>
      <c r="D31" s="17">
        <v>1886</v>
      </c>
      <c r="E31" s="18">
        <v>25818</v>
      </c>
      <c r="F31" s="17">
        <v>47</v>
      </c>
      <c r="G31" s="17" t="s">
        <v>30</v>
      </c>
      <c r="H31" s="17" t="s">
        <v>34</v>
      </c>
      <c r="I31" s="17" t="s">
        <v>21</v>
      </c>
      <c r="J31" s="18">
        <v>41760</v>
      </c>
      <c r="K31" s="17" t="s">
        <v>68</v>
      </c>
      <c r="L31" s="17" t="s">
        <v>112</v>
      </c>
      <c r="M31" s="17">
        <v>64</v>
      </c>
      <c r="N31" s="17" t="str">
        <f>IF(Table1[[#This Row],[Pay Rate]]&lt;36.56,"Trainee",IF(Table1[[#This Row],[Pay Rate]]&gt; 56.56,"Mananagement","Supervisor"))</f>
        <v>Mananagement</v>
      </c>
      <c r="O31" s="17" t="s">
        <v>101</v>
      </c>
      <c r="P31" s="17" t="s">
        <v>102</v>
      </c>
      <c r="Q31" s="17" t="str">
        <f t="shared" si="0"/>
        <v>External</v>
      </c>
      <c r="R31" s="17" t="s">
        <v>113</v>
      </c>
    </row>
    <row r="32" spans="1:18" x14ac:dyDescent="0.3">
      <c r="A32" s="17" t="s">
        <v>114</v>
      </c>
      <c r="B32" s="17">
        <v>1301052902</v>
      </c>
      <c r="C32" s="17" t="s">
        <v>17</v>
      </c>
      <c r="D32" s="17">
        <v>2170</v>
      </c>
      <c r="E32" s="18">
        <v>31176</v>
      </c>
      <c r="F32" s="17">
        <v>32</v>
      </c>
      <c r="G32" s="17" t="s">
        <v>30</v>
      </c>
      <c r="H32" s="17" t="s">
        <v>34</v>
      </c>
      <c r="I32" s="17" t="s">
        <v>21</v>
      </c>
      <c r="J32" s="18">
        <v>41038</v>
      </c>
      <c r="K32" s="17" t="s">
        <v>68</v>
      </c>
      <c r="L32" s="17" t="s">
        <v>115</v>
      </c>
      <c r="M32" s="17">
        <v>28.99</v>
      </c>
      <c r="N32" s="17" t="str">
        <f>IF(Table1[[#This Row],[Pay Rate]]&lt;36.56,"Trainee",IF(Table1[[#This Row],[Pay Rate]]&gt; 56.56,"Mananagement","Supervisor"))</f>
        <v>Trainee</v>
      </c>
      <c r="O32" s="17" t="s">
        <v>116</v>
      </c>
      <c r="P32" s="17" t="s">
        <v>78</v>
      </c>
      <c r="Q32" s="17" t="str">
        <f t="shared" si="0"/>
        <v>External</v>
      </c>
      <c r="R32" s="17" t="s">
        <v>27</v>
      </c>
    </row>
    <row r="33" spans="1:18" x14ac:dyDescent="0.3">
      <c r="A33" s="17" t="s">
        <v>117</v>
      </c>
      <c r="B33" s="17">
        <v>1501072093</v>
      </c>
      <c r="C33" s="17" t="s">
        <v>118</v>
      </c>
      <c r="D33" s="17">
        <v>6040</v>
      </c>
      <c r="E33" s="18">
        <v>24996</v>
      </c>
      <c r="F33" s="17">
        <v>49</v>
      </c>
      <c r="G33" s="17" t="s">
        <v>19</v>
      </c>
      <c r="H33" s="17" t="s">
        <v>34</v>
      </c>
      <c r="I33" s="17" t="s">
        <v>21</v>
      </c>
      <c r="J33" s="18">
        <v>40183</v>
      </c>
      <c r="K33" s="17" t="s">
        <v>68</v>
      </c>
      <c r="L33" s="17" t="s">
        <v>115</v>
      </c>
      <c r="M33" s="17">
        <v>31.4</v>
      </c>
      <c r="N33" s="17" t="str">
        <f>IF(Table1[[#This Row],[Pay Rate]]&lt;36.56,"Trainee",IF(Table1[[#This Row],[Pay Rate]]&gt; 56.56,"Mananagement","Supervisor"))</f>
        <v>Trainee</v>
      </c>
      <c r="O33" s="17" t="s">
        <v>116</v>
      </c>
      <c r="P33" s="17" t="s">
        <v>94</v>
      </c>
      <c r="Q33" s="17" t="str">
        <f t="shared" si="0"/>
        <v>External</v>
      </c>
      <c r="R33" s="17" t="s">
        <v>27</v>
      </c>
    </row>
    <row r="34" spans="1:18" x14ac:dyDescent="0.3">
      <c r="A34" s="17" t="s">
        <v>119</v>
      </c>
      <c r="B34" s="17">
        <v>602000312</v>
      </c>
      <c r="C34" s="17" t="s">
        <v>118</v>
      </c>
      <c r="D34" s="17">
        <v>6070</v>
      </c>
      <c r="E34" s="18">
        <v>32273</v>
      </c>
      <c r="F34" s="17">
        <v>29</v>
      </c>
      <c r="G34" s="17" t="s">
        <v>19</v>
      </c>
      <c r="H34" s="17" t="s">
        <v>34</v>
      </c>
      <c r="I34" s="17" t="s">
        <v>21</v>
      </c>
      <c r="J34" s="17" t="s">
        <v>120</v>
      </c>
      <c r="K34" s="17" t="s">
        <v>68</v>
      </c>
      <c r="L34" s="17" t="s">
        <v>115</v>
      </c>
      <c r="M34" s="17">
        <v>26</v>
      </c>
      <c r="N34" s="17" t="str">
        <f>IF(Table1[[#This Row],[Pay Rate]]&lt;36.56,"Trainee",IF(Table1[[#This Row],[Pay Rate]]&gt; 56.56,"Mananagement","Supervisor"))</f>
        <v>Trainee</v>
      </c>
      <c r="O34" s="17" t="s">
        <v>116</v>
      </c>
      <c r="P34" s="17" t="s">
        <v>26</v>
      </c>
      <c r="Q34" s="17" t="str">
        <f t="shared" si="0"/>
        <v>Internal</v>
      </c>
      <c r="R34" s="17" t="s">
        <v>113</v>
      </c>
    </row>
    <row r="35" spans="1:18" x14ac:dyDescent="0.3">
      <c r="A35" s="17" t="s">
        <v>121</v>
      </c>
      <c r="B35" s="17">
        <v>1203032263</v>
      </c>
      <c r="C35" s="17" t="s">
        <v>17</v>
      </c>
      <c r="D35" s="17">
        <v>2360</v>
      </c>
      <c r="E35" s="18">
        <v>27001</v>
      </c>
      <c r="F35" s="17">
        <v>44</v>
      </c>
      <c r="G35" s="17" t="s">
        <v>19</v>
      </c>
      <c r="H35" s="17" t="s">
        <v>20</v>
      </c>
      <c r="I35" s="17" t="s">
        <v>21</v>
      </c>
      <c r="J35" s="18">
        <v>40822</v>
      </c>
      <c r="K35" s="17" t="s">
        <v>68</v>
      </c>
      <c r="L35" s="17" t="s">
        <v>115</v>
      </c>
      <c r="M35" s="17">
        <v>27.49</v>
      </c>
      <c r="N35" s="17" t="str">
        <f>IF(Table1[[#This Row],[Pay Rate]]&lt;36.56,"Trainee",IF(Table1[[#This Row],[Pay Rate]]&gt; 56.56,"Mananagement","Supervisor"))</f>
        <v>Trainee</v>
      </c>
      <c r="O35" s="17" t="s">
        <v>116</v>
      </c>
      <c r="P35" s="17" t="s">
        <v>122</v>
      </c>
      <c r="Q35" s="17" t="str">
        <f t="shared" si="0"/>
        <v>External</v>
      </c>
      <c r="R35" s="17" t="s">
        <v>27</v>
      </c>
    </row>
    <row r="36" spans="1:18" x14ac:dyDescent="0.3">
      <c r="A36" s="17" t="s">
        <v>123</v>
      </c>
      <c r="B36" s="17">
        <v>1212052023</v>
      </c>
      <c r="C36" s="17" t="s">
        <v>17</v>
      </c>
      <c r="D36" s="17">
        <v>1886</v>
      </c>
      <c r="E36" s="18">
        <v>32325</v>
      </c>
      <c r="F36" s="17">
        <v>30</v>
      </c>
      <c r="G36" s="17" t="s">
        <v>30</v>
      </c>
      <c r="H36" s="17" t="s">
        <v>31</v>
      </c>
      <c r="I36" s="17" t="s">
        <v>21</v>
      </c>
      <c r="J36" s="18">
        <v>42125</v>
      </c>
      <c r="K36" s="17" t="s">
        <v>68</v>
      </c>
      <c r="L36" s="17" t="s">
        <v>124</v>
      </c>
      <c r="M36" s="17">
        <v>45</v>
      </c>
      <c r="N36" s="17" t="str">
        <f>IF(Table1[[#This Row],[Pay Rate]]&lt;36.56,"Trainee",IF(Table1[[#This Row],[Pay Rate]]&gt; 56.56,"Mananagement","Supervisor"))</f>
        <v>Supervisor</v>
      </c>
      <c r="O36" s="17" t="s">
        <v>125</v>
      </c>
      <c r="P36" s="17" t="s">
        <v>78</v>
      </c>
      <c r="Q36" s="17" t="str">
        <f t="shared" si="0"/>
        <v>External</v>
      </c>
      <c r="R36" s="17" t="s">
        <v>57</v>
      </c>
    </row>
    <row r="37" spans="1:18" x14ac:dyDescent="0.3">
      <c r="A37" s="17" t="s">
        <v>126</v>
      </c>
      <c r="B37" s="17">
        <v>1102024173</v>
      </c>
      <c r="C37" s="17" t="s">
        <v>17</v>
      </c>
      <c r="D37" s="17">
        <v>2135</v>
      </c>
      <c r="E37" s="17" t="s">
        <v>127</v>
      </c>
      <c r="F37" s="17">
        <v>28</v>
      </c>
      <c r="G37" s="17" t="s">
        <v>30</v>
      </c>
      <c r="H37" s="17" t="s">
        <v>20</v>
      </c>
      <c r="I37" s="17" t="s">
        <v>21</v>
      </c>
      <c r="J37" s="17" t="s">
        <v>82</v>
      </c>
      <c r="K37" s="17" t="s">
        <v>68</v>
      </c>
      <c r="L37" s="17" t="s">
        <v>124</v>
      </c>
      <c r="M37" s="17">
        <v>42</v>
      </c>
      <c r="N37" s="17" t="str">
        <f>IF(Table1[[#This Row],[Pay Rate]]&lt;36.56,"Trainee",IF(Table1[[#This Row],[Pay Rate]]&gt; 56.56,"Mananagement","Supervisor"))</f>
        <v>Supervisor</v>
      </c>
      <c r="O37" s="17" t="s">
        <v>125</v>
      </c>
      <c r="P37" s="17" t="s">
        <v>122</v>
      </c>
      <c r="Q37" s="17" t="str">
        <f t="shared" si="0"/>
        <v>External</v>
      </c>
      <c r="R37" s="17" t="s">
        <v>42</v>
      </c>
    </row>
    <row r="38" spans="1:18" x14ac:dyDescent="0.3">
      <c r="A38" s="17" t="s">
        <v>128</v>
      </c>
      <c r="B38" s="17">
        <v>1101023540</v>
      </c>
      <c r="C38" s="17" t="s">
        <v>17</v>
      </c>
      <c r="D38" s="17">
        <v>2119</v>
      </c>
      <c r="E38" s="17" t="s">
        <v>129</v>
      </c>
      <c r="F38" s="17">
        <v>29</v>
      </c>
      <c r="G38" s="17" t="s">
        <v>19</v>
      </c>
      <c r="H38" s="17" t="s">
        <v>20</v>
      </c>
      <c r="I38" s="17" t="s">
        <v>21</v>
      </c>
      <c r="J38" s="18">
        <v>42125</v>
      </c>
      <c r="K38" s="17" t="s">
        <v>68</v>
      </c>
      <c r="L38" s="17" t="s">
        <v>124</v>
      </c>
      <c r="M38" s="17">
        <v>37</v>
      </c>
      <c r="N38" s="17" t="str">
        <f>IF(Table1[[#This Row],[Pay Rate]]&lt;36.56,"Trainee",IF(Table1[[#This Row],[Pay Rate]]&gt; 56.56,"Mananagement","Supervisor"))</f>
        <v>Supervisor</v>
      </c>
      <c r="O38" s="17" t="s">
        <v>125</v>
      </c>
      <c r="P38" s="17" t="s">
        <v>70</v>
      </c>
      <c r="Q38" s="17" t="str">
        <f t="shared" si="0"/>
        <v>External</v>
      </c>
      <c r="R38" s="17" t="s">
        <v>57</v>
      </c>
    </row>
    <row r="39" spans="1:18" x14ac:dyDescent="0.3">
      <c r="A39" s="17" t="s">
        <v>130</v>
      </c>
      <c r="B39" s="17">
        <v>1988299991</v>
      </c>
      <c r="C39" s="17" t="s">
        <v>17</v>
      </c>
      <c r="D39" s="17">
        <v>2472</v>
      </c>
      <c r="E39" s="17" t="s">
        <v>131</v>
      </c>
      <c r="F39" s="17">
        <v>36</v>
      </c>
      <c r="G39" s="17" t="s">
        <v>19</v>
      </c>
      <c r="H39" s="17" t="s">
        <v>132</v>
      </c>
      <c r="I39" s="17" t="s">
        <v>21</v>
      </c>
      <c r="J39" s="18">
        <v>42125</v>
      </c>
      <c r="K39" s="17" t="s">
        <v>68</v>
      </c>
      <c r="L39" s="17" t="s">
        <v>124</v>
      </c>
      <c r="M39" s="17">
        <v>39</v>
      </c>
      <c r="N39" s="17" t="str">
        <f>IF(Table1[[#This Row],[Pay Rate]]&lt;36.56,"Trainee",IF(Table1[[#This Row],[Pay Rate]]&gt; 56.56,"Mananagement","Supervisor"))</f>
        <v>Supervisor</v>
      </c>
      <c r="O39" s="17" t="s">
        <v>125</v>
      </c>
      <c r="P39" s="17" t="s">
        <v>70</v>
      </c>
      <c r="Q39" s="17" t="str">
        <f t="shared" si="0"/>
        <v>External</v>
      </c>
      <c r="R39" s="17" t="s">
        <v>27</v>
      </c>
    </row>
    <row r="40" spans="1:18" x14ac:dyDescent="0.3">
      <c r="A40" s="17" t="s">
        <v>133</v>
      </c>
      <c r="B40" s="17">
        <v>1012023013</v>
      </c>
      <c r="C40" s="17" t="s">
        <v>17</v>
      </c>
      <c r="D40" s="17">
        <v>2138</v>
      </c>
      <c r="E40" s="17" t="s">
        <v>134</v>
      </c>
      <c r="F40" s="17">
        <v>30</v>
      </c>
      <c r="G40" s="17" t="s">
        <v>30</v>
      </c>
      <c r="H40" s="17" t="s">
        <v>34</v>
      </c>
      <c r="I40" s="17" t="s">
        <v>21</v>
      </c>
      <c r="J40" s="17" t="s">
        <v>82</v>
      </c>
      <c r="K40" s="17" t="s">
        <v>68</v>
      </c>
      <c r="L40" s="17" t="s">
        <v>124</v>
      </c>
      <c r="M40" s="17">
        <v>43</v>
      </c>
      <c r="N40" s="17" t="str">
        <f>IF(Table1[[#This Row],[Pay Rate]]&lt;36.56,"Trainee",IF(Table1[[#This Row],[Pay Rate]]&gt; 56.56,"Mananagement","Supervisor"))</f>
        <v>Supervisor</v>
      </c>
      <c r="O40" s="17" t="s">
        <v>125</v>
      </c>
      <c r="P40" s="17" t="s">
        <v>94</v>
      </c>
      <c r="Q40" s="17" t="str">
        <f t="shared" si="0"/>
        <v>External</v>
      </c>
      <c r="R40" s="17" t="s">
        <v>42</v>
      </c>
    </row>
    <row r="41" spans="1:18" x14ac:dyDescent="0.3">
      <c r="A41" s="17" t="s">
        <v>135</v>
      </c>
      <c r="B41" s="17">
        <v>1001956578</v>
      </c>
      <c r="C41" s="17" t="s">
        <v>17</v>
      </c>
      <c r="D41" s="17">
        <v>2048</v>
      </c>
      <c r="E41" s="18">
        <v>28949</v>
      </c>
      <c r="F41" s="17">
        <v>38</v>
      </c>
      <c r="G41" s="17" t="s">
        <v>19</v>
      </c>
      <c r="H41" s="17" t="s">
        <v>20</v>
      </c>
      <c r="I41" s="17" t="s">
        <v>21</v>
      </c>
      <c r="J41" s="17" t="s">
        <v>39</v>
      </c>
      <c r="K41" s="17" t="s">
        <v>68</v>
      </c>
      <c r="L41" s="17" t="s">
        <v>124</v>
      </c>
      <c r="M41" s="17">
        <v>27</v>
      </c>
      <c r="N41" s="17" t="str">
        <f>IF(Table1[[#This Row],[Pay Rate]]&lt;36.56,"Trainee",IF(Table1[[#This Row],[Pay Rate]]&gt; 56.56,"Mananagement","Supervisor"))</f>
        <v>Trainee</v>
      </c>
      <c r="O41" s="17" t="s">
        <v>125</v>
      </c>
      <c r="P41" s="17" t="s">
        <v>51</v>
      </c>
      <c r="Q41" s="17" t="str">
        <f t="shared" si="0"/>
        <v>External</v>
      </c>
      <c r="R41" s="17" t="s">
        <v>27</v>
      </c>
    </row>
    <row r="42" spans="1:18" x14ac:dyDescent="0.3">
      <c r="A42" s="17" t="s">
        <v>136</v>
      </c>
      <c r="B42" s="17">
        <v>906014183</v>
      </c>
      <c r="C42" s="17" t="s">
        <v>17</v>
      </c>
      <c r="D42" s="17">
        <v>1773</v>
      </c>
      <c r="E42" s="17" t="s">
        <v>137</v>
      </c>
      <c r="F42" s="17">
        <v>36</v>
      </c>
      <c r="G42" s="17" t="s">
        <v>19</v>
      </c>
      <c r="H42" s="17" t="s">
        <v>20</v>
      </c>
      <c r="I42" s="17" t="s">
        <v>21</v>
      </c>
      <c r="J42" s="17" t="s">
        <v>138</v>
      </c>
      <c r="K42" s="17" t="s">
        <v>68</v>
      </c>
      <c r="L42" s="17" t="s">
        <v>124</v>
      </c>
      <c r="M42" s="17">
        <v>47</v>
      </c>
      <c r="N42" s="17" t="str">
        <f>IF(Table1[[#This Row],[Pay Rate]]&lt;36.56,"Trainee",IF(Table1[[#This Row],[Pay Rate]]&gt; 56.56,"Mananagement","Supervisor"))</f>
        <v>Supervisor</v>
      </c>
      <c r="O42" s="17" t="s">
        <v>125</v>
      </c>
      <c r="P42" s="17" t="s">
        <v>94</v>
      </c>
      <c r="Q42" s="17" t="str">
        <f t="shared" si="0"/>
        <v>External</v>
      </c>
      <c r="R42" s="17" t="s">
        <v>27</v>
      </c>
    </row>
    <row r="43" spans="1:18" x14ac:dyDescent="0.3">
      <c r="A43" s="17" t="s">
        <v>139</v>
      </c>
      <c r="B43" s="17">
        <v>1104025466</v>
      </c>
      <c r="C43" s="17" t="s">
        <v>17</v>
      </c>
      <c r="D43" s="17">
        <v>1420</v>
      </c>
      <c r="E43" s="18">
        <v>32268</v>
      </c>
      <c r="F43" s="17">
        <v>29</v>
      </c>
      <c r="G43" s="17" t="s">
        <v>30</v>
      </c>
      <c r="H43" s="17" t="s">
        <v>20</v>
      </c>
      <c r="I43" s="17" t="s">
        <v>21</v>
      </c>
      <c r="J43" s="18">
        <v>42125</v>
      </c>
      <c r="K43" s="17" t="s">
        <v>68</v>
      </c>
      <c r="L43" s="17" t="s">
        <v>124</v>
      </c>
      <c r="M43" s="17">
        <v>28</v>
      </c>
      <c r="N43" s="17" t="str">
        <f>IF(Table1[[#This Row],[Pay Rate]]&lt;36.56,"Trainee",IF(Table1[[#This Row],[Pay Rate]]&gt; 56.56,"Mananagement","Supervisor"))</f>
        <v>Trainee</v>
      </c>
      <c r="O43" s="17" t="s">
        <v>125</v>
      </c>
      <c r="P43" s="17" t="s">
        <v>51</v>
      </c>
      <c r="Q43" s="17" t="str">
        <f t="shared" si="0"/>
        <v>External</v>
      </c>
      <c r="R43" s="17" t="s">
        <v>27</v>
      </c>
    </row>
    <row r="44" spans="1:18" x14ac:dyDescent="0.3">
      <c r="A44" s="17" t="s">
        <v>140</v>
      </c>
      <c r="B44" s="17">
        <v>1411071506</v>
      </c>
      <c r="C44" s="17" t="s">
        <v>17</v>
      </c>
      <c r="D44" s="17">
        <v>2343</v>
      </c>
      <c r="E44" s="17" t="s">
        <v>141</v>
      </c>
      <c r="F44" s="17">
        <v>48</v>
      </c>
      <c r="G44" s="17" t="s">
        <v>30</v>
      </c>
      <c r="H44" s="17" t="s">
        <v>20</v>
      </c>
      <c r="I44" s="17" t="s">
        <v>53</v>
      </c>
      <c r="J44" s="17" t="s">
        <v>82</v>
      </c>
      <c r="K44" s="17" t="s">
        <v>68</v>
      </c>
      <c r="L44" s="17" t="s">
        <v>124</v>
      </c>
      <c r="M44" s="17">
        <v>49.1</v>
      </c>
      <c r="N44" s="17" t="str">
        <f>IF(Table1[[#This Row],[Pay Rate]]&lt;36.56,"Trainee",IF(Table1[[#This Row],[Pay Rate]]&gt; 56.56,"Mananagement","Supervisor"))</f>
        <v>Supervisor</v>
      </c>
      <c r="O44" s="17" t="s">
        <v>125</v>
      </c>
      <c r="P44" s="17" t="s">
        <v>70</v>
      </c>
      <c r="Q44" s="17" t="str">
        <f t="shared" si="0"/>
        <v>External</v>
      </c>
      <c r="R44" s="17" t="s">
        <v>42</v>
      </c>
    </row>
    <row r="45" spans="1:18" x14ac:dyDescent="0.3">
      <c r="A45" s="19" t="s">
        <v>142</v>
      </c>
      <c r="B45" s="19">
        <v>1307060199</v>
      </c>
      <c r="C45" s="19" t="s">
        <v>17</v>
      </c>
      <c r="D45" s="19">
        <v>2148</v>
      </c>
      <c r="E45" s="20">
        <v>27519</v>
      </c>
      <c r="F45" s="19">
        <v>42</v>
      </c>
      <c r="G45" s="19" t="s">
        <v>30</v>
      </c>
      <c r="H45" s="19" t="s">
        <v>20</v>
      </c>
      <c r="I45" s="19" t="s">
        <v>21</v>
      </c>
      <c r="J45" s="19" t="s">
        <v>82</v>
      </c>
      <c r="K45" s="19" t="s">
        <v>68</v>
      </c>
      <c r="L45" s="19" t="s">
        <v>143</v>
      </c>
      <c r="M45" s="19">
        <v>62</v>
      </c>
      <c r="N45" s="19" t="str">
        <f>IF(Table1[[#This Row],[Pay Rate]]&lt;36.56,"Trainee",IF(Table1[[#This Row],[Pay Rate]]&gt; 56.56,"Mananagement","Supervisor"))</f>
        <v>Mananagement</v>
      </c>
      <c r="O45" s="19" t="s">
        <v>74</v>
      </c>
      <c r="P45" s="19" t="s">
        <v>144</v>
      </c>
      <c r="Q45" s="21" t="str">
        <f t="shared" si="0"/>
        <v>External</v>
      </c>
      <c r="R45" s="19" t="s">
        <v>27</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CB43D-AEFC-4043-B591-31564F5D04EA}">
  <dimension ref="B2:G29"/>
  <sheetViews>
    <sheetView topLeftCell="A5" workbookViewId="0">
      <selection activeCell="D29" sqref="D29"/>
    </sheetView>
  </sheetViews>
  <sheetFormatPr defaultRowHeight="14.4" x14ac:dyDescent="0.3"/>
  <cols>
    <col min="3" max="3" width="23" bestFit="1" customWidth="1"/>
    <col min="4" max="4" width="12.77734375" bestFit="1" customWidth="1"/>
    <col min="5" max="5" width="13.88671875" bestFit="1" customWidth="1"/>
    <col min="6" max="6" width="12.5546875" bestFit="1" customWidth="1"/>
    <col min="7" max="7" width="12.77734375" bestFit="1" customWidth="1"/>
  </cols>
  <sheetData>
    <row r="2" spans="2:7" ht="15.6" x14ac:dyDescent="0.3">
      <c r="B2" s="6" t="s">
        <v>145</v>
      </c>
      <c r="C2" s="7"/>
      <c r="D2" s="8"/>
      <c r="F2" s="7" t="s">
        <v>26</v>
      </c>
      <c r="G2">
        <f>COUNTIF(Table1[Employment Method],'Cost Information'!F2)</f>
        <v>8</v>
      </c>
    </row>
    <row r="3" spans="2:7" x14ac:dyDescent="0.3">
      <c r="B3" s="1"/>
      <c r="D3" s="2"/>
      <c r="F3" s="17" t="s">
        <v>178</v>
      </c>
      <c r="G3">
        <f>COUNTIF(Table1[Employment Method],'Cost Information'!F3)</f>
        <v>36</v>
      </c>
    </row>
    <row r="4" spans="2:7" x14ac:dyDescent="0.3">
      <c r="B4" s="1">
        <v>1</v>
      </c>
      <c r="C4" t="s">
        <v>146</v>
      </c>
      <c r="D4" s="9">
        <v>150000</v>
      </c>
      <c r="G4" t="s">
        <v>179</v>
      </c>
    </row>
    <row r="5" spans="2:7" x14ac:dyDescent="0.3">
      <c r="B5" s="1">
        <v>2</v>
      </c>
      <c r="C5" t="s">
        <v>147</v>
      </c>
      <c r="D5" s="2">
        <v>600000</v>
      </c>
      <c r="G5">
        <f>SUM(G2:G4)</f>
        <v>44</v>
      </c>
    </row>
    <row r="6" spans="2:7" x14ac:dyDescent="0.3">
      <c r="B6" s="1">
        <v>3</v>
      </c>
      <c r="C6" t="s">
        <v>148</v>
      </c>
      <c r="D6" s="2">
        <v>180000</v>
      </c>
    </row>
    <row r="7" spans="2:7" x14ac:dyDescent="0.3">
      <c r="B7" s="1">
        <v>4</v>
      </c>
      <c r="C7" s="4" t="s">
        <v>149</v>
      </c>
      <c r="D7" s="5">
        <v>250000</v>
      </c>
      <c r="F7" s="15"/>
    </row>
    <row r="8" spans="2:7" x14ac:dyDescent="0.3">
      <c r="D8" s="26">
        <f>SUM(D4:D7)</f>
        <v>1180000</v>
      </c>
    </row>
    <row r="9" spans="2:7" ht="15.6" x14ac:dyDescent="0.3">
      <c r="B9" s="6" t="s">
        <v>150</v>
      </c>
      <c r="C9" s="7"/>
      <c r="D9" s="8"/>
    </row>
    <row r="10" spans="2:7" x14ac:dyDescent="0.3">
      <c r="B10" s="1"/>
      <c r="D10" s="2"/>
    </row>
    <row r="11" spans="2:7" x14ac:dyDescent="0.3">
      <c r="B11" s="1">
        <v>1</v>
      </c>
      <c r="C11" t="s">
        <v>151</v>
      </c>
      <c r="D11" s="2">
        <v>5000</v>
      </c>
    </row>
    <row r="12" spans="2:7" x14ac:dyDescent="0.3">
      <c r="B12" s="1">
        <v>2</v>
      </c>
      <c r="C12" t="s">
        <v>152</v>
      </c>
      <c r="D12" s="2">
        <v>3000</v>
      </c>
    </row>
    <row r="13" spans="2:7" x14ac:dyDescent="0.3">
      <c r="B13" s="1">
        <v>3</v>
      </c>
      <c r="C13" t="s">
        <v>153</v>
      </c>
      <c r="D13" s="2">
        <v>25000</v>
      </c>
    </row>
    <row r="14" spans="2:7" x14ac:dyDescent="0.3">
      <c r="B14" s="1">
        <v>4</v>
      </c>
      <c r="C14" s="4" t="s">
        <v>154</v>
      </c>
      <c r="D14" s="5">
        <v>10000</v>
      </c>
      <c r="F14" s="15"/>
    </row>
    <row r="15" spans="2:7" x14ac:dyDescent="0.3">
      <c r="D15">
        <f>SUM(D11:D14)</f>
        <v>43000</v>
      </c>
      <c r="E15" s="15">
        <f>D15*G3</f>
        <v>1548000</v>
      </c>
      <c r="F15" s="16"/>
    </row>
    <row r="16" spans="2:7" ht="15.6" x14ac:dyDescent="0.3">
      <c r="B16" s="6" t="s">
        <v>155</v>
      </c>
      <c r="C16" s="7"/>
      <c r="D16" s="8"/>
    </row>
    <row r="17" spans="2:7" x14ac:dyDescent="0.3">
      <c r="B17" s="1"/>
      <c r="D17" s="2"/>
    </row>
    <row r="18" spans="2:7" x14ac:dyDescent="0.3">
      <c r="B18" s="3">
        <v>1</v>
      </c>
      <c r="C18" s="4" t="s">
        <v>156</v>
      </c>
      <c r="D18" s="5">
        <v>25000</v>
      </c>
    </row>
    <row r="20" spans="2:7" ht="15.6" x14ac:dyDescent="0.3">
      <c r="B20" s="6" t="s">
        <v>157</v>
      </c>
      <c r="C20" s="7"/>
      <c r="D20" s="8"/>
    </row>
    <row r="21" spans="2:7" x14ac:dyDescent="0.3">
      <c r="B21" s="1"/>
      <c r="D21" s="2"/>
      <c r="G21" s="16">
        <f>D28+D29/44</f>
        <v>2733477.2727272729</v>
      </c>
    </row>
    <row r="22" spans="2:7" x14ac:dyDescent="0.3">
      <c r="B22" s="1">
        <v>1</v>
      </c>
      <c r="C22" t="s">
        <v>153</v>
      </c>
      <c r="D22" s="2">
        <v>25000</v>
      </c>
      <c r="G22" s="16">
        <f>D28+D29</f>
        <v>2969000</v>
      </c>
    </row>
    <row r="23" spans="2:7" x14ac:dyDescent="0.3">
      <c r="B23" s="3">
        <v>2</v>
      </c>
      <c r="C23" s="4" t="s">
        <v>154</v>
      </c>
      <c r="D23" s="5">
        <v>2000</v>
      </c>
      <c r="G23" s="16">
        <f>G22/44</f>
        <v>67477.272727272721</v>
      </c>
    </row>
    <row r="24" spans="2:7" x14ac:dyDescent="0.3">
      <c r="D24">
        <f>SUM(D22:D23)</f>
        <v>27000</v>
      </c>
      <c r="E24">
        <f>D24*G2</f>
        <v>216000</v>
      </c>
      <c r="F24" s="15"/>
    </row>
    <row r="25" spans="2:7" x14ac:dyDescent="0.3">
      <c r="B25" t="s">
        <v>158</v>
      </c>
    </row>
    <row r="27" spans="2:7" x14ac:dyDescent="0.3">
      <c r="C27" s="10" t="s">
        <v>159</v>
      </c>
      <c r="D27" s="27">
        <v>67477.272727272721</v>
      </c>
    </row>
    <row r="28" spans="2:7" x14ac:dyDescent="0.3">
      <c r="C28" s="11" t="s">
        <v>160</v>
      </c>
      <c r="D28" s="12">
        <f>D8+E15</f>
        <v>2728000</v>
      </c>
    </row>
    <row r="29" spans="2:7" x14ac:dyDescent="0.3">
      <c r="C29" s="13" t="s">
        <v>161</v>
      </c>
      <c r="D29" s="14">
        <f>D18+E24</f>
        <v>241000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14CB2-4916-463A-9E16-5707E5988850}">
  <dimension ref="A1:O14"/>
  <sheetViews>
    <sheetView showGridLines="0" tabSelected="1" workbookViewId="0">
      <selection activeCell="A9" sqref="A9"/>
    </sheetView>
  </sheetViews>
  <sheetFormatPr defaultRowHeight="14.4" x14ac:dyDescent="0.3"/>
  <sheetData>
    <row r="1" spans="1:15" ht="21" x14ac:dyDescent="0.4">
      <c r="A1" s="34" t="s">
        <v>182</v>
      </c>
      <c r="B1" s="35"/>
      <c r="C1" s="35"/>
      <c r="D1" s="35"/>
      <c r="E1" s="35"/>
      <c r="F1" s="35"/>
      <c r="G1" s="35"/>
      <c r="H1" s="35"/>
      <c r="I1" s="35"/>
      <c r="J1" s="35"/>
      <c r="K1" s="35"/>
      <c r="L1" s="35"/>
      <c r="M1" s="35"/>
      <c r="N1" s="35"/>
      <c r="O1" s="35"/>
    </row>
    <row r="2" spans="1:15" ht="21" x14ac:dyDescent="0.4">
      <c r="A2" s="35" t="s">
        <v>181</v>
      </c>
      <c r="B2" s="35"/>
      <c r="C2" s="35"/>
      <c r="D2" s="35"/>
      <c r="E2" s="35"/>
      <c r="F2" s="35"/>
      <c r="G2" s="35"/>
      <c r="H2" s="35"/>
      <c r="I2" s="35"/>
      <c r="J2" s="35"/>
      <c r="K2" s="35"/>
      <c r="L2" s="35"/>
      <c r="M2" s="35"/>
      <c r="N2" s="35"/>
      <c r="O2" s="35"/>
    </row>
    <row r="3" spans="1:15" ht="21" x14ac:dyDescent="0.4">
      <c r="A3" s="35" t="s">
        <v>183</v>
      </c>
      <c r="B3" s="35"/>
      <c r="C3" s="35"/>
      <c r="D3" s="35"/>
      <c r="E3" s="35"/>
      <c r="F3" s="35"/>
      <c r="G3" s="35"/>
      <c r="H3" s="35"/>
      <c r="I3" s="35"/>
      <c r="J3" s="35"/>
      <c r="K3" s="35"/>
      <c r="L3" s="35"/>
      <c r="M3" s="35"/>
      <c r="N3" s="35"/>
      <c r="O3" s="35"/>
    </row>
    <row r="4" spans="1:15" ht="21" x14ac:dyDescent="0.4">
      <c r="A4" s="35" t="s">
        <v>184</v>
      </c>
      <c r="B4" s="35"/>
      <c r="C4" s="35"/>
      <c r="D4" s="35"/>
      <c r="E4" s="35"/>
      <c r="F4" s="35"/>
      <c r="G4" s="35"/>
      <c r="H4" s="35"/>
      <c r="I4" s="35"/>
      <c r="J4" s="35"/>
      <c r="K4" s="35"/>
      <c r="L4" s="35"/>
      <c r="M4" s="35"/>
      <c r="N4" s="35"/>
      <c r="O4" s="35"/>
    </row>
    <row r="5" spans="1:15" ht="21" x14ac:dyDescent="0.4">
      <c r="A5" s="35" t="s">
        <v>185</v>
      </c>
      <c r="B5" s="35"/>
      <c r="C5" s="35"/>
      <c r="D5" s="35"/>
      <c r="E5" s="35"/>
      <c r="F5" s="35"/>
      <c r="G5" s="35"/>
      <c r="H5" s="35"/>
      <c r="I5" s="35"/>
      <c r="J5" s="35"/>
      <c r="K5" s="35"/>
      <c r="L5" s="35"/>
      <c r="M5" s="35"/>
      <c r="N5" s="35"/>
      <c r="O5" s="35"/>
    </row>
    <row r="6" spans="1:15" ht="21" x14ac:dyDescent="0.4">
      <c r="A6" s="35" t="s">
        <v>186</v>
      </c>
      <c r="B6" s="35"/>
      <c r="C6" s="35"/>
      <c r="D6" s="35"/>
      <c r="E6" s="35"/>
      <c r="F6" s="35"/>
      <c r="G6" s="35"/>
      <c r="H6" s="35"/>
      <c r="I6" s="35"/>
      <c r="J6" s="35"/>
      <c r="K6" s="35"/>
      <c r="L6" s="35"/>
      <c r="M6" s="35"/>
      <c r="N6" s="35"/>
      <c r="O6" s="35"/>
    </row>
    <row r="7" spans="1:15" ht="21" x14ac:dyDescent="0.4">
      <c r="A7" s="35" t="s">
        <v>187</v>
      </c>
      <c r="B7" s="35"/>
      <c r="C7" s="35"/>
      <c r="D7" s="35"/>
      <c r="E7" s="35"/>
      <c r="F7" s="35"/>
      <c r="G7" s="35"/>
      <c r="H7" s="35"/>
      <c r="I7" s="35"/>
      <c r="J7" s="35"/>
      <c r="K7" s="35"/>
      <c r="L7" s="35"/>
      <c r="M7" s="35"/>
      <c r="N7" s="35"/>
      <c r="O7" s="35"/>
    </row>
    <row r="8" spans="1:15" ht="21" x14ac:dyDescent="0.4">
      <c r="A8" s="35" t="s">
        <v>188</v>
      </c>
      <c r="B8" s="35"/>
      <c r="C8" s="35"/>
      <c r="D8" s="35"/>
      <c r="E8" s="35"/>
      <c r="F8" s="35"/>
      <c r="G8" s="35"/>
      <c r="H8" s="35"/>
      <c r="I8" s="35"/>
      <c r="J8" s="35"/>
      <c r="K8" s="35"/>
      <c r="L8" s="35"/>
      <c r="M8" s="35"/>
      <c r="N8" s="35"/>
      <c r="O8" s="35"/>
    </row>
    <row r="9" spans="1:15" ht="21" x14ac:dyDescent="0.4">
      <c r="A9" s="35" t="s">
        <v>191</v>
      </c>
      <c r="B9" s="35"/>
      <c r="C9" s="35"/>
      <c r="D9" s="35"/>
      <c r="E9" s="35"/>
      <c r="F9" s="35"/>
      <c r="G9" s="35"/>
      <c r="H9" s="35"/>
      <c r="I9" s="35"/>
      <c r="J9" s="35"/>
      <c r="K9" s="35"/>
      <c r="L9" s="35"/>
      <c r="M9" s="35"/>
      <c r="N9" s="35"/>
      <c r="O9" s="35"/>
    </row>
    <row r="10" spans="1:15" ht="21" x14ac:dyDescent="0.4">
      <c r="A10" s="35" t="s">
        <v>189</v>
      </c>
      <c r="B10" s="35"/>
      <c r="C10" s="35"/>
      <c r="D10" s="35"/>
      <c r="E10" s="35"/>
      <c r="F10" s="35"/>
      <c r="G10" s="35"/>
      <c r="H10" s="35"/>
      <c r="I10" s="35"/>
      <c r="J10" s="35"/>
      <c r="K10" s="35"/>
      <c r="L10" s="35"/>
      <c r="M10" s="35"/>
      <c r="N10" s="35"/>
      <c r="O10" s="35"/>
    </row>
    <row r="11" spans="1:15" ht="21" x14ac:dyDescent="0.4">
      <c r="A11" s="35"/>
      <c r="B11" s="35"/>
      <c r="C11" s="35"/>
      <c r="D11" s="35"/>
      <c r="E11" s="35"/>
      <c r="F11" s="35"/>
      <c r="G11" s="35"/>
      <c r="H11" s="35"/>
      <c r="I11" s="35"/>
      <c r="J11" s="35"/>
      <c r="K11" s="35"/>
      <c r="L11" s="35"/>
      <c r="M11" s="35"/>
      <c r="N11" s="35"/>
      <c r="O11" s="35"/>
    </row>
    <row r="12" spans="1:15" ht="21" x14ac:dyDescent="0.4">
      <c r="A12" s="35"/>
      <c r="B12" s="35"/>
      <c r="C12" s="35"/>
      <c r="D12" s="35"/>
      <c r="E12" s="35"/>
      <c r="F12" s="35"/>
      <c r="G12" s="35"/>
      <c r="H12" s="35"/>
      <c r="I12" s="35"/>
      <c r="J12" s="35"/>
      <c r="K12" s="35"/>
      <c r="L12" s="35"/>
      <c r="M12" s="35"/>
      <c r="N12" s="35"/>
      <c r="O12" s="35"/>
    </row>
    <row r="13" spans="1:15" ht="21" x14ac:dyDescent="0.4">
      <c r="A13" s="35"/>
      <c r="B13" s="35"/>
      <c r="C13" s="35"/>
      <c r="D13" s="35"/>
      <c r="E13" s="35"/>
      <c r="F13" s="35"/>
      <c r="G13" s="35"/>
      <c r="H13" s="35"/>
      <c r="I13" s="35"/>
      <c r="J13" s="35"/>
      <c r="K13" s="35"/>
      <c r="L13" s="35"/>
      <c r="M13" s="35"/>
      <c r="N13" s="35"/>
      <c r="O13" s="35"/>
    </row>
    <row r="14" spans="1:15" ht="21" x14ac:dyDescent="0.4">
      <c r="A14" s="35"/>
      <c r="B14" s="35"/>
      <c r="C14" s="35"/>
      <c r="D14" s="35"/>
      <c r="E14" s="35"/>
      <c r="F14" s="35"/>
      <c r="G14" s="35"/>
      <c r="H14" s="35"/>
      <c r="I14" s="35"/>
      <c r="J14" s="35"/>
      <c r="K14" s="35"/>
      <c r="L14" s="35"/>
      <c r="M14" s="35"/>
      <c r="N14" s="35"/>
      <c r="O14" s="3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562A4-2ADE-48A9-899E-2C8602E0B8C9}">
  <dimension ref="A1:W14"/>
  <sheetViews>
    <sheetView showGridLines="0" workbookViewId="0">
      <selection activeCell="A6" sqref="A6"/>
    </sheetView>
  </sheetViews>
  <sheetFormatPr defaultRowHeight="14.4" x14ac:dyDescent="0.3"/>
  <sheetData>
    <row r="1" spans="1:23" ht="25.8" x14ac:dyDescent="0.5">
      <c r="A1" s="32" t="s">
        <v>180</v>
      </c>
      <c r="B1" s="32"/>
      <c r="C1" s="33"/>
      <c r="D1" s="33"/>
    </row>
    <row r="2" spans="1:23" ht="21" x14ac:dyDescent="0.4">
      <c r="A2" s="30" t="s">
        <v>190</v>
      </c>
      <c r="B2" s="31"/>
      <c r="C2" s="31"/>
      <c r="D2" s="31"/>
      <c r="E2" s="31"/>
      <c r="F2" s="31"/>
      <c r="G2" s="31"/>
      <c r="H2" s="31"/>
      <c r="I2" s="31"/>
      <c r="J2" s="31"/>
      <c r="K2" s="31"/>
      <c r="L2" s="31"/>
      <c r="M2" s="31"/>
      <c r="N2" s="31"/>
      <c r="O2" s="31"/>
      <c r="P2" s="31"/>
      <c r="Q2" s="31"/>
      <c r="R2" s="31"/>
      <c r="S2" s="31"/>
      <c r="T2" s="31"/>
      <c r="U2" s="31"/>
      <c r="V2" s="31"/>
      <c r="W2" s="31"/>
    </row>
    <row r="3" spans="1:23" ht="21" x14ac:dyDescent="0.4">
      <c r="A3" s="30" t="s">
        <v>196</v>
      </c>
      <c r="B3" s="30"/>
      <c r="C3" s="30"/>
      <c r="D3" s="30"/>
      <c r="E3" s="30"/>
      <c r="F3" s="30"/>
      <c r="G3" s="30"/>
      <c r="H3" s="30"/>
      <c r="I3" s="30"/>
      <c r="J3" s="30"/>
      <c r="K3" s="30"/>
      <c r="L3" s="30"/>
      <c r="M3" s="30"/>
      <c r="N3" s="30"/>
      <c r="O3" s="30"/>
      <c r="P3" s="30"/>
      <c r="Q3" s="30"/>
      <c r="R3" s="30"/>
      <c r="S3" s="31"/>
      <c r="T3" s="31"/>
      <c r="U3" s="31"/>
      <c r="V3" s="31"/>
      <c r="W3" s="31"/>
    </row>
    <row r="4" spans="1:23" ht="21" x14ac:dyDescent="0.4">
      <c r="A4" s="30" t="s">
        <v>197</v>
      </c>
      <c r="B4" s="30"/>
      <c r="C4" s="30"/>
      <c r="D4" s="30"/>
      <c r="E4" s="30"/>
      <c r="F4" s="30"/>
      <c r="G4" s="30"/>
      <c r="H4" s="30"/>
      <c r="I4" s="30"/>
      <c r="J4" s="30"/>
      <c r="K4" s="30"/>
      <c r="L4" s="30"/>
      <c r="M4" s="30"/>
      <c r="N4" s="30"/>
      <c r="O4" s="30"/>
      <c r="P4" s="30"/>
      <c r="Q4" s="30"/>
      <c r="R4" s="30"/>
      <c r="S4" s="31"/>
      <c r="T4" s="31"/>
      <c r="U4" s="31"/>
      <c r="V4" s="31"/>
      <c r="W4" s="31"/>
    </row>
    <row r="5" spans="1:23" ht="21" x14ac:dyDescent="0.4">
      <c r="A5" s="30" t="s">
        <v>198</v>
      </c>
      <c r="B5" s="30"/>
      <c r="C5" s="30"/>
      <c r="D5" s="30"/>
      <c r="E5" s="30"/>
      <c r="F5" s="30"/>
      <c r="G5" s="30"/>
      <c r="H5" s="30"/>
      <c r="I5" s="30"/>
      <c r="J5" s="30"/>
      <c r="K5" s="30"/>
      <c r="L5" s="30"/>
      <c r="M5" s="30"/>
      <c r="N5" s="30"/>
      <c r="O5" s="30"/>
      <c r="P5" s="30"/>
      <c r="Q5" s="30"/>
      <c r="R5" s="30"/>
      <c r="S5" s="31"/>
      <c r="T5" s="31"/>
      <c r="U5" s="31"/>
      <c r="V5" s="31"/>
      <c r="W5" s="31"/>
    </row>
    <row r="6" spans="1:23" ht="21" x14ac:dyDescent="0.4">
      <c r="A6" s="30" t="s">
        <v>199</v>
      </c>
      <c r="B6" s="30"/>
      <c r="C6" s="30"/>
      <c r="D6" s="30"/>
      <c r="E6" s="30"/>
      <c r="F6" s="30"/>
      <c r="G6" s="30"/>
      <c r="H6" s="30"/>
      <c r="I6" s="30"/>
      <c r="J6" s="30"/>
      <c r="K6" s="30"/>
      <c r="L6" s="30"/>
      <c r="M6" s="30"/>
      <c r="N6" s="30"/>
      <c r="O6" s="30"/>
      <c r="P6" s="30"/>
      <c r="Q6" s="30"/>
      <c r="R6" s="30"/>
      <c r="S6" s="31"/>
      <c r="T6" s="31"/>
      <c r="U6" s="31"/>
      <c r="V6" s="31"/>
      <c r="W6" s="31"/>
    </row>
    <row r="7" spans="1:23" ht="21" x14ac:dyDescent="0.4">
      <c r="A7" s="30"/>
      <c r="B7" s="30"/>
      <c r="C7" s="30"/>
      <c r="D7" s="30"/>
      <c r="E7" s="30"/>
      <c r="F7" s="30"/>
      <c r="G7" s="30"/>
      <c r="H7" s="30"/>
      <c r="I7" s="30"/>
      <c r="J7" s="30"/>
      <c r="K7" s="30"/>
      <c r="L7" s="30"/>
      <c r="M7" s="30"/>
      <c r="N7" s="30"/>
      <c r="O7" s="30"/>
      <c r="P7" s="30"/>
      <c r="Q7" s="30"/>
      <c r="R7" s="30"/>
      <c r="S7" s="31"/>
      <c r="T7" s="31"/>
      <c r="U7" s="31"/>
      <c r="V7" s="31"/>
      <c r="W7" s="31"/>
    </row>
    <row r="8" spans="1:23" ht="21" x14ac:dyDescent="0.4">
      <c r="A8" s="30"/>
      <c r="B8" s="30"/>
      <c r="C8" s="30"/>
      <c r="D8" s="30"/>
      <c r="E8" s="30"/>
      <c r="F8" s="30"/>
      <c r="G8" s="30"/>
      <c r="H8" s="30"/>
      <c r="I8" s="30"/>
      <c r="J8" s="30"/>
      <c r="K8" s="30"/>
      <c r="L8" s="30"/>
      <c r="M8" s="30"/>
      <c r="N8" s="30"/>
      <c r="O8" s="30"/>
      <c r="P8" s="30"/>
      <c r="Q8" s="30"/>
      <c r="R8" s="30"/>
      <c r="S8" s="31"/>
      <c r="T8" s="31"/>
      <c r="U8" s="31"/>
      <c r="V8" s="31"/>
      <c r="W8" s="31"/>
    </row>
    <row r="9" spans="1:23" ht="21" x14ac:dyDescent="0.4">
      <c r="A9" s="30"/>
      <c r="B9" s="30"/>
      <c r="C9" s="30"/>
      <c r="D9" s="30"/>
      <c r="E9" s="30"/>
      <c r="F9" s="30"/>
      <c r="G9" s="30"/>
      <c r="H9" s="30"/>
      <c r="I9" s="30"/>
      <c r="J9" s="30"/>
      <c r="K9" s="30"/>
      <c r="L9" s="30"/>
      <c r="M9" s="30"/>
      <c r="N9" s="30"/>
      <c r="O9" s="30"/>
      <c r="P9" s="30"/>
      <c r="Q9" s="30"/>
      <c r="R9" s="30"/>
      <c r="S9" s="31"/>
      <c r="T9" s="31"/>
      <c r="U9" s="31"/>
      <c r="V9" s="31"/>
      <c r="W9" s="31"/>
    </row>
    <row r="10" spans="1:23" ht="18" x14ac:dyDescent="0.35">
      <c r="A10" s="29"/>
      <c r="B10" s="29"/>
      <c r="C10" s="29"/>
      <c r="D10" s="29"/>
      <c r="E10" s="29"/>
      <c r="F10" s="29"/>
      <c r="G10" s="29"/>
      <c r="H10" s="29"/>
      <c r="I10" s="29"/>
      <c r="J10" s="29"/>
      <c r="K10" s="29"/>
      <c r="L10" s="29"/>
      <c r="M10" s="29"/>
      <c r="N10" s="29"/>
      <c r="O10" s="29"/>
      <c r="P10" s="29"/>
      <c r="Q10" s="29"/>
      <c r="R10" s="29"/>
      <c r="S10" s="29"/>
    </row>
    <row r="11" spans="1:23" ht="18" x14ac:dyDescent="0.35">
      <c r="A11" s="29"/>
      <c r="B11" s="29"/>
      <c r="C11" s="29"/>
      <c r="D11" s="29"/>
      <c r="E11" s="29"/>
      <c r="F11" s="29"/>
      <c r="G11" s="29"/>
      <c r="H11" s="29"/>
      <c r="I11" s="29"/>
      <c r="J11" s="29"/>
      <c r="K11" s="29"/>
      <c r="L11" s="29"/>
      <c r="M11" s="29"/>
      <c r="N11" s="29"/>
      <c r="O11" s="29"/>
      <c r="P11" s="29"/>
      <c r="Q11" s="29"/>
      <c r="R11" s="29"/>
      <c r="S11" s="29"/>
    </row>
    <row r="12" spans="1:23" ht="18" x14ac:dyDescent="0.35">
      <c r="A12" s="29"/>
      <c r="B12" s="29"/>
      <c r="C12" s="29"/>
      <c r="D12" s="29"/>
      <c r="E12" s="29"/>
      <c r="F12" s="29"/>
      <c r="G12" s="29"/>
      <c r="H12" s="29"/>
      <c r="I12" s="29"/>
      <c r="J12" s="29"/>
      <c r="K12" s="29"/>
      <c r="L12" s="29"/>
      <c r="M12" s="29"/>
      <c r="N12" s="29"/>
      <c r="O12" s="29"/>
      <c r="P12" s="29"/>
      <c r="Q12" s="29"/>
      <c r="R12" s="29"/>
      <c r="S12" s="29"/>
    </row>
    <row r="13" spans="1:23" ht="18" x14ac:dyDescent="0.35">
      <c r="A13" s="29"/>
      <c r="B13" s="29"/>
      <c r="C13" s="29"/>
      <c r="D13" s="29"/>
      <c r="E13" s="29"/>
      <c r="F13" s="29"/>
      <c r="G13" s="29"/>
      <c r="H13" s="29"/>
      <c r="I13" s="29"/>
      <c r="J13" s="29"/>
      <c r="K13" s="29"/>
      <c r="L13" s="29"/>
      <c r="M13" s="29"/>
      <c r="N13" s="29"/>
      <c r="O13" s="29"/>
      <c r="P13" s="29"/>
      <c r="Q13" s="29"/>
      <c r="R13" s="29"/>
      <c r="S13" s="29"/>
    </row>
    <row r="14" spans="1:23" ht="18" x14ac:dyDescent="0.35">
      <c r="A14" s="29"/>
      <c r="B14" s="29"/>
      <c r="C14" s="29"/>
      <c r="D14" s="29"/>
      <c r="E14" s="29"/>
      <c r="F14" s="29"/>
      <c r="G14" s="29"/>
      <c r="H14" s="29"/>
      <c r="I14" s="29"/>
      <c r="J14" s="29"/>
      <c r="K14" s="29"/>
      <c r="L14" s="29"/>
      <c r="M14" s="29"/>
      <c r="N14" s="29"/>
      <c r="O14" s="29"/>
      <c r="P14" s="29"/>
      <c r="Q14" s="29"/>
      <c r="R14" s="29"/>
      <c r="S14"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95A47-735E-4BB9-A7D7-136A0FC3EAC1}">
  <dimension ref="A1:B7"/>
  <sheetViews>
    <sheetView workbookViewId="0">
      <selection activeCell="A4" sqref="A4"/>
    </sheetView>
  </sheetViews>
  <sheetFormatPr defaultRowHeight="14.4" x14ac:dyDescent="0.3"/>
  <cols>
    <col min="1" max="1" width="18.33203125" bestFit="1" customWidth="1"/>
    <col min="2" max="2" width="24.77734375" bestFit="1" customWidth="1"/>
  </cols>
  <sheetData>
    <row r="1" spans="1:2" x14ac:dyDescent="0.3">
      <c r="A1" s="24" t="s">
        <v>14</v>
      </c>
      <c r="B1" t="s">
        <v>192</v>
      </c>
    </row>
    <row r="2" spans="1:2" x14ac:dyDescent="0.3">
      <c r="A2" s="24" t="s">
        <v>162</v>
      </c>
      <c r="B2" t="s">
        <v>178</v>
      </c>
    </row>
    <row r="4" spans="1:2" x14ac:dyDescent="0.3">
      <c r="A4" s="24" t="s">
        <v>163</v>
      </c>
      <c r="B4" t="s">
        <v>165</v>
      </c>
    </row>
    <row r="5" spans="1:2" x14ac:dyDescent="0.3">
      <c r="A5" s="25" t="s">
        <v>19</v>
      </c>
      <c r="B5" s="36">
        <v>18</v>
      </c>
    </row>
    <row r="6" spans="1:2" x14ac:dyDescent="0.3">
      <c r="A6" s="25" t="s">
        <v>30</v>
      </c>
      <c r="B6" s="36">
        <v>18</v>
      </c>
    </row>
    <row r="7" spans="1:2" x14ac:dyDescent="0.3">
      <c r="A7" s="25" t="s">
        <v>164</v>
      </c>
      <c r="B7" s="36">
        <v>36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D39DA-F5DF-4036-859E-2E45B8B3D884}">
  <dimension ref="A1:B18"/>
  <sheetViews>
    <sheetView workbookViewId="0">
      <selection activeCell="A3" sqref="A3"/>
    </sheetView>
  </sheetViews>
  <sheetFormatPr defaultRowHeight="14.4" x14ac:dyDescent="0.3"/>
  <cols>
    <col min="1" max="1" width="21.5546875" bestFit="1" customWidth="1"/>
    <col min="2" max="2" width="24.77734375" bestFit="1" customWidth="1"/>
  </cols>
  <sheetData>
    <row r="1" spans="1:2" x14ac:dyDescent="0.3">
      <c r="A1" s="24" t="s">
        <v>14</v>
      </c>
      <c r="B1" t="s">
        <v>192</v>
      </c>
    </row>
    <row r="2" spans="1:2" x14ac:dyDescent="0.3">
      <c r="A2" s="24" t="s">
        <v>162</v>
      </c>
      <c r="B2" t="s">
        <v>178</v>
      </c>
    </row>
    <row r="4" spans="1:2" x14ac:dyDescent="0.3">
      <c r="A4" s="24" t="s">
        <v>163</v>
      </c>
      <c r="B4" t="s">
        <v>165</v>
      </c>
    </row>
    <row r="5" spans="1:2" x14ac:dyDescent="0.3">
      <c r="A5" s="25" t="s">
        <v>24</v>
      </c>
      <c r="B5" s="36">
        <v>2</v>
      </c>
    </row>
    <row r="6" spans="1:2" x14ac:dyDescent="0.3">
      <c r="A6" s="25" t="s">
        <v>40</v>
      </c>
      <c r="B6" s="36">
        <v>2</v>
      </c>
    </row>
    <row r="7" spans="1:2" x14ac:dyDescent="0.3">
      <c r="A7" s="25" t="s">
        <v>69</v>
      </c>
      <c r="B7" s="36">
        <v>1</v>
      </c>
    </row>
    <row r="8" spans="1:2" x14ac:dyDescent="0.3">
      <c r="A8" s="25" t="s">
        <v>73</v>
      </c>
      <c r="B8" s="36">
        <v>12</v>
      </c>
    </row>
    <row r="9" spans="1:2" x14ac:dyDescent="0.3">
      <c r="A9" s="25" t="s">
        <v>100</v>
      </c>
      <c r="B9" s="36">
        <v>1</v>
      </c>
    </row>
    <row r="10" spans="1:2" x14ac:dyDescent="0.3">
      <c r="A10" s="25" t="s">
        <v>105</v>
      </c>
      <c r="B10" s="36">
        <v>1</v>
      </c>
    </row>
    <row r="11" spans="1:2" x14ac:dyDescent="0.3">
      <c r="A11" s="25" t="s">
        <v>112</v>
      </c>
      <c r="B11" s="36">
        <v>1</v>
      </c>
    </row>
    <row r="12" spans="1:2" x14ac:dyDescent="0.3">
      <c r="A12" s="25" t="s">
        <v>115</v>
      </c>
      <c r="B12" s="36">
        <v>3</v>
      </c>
    </row>
    <row r="13" spans="1:2" x14ac:dyDescent="0.3">
      <c r="A13" s="25" t="s">
        <v>124</v>
      </c>
      <c r="B13" s="36">
        <v>9</v>
      </c>
    </row>
    <row r="14" spans="1:2" x14ac:dyDescent="0.3">
      <c r="A14" s="25" t="s">
        <v>65</v>
      </c>
      <c r="B14" s="36">
        <v>1</v>
      </c>
    </row>
    <row r="15" spans="1:2" x14ac:dyDescent="0.3">
      <c r="A15" s="25" t="s">
        <v>49</v>
      </c>
      <c r="B15" s="36">
        <v>1</v>
      </c>
    </row>
    <row r="16" spans="1:2" x14ac:dyDescent="0.3">
      <c r="A16" s="25" t="s">
        <v>56</v>
      </c>
      <c r="B16" s="36">
        <v>1</v>
      </c>
    </row>
    <row r="17" spans="1:2" x14ac:dyDescent="0.3">
      <c r="A17" s="25" t="s">
        <v>143</v>
      </c>
      <c r="B17" s="36">
        <v>1</v>
      </c>
    </row>
    <row r="18" spans="1:2" x14ac:dyDescent="0.3">
      <c r="A18" s="25" t="s">
        <v>164</v>
      </c>
      <c r="B18" s="36">
        <v>36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793FC-A7A4-4F94-BEDD-684F86952D75}">
  <dimension ref="A1:B9"/>
  <sheetViews>
    <sheetView workbookViewId="0">
      <selection activeCell="A4" sqref="A4"/>
    </sheetView>
  </sheetViews>
  <sheetFormatPr defaultRowHeight="14.4" x14ac:dyDescent="0.3"/>
  <cols>
    <col min="1" max="1" width="18.33203125" bestFit="1" customWidth="1"/>
    <col min="2" max="2" width="24.77734375" bestFit="1" customWidth="1"/>
  </cols>
  <sheetData>
    <row r="1" spans="1:2" x14ac:dyDescent="0.3">
      <c r="A1" s="24" t="s">
        <v>162</v>
      </c>
      <c r="B1" t="s">
        <v>178</v>
      </c>
    </row>
    <row r="2" spans="1:2" x14ac:dyDescent="0.3">
      <c r="A2" s="24" t="s">
        <v>14</v>
      </c>
      <c r="B2" t="s">
        <v>192</v>
      </c>
    </row>
    <row r="4" spans="1:2" x14ac:dyDescent="0.3">
      <c r="A4" s="24" t="s">
        <v>163</v>
      </c>
      <c r="B4" t="s">
        <v>165</v>
      </c>
    </row>
    <row r="5" spans="1:2" x14ac:dyDescent="0.3">
      <c r="A5" s="25" t="s">
        <v>173</v>
      </c>
      <c r="B5" s="36">
        <v>4</v>
      </c>
    </row>
    <row r="6" spans="1:2" x14ac:dyDescent="0.3">
      <c r="A6" s="25" t="s">
        <v>166</v>
      </c>
      <c r="B6" s="36">
        <v>23</v>
      </c>
    </row>
    <row r="7" spans="1:2" x14ac:dyDescent="0.3">
      <c r="A7" s="25" t="s">
        <v>174</v>
      </c>
      <c r="B7" s="36">
        <v>8</v>
      </c>
    </row>
    <row r="8" spans="1:2" x14ac:dyDescent="0.3">
      <c r="A8" s="25" t="s">
        <v>193</v>
      </c>
      <c r="B8" s="36">
        <v>1</v>
      </c>
    </row>
    <row r="9" spans="1:2" x14ac:dyDescent="0.3">
      <c r="A9" s="25" t="s">
        <v>164</v>
      </c>
      <c r="B9" s="36">
        <v>36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68371-898A-4009-8820-4979BC052119}">
  <dimension ref="A1:B11"/>
  <sheetViews>
    <sheetView workbookViewId="0">
      <selection activeCell="L20" sqref="L20"/>
    </sheetView>
  </sheetViews>
  <sheetFormatPr defaultRowHeight="14.4" x14ac:dyDescent="0.3"/>
  <cols>
    <col min="1" max="1" width="18.33203125" bestFit="1" customWidth="1"/>
    <col min="2" max="2" width="24.77734375" bestFit="1" customWidth="1"/>
  </cols>
  <sheetData>
    <row r="1" spans="1:2" x14ac:dyDescent="0.3">
      <c r="A1" s="24" t="s">
        <v>162</v>
      </c>
      <c r="B1" t="s">
        <v>178</v>
      </c>
    </row>
    <row r="2" spans="1:2" x14ac:dyDescent="0.3">
      <c r="A2" s="24" t="s">
        <v>14</v>
      </c>
      <c r="B2" t="s">
        <v>192</v>
      </c>
    </row>
    <row r="4" spans="1:2" x14ac:dyDescent="0.3">
      <c r="A4" s="24" t="s">
        <v>163</v>
      </c>
      <c r="B4" t="s">
        <v>165</v>
      </c>
    </row>
    <row r="5" spans="1:2" x14ac:dyDescent="0.3">
      <c r="A5" s="25" t="s">
        <v>194</v>
      </c>
      <c r="B5" s="36">
        <v>3</v>
      </c>
    </row>
    <row r="6" spans="1:2" x14ac:dyDescent="0.3">
      <c r="A6" s="25" t="s">
        <v>170</v>
      </c>
      <c r="B6" s="36">
        <v>10</v>
      </c>
    </row>
    <row r="7" spans="1:2" x14ac:dyDescent="0.3">
      <c r="A7" s="25" t="s">
        <v>175</v>
      </c>
      <c r="B7" s="36">
        <v>13</v>
      </c>
    </row>
    <row r="8" spans="1:2" x14ac:dyDescent="0.3">
      <c r="A8" s="25" t="s">
        <v>176</v>
      </c>
      <c r="B8" s="36">
        <v>4</v>
      </c>
    </row>
    <row r="9" spans="1:2" x14ac:dyDescent="0.3">
      <c r="A9" s="25" t="s">
        <v>177</v>
      </c>
      <c r="B9" s="36">
        <v>5</v>
      </c>
    </row>
    <row r="10" spans="1:2" x14ac:dyDescent="0.3">
      <c r="A10" s="25" t="s">
        <v>195</v>
      </c>
      <c r="B10" s="36">
        <v>1</v>
      </c>
    </row>
    <row r="11" spans="1:2" x14ac:dyDescent="0.3">
      <c r="A11" s="25" t="s">
        <v>164</v>
      </c>
      <c r="B11" s="36">
        <v>36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69E71-AD64-4A68-96C0-6F335198704C}">
  <dimension ref="A1:B10"/>
  <sheetViews>
    <sheetView workbookViewId="0">
      <selection activeCell="A10" sqref="A10"/>
    </sheetView>
  </sheetViews>
  <sheetFormatPr defaultRowHeight="14.4" x14ac:dyDescent="0.3"/>
  <cols>
    <col min="1" max="1" width="21" bestFit="1" customWidth="1"/>
    <col min="2" max="2" width="24.77734375" bestFit="1" customWidth="1"/>
  </cols>
  <sheetData>
    <row r="1" spans="1:2" x14ac:dyDescent="0.3">
      <c r="A1" s="24" t="s">
        <v>14</v>
      </c>
      <c r="B1" t="s">
        <v>192</v>
      </c>
    </row>
    <row r="2" spans="1:2" x14ac:dyDescent="0.3">
      <c r="A2" s="24" t="s">
        <v>162</v>
      </c>
      <c r="B2" t="s">
        <v>178</v>
      </c>
    </row>
    <row r="4" spans="1:2" x14ac:dyDescent="0.3">
      <c r="A4" s="24" t="s">
        <v>163</v>
      </c>
      <c r="B4" t="s">
        <v>165</v>
      </c>
    </row>
    <row r="5" spans="1:2" x14ac:dyDescent="0.3">
      <c r="A5" s="25" t="s">
        <v>42</v>
      </c>
      <c r="B5" s="36">
        <v>8</v>
      </c>
    </row>
    <row r="6" spans="1:2" x14ac:dyDescent="0.3">
      <c r="A6" s="25" t="s">
        <v>57</v>
      </c>
      <c r="B6" s="36">
        <v>6</v>
      </c>
    </row>
    <row r="7" spans="1:2" x14ac:dyDescent="0.3">
      <c r="A7" s="25" t="s">
        <v>27</v>
      </c>
      <c r="B7" s="36">
        <v>18</v>
      </c>
    </row>
    <row r="8" spans="1:2" x14ac:dyDescent="0.3">
      <c r="A8" s="25" t="s">
        <v>113</v>
      </c>
      <c r="B8" s="36">
        <v>1</v>
      </c>
    </row>
    <row r="9" spans="1:2" x14ac:dyDescent="0.3">
      <c r="A9" s="25" t="s">
        <v>71</v>
      </c>
      <c r="B9" s="36">
        <v>3</v>
      </c>
    </row>
    <row r="10" spans="1:2" x14ac:dyDescent="0.3">
      <c r="A10" s="25" t="s">
        <v>164</v>
      </c>
      <c r="B10" s="36">
        <v>36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FB783-9C56-486F-80EE-3B24262AACCD}">
  <dimension ref="A1:C8"/>
  <sheetViews>
    <sheetView workbookViewId="0">
      <selection activeCell="C8" sqref="C8"/>
    </sheetView>
  </sheetViews>
  <sheetFormatPr defaultRowHeight="14.4" x14ac:dyDescent="0.3"/>
  <cols>
    <col min="1" max="1" width="18.33203125" bestFit="1" customWidth="1"/>
    <col min="2" max="2" width="9.88671875" bestFit="1" customWidth="1"/>
  </cols>
  <sheetData>
    <row r="1" spans="1:3" x14ac:dyDescent="0.3">
      <c r="A1" s="24" t="s">
        <v>14</v>
      </c>
      <c r="B1" t="s">
        <v>192</v>
      </c>
    </row>
    <row r="2" spans="1:3" x14ac:dyDescent="0.3">
      <c r="A2" s="24" t="s">
        <v>162</v>
      </c>
      <c r="B2" t="s">
        <v>178</v>
      </c>
    </row>
    <row r="4" spans="1:3" x14ac:dyDescent="0.3">
      <c r="A4" s="24" t="s">
        <v>163</v>
      </c>
      <c r="B4" t="s">
        <v>168</v>
      </c>
    </row>
    <row r="5" spans="1:3" x14ac:dyDescent="0.3">
      <c r="A5" s="25" t="s">
        <v>171</v>
      </c>
      <c r="B5" s="36">
        <v>6</v>
      </c>
    </row>
    <row r="6" spans="1:3" x14ac:dyDescent="0.3">
      <c r="A6" s="25" t="s">
        <v>172</v>
      </c>
      <c r="B6" s="36">
        <v>17</v>
      </c>
    </row>
    <row r="7" spans="1:3" x14ac:dyDescent="0.3">
      <c r="A7" s="25" t="s">
        <v>169</v>
      </c>
      <c r="B7" s="36">
        <v>13</v>
      </c>
    </row>
    <row r="8" spans="1:3" x14ac:dyDescent="0.3">
      <c r="A8" s="25" t="s">
        <v>164</v>
      </c>
      <c r="B8" s="36">
        <v>36</v>
      </c>
      <c r="C8">
        <f>GETPIVOTDATA("Employee Number",$A$4)</f>
        <v>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Dashboard</vt:lpstr>
      <vt:lpstr>Insights</vt:lpstr>
      <vt:lpstr>Recommendations</vt:lpstr>
      <vt:lpstr>Gender</vt:lpstr>
      <vt:lpstr>Position</vt:lpstr>
      <vt:lpstr>Age</vt:lpstr>
      <vt:lpstr>Payrate</vt:lpstr>
      <vt:lpstr>Performance</vt:lpstr>
      <vt:lpstr>Cadre</vt:lpstr>
      <vt:lpstr>Raw</vt:lpstr>
      <vt:lpstr>Cost Information</vt:lpstr>
      <vt:lpstr>Method</vt:lpstr>
      <vt:lpstr>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Kehinde</dc:creator>
  <cp:lastModifiedBy>ewuzieada@yahoo.com</cp:lastModifiedBy>
  <dcterms:created xsi:type="dcterms:W3CDTF">2022-11-19T06:53:21Z</dcterms:created>
  <dcterms:modified xsi:type="dcterms:W3CDTF">2024-01-23T16:48:23Z</dcterms:modified>
</cp:coreProperties>
</file>