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122221_ads_qub_ac_uk/Documents/PhD/Chapter 3. In vivo effect of Condensed tannins in willow/Paper/Animal_Microbiome_Manuscript/"/>
    </mc:Choice>
  </mc:AlternateContent>
  <xr:revisionPtr revIDLastSave="39" documentId="8_{9EC04BA1-97D0-46F4-BBB7-1F98BA911E48}" xr6:coauthVersionLast="47" xr6:coauthVersionMax="47" xr10:uidLastSave="{9FC9E5CC-F024-40DD-A7E3-3EA0339ACB91}"/>
  <bookViews>
    <workbookView xWindow="-108" yWindow="-108" windowWidth="23256" windowHeight="12456" xr2:uid="{2C847C0A-11D1-40FB-9A6F-587A0CCF91A5}"/>
  </bookViews>
  <sheets>
    <sheet name="Fermentation" sheetId="1" r:id="rId1"/>
    <sheet name="CT_content" sheetId="2" r:id="rId2"/>
    <sheet name="CT_structure" sheetId="3" r:id="rId3"/>
    <sheet name="metabolomics" sheetId="4" r:id="rId4"/>
    <sheet name="metabolomic_class" sheetId="5" r:id="rId5"/>
    <sheet name="ASV" sheetId="6" r:id="rId6"/>
    <sheet name="taxa" sheetId="7" r:id="rId7"/>
    <sheet name="meta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3" l="1"/>
  <c r="F25" i="3"/>
  <c r="H24" i="3"/>
  <c r="F24" i="3"/>
  <c r="H23" i="3"/>
  <c r="F23" i="3"/>
  <c r="H22" i="3"/>
  <c r="F22" i="3"/>
  <c r="H21" i="3"/>
  <c r="F21" i="3"/>
  <c r="H20" i="3"/>
  <c r="F20" i="3"/>
  <c r="BL2" i="1" l="1"/>
  <c r="P252" i="1"/>
  <c r="G252" i="1"/>
  <c r="D252" i="1"/>
  <c r="P251" i="1"/>
  <c r="G251" i="1"/>
  <c r="I251" i="1" s="1"/>
  <c r="D251" i="1"/>
  <c r="P250" i="1"/>
  <c r="M250" i="1"/>
  <c r="J250" i="1"/>
  <c r="I250" i="1"/>
  <c r="G250" i="1"/>
  <c r="Q250" i="1" s="1"/>
  <c r="R250" i="1" s="1"/>
  <c r="D250" i="1"/>
  <c r="Q249" i="1"/>
  <c r="R249" i="1" s="1"/>
  <c r="P249" i="1"/>
  <c r="M249" i="1"/>
  <c r="L249" i="1"/>
  <c r="K249" i="1"/>
  <c r="J249" i="1"/>
  <c r="G249" i="1"/>
  <c r="N249" i="1" s="1"/>
  <c r="O249" i="1" s="1"/>
  <c r="D249" i="1"/>
  <c r="P248" i="1"/>
  <c r="N248" i="1"/>
  <c r="O248" i="1" s="1"/>
  <c r="M248" i="1"/>
  <c r="L248" i="1"/>
  <c r="K248" i="1"/>
  <c r="J248" i="1"/>
  <c r="G248" i="1"/>
  <c r="I248" i="1" s="1"/>
  <c r="D248" i="1"/>
  <c r="P247" i="1"/>
  <c r="N247" i="1"/>
  <c r="O247" i="1" s="1"/>
  <c r="M247" i="1"/>
  <c r="L247" i="1"/>
  <c r="I247" i="1"/>
  <c r="G247" i="1"/>
  <c r="D247" i="1"/>
  <c r="Q246" i="1"/>
  <c r="R246" i="1" s="1"/>
  <c r="P246" i="1"/>
  <c r="J246" i="1"/>
  <c r="G246" i="1"/>
  <c r="D246" i="1"/>
  <c r="Q245" i="1"/>
  <c r="R245" i="1" s="1"/>
  <c r="P245" i="1"/>
  <c r="G245" i="1"/>
  <c r="D245" i="1"/>
  <c r="P244" i="1"/>
  <c r="I244" i="1"/>
  <c r="G244" i="1"/>
  <c r="D244" i="1"/>
  <c r="P243" i="1"/>
  <c r="G243" i="1"/>
  <c r="Q243" i="1" s="1"/>
  <c r="R243" i="1" s="1"/>
  <c r="D243" i="1"/>
  <c r="Q242" i="1"/>
  <c r="R242" i="1" s="1"/>
  <c r="P242" i="1"/>
  <c r="N242" i="1"/>
  <c r="O242" i="1" s="1"/>
  <c r="M242" i="1"/>
  <c r="L242" i="1"/>
  <c r="J242" i="1"/>
  <c r="G242" i="1"/>
  <c r="D242" i="1"/>
  <c r="P241" i="1"/>
  <c r="G241" i="1"/>
  <c r="Q241" i="1" s="1"/>
  <c r="R241" i="1" s="1"/>
  <c r="D241" i="1"/>
  <c r="P240" i="1"/>
  <c r="G240" i="1"/>
  <c r="D240" i="1"/>
  <c r="R239" i="1"/>
  <c r="P239" i="1"/>
  <c r="K239" i="1"/>
  <c r="J239" i="1"/>
  <c r="I239" i="1"/>
  <c r="G239" i="1"/>
  <c r="Q239" i="1" s="1"/>
  <c r="D239" i="1"/>
  <c r="P238" i="1"/>
  <c r="M238" i="1"/>
  <c r="J238" i="1"/>
  <c r="G238" i="1"/>
  <c r="L238" i="1" s="1"/>
  <c r="D238" i="1"/>
  <c r="P237" i="1"/>
  <c r="G237" i="1"/>
  <c r="D237" i="1"/>
  <c r="P236" i="1"/>
  <c r="M236" i="1"/>
  <c r="G236" i="1"/>
  <c r="N236" i="1" s="1"/>
  <c r="O236" i="1" s="1"/>
  <c r="D236" i="1"/>
  <c r="P235" i="1"/>
  <c r="M235" i="1"/>
  <c r="L235" i="1"/>
  <c r="G235" i="1"/>
  <c r="D235" i="1"/>
  <c r="Q234" i="1"/>
  <c r="R234" i="1" s="1"/>
  <c r="P234" i="1"/>
  <c r="G234" i="1"/>
  <c r="D234" i="1"/>
  <c r="P233" i="1"/>
  <c r="G233" i="1"/>
  <c r="D233" i="1"/>
  <c r="P232" i="1"/>
  <c r="G232" i="1"/>
  <c r="D232" i="1"/>
  <c r="R231" i="1"/>
  <c r="P231" i="1"/>
  <c r="K231" i="1"/>
  <c r="J231" i="1"/>
  <c r="I231" i="1"/>
  <c r="G231" i="1"/>
  <c r="Q231" i="1" s="1"/>
  <c r="D231" i="1"/>
  <c r="P230" i="1"/>
  <c r="G230" i="1"/>
  <c r="D230" i="1"/>
  <c r="P229" i="1"/>
  <c r="G229" i="1"/>
  <c r="D229" i="1"/>
  <c r="P228" i="1"/>
  <c r="J228" i="1"/>
  <c r="G228" i="1"/>
  <c r="D228" i="1"/>
  <c r="P227" i="1"/>
  <c r="G227" i="1"/>
  <c r="D227" i="1"/>
  <c r="P226" i="1"/>
  <c r="G226" i="1"/>
  <c r="D226" i="1"/>
  <c r="P225" i="1"/>
  <c r="M225" i="1"/>
  <c r="L225" i="1"/>
  <c r="K225" i="1"/>
  <c r="G225" i="1"/>
  <c r="D225" i="1"/>
  <c r="P224" i="1"/>
  <c r="G224" i="1"/>
  <c r="M224" i="1" s="1"/>
  <c r="D224" i="1"/>
  <c r="P223" i="1"/>
  <c r="G223" i="1"/>
  <c r="I223" i="1" s="1"/>
  <c r="D223" i="1"/>
  <c r="P222" i="1"/>
  <c r="J222" i="1"/>
  <c r="G222" i="1"/>
  <c r="M222" i="1" s="1"/>
  <c r="D222" i="1"/>
  <c r="P221" i="1"/>
  <c r="G221" i="1"/>
  <c r="L221" i="1" s="1"/>
  <c r="D221" i="1"/>
  <c r="P220" i="1"/>
  <c r="L220" i="1"/>
  <c r="K220" i="1"/>
  <c r="G220" i="1"/>
  <c r="D220" i="1"/>
  <c r="P219" i="1"/>
  <c r="G219" i="1"/>
  <c r="Q219" i="1" s="1"/>
  <c r="R219" i="1" s="1"/>
  <c r="D219" i="1"/>
  <c r="P218" i="1"/>
  <c r="G218" i="1"/>
  <c r="L218" i="1" s="1"/>
  <c r="D218" i="1"/>
  <c r="P217" i="1"/>
  <c r="G217" i="1"/>
  <c r="D217" i="1"/>
  <c r="P216" i="1"/>
  <c r="G216" i="1"/>
  <c r="D216" i="1"/>
  <c r="Q215" i="1"/>
  <c r="R215" i="1" s="1"/>
  <c r="P215" i="1"/>
  <c r="N215" i="1"/>
  <c r="O215" i="1" s="1"/>
  <c r="M215" i="1"/>
  <c r="L215" i="1"/>
  <c r="G215" i="1"/>
  <c r="K215" i="1" s="1"/>
  <c r="D215" i="1"/>
  <c r="P214" i="1"/>
  <c r="L214" i="1"/>
  <c r="J214" i="1"/>
  <c r="G214" i="1"/>
  <c r="I214" i="1" s="1"/>
  <c r="D214" i="1"/>
  <c r="P213" i="1"/>
  <c r="I213" i="1"/>
  <c r="G213" i="1"/>
  <c r="J213" i="1" s="1"/>
  <c r="D213" i="1"/>
  <c r="P212" i="1"/>
  <c r="K212" i="1"/>
  <c r="G212" i="1"/>
  <c r="J212" i="1" s="1"/>
  <c r="D212" i="1"/>
  <c r="P211" i="1"/>
  <c r="G211" i="1"/>
  <c r="D211" i="1"/>
  <c r="P210" i="1"/>
  <c r="G210" i="1"/>
  <c r="D210" i="1"/>
  <c r="P209" i="1"/>
  <c r="G209" i="1"/>
  <c r="D209" i="1"/>
  <c r="P208" i="1"/>
  <c r="G208" i="1"/>
  <c r="D208" i="1"/>
  <c r="Q207" i="1"/>
  <c r="R207" i="1" s="1"/>
  <c r="P207" i="1"/>
  <c r="N207" i="1"/>
  <c r="O207" i="1" s="1"/>
  <c r="M207" i="1"/>
  <c r="L207" i="1"/>
  <c r="K207" i="1"/>
  <c r="J207" i="1"/>
  <c r="G207" i="1"/>
  <c r="I207" i="1" s="1"/>
  <c r="D207" i="1"/>
  <c r="P206" i="1"/>
  <c r="G206" i="1"/>
  <c r="Q206" i="1" s="1"/>
  <c r="R206" i="1" s="1"/>
  <c r="D206" i="1"/>
  <c r="Q205" i="1"/>
  <c r="R205" i="1" s="1"/>
  <c r="P205" i="1"/>
  <c r="J205" i="1"/>
  <c r="G205" i="1"/>
  <c r="D205" i="1"/>
  <c r="P204" i="1"/>
  <c r="G204" i="1"/>
  <c r="D204" i="1"/>
  <c r="Q203" i="1"/>
  <c r="R203" i="1" s="1"/>
  <c r="P203" i="1"/>
  <c r="N203" i="1"/>
  <c r="O203" i="1" s="1"/>
  <c r="M203" i="1"/>
  <c r="L203" i="1"/>
  <c r="K203" i="1"/>
  <c r="J203" i="1"/>
  <c r="G203" i="1"/>
  <c r="I203" i="1" s="1"/>
  <c r="D203" i="1"/>
  <c r="P202" i="1"/>
  <c r="G202" i="1"/>
  <c r="Q202" i="1" s="1"/>
  <c r="R202" i="1" s="1"/>
  <c r="D202" i="1"/>
  <c r="P201" i="1"/>
  <c r="G201" i="1"/>
  <c r="Q201" i="1" s="1"/>
  <c r="R201" i="1" s="1"/>
  <c r="D201" i="1"/>
  <c r="P200" i="1"/>
  <c r="G200" i="1"/>
  <c r="D200" i="1"/>
  <c r="P199" i="1"/>
  <c r="N199" i="1"/>
  <c r="O199" i="1" s="1"/>
  <c r="M199" i="1"/>
  <c r="L199" i="1"/>
  <c r="K199" i="1"/>
  <c r="J199" i="1"/>
  <c r="G199" i="1"/>
  <c r="I199" i="1" s="1"/>
  <c r="D199" i="1"/>
  <c r="P198" i="1"/>
  <c r="G198" i="1"/>
  <c r="J198" i="1" s="1"/>
  <c r="D198" i="1"/>
  <c r="Q197" i="1"/>
  <c r="R197" i="1" s="1"/>
  <c r="P197" i="1"/>
  <c r="G197" i="1"/>
  <c r="D197" i="1"/>
  <c r="P196" i="1"/>
  <c r="G196" i="1"/>
  <c r="N196" i="1" s="1"/>
  <c r="O196" i="1" s="1"/>
  <c r="D196" i="1"/>
  <c r="P195" i="1"/>
  <c r="N195" i="1"/>
  <c r="O195" i="1" s="1"/>
  <c r="M195" i="1"/>
  <c r="L195" i="1"/>
  <c r="K195" i="1"/>
  <c r="J195" i="1"/>
  <c r="I195" i="1"/>
  <c r="G195" i="1"/>
  <c r="Q195" i="1" s="1"/>
  <c r="R195" i="1" s="1"/>
  <c r="D195" i="1"/>
  <c r="P194" i="1"/>
  <c r="G194" i="1"/>
  <c r="Q194" i="1" s="1"/>
  <c r="R194" i="1" s="1"/>
  <c r="D194" i="1"/>
  <c r="R193" i="1"/>
  <c r="Q193" i="1"/>
  <c r="P193" i="1"/>
  <c r="M193" i="1"/>
  <c r="L193" i="1"/>
  <c r="G193" i="1"/>
  <c r="J193" i="1" s="1"/>
  <c r="D193" i="1"/>
  <c r="P192" i="1"/>
  <c r="L192" i="1"/>
  <c r="G192" i="1"/>
  <c r="N192" i="1" s="1"/>
  <c r="O192" i="1" s="1"/>
  <c r="D192" i="1"/>
  <c r="Q191" i="1"/>
  <c r="R191" i="1" s="1"/>
  <c r="P191" i="1"/>
  <c r="N191" i="1"/>
  <c r="O191" i="1" s="1"/>
  <c r="M191" i="1"/>
  <c r="L191" i="1"/>
  <c r="K191" i="1"/>
  <c r="J191" i="1"/>
  <c r="I191" i="1"/>
  <c r="G191" i="1"/>
  <c r="D191" i="1"/>
  <c r="P190" i="1"/>
  <c r="G190" i="1"/>
  <c r="D190" i="1"/>
  <c r="P189" i="1"/>
  <c r="G189" i="1"/>
  <c r="J189" i="1" s="1"/>
  <c r="D189" i="1"/>
  <c r="P188" i="1"/>
  <c r="G188" i="1"/>
  <c r="D188" i="1"/>
  <c r="Q187" i="1"/>
  <c r="R187" i="1" s="1"/>
  <c r="P187" i="1"/>
  <c r="O187" i="1"/>
  <c r="N187" i="1"/>
  <c r="M187" i="1"/>
  <c r="L187" i="1"/>
  <c r="K187" i="1"/>
  <c r="I187" i="1"/>
  <c r="G187" i="1"/>
  <c r="J187" i="1" s="1"/>
  <c r="D187" i="1"/>
  <c r="P186" i="1"/>
  <c r="N186" i="1"/>
  <c r="O186" i="1" s="1"/>
  <c r="M186" i="1"/>
  <c r="G186" i="1"/>
  <c r="D186" i="1"/>
  <c r="P185" i="1"/>
  <c r="J185" i="1"/>
  <c r="I185" i="1"/>
  <c r="G185" i="1"/>
  <c r="D185" i="1"/>
  <c r="P184" i="1"/>
  <c r="K184" i="1"/>
  <c r="J184" i="1"/>
  <c r="I184" i="1"/>
  <c r="G184" i="1"/>
  <c r="N184" i="1" s="1"/>
  <c r="O184" i="1" s="1"/>
  <c r="D184" i="1"/>
  <c r="P183" i="1"/>
  <c r="G183" i="1"/>
  <c r="I183" i="1" s="1"/>
  <c r="D183" i="1"/>
  <c r="Q182" i="1"/>
  <c r="R182" i="1" s="1"/>
  <c r="P182" i="1"/>
  <c r="N182" i="1"/>
  <c r="O182" i="1" s="1"/>
  <c r="M182" i="1"/>
  <c r="J182" i="1"/>
  <c r="G182" i="1"/>
  <c r="L182" i="1" s="1"/>
  <c r="D182" i="1"/>
  <c r="Q181" i="1"/>
  <c r="R181" i="1" s="1"/>
  <c r="P181" i="1"/>
  <c r="M181" i="1"/>
  <c r="L181" i="1"/>
  <c r="K181" i="1"/>
  <c r="J181" i="1"/>
  <c r="I181" i="1"/>
  <c r="G181" i="1"/>
  <c r="D181" i="1"/>
  <c r="P180" i="1"/>
  <c r="G180" i="1"/>
  <c r="D180" i="1"/>
  <c r="Q179" i="1"/>
  <c r="R179" i="1" s="1"/>
  <c r="P179" i="1"/>
  <c r="O179" i="1"/>
  <c r="N179" i="1"/>
  <c r="M179" i="1"/>
  <c r="L179" i="1"/>
  <c r="K179" i="1"/>
  <c r="I179" i="1"/>
  <c r="G179" i="1"/>
  <c r="J179" i="1" s="1"/>
  <c r="D179" i="1"/>
  <c r="P178" i="1"/>
  <c r="L178" i="1"/>
  <c r="J178" i="1"/>
  <c r="I178" i="1"/>
  <c r="G178" i="1"/>
  <c r="D178" i="1"/>
  <c r="P177" i="1"/>
  <c r="I177" i="1"/>
  <c r="G177" i="1"/>
  <c r="D177" i="1"/>
  <c r="P176" i="1"/>
  <c r="G176" i="1"/>
  <c r="D176" i="1"/>
  <c r="Q175" i="1"/>
  <c r="R175" i="1" s="1"/>
  <c r="P175" i="1"/>
  <c r="N175" i="1"/>
  <c r="O175" i="1" s="1"/>
  <c r="M175" i="1"/>
  <c r="L175" i="1"/>
  <c r="K175" i="1"/>
  <c r="I175" i="1"/>
  <c r="G175" i="1"/>
  <c r="J175" i="1" s="1"/>
  <c r="D175" i="1"/>
  <c r="P174" i="1"/>
  <c r="O174" i="1"/>
  <c r="N174" i="1"/>
  <c r="J174" i="1"/>
  <c r="G174" i="1"/>
  <c r="D174" i="1"/>
  <c r="P173" i="1"/>
  <c r="G173" i="1"/>
  <c r="J173" i="1" s="1"/>
  <c r="D173" i="1"/>
  <c r="P172" i="1"/>
  <c r="N172" i="1"/>
  <c r="O172" i="1" s="1"/>
  <c r="L172" i="1"/>
  <c r="J172" i="1"/>
  <c r="G172" i="1"/>
  <c r="K172" i="1" s="1"/>
  <c r="D172" i="1"/>
  <c r="Q171" i="1"/>
  <c r="R171" i="1" s="1"/>
  <c r="P171" i="1"/>
  <c r="N171" i="1"/>
  <c r="O171" i="1" s="1"/>
  <c r="M171" i="1"/>
  <c r="L171" i="1"/>
  <c r="K171" i="1"/>
  <c r="J171" i="1"/>
  <c r="G171" i="1"/>
  <c r="I171" i="1" s="1"/>
  <c r="D171" i="1"/>
  <c r="P170" i="1"/>
  <c r="G170" i="1"/>
  <c r="Q170" i="1" s="1"/>
  <c r="R170" i="1" s="1"/>
  <c r="D170" i="1"/>
  <c r="P169" i="1"/>
  <c r="G169" i="1"/>
  <c r="I169" i="1" s="1"/>
  <c r="D169" i="1"/>
  <c r="P168" i="1"/>
  <c r="L168" i="1"/>
  <c r="G168" i="1"/>
  <c r="D168" i="1"/>
  <c r="P167" i="1"/>
  <c r="G167" i="1"/>
  <c r="M167" i="1" s="1"/>
  <c r="D167" i="1"/>
  <c r="P166" i="1"/>
  <c r="J166" i="1"/>
  <c r="G166" i="1"/>
  <c r="D166" i="1"/>
  <c r="P165" i="1"/>
  <c r="M165" i="1"/>
  <c r="L165" i="1"/>
  <c r="G165" i="1"/>
  <c r="D165" i="1"/>
  <c r="P164" i="1"/>
  <c r="L164" i="1"/>
  <c r="K164" i="1"/>
  <c r="G164" i="1"/>
  <c r="D164" i="1"/>
  <c r="P163" i="1"/>
  <c r="G163" i="1"/>
  <c r="D163" i="1"/>
  <c r="P162" i="1"/>
  <c r="G162" i="1"/>
  <c r="D162" i="1"/>
  <c r="R161" i="1"/>
  <c r="Q161" i="1"/>
  <c r="P161" i="1"/>
  <c r="L161" i="1"/>
  <c r="K161" i="1"/>
  <c r="I161" i="1"/>
  <c r="G161" i="1"/>
  <c r="J161" i="1" s="1"/>
  <c r="D161" i="1"/>
  <c r="P160" i="1"/>
  <c r="N160" i="1"/>
  <c r="O160" i="1" s="1"/>
  <c r="G160" i="1"/>
  <c r="M160" i="1" s="1"/>
  <c r="D160" i="1"/>
  <c r="P159" i="1"/>
  <c r="G159" i="1"/>
  <c r="D159" i="1"/>
  <c r="P158" i="1"/>
  <c r="K158" i="1"/>
  <c r="J158" i="1"/>
  <c r="I158" i="1"/>
  <c r="G158" i="1"/>
  <c r="Q158" i="1" s="1"/>
  <c r="R158" i="1" s="1"/>
  <c r="D158" i="1"/>
  <c r="P157" i="1"/>
  <c r="G157" i="1"/>
  <c r="D157" i="1"/>
  <c r="P156" i="1"/>
  <c r="G156" i="1"/>
  <c r="N156" i="1" s="1"/>
  <c r="O156" i="1" s="1"/>
  <c r="D156" i="1"/>
  <c r="Q155" i="1"/>
  <c r="R155" i="1" s="1"/>
  <c r="P155" i="1"/>
  <c r="G155" i="1"/>
  <c r="D155" i="1"/>
  <c r="P154" i="1"/>
  <c r="L154" i="1"/>
  <c r="K154" i="1"/>
  <c r="I154" i="1"/>
  <c r="G154" i="1"/>
  <c r="D154" i="1"/>
  <c r="P153" i="1"/>
  <c r="N153" i="1"/>
  <c r="O153" i="1" s="1"/>
  <c r="G153" i="1"/>
  <c r="L153" i="1" s="1"/>
  <c r="D153" i="1"/>
  <c r="P152" i="1"/>
  <c r="G152" i="1"/>
  <c r="D152" i="1"/>
  <c r="Q151" i="1"/>
  <c r="R151" i="1" s="1"/>
  <c r="P151" i="1"/>
  <c r="N151" i="1"/>
  <c r="O151" i="1" s="1"/>
  <c r="M151" i="1"/>
  <c r="K151" i="1"/>
  <c r="J151" i="1"/>
  <c r="G151" i="1"/>
  <c r="L151" i="1" s="1"/>
  <c r="D151" i="1"/>
  <c r="P150" i="1"/>
  <c r="N150" i="1"/>
  <c r="O150" i="1" s="1"/>
  <c r="M150" i="1"/>
  <c r="G150" i="1"/>
  <c r="D150" i="1"/>
  <c r="P149" i="1"/>
  <c r="G149" i="1"/>
  <c r="N149" i="1" s="1"/>
  <c r="O149" i="1" s="1"/>
  <c r="D149" i="1"/>
  <c r="P148" i="1"/>
  <c r="G148" i="1"/>
  <c r="Q148" i="1" s="1"/>
  <c r="R148" i="1" s="1"/>
  <c r="D148" i="1"/>
  <c r="P147" i="1"/>
  <c r="M147" i="1"/>
  <c r="K147" i="1"/>
  <c r="G147" i="1"/>
  <c r="J147" i="1" s="1"/>
  <c r="D147" i="1"/>
  <c r="P146" i="1"/>
  <c r="M146" i="1"/>
  <c r="I146" i="1"/>
  <c r="G146" i="1"/>
  <c r="N146" i="1" s="1"/>
  <c r="O146" i="1" s="1"/>
  <c r="D146" i="1"/>
  <c r="P145" i="1"/>
  <c r="N145" i="1"/>
  <c r="O145" i="1" s="1"/>
  <c r="M145" i="1"/>
  <c r="L145" i="1"/>
  <c r="K145" i="1"/>
  <c r="J145" i="1"/>
  <c r="I145" i="1"/>
  <c r="G145" i="1"/>
  <c r="D145" i="1"/>
  <c r="Q144" i="1"/>
  <c r="R144" i="1" s="1"/>
  <c r="P144" i="1"/>
  <c r="N144" i="1"/>
  <c r="O144" i="1" s="1"/>
  <c r="M144" i="1"/>
  <c r="L144" i="1"/>
  <c r="K144" i="1"/>
  <c r="G144" i="1"/>
  <c r="I144" i="1" s="1"/>
  <c r="D144" i="1"/>
  <c r="P143" i="1"/>
  <c r="O143" i="1"/>
  <c r="N143" i="1"/>
  <c r="M143" i="1"/>
  <c r="I143" i="1"/>
  <c r="G143" i="1"/>
  <c r="D143" i="1"/>
  <c r="Q142" i="1"/>
  <c r="R142" i="1" s="1"/>
  <c r="P142" i="1"/>
  <c r="I142" i="1"/>
  <c r="G142" i="1"/>
  <c r="D142" i="1"/>
  <c r="Q141" i="1"/>
  <c r="R141" i="1" s="1"/>
  <c r="P141" i="1"/>
  <c r="K141" i="1"/>
  <c r="J141" i="1"/>
  <c r="I141" i="1"/>
  <c r="G141" i="1"/>
  <c r="D141" i="1"/>
  <c r="P140" i="1"/>
  <c r="G140" i="1"/>
  <c r="D140" i="1"/>
  <c r="P139" i="1"/>
  <c r="N139" i="1"/>
  <c r="O139" i="1" s="1"/>
  <c r="M139" i="1"/>
  <c r="G139" i="1"/>
  <c r="K139" i="1" s="1"/>
  <c r="D139" i="1"/>
  <c r="P138" i="1"/>
  <c r="G138" i="1"/>
  <c r="D138" i="1"/>
  <c r="P137" i="1"/>
  <c r="G137" i="1"/>
  <c r="N137" i="1" s="1"/>
  <c r="O137" i="1" s="1"/>
  <c r="D137" i="1"/>
  <c r="P136" i="1"/>
  <c r="L136" i="1"/>
  <c r="K136" i="1"/>
  <c r="J136" i="1"/>
  <c r="G136" i="1"/>
  <c r="I136" i="1" s="1"/>
  <c r="D136" i="1"/>
  <c r="Q135" i="1"/>
  <c r="R135" i="1" s="1"/>
  <c r="P135" i="1"/>
  <c r="G135" i="1"/>
  <c r="D135" i="1"/>
  <c r="P134" i="1"/>
  <c r="K134" i="1"/>
  <c r="G134" i="1"/>
  <c r="D134" i="1"/>
  <c r="P133" i="1"/>
  <c r="M133" i="1"/>
  <c r="L133" i="1"/>
  <c r="K133" i="1"/>
  <c r="J133" i="1"/>
  <c r="G133" i="1"/>
  <c r="D133" i="1"/>
  <c r="P132" i="1"/>
  <c r="N132" i="1"/>
  <c r="O132" i="1" s="1"/>
  <c r="M132" i="1"/>
  <c r="L132" i="1"/>
  <c r="G132" i="1"/>
  <c r="K132" i="1" s="1"/>
  <c r="D132" i="1"/>
  <c r="P131" i="1"/>
  <c r="K131" i="1"/>
  <c r="G131" i="1"/>
  <c r="M131" i="1" s="1"/>
  <c r="D131" i="1"/>
  <c r="P130" i="1"/>
  <c r="N130" i="1"/>
  <c r="O130" i="1" s="1"/>
  <c r="M130" i="1"/>
  <c r="L130" i="1"/>
  <c r="G130" i="1"/>
  <c r="D130" i="1"/>
  <c r="P129" i="1"/>
  <c r="G129" i="1"/>
  <c r="M129" i="1" s="1"/>
  <c r="D129" i="1"/>
  <c r="P128" i="1"/>
  <c r="G128" i="1"/>
  <c r="L128" i="1" s="1"/>
  <c r="D128" i="1"/>
  <c r="P127" i="1"/>
  <c r="G127" i="1"/>
  <c r="D127" i="1"/>
  <c r="P126" i="1"/>
  <c r="G126" i="1"/>
  <c r="M126" i="1" s="1"/>
  <c r="D126" i="1"/>
  <c r="P125" i="1"/>
  <c r="N125" i="1"/>
  <c r="O125" i="1" s="1"/>
  <c r="M125" i="1"/>
  <c r="G125" i="1"/>
  <c r="I125" i="1" s="1"/>
  <c r="D125" i="1"/>
  <c r="Q124" i="1"/>
  <c r="R124" i="1" s="1"/>
  <c r="P124" i="1"/>
  <c r="N124" i="1"/>
  <c r="O124" i="1" s="1"/>
  <c r="M124" i="1"/>
  <c r="L124" i="1"/>
  <c r="G124" i="1"/>
  <c r="D124" i="1"/>
  <c r="Q123" i="1"/>
  <c r="R123" i="1" s="1"/>
  <c r="P123" i="1"/>
  <c r="N123" i="1"/>
  <c r="O123" i="1" s="1"/>
  <c r="M123" i="1"/>
  <c r="G123" i="1"/>
  <c r="D123" i="1"/>
  <c r="P122" i="1"/>
  <c r="L122" i="1"/>
  <c r="G122" i="1"/>
  <c r="D122" i="1"/>
  <c r="Q121" i="1"/>
  <c r="R121" i="1" s="1"/>
  <c r="P121" i="1"/>
  <c r="N121" i="1"/>
  <c r="O121" i="1" s="1"/>
  <c r="M121" i="1"/>
  <c r="G121" i="1"/>
  <c r="L121" i="1" s="1"/>
  <c r="D121" i="1"/>
  <c r="P120" i="1"/>
  <c r="G120" i="1"/>
  <c r="N120" i="1" s="1"/>
  <c r="O120" i="1" s="1"/>
  <c r="D120" i="1"/>
  <c r="Q119" i="1"/>
  <c r="R119" i="1" s="1"/>
  <c r="P119" i="1"/>
  <c r="N119" i="1"/>
  <c r="O119" i="1" s="1"/>
  <c r="M119" i="1"/>
  <c r="K119" i="1"/>
  <c r="J119" i="1"/>
  <c r="G119" i="1"/>
  <c r="D119" i="1"/>
  <c r="P118" i="1"/>
  <c r="N118" i="1"/>
  <c r="O118" i="1" s="1"/>
  <c r="M118" i="1"/>
  <c r="L118" i="1"/>
  <c r="K118" i="1"/>
  <c r="J118" i="1"/>
  <c r="G118" i="1"/>
  <c r="D118" i="1"/>
  <c r="P117" i="1"/>
  <c r="N117" i="1"/>
  <c r="O117" i="1" s="1"/>
  <c r="M117" i="1"/>
  <c r="G117" i="1"/>
  <c r="D117" i="1"/>
  <c r="P116" i="1"/>
  <c r="L116" i="1"/>
  <c r="K116" i="1"/>
  <c r="J116" i="1"/>
  <c r="G116" i="1"/>
  <c r="Q116" i="1" s="1"/>
  <c r="R116" i="1" s="1"/>
  <c r="D116" i="1"/>
  <c r="P115" i="1"/>
  <c r="G115" i="1"/>
  <c r="Q115" i="1" s="1"/>
  <c r="R115" i="1" s="1"/>
  <c r="D115" i="1"/>
  <c r="R114" i="1"/>
  <c r="Q114" i="1"/>
  <c r="P114" i="1"/>
  <c r="N114" i="1"/>
  <c r="O114" i="1" s="1"/>
  <c r="M114" i="1"/>
  <c r="J114" i="1"/>
  <c r="G114" i="1"/>
  <c r="K114" i="1" s="1"/>
  <c r="D114" i="1"/>
  <c r="Q113" i="1"/>
  <c r="R113" i="1" s="1"/>
  <c r="P113" i="1"/>
  <c r="G113" i="1"/>
  <c r="D113" i="1"/>
  <c r="P112" i="1"/>
  <c r="L112" i="1"/>
  <c r="K112" i="1"/>
  <c r="G112" i="1"/>
  <c r="D112" i="1"/>
  <c r="P111" i="1"/>
  <c r="N111" i="1"/>
  <c r="O111" i="1" s="1"/>
  <c r="K111" i="1"/>
  <c r="G111" i="1"/>
  <c r="M111" i="1" s="1"/>
  <c r="D111" i="1"/>
  <c r="Q110" i="1"/>
  <c r="R110" i="1" s="1"/>
  <c r="P110" i="1"/>
  <c r="N110" i="1"/>
  <c r="O110" i="1" s="1"/>
  <c r="M110" i="1"/>
  <c r="L110" i="1"/>
  <c r="J110" i="1"/>
  <c r="I110" i="1"/>
  <c r="G110" i="1"/>
  <c r="D110" i="1"/>
  <c r="P109" i="1"/>
  <c r="N109" i="1"/>
  <c r="O109" i="1" s="1"/>
  <c r="M109" i="1"/>
  <c r="L109" i="1"/>
  <c r="I109" i="1"/>
  <c r="G109" i="1"/>
  <c r="D109" i="1"/>
  <c r="P108" i="1"/>
  <c r="G108" i="1"/>
  <c r="K108" i="1" s="1"/>
  <c r="D108" i="1"/>
  <c r="Q107" i="1"/>
  <c r="R107" i="1" s="1"/>
  <c r="P107" i="1"/>
  <c r="N107" i="1"/>
  <c r="O107" i="1" s="1"/>
  <c r="M107" i="1"/>
  <c r="J107" i="1"/>
  <c r="I107" i="1"/>
  <c r="G107" i="1"/>
  <c r="D107" i="1"/>
  <c r="P106" i="1"/>
  <c r="G106" i="1"/>
  <c r="D106" i="1"/>
  <c r="Q105" i="1"/>
  <c r="R105" i="1" s="1"/>
  <c r="P105" i="1"/>
  <c r="M105" i="1"/>
  <c r="K105" i="1"/>
  <c r="G105" i="1"/>
  <c r="D105" i="1"/>
  <c r="P104" i="1"/>
  <c r="G104" i="1"/>
  <c r="M104" i="1" s="1"/>
  <c r="D104" i="1"/>
  <c r="P103" i="1"/>
  <c r="G103" i="1"/>
  <c r="D103" i="1"/>
  <c r="P102" i="1"/>
  <c r="K102" i="1"/>
  <c r="J102" i="1"/>
  <c r="I102" i="1"/>
  <c r="G102" i="1"/>
  <c r="Q102" i="1" s="1"/>
  <c r="R102" i="1" s="1"/>
  <c r="D102" i="1"/>
  <c r="R101" i="1"/>
  <c r="Q101" i="1"/>
  <c r="P101" i="1"/>
  <c r="M101" i="1"/>
  <c r="G101" i="1"/>
  <c r="D101" i="1"/>
  <c r="P100" i="1"/>
  <c r="N100" i="1"/>
  <c r="O100" i="1" s="1"/>
  <c r="G100" i="1"/>
  <c r="Q100" i="1" s="1"/>
  <c r="R100" i="1" s="1"/>
  <c r="D100" i="1"/>
  <c r="Q99" i="1"/>
  <c r="R99" i="1" s="1"/>
  <c r="P99" i="1"/>
  <c r="K99" i="1"/>
  <c r="G99" i="1"/>
  <c r="D99" i="1"/>
  <c r="P98" i="1"/>
  <c r="N98" i="1"/>
  <c r="O98" i="1" s="1"/>
  <c r="M98" i="1"/>
  <c r="J98" i="1"/>
  <c r="G98" i="1"/>
  <c r="D98" i="1"/>
  <c r="P97" i="1"/>
  <c r="G97" i="1"/>
  <c r="D97" i="1"/>
  <c r="Q96" i="1"/>
  <c r="R96" i="1" s="1"/>
  <c r="P96" i="1"/>
  <c r="N96" i="1"/>
  <c r="O96" i="1" s="1"/>
  <c r="G96" i="1"/>
  <c r="D96" i="1"/>
  <c r="Q95" i="1"/>
  <c r="R95" i="1" s="1"/>
  <c r="P95" i="1"/>
  <c r="N95" i="1"/>
  <c r="O95" i="1" s="1"/>
  <c r="M95" i="1"/>
  <c r="K95" i="1"/>
  <c r="J95" i="1"/>
  <c r="G95" i="1"/>
  <c r="L95" i="1" s="1"/>
  <c r="D95" i="1"/>
  <c r="P94" i="1"/>
  <c r="G94" i="1"/>
  <c r="Q94" i="1" s="1"/>
  <c r="R94" i="1" s="1"/>
  <c r="D94" i="1"/>
  <c r="P93" i="1"/>
  <c r="G93" i="1"/>
  <c r="I93" i="1" s="1"/>
  <c r="D93" i="1"/>
  <c r="P92" i="1"/>
  <c r="G92" i="1"/>
  <c r="D92" i="1"/>
  <c r="P91" i="1"/>
  <c r="G91" i="1"/>
  <c r="D91" i="1"/>
  <c r="P90" i="1"/>
  <c r="G90" i="1"/>
  <c r="D90" i="1"/>
  <c r="P89" i="1"/>
  <c r="J89" i="1"/>
  <c r="I89" i="1"/>
  <c r="G89" i="1"/>
  <c r="D89" i="1"/>
  <c r="P88" i="1"/>
  <c r="G88" i="1"/>
  <c r="D88" i="1"/>
  <c r="Q87" i="1"/>
  <c r="R87" i="1" s="1"/>
  <c r="P87" i="1"/>
  <c r="G87" i="1"/>
  <c r="D87" i="1"/>
  <c r="Q86" i="1"/>
  <c r="R86" i="1" s="1"/>
  <c r="P86" i="1"/>
  <c r="G86" i="1"/>
  <c r="D86" i="1"/>
  <c r="P85" i="1"/>
  <c r="G85" i="1"/>
  <c r="D85" i="1"/>
  <c r="Q84" i="1"/>
  <c r="R84" i="1" s="1"/>
  <c r="P84" i="1"/>
  <c r="G84" i="1"/>
  <c r="N84" i="1" s="1"/>
  <c r="O84" i="1" s="1"/>
  <c r="D84" i="1"/>
  <c r="P83" i="1"/>
  <c r="G83" i="1"/>
  <c r="N83" i="1" s="1"/>
  <c r="O83" i="1" s="1"/>
  <c r="D83" i="1"/>
  <c r="P82" i="1"/>
  <c r="M82" i="1"/>
  <c r="G82" i="1"/>
  <c r="N82" i="1" s="1"/>
  <c r="O82" i="1" s="1"/>
  <c r="D82" i="1"/>
  <c r="P81" i="1"/>
  <c r="G81" i="1"/>
  <c r="I81" i="1" s="1"/>
  <c r="D81" i="1"/>
  <c r="Q80" i="1"/>
  <c r="R80" i="1" s="1"/>
  <c r="P80" i="1"/>
  <c r="N80" i="1"/>
  <c r="O80" i="1" s="1"/>
  <c r="M80" i="1"/>
  <c r="L80" i="1"/>
  <c r="K80" i="1"/>
  <c r="J80" i="1"/>
  <c r="I80" i="1"/>
  <c r="G80" i="1"/>
  <c r="D80" i="1"/>
  <c r="Q79" i="1"/>
  <c r="R79" i="1" s="1"/>
  <c r="P79" i="1"/>
  <c r="G79" i="1"/>
  <c r="D79" i="1"/>
  <c r="Q78" i="1"/>
  <c r="R78" i="1" s="1"/>
  <c r="P78" i="1"/>
  <c r="N78" i="1"/>
  <c r="O78" i="1" s="1"/>
  <c r="I78" i="1"/>
  <c r="G78" i="1"/>
  <c r="D78" i="1"/>
  <c r="Q77" i="1"/>
  <c r="R77" i="1" s="1"/>
  <c r="P77" i="1"/>
  <c r="I77" i="1"/>
  <c r="G77" i="1"/>
  <c r="D77" i="1"/>
  <c r="P76" i="1"/>
  <c r="K76" i="1"/>
  <c r="J76" i="1"/>
  <c r="I76" i="1"/>
  <c r="G76" i="1"/>
  <c r="Q76" i="1" s="1"/>
  <c r="R76" i="1" s="1"/>
  <c r="D76" i="1"/>
  <c r="P75" i="1"/>
  <c r="G75" i="1"/>
  <c r="D75" i="1"/>
  <c r="Q74" i="1"/>
  <c r="R74" i="1" s="1"/>
  <c r="P74" i="1"/>
  <c r="O74" i="1"/>
  <c r="N74" i="1"/>
  <c r="G74" i="1"/>
  <c r="J74" i="1" s="1"/>
  <c r="D74" i="1"/>
  <c r="P73" i="1"/>
  <c r="G73" i="1"/>
  <c r="D73" i="1"/>
  <c r="Q72" i="1"/>
  <c r="R72" i="1" s="1"/>
  <c r="P72" i="1"/>
  <c r="L72" i="1"/>
  <c r="J72" i="1"/>
  <c r="G72" i="1"/>
  <c r="D72" i="1"/>
  <c r="Q71" i="1"/>
  <c r="R71" i="1" s="1"/>
  <c r="P71" i="1"/>
  <c r="N71" i="1"/>
  <c r="O71" i="1" s="1"/>
  <c r="M71" i="1"/>
  <c r="L71" i="1"/>
  <c r="K71" i="1"/>
  <c r="G71" i="1"/>
  <c r="I71" i="1" s="1"/>
  <c r="D71" i="1"/>
  <c r="P70" i="1"/>
  <c r="N70" i="1"/>
  <c r="O70" i="1" s="1"/>
  <c r="M70" i="1"/>
  <c r="L70" i="1"/>
  <c r="G70" i="1"/>
  <c r="Q70" i="1" s="1"/>
  <c r="R70" i="1" s="1"/>
  <c r="D70" i="1"/>
  <c r="P69" i="1"/>
  <c r="J69" i="1"/>
  <c r="I69" i="1"/>
  <c r="G69" i="1"/>
  <c r="D69" i="1"/>
  <c r="P68" i="1"/>
  <c r="G68" i="1"/>
  <c r="D68" i="1"/>
  <c r="P67" i="1"/>
  <c r="G67" i="1"/>
  <c r="D67" i="1"/>
  <c r="P66" i="1"/>
  <c r="G66" i="1"/>
  <c r="I66" i="1" s="1"/>
  <c r="D66" i="1"/>
  <c r="P65" i="1"/>
  <c r="G65" i="1"/>
  <c r="I65" i="1" s="1"/>
  <c r="D65" i="1"/>
  <c r="R64" i="1"/>
  <c r="P64" i="1"/>
  <c r="K64" i="1"/>
  <c r="J64" i="1"/>
  <c r="I64" i="1"/>
  <c r="G64" i="1"/>
  <c r="Q64" i="1" s="1"/>
  <c r="D64" i="1"/>
  <c r="P63" i="1"/>
  <c r="M63" i="1"/>
  <c r="G63" i="1"/>
  <c r="D63" i="1"/>
  <c r="P62" i="1"/>
  <c r="G62" i="1"/>
  <c r="N62" i="1" s="1"/>
  <c r="O62" i="1" s="1"/>
  <c r="D62" i="1"/>
  <c r="P61" i="1"/>
  <c r="K61" i="1"/>
  <c r="J61" i="1"/>
  <c r="G61" i="1"/>
  <c r="I61" i="1" s="1"/>
  <c r="D61" i="1"/>
  <c r="P60" i="1"/>
  <c r="M60" i="1"/>
  <c r="L60" i="1"/>
  <c r="K60" i="1"/>
  <c r="J60" i="1"/>
  <c r="G60" i="1"/>
  <c r="Q60" i="1" s="1"/>
  <c r="R60" i="1" s="1"/>
  <c r="D60" i="1"/>
  <c r="P59" i="1"/>
  <c r="M59" i="1"/>
  <c r="J59" i="1"/>
  <c r="G59" i="1"/>
  <c r="D59" i="1"/>
  <c r="P58" i="1"/>
  <c r="M58" i="1"/>
  <c r="L58" i="1"/>
  <c r="K58" i="1"/>
  <c r="G58" i="1"/>
  <c r="J58" i="1" s="1"/>
  <c r="D58" i="1"/>
  <c r="P57" i="1"/>
  <c r="N57" i="1"/>
  <c r="O57" i="1" s="1"/>
  <c r="G57" i="1"/>
  <c r="L57" i="1" s="1"/>
  <c r="D57" i="1"/>
  <c r="P56" i="1"/>
  <c r="G56" i="1"/>
  <c r="L56" i="1" s="1"/>
  <c r="D56" i="1"/>
  <c r="P55" i="1"/>
  <c r="N55" i="1"/>
  <c r="O55" i="1" s="1"/>
  <c r="L55" i="1"/>
  <c r="G55" i="1"/>
  <c r="D55" i="1"/>
  <c r="P54" i="1"/>
  <c r="G54" i="1"/>
  <c r="I54" i="1" s="1"/>
  <c r="D54" i="1"/>
  <c r="P53" i="1"/>
  <c r="M53" i="1"/>
  <c r="L53" i="1"/>
  <c r="K53" i="1"/>
  <c r="G53" i="1"/>
  <c r="Q53" i="1" s="1"/>
  <c r="R53" i="1" s="1"/>
  <c r="D53" i="1"/>
  <c r="Q52" i="1"/>
  <c r="R52" i="1" s="1"/>
  <c r="P52" i="1"/>
  <c r="G52" i="1"/>
  <c r="N52" i="1" s="1"/>
  <c r="O52" i="1" s="1"/>
  <c r="D52" i="1"/>
  <c r="P51" i="1"/>
  <c r="N51" i="1"/>
  <c r="O51" i="1" s="1"/>
  <c r="G51" i="1"/>
  <c r="D51" i="1"/>
  <c r="P50" i="1"/>
  <c r="G50" i="1"/>
  <c r="Q50" i="1" s="1"/>
  <c r="R50" i="1" s="1"/>
  <c r="D50" i="1"/>
  <c r="P49" i="1"/>
  <c r="G49" i="1"/>
  <c r="Q49" i="1" s="1"/>
  <c r="R49" i="1" s="1"/>
  <c r="D49" i="1"/>
  <c r="P48" i="1"/>
  <c r="G48" i="1"/>
  <c r="D48" i="1"/>
  <c r="P47" i="1"/>
  <c r="G47" i="1"/>
  <c r="M47" i="1" s="1"/>
  <c r="D47" i="1"/>
  <c r="P46" i="1"/>
  <c r="N46" i="1"/>
  <c r="O46" i="1" s="1"/>
  <c r="M46" i="1"/>
  <c r="L46" i="1"/>
  <c r="K46" i="1"/>
  <c r="J46" i="1"/>
  <c r="I46" i="1"/>
  <c r="G46" i="1"/>
  <c r="Q46" i="1" s="1"/>
  <c r="R46" i="1" s="1"/>
  <c r="D46" i="1"/>
  <c r="P45" i="1"/>
  <c r="M45" i="1"/>
  <c r="L45" i="1"/>
  <c r="J45" i="1"/>
  <c r="G45" i="1"/>
  <c r="K45" i="1" s="1"/>
  <c r="D45" i="1"/>
  <c r="R44" i="1"/>
  <c r="Q44" i="1"/>
  <c r="P44" i="1"/>
  <c r="J44" i="1"/>
  <c r="G44" i="1"/>
  <c r="D44" i="1"/>
  <c r="P43" i="1"/>
  <c r="M43" i="1"/>
  <c r="L43" i="1"/>
  <c r="K43" i="1"/>
  <c r="G43" i="1"/>
  <c r="J43" i="1" s="1"/>
  <c r="D43" i="1"/>
  <c r="P42" i="1"/>
  <c r="L42" i="1"/>
  <c r="K42" i="1"/>
  <c r="J42" i="1"/>
  <c r="G42" i="1"/>
  <c r="Q42" i="1" s="1"/>
  <c r="R42" i="1" s="1"/>
  <c r="D42" i="1"/>
  <c r="P41" i="1"/>
  <c r="G41" i="1"/>
  <c r="D41" i="1"/>
  <c r="Q40" i="1"/>
  <c r="R40" i="1" s="1"/>
  <c r="P40" i="1"/>
  <c r="G40" i="1"/>
  <c r="D40" i="1"/>
  <c r="P39" i="1"/>
  <c r="G39" i="1"/>
  <c r="M39" i="1" s="1"/>
  <c r="D39" i="1"/>
  <c r="P38" i="1"/>
  <c r="N38" i="1"/>
  <c r="O38" i="1" s="1"/>
  <c r="M38" i="1"/>
  <c r="L38" i="1"/>
  <c r="I38" i="1"/>
  <c r="G38" i="1"/>
  <c r="D38" i="1"/>
  <c r="BL37" i="1"/>
  <c r="AT37" i="1"/>
  <c r="AS37" i="1"/>
  <c r="AR37" i="1"/>
  <c r="AQ37" i="1"/>
  <c r="AF37" i="1"/>
  <c r="AX37" i="1" s="1"/>
  <c r="AD37" i="1"/>
  <c r="AC37" i="1"/>
  <c r="AB37" i="1"/>
  <c r="AA37" i="1"/>
  <c r="P37" i="1"/>
  <c r="G37" i="1"/>
  <c r="J37" i="1" s="1"/>
  <c r="D37" i="1"/>
  <c r="BL36" i="1"/>
  <c r="AT36" i="1"/>
  <c r="AS36" i="1"/>
  <c r="AR36" i="1"/>
  <c r="AQ36" i="1"/>
  <c r="AH36" i="1"/>
  <c r="AI36" i="1" s="1"/>
  <c r="AF36" i="1"/>
  <c r="AW36" i="1" s="1"/>
  <c r="AE36" i="1"/>
  <c r="AD36" i="1"/>
  <c r="AC36" i="1"/>
  <c r="AB36" i="1"/>
  <c r="AA36" i="1"/>
  <c r="P36" i="1"/>
  <c r="N36" i="1"/>
  <c r="O36" i="1" s="1"/>
  <c r="M36" i="1"/>
  <c r="L36" i="1"/>
  <c r="K36" i="1"/>
  <c r="J36" i="1"/>
  <c r="I36" i="1"/>
  <c r="G36" i="1"/>
  <c r="Q36" i="1" s="1"/>
  <c r="R36" i="1" s="1"/>
  <c r="D36" i="1"/>
  <c r="BL35" i="1"/>
  <c r="AT35" i="1"/>
  <c r="AS35" i="1"/>
  <c r="AR35" i="1"/>
  <c r="AQ35" i="1"/>
  <c r="AF35" i="1"/>
  <c r="AX35" i="1" s="1"/>
  <c r="AD35" i="1"/>
  <c r="AC35" i="1"/>
  <c r="AB35" i="1"/>
  <c r="AA35" i="1"/>
  <c r="Q35" i="1"/>
  <c r="R35" i="1" s="1"/>
  <c r="P35" i="1"/>
  <c r="J35" i="1"/>
  <c r="I35" i="1"/>
  <c r="G35" i="1"/>
  <c r="D35" i="1"/>
  <c r="BL34" i="1"/>
  <c r="AX34" i="1"/>
  <c r="AT34" i="1"/>
  <c r="AS34" i="1"/>
  <c r="AR34" i="1"/>
  <c r="AQ34" i="1"/>
  <c r="AF34" i="1"/>
  <c r="AW34" i="1" s="1"/>
  <c r="AD34" i="1"/>
  <c r="AC34" i="1"/>
  <c r="AB34" i="1"/>
  <c r="AA34" i="1"/>
  <c r="R34" i="1"/>
  <c r="Q34" i="1"/>
  <c r="P34" i="1"/>
  <c r="N34" i="1"/>
  <c r="O34" i="1" s="1"/>
  <c r="M34" i="1"/>
  <c r="L34" i="1"/>
  <c r="K34" i="1"/>
  <c r="J34" i="1"/>
  <c r="I34" i="1"/>
  <c r="G34" i="1"/>
  <c r="D34" i="1"/>
  <c r="BL33" i="1"/>
  <c r="AT33" i="1"/>
  <c r="AS33" i="1"/>
  <c r="AR33" i="1"/>
  <c r="AQ33" i="1"/>
  <c r="AF33" i="1"/>
  <c r="AX33" i="1" s="1"/>
  <c r="AD33" i="1"/>
  <c r="AC33" i="1"/>
  <c r="AB33" i="1"/>
  <c r="AA33" i="1"/>
  <c r="P33" i="1"/>
  <c r="J33" i="1"/>
  <c r="G33" i="1"/>
  <c r="Q33" i="1" s="1"/>
  <c r="R33" i="1" s="1"/>
  <c r="D33" i="1"/>
  <c r="BL32" i="1"/>
  <c r="AT32" i="1"/>
  <c r="AS32" i="1"/>
  <c r="AR32" i="1"/>
  <c r="AQ32" i="1"/>
  <c r="AF32" i="1"/>
  <c r="AW32" i="1" s="1"/>
  <c r="AD32" i="1"/>
  <c r="AC32" i="1"/>
  <c r="AH32" i="1" s="1"/>
  <c r="AI32" i="1" s="1"/>
  <c r="AB32" i="1"/>
  <c r="AA32" i="1"/>
  <c r="P32" i="1"/>
  <c r="G32" i="1"/>
  <c r="D32" i="1"/>
  <c r="BL31" i="1"/>
  <c r="AT31" i="1"/>
  <c r="AS31" i="1"/>
  <c r="AR31" i="1"/>
  <c r="AQ31" i="1"/>
  <c r="AF31" i="1"/>
  <c r="AX31" i="1" s="1"/>
  <c r="AD31" i="1"/>
  <c r="AC31" i="1"/>
  <c r="AB31" i="1"/>
  <c r="AA31" i="1"/>
  <c r="Q31" i="1"/>
  <c r="R31" i="1" s="1"/>
  <c r="P31" i="1"/>
  <c r="G31" i="1"/>
  <c r="D31" i="1"/>
  <c r="BL30" i="1"/>
  <c r="AT30" i="1"/>
  <c r="AS30" i="1"/>
  <c r="AR30" i="1"/>
  <c r="AQ30" i="1"/>
  <c r="AF30" i="1"/>
  <c r="AW30" i="1" s="1"/>
  <c r="AD30" i="1"/>
  <c r="AC30" i="1"/>
  <c r="AH30" i="1" s="1"/>
  <c r="AI30" i="1" s="1"/>
  <c r="AB30" i="1"/>
  <c r="AA30" i="1"/>
  <c r="Q30" i="1"/>
  <c r="R30" i="1" s="1"/>
  <c r="P30" i="1"/>
  <c r="J30" i="1"/>
  <c r="I30" i="1"/>
  <c r="G30" i="1"/>
  <c r="D30" i="1"/>
  <c r="BL29" i="1"/>
  <c r="AT29" i="1"/>
  <c r="AS29" i="1"/>
  <c r="AR29" i="1"/>
  <c r="AQ29" i="1"/>
  <c r="AF29" i="1"/>
  <c r="AX29" i="1" s="1"/>
  <c r="AD29" i="1"/>
  <c r="AC29" i="1"/>
  <c r="AB29" i="1"/>
  <c r="AA29" i="1"/>
  <c r="Q29" i="1"/>
  <c r="R29" i="1" s="1"/>
  <c r="P29" i="1"/>
  <c r="G29" i="1"/>
  <c r="D29" i="1"/>
  <c r="BL28" i="1"/>
  <c r="AT28" i="1"/>
  <c r="AS28" i="1"/>
  <c r="AR28" i="1"/>
  <c r="AQ28" i="1"/>
  <c r="AF28" i="1"/>
  <c r="AW28" i="1" s="1"/>
  <c r="AE28" i="1"/>
  <c r="AD28" i="1"/>
  <c r="AC28" i="1"/>
  <c r="AB28" i="1"/>
  <c r="AA28" i="1"/>
  <c r="P28" i="1"/>
  <c r="L28" i="1"/>
  <c r="K28" i="1"/>
  <c r="J28" i="1"/>
  <c r="G28" i="1"/>
  <c r="Q28" i="1" s="1"/>
  <c r="R28" i="1" s="1"/>
  <c r="D28" i="1"/>
  <c r="BL27" i="1"/>
  <c r="AT27" i="1"/>
  <c r="AS27" i="1"/>
  <c r="AR27" i="1"/>
  <c r="AQ27" i="1"/>
  <c r="AF27" i="1"/>
  <c r="AX27" i="1" s="1"/>
  <c r="AD27" i="1"/>
  <c r="AC27" i="1"/>
  <c r="AB27" i="1"/>
  <c r="AA27" i="1"/>
  <c r="Q27" i="1"/>
  <c r="R27" i="1" s="1"/>
  <c r="P27" i="1"/>
  <c r="J27" i="1"/>
  <c r="I27" i="1"/>
  <c r="G27" i="1"/>
  <c r="D27" i="1"/>
  <c r="BL26" i="1"/>
  <c r="AT26" i="1"/>
  <c r="AS26" i="1"/>
  <c r="AR26" i="1"/>
  <c r="AQ26" i="1"/>
  <c r="AF26" i="1"/>
  <c r="AW26" i="1" s="1"/>
  <c r="AD26" i="1"/>
  <c r="AC26" i="1"/>
  <c r="AE26" i="1" s="1"/>
  <c r="AB26" i="1"/>
  <c r="AA26" i="1"/>
  <c r="P26" i="1"/>
  <c r="G26" i="1"/>
  <c r="M26" i="1" s="1"/>
  <c r="D26" i="1"/>
  <c r="BL25" i="1"/>
  <c r="AT25" i="1"/>
  <c r="AS25" i="1"/>
  <c r="AR25" i="1"/>
  <c r="AQ25" i="1"/>
  <c r="AF25" i="1"/>
  <c r="AD25" i="1"/>
  <c r="AC25" i="1"/>
  <c r="AB25" i="1"/>
  <c r="AA25" i="1"/>
  <c r="P25" i="1"/>
  <c r="G25" i="1"/>
  <c r="Q25" i="1" s="1"/>
  <c r="R25" i="1" s="1"/>
  <c r="D25" i="1"/>
  <c r="BL24" i="1"/>
  <c r="AT24" i="1"/>
  <c r="AS24" i="1"/>
  <c r="AR24" i="1"/>
  <c r="AQ24" i="1"/>
  <c r="AH24" i="1"/>
  <c r="AI24" i="1" s="1"/>
  <c r="AF24" i="1"/>
  <c r="AW24" i="1" s="1"/>
  <c r="AE24" i="1"/>
  <c r="AD24" i="1"/>
  <c r="AC24" i="1"/>
  <c r="AB24" i="1"/>
  <c r="AA24" i="1"/>
  <c r="Q24" i="1"/>
  <c r="R24" i="1" s="1"/>
  <c r="P24" i="1"/>
  <c r="N24" i="1"/>
  <c r="O24" i="1" s="1"/>
  <c r="M24" i="1"/>
  <c r="L24" i="1"/>
  <c r="K24" i="1"/>
  <c r="J24" i="1"/>
  <c r="I24" i="1"/>
  <c r="G24" i="1"/>
  <c r="D24" i="1"/>
  <c r="BL23" i="1"/>
  <c r="AT23" i="1"/>
  <c r="AS23" i="1"/>
  <c r="AR23" i="1"/>
  <c r="AQ23" i="1"/>
  <c r="AF23" i="1"/>
  <c r="AX23" i="1" s="1"/>
  <c r="AD23" i="1"/>
  <c r="AC23" i="1"/>
  <c r="AB23" i="1"/>
  <c r="AA23" i="1"/>
  <c r="P23" i="1"/>
  <c r="J23" i="1"/>
  <c r="G23" i="1"/>
  <c r="Q23" i="1" s="1"/>
  <c r="R23" i="1" s="1"/>
  <c r="D23" i="1"/>
  <c r="BL22" i="1"/>
  <c r="AT22" i="1"/>
  <c r="AS22" i="1"/>
  <c r="AR22" i="1"/>
  <c r="AQ22" i="1"/>
  <c r="AF22" i="1"/>
  <c r="AW22" i="1" s="1"/>
  <c r="AD22" i="1"/>
  <c r="AC22" i="1"/>
  <c r="AB22" i="1"/>
  <c r="AA22" i="1"/>
  <c r="Q22" i="1"/>
  <c r="R22" i="1" s="1"/>
  <c r="P22" i="1"/>
  <c r="I22" i="1"/>
  <c r="G22" i="1"/>
  <c r="D22" i="1"/>
  <c r="BL21" i="1"/>
  <c r="AT21" i="1"/>
  <c r="AS21" i="1"/>
  <c r="AR21" i="1"/>
  <c r="AQ21" i="1"/>
  <c r="AF21" i="1"/>
  <c r="AX21" i="1" s="1"/>
  <c r="AD21" i="1"/>
  <c r="AC21" i="1"/>
  <c r="AB21" i="1"/>
  <c r="AA21" i="1"/>
  <c r="R21" i="1"/>
  <c r="Q21" i="1"/>
  <c r="P21" i="1"/>
  <c r="G21" i="1"/>
  <c r="J21" i="1" s="1"/>
  <c r="D21" i="1"/>
  <c r="BL20" i="1"/>
  <c r="AT20" i="1"/>
  <c r="AS20" i="1"/>
  <c r="AR20" i="1"/>
  <c r="AQ20" i="1"/>
  <c r="AH20" i="1"/>
  <c r="AI20" i="1" s="1"/>
  <c r="AF20" i="1"/>
  <c r="AD20" i="1"/>
  <c r="AC20" i="1"/>
  <c r="AE20" i="1" s="1"/>
  <c r="AB20" i="1"/>
  <c r="AA20" i="1"/>
  <c r="P20" i="1"/>
  <c r="N20" i="1"/>
  <c r="O20" i="1" s="1"/>
  <c r="M20" i="1"/>
  <c r="L20" i="1"/>
  <c r="G20" i="1"/>
  <c r="D20" i="1"/>
  <c r="BL19" i="1"/>
  <c r="AT19" i="1"/>
  <c r="AS19" i="1"/>
  <c r="AR19" i="1"/>
  <c r="AQ19" i="1"/>
  <c r="AF19" i="1"/>
  <c r="AD19" i="1"/>
  <c r="AC19" i="1"/>
  <c r="AB19" i="1"/>
  <c r="AA19" i="1"/>
  <c r="P19" i="1"/>
  <c r="G19" i="1"/>
  <c r="Q19" i="1" s="1"/>
  <c r="R19" i="1" s="1"/>
  <c r="D19" i="1"/>
  <c r="BL18" i="1"/>
  <c r="AT18" i="1"/>
  <c r="AS18" i="1"/>
  <c r="AR18" i="1"/>
  <c r="AQ18" i="1"/>
  <c r="AF18" i="1"/>
  <c r="AW18" i="1" s="1"/>
  <c r="AE18" i="1"/>
  <c r="AD18" i="1"/>
  <c r="AC18" i="1"/>
  <c r="AB18" i="1"/>
  <c r="AH18" i="1" s="1"/>
  <c r="AI18" i="1" s="1"/>
  <c r="AA18" i="1"/>
  <c r="Q18" i="1"/>
  <c r="R18" i="1" s="1"/>
  <c r="P18" i="1"/>
  <c r="N18" i="1"/>
  <c r="O18" i="1" s="1"/>
  <c r="M18" i="1"/>
  <c r="L18" i="1"/>
  <c r="K18" i="1"/>
  <c r="J18" i="1"/>
  <c r="G18" i="1"/>
  <c r="I18" i="1" s="1"/>
  <c r="D18" i="1"/>
  <c r="BL17" i="1"/>
  <c r="AT17" i="1"/>
  <c r="AS17" i="1"/>
  <c r="AR17" i="1"/>
  <c r="AQ17" i="1"/>
  <c r="AF17" i="1"/>
  <c r="AX17" i="1" s="1"/>
  <c r="AD17" i="1"/>
  <c r="AC17" i="1"/>
  <c r="AB17" i="1"/>
  <c r="AA17" i="1"/>
  <c r="P17" i="1"/>
  <c r="G17" i="1"/>
  <c r="J17" i="1" s="1"/>
  <c r="D17" i="1"/>
  <c r="BL16" i="1"/>
  <c r="AT16" i="1"/>
  <c r="AS16" i="1"/>
  <c r="AR16" i="1"/>
  <c r="AQ16" i="1"/>
  <c r="AF16" i="1"/>
  <c r="AW16" i="1" s="1"/>
  <c r="AE16" i="1"/>
  <c r="AD16" i="1"/>
  <c r="AC16" i="1"/>
  <c r="AB16" i="1"/>
  <c r="AH16" i="1" s="1"/>
  <c r="AI16" i="1" s="1"/>
  <c r="AA16" i="1"/>
  <c r="Q16" i="1"/>
  <c r="R16" i="1" s="1"/>
  <c r="P16" i="1"/>
  <c r="M16" i="1"/>
  <c r="L16" i="1"/>
  <c r="K16" i="1"/>
  <c r="G16" i="1"/>
  <c r="J16" i="1" s="1"/>
  <c r="D16" i="1"/>
  <c r="BL15" i="1"/>
  <c r="AT15" i="1"/>
  <c r="AS15" i="1"/>
  <c r="AR15" i="1"/>
  <c r="AQ15" i="1"/>
  <c r="AF15" i="1"/>
  <c r="AX15" i="1" s="1"/>
  <c r="AD15" i="1"/>
  <c r="AC15" i="1"/>
  <c r="AB15" i="1"/>
  <c r="AA15" i="1"/>
  <c r="P15" i="1"/>
  <c r="G15" i="1"/>
  <c r="I15" i="1" s="1"/>
  <c r="D15" i="1"/>
  <c r="BL14" i="1"/>
  <c r="AX14" i="1"/>
  <c r="AT14" i="1"/>
  <c r="AS14" i="1"/>
  <c r="AR14" i="1"/>
  <c r="AQ14" i="1"/>
  <c r="AF14" i="1"/>
  <c r="AW14" i="1" s="1"/>
  <c r="AD14" i="1"/>
  <c r="AC14" i="1"/>
  <c r="AB14" i="1"/>
  <c r="AA14" i="1"/>
  <c r="AE14" i="1" s="1"/>
  <c r="Q14" i="1"/>
  <c r="R14" i="1" s="1"/>
  <c r="P14" i="1"/>
  <c r="N14" i="1"/>
  <c r="O14" i="1" s="1"/>
  <c r="M14" i="1"/>
  <c r="L14" i="1"/>
  <c r="I14" i="1"/>
  <c r="G14" i="1"/>
  <c r="K14" i="1" s="1"/>
  <c r="D14" i="1"/>
  <c r="BL13" i="1"/>
  <c r="AT13" i="1"/>
  <c r="AS13" i="1"/>
  <c r="AR13" i="1"/>
  <c r="AQ13" i="1"/>
  <c r="AF13" i="1"/>
  <c r="AX13" i="1" s="1"/>
  <c r="AD13" i="1"/>
  <c r="AC13" i="1"/>
  <c r="AB13" i="1"/>
  <c r="AA13" i="1"/>
  <c r="P13" i="1"/>
  <c r="G13" i="1"/>
  <c r="D13" i="1"/>
  <c r="BL12" i="1"/>
  <c r="AX12" i="1"/>
  <c r="AT12" i="1"/>
  <c r="AS12" i="1"/>
  <c r="AR12" i="1"/>
  <c r="AQ12" i="1"/>
  <c r="AF12" i="1"/>
  <c r="AW12" i="1" s="1"/>
  <c r="AD12" i="1"/>
  <c r="AC12" i="1"/>
  <c r="AB12" i="1"/>
  <c r="AA12" i="1"/>
  <c r="R12" i="1"/>
  <c r="Q12" i="1"/>
  <c r="P12" i="1"/>
  <c r="N12" i="1"/>
  <c r="O12" i="1" s="1"/>
  <c r="M12" i="1"/>
  <c r="L12" i="1"/>
  <c r="K12" i="1"/>
  <c r="J12" i="1"/>
  <c r="I12" i="1"/>
  <c r="G12" i="1"/>
  <c r="D12" i="1"/>
  <c r="BL11" i="1"/>
  <c r="AW11" i="1"/>
  <c r="AT11" i="1"/>
  <c r="AS11" i="1"/>
  <c r="AR11" i="1"/>
  <c r="AQ11" i="1"/>
  <c r="AF11" i="1"/>
  <c r="AX11" i="1" s="1"/>
  <c r="AD11" i="1"/>
  <c r="AC11" i="1"/>
  <c r="AB11" i="1"/>
  <c r="AA11" i="1"/>
  <c r="Q11" i="1"/>
  <c r="R11" i="1" s="1"/>
  <c r="P11" i="1"/>
  <c r="G11" i="1"/>
  <c r="J11" i="1" s="1"/>
  <c r="D11" i="1"/>
  <c r="BL10" i="1"/>
  <c r="AT10" i="1"/>
  <c r="AS10" i="1"/>
  <c r="AR10" i="1"/>
  <c r="AQ10" i="1"/>
  <c r="AF10" i="1"/>
  <c r="AX10" i="1" s="1"/>
  <c r="AD10" i="1"/>
  <c r="AC10" i="1"/>
  <c r="AB10" i="1"/>
  <c r="AH10" i="1" s="1"/>
  <c r="AI10" i="1" s="1"/>
  <c r="AA10" i="1"/>
  <c r="P10" i="1"/>
  <c r="G10" i="1"/>
  <c r="Q10" i="1" s="1"/>
  <c r="R10" i="1" s="1"/>
  <c r="D10" i="1"/>
  <c r="BL9" i="1"/>
  <c r="AT9" i="1"/>
  <c r="AS9" i="1"/>
  <c r="AR9" i="1"/>
  <c r="AQ9" i="1"/>
  <c r="AF9" i="1"/>
  <c r="AX9" i="1" s="1"/>
  <c r="AD9" i="1"/>
  <c r="AC9" i="1"/>
  <c r="AB9" i="1"/>
  <c r="AA9" i="1"/>
  <c r="Q9" i="1"/>
  <c r="R9" i="1" s="1"/>
  <c r="P9" i="1"/>
  <c r="G9" i="1"/>
  <c r="J9" i="1" s="1"/>
  <c r="D9" i="1"/>
  <c r="BL8" i="1"/>
  <c r="AT8" i="1"/>
  <c r="AS8" i="1"/>
  <c r="AR8" i="1"/>
  <c r="AQ8" i="1"/>
  <c r="AF8" i="1"/>
  <c r="AW8" i="1" s="1"/>
  <c r="AD8" i="1"/>
  <c r="AC8" i="1"/>
  <c r="AH8" i="1" s="1"/>
  <c r="AI8" i="1" s="1"/>
  <c r="AB8" i="1"/>
  <c r="AA8" i="1"/>
  <c r="P8" i="1"/>
  <c r="M8" i="1"/>
  <c r="L8" i="1"/>
  <c r="K8" i="1"/>
  <c r="G8" i="1"/>
  <c r="D8" i="1"/>
  <c r="BL7" i="1"/>
  <c r="AT7" i="1"/>
  <c r="AS7" i="1"/>
  <c r="AR7" i="1"/>
  <c r="AQ7" i="1"/>
  <c r="AF7" i="1"/>
  <c r="AD7" i="1"/>
  <c r="AC7" i="1"/>
  <c r="AB7" i="1"/>
  <c r="AA7" i="1"/>
  <c r="AE7" i="1" s="1"/>
  <c r="R7" i="1"/>
  <c r="Q7" i="1"/>
  <c r="P7" i="1"/>
  <c r="J7" i="1"/>
  <c r="G7" i="1"/>
  <c r="D7" i="1"/>
  <c r="BL6" i="1"/>
  <c r="AX6" i="1"/>
  <c r="AW6" i="1"/>
  <c r="AT6" i="1"/>
  <c r="AS6" i="1"/>
  <c r="AR6" i="1"/>
  <c r="AQ6" i="1"/>
  <c r="AF6" i="1"/>
  <c r="AD6" i="1"/>
  <c r="AC6" i="1"/>
  <c r="AB6" i="1"/>
  <c r="AA6" i="1"/>
  <c r="Q6" i="1"/>
  <c r="R6" i="1" s="1"/>
  <c r="P6" i="1"/>
  <c r="M6" i="1"/>
  <c r="L6" i="1"/>
  <c r="K6" i="1"/>
  <c r="G6" i="1"/>
  <c r="J6" i="1" s="1"/>
  <c r="D6" i="1"/>
  <c r="BL5" i="1"/>
  <c r="AT5" i="1"/>
  <c r="AS5" i="1"/>
  <c r="AR5" i="1"/>
  <c r="AQ5" i="1"/>
  <c r="AH5" i="1"/>
  <c r="AI5" i="1" s="1"/>
  <c r="AF5" i="1"/>
  <c r="AX5" i="1" s="1"/>
  <c r="AD5" i="1"/>
  <c r="AC5" i="1"/>
  <c r="AB5" i="1"/>
  <c r="AA5" i="1"/>
  <c r="AE5" i="1" s="1"/>
  <c r="P5" i="1"/>
  <c r="G5" i="1"/>
  <c r="D5" i="1"/>
  <c r="BL4" i="1"/>
  <c r="AW4" i="1"/>
  <c r="AT4" i="1"/>
  <c r="AS4" i="1"/>
  <c r="AR4" i="1"/>
  <c r="AQ4" i="1"/>
  <c r="AF4" i="1"/>
  <c r="AX4" i="1" s="1"/>
  <c r="AD4" i="1"/>
  <c r="AC4" i="1"/>
  <c r="AB4" i="1"/>
  <c r="AA4" i="1"/>
  <c r="Q4" i="1"/>
  <c r="R4" i="1" s="1"/>
  <c r="P4" i="1"/>
  <c r="N4" i="1"/>
  <c r="O4" i="1" s="1"/>
  <c r="M4" i="1"/>
  <c r="L4" i="1"/>
  <c r="K4" i="1"/>
  <c r="I4" i="1"/>
  <c r="G4" i="1"/>
  <c r="J4" i="1" s="1"/>
  <c r="D4" i="1"/>
  <c r="BL3" i="1"/>
  <c r="AT3" i="1"/>
  <c r="AS3" i="1"/>
  <c r="AR3" i="1"/>
  <c r="AQ3" i="1"/>
  <c r="AF3" i="1"/>
  <c r="AX3" i="1" s="1"/>
  <c r="AD3" i="1"/>
  <c r="AC3" i="1"/>
  <c r="AB3" i="1"/>
  <c r="AA3" i="1"/>
  <c r="AE3" i="1" s="1"/>
  <c r="P3" i="1"/>
  <c r="G3" i="1"/>
  <c r="I3" i="1" s="1"/>
  <c r="D3" i="1"/>
  <c r="AT2" i="1"/>
  <c r="AS2" i="1"/>
  <c r="AR2" i="1"/>
  <c r="AQ2" i="1"/>
  <c r="AF2" i="1"/>
  <c r="AX2" i="1" s="1"/>
  <c r="AD2" i="1"/>
  <c r="AC2" i="1"/>
  <c r="AE2" i="1" s="1"/>
  <c r="AB2" i="1"/>
  <c r="AA2" i="1"/>
  <c r="R2" i="1"/>
  <c r="Q2" i="1"/>
  <c r="P2" i="1"/>
  <c r="M2" i="1"/>
  <c r="L2" i="1"/>
  <c r="K2" i="1"/>
  <c r="G2" i="1"/>
  <c r="J2" i="1" s="1"/>
  <c r="D2" i="1"/>
  <c r="AW20" i="1" l="1"/>
  <c r="AX20" i="1"/>
  <c r="N157" i="1"/>
  <c r="O157" i="1" s="1"/>
  <c r="M157" i="1"/>
  <c r="L157" i="1"/>
  <c r="K157" i="1"/>
  <c r="J157" i="1"/>
  <c r="K120" i="1"/>
  <c r="Q150" i="1"/>
  <c r="R150" i="1" s="1"/>
  <c r="K150" i="1"/>
  <c r="J150" i="1"/>
  <c r="I157" i="1"/>
  <c r="L245" i="1"/>
  <c r="J245" i="1"/>
  <c r="K41" i="1"/>
  <c r="N41" i="1"/>
  <c r="O41" i="1" s="1"/>
  <c r="M41" i="1"/>
  <c r="L41" i="1"/>
  <c r="J41" i="1"/>
  <c r="Q20" i="1"/>
  <c r="R20" i="1" s="1"/>
  <c r="K20" i="1"/>
  <c r="J20" i="1"/>
  <c r="Q41" i="1"/>
  <c r="R41" i="1" s="1"/>
  <c r="K51" i="1"/>
  <c r="Q51" i="1"/>
  <c r="R51" i="1" s="1"/>
  <c r="L51" i="1"/>
  <c r="J51" i="1"/>
  <c r="N79" i="1"/>
  <c r="O79" i="1" s="1"/>
  <c r="L79" i="1"/>
  <c r="N113" i="1"/>
  <c r="O113" i="1" s="1"/>
  <c r="L113" i="1"/>
  <c r="Q117" i="1"/>
  <c r="R117" i="1" s="1"/>
  <c r="K117" i="1"/>
  <c r="J117" i="1"/>
  <c r="L120" i="1"/>
  <c r="I150" i="1"/>
  <c r="Q165" i="1"/>
  <c r="R165" i="1" s="1"/>
  <c r="N165" i="1"/>
  <c r="O165" i="1" s="1"/>
  <c r="J165" i="1"/>
  <c r="I165" i="1"/>
  <c r="Q235" i="1"/>
  <c r="R235" i="1" s="1"/>
  <c r="N235" i="1"/>
  <c r="O235" i="1" s="1"/>
  <c r="K235" i="1"/>
  <c r="J235" i="1"/>
  <c r="I245" i="1"/>
  <c r="N223" i="1"/>
  <c r="O223" i="1" s="1"/>
  <c r="M223" i="1"/>
  <c r="L223" i="1"/>
  <c r="K223" i="1"/>
  <c r="J223" i="1"/>
  <c r="AX7" i="1"/>
  <c r="AW7" i="1"/>
  <c r="AE8" i="1"/>
  <c r="I9" i="1"/>
  <c r="I20" i="1"/>
  <c r="AE22" i="1"/>
  <c r="I23" i="1"/>
  <c r="M51" i="1"/>
  <c r="M69" i="1"/>
  <c r="N69" i="1"/>
  <c r="O69" i="1" s="1"/>
  <c r="L69" i="1"/>
  <c r="K69" i="1"/>
  <c r="L77" i="1"/>
  <c r="K77" i="1"/>
  <c r="K113" i="1"/>
  <c r="L117" i="1"/>
  <c r="L150" i="1"/>
  <c r="Q157" i="1"/>
  <c r="R157" i="1" s="1"/>
  <c r="Q162" i="1"/>
  <c r="R162" i="1" s="1"/>
  <c r="J162" i="1"/>
  <c r="I162" i="1"/>
  <c r="K165" i="1"/>
  <c r="Q223" i="1"/>
  <c r="R223" i="1" s="1"/>
  <c r="I235" i="1"/>
  <c r="N75" i="1"/>
  <c r="O75" i="1" s="1"/>
  <c r="M75" i="1"/>
  <c r="L75" i="1"/>
  <c r="K75" i="1"/>
  <c r="J75" i="1"/>
  <c r="N90" i="1"/>
  <c r="O90" i="1" s="1"/>
  <c r="M90" i="1"/>
  <c r="AH22" i="1"/>
  <c r="AI22" i="1" s="1"/>
  <c r="N32" i="1"/>
  <c r="O32" i="1" s="1"/>
  <c r="M32" i="1"/>
  <c r="L32" i="1"/>
  <c r="K32" i="1"/>
  <c r="J32" i="1"/>
  <c r="J48" i="1"/>
  <c r="I48" i="1"/>
  <c r="L73" i="1"/>
  <c r="I73" i="1"/>
  <c r="I90" i="1"/>
  <c r="N138" i="1"/>
  <c r="O138" i="1" s="1"/>
  <c r="M138" i="1"/>
  <c r="L138" i="1"/>
  <c r="K138" i="1"/>
  <c r="I10" i="1"/>
  <c r="M106" i="1"/>
  <c r="Q106" i="1"/>
  <c r="R106" i="1" s="1"/>
  <c r="K106" i="1"/>
  <c r="J106" i="1"/>
  <c r="M211" i="1"/>
  <c r="L211" i="1"/>
  <c r="K211" i="1"/>
  <c r="J211" i="1"/>
  <c r="I211" i="1"/>
  <c r="Q211" i="1"/>
  <c r="R211" i="1" s="1"/>
  <c r="I219" i="1"/>
  <c r="L224" i="1"/>
  <c r="L251" i="1"/>
  <c r="Q75" i="1"/>
  <c r="R75" i="1" s="1"/>
  <c r="L106" i="1"/>
  <c r="J219" i="1"/>
  <c r="M227" i="1"/>
  <c r="L227" i="1"/>
  <c r="K227" i="1"/>
  <c r="J227" i="1"/>
  <c r="I227" i="1"/>
  <c r="Q227" i="1"/>
  <c r="R227" i="1" s="1"/>
  <c r="M251" i="1"/>
  <c r="N26" i="1"/>
  <c r="O26" i="1" s="1"/>
  <c r="Q32" i="1"/>
  <c r="R32" i="1" s="1"/>
  <c r="AH34" i="1"/>
  <c r="AI34" i="1" s="1"/>
  <c r="AE34" i="1"/>
  <c r="M54" i="1"/>
  <c r="L59" i="1"/>
  <c r="K59" i="1"/>
  <c r="Q73" i="1"/>
  <c r="R73" i="1" s="1"/>
  <c r="N106" i="1"/>
  <c r="O106" i="1" s="1"/>
  <c r="L143" i="1"/>
  <c r="Q143" i="1"/>
  <c r="R143" i="1" s="1"/>
  <c r="K143" i="1"/>
  <c r="J143" i="1"/>
  <c r="K166" i="1"/>
  <c r="L166" i="1"/>
  <c r="J206" i="1"/>
  <c r="N227" i="1"/>
  <c r="O227" i="1" s="1"/>
  <c r="I26" i="1"/>
  <c r="Q173" i="1"/>
  <c r="R173" i="1" s="1"/>
  <c r="M173" i="1"/>
  <c r="L173" i="1"/>
  <c r="AE9" i="1"/>
  <c r="AH9" i="1"/>
  <c r="AI9" i="1" s="1"/>
  <c r="I56" i="1"/>
  <c r="I138" i="1"/>
  <c r="AH4" i="1"/>
  <c r="AI4" i="1" s="1"/>
  <c r="AE4" i="1"/>
  <c r="AX19" i="1"/>
  <c r="AW19" i="1"/>
  <c r="AE30" i="1"/>
  <c r="L54" i="1"/>
  <c r="K56" i="1"/>
  <c r="Q69" i="1"/>
  <c r="R69" i="1" s="1"/>
  <c r="I88" i="1"/>
  <c r="N88" i="1"/>
  <c r="O88" i="1" s="1"/>
  <c r="M88" i="1"/>
  <c r="L88" i="1"/>
  <c r="K88" i="1"/>
  <c r="J88" i="1"/>
  <c r="Q88" i="1"/>
  <c r="R88" i="1" s="1"/>
  <c r="N94" i="1"/>
  <c r="O94" i="1" s="1"/>
  <c r="Q108" i="1"/>
  <c r="R108" i="1" s="1"/>
  <c r="M108" i="1"/>
  <c r="L108" i="1"/>
  <c r="J138" i="1"/>
  <c r="N183" i="1"/>
  <c r="O183" i="1" s="1"/>
  <c r="M183" i="1"/>
  <c r="L183" i="1"/>
  <c r="K183" i="1"/>
  <c r="J183" i="1"/>
  <c r="N211" i="1"/>
  <c r="O211" i="1" s="1"/>
  <c r="Q8" i="1"/>
  <c r="R8" i="1" s="1"/>
  <c r="N8" i="1"/>
  <c r="O8" i="1" s="1"/>
  <c r="J8" i="1"/>
  <c r="I8" i="1"/>
  <c r="AH12" i="1"/>
  <c r="AI12" i="1" s="1"/>
  <c r="AE12" i="1"/>
  <c r="AX25" i="1"/>
  <c r="AW25" i="1"/>
  <c r="AH28" i="1"/>
  <c r="AI28" i="1" s="1"/>
  <c r="N30" i="1"/>
  <c r="O30" i="1" s="1"/>
  <c r="M30" i="1"/>
  <c r="L30" i="1"/>
  <c r="K30" i="1"/>
  <c r="AE32" i="1"/>
  <c r="N54" i="1"/>
  <c r="O54" i="1" s="1"/>
  <c r="Q112" i="1"/>
  <c r="R112" i="1" s="1"/>
  <c r="N112" i="1"/>
  <c r="O112" i="1" s="1"/>
  <c r="M112" i="1"/>
  <c r="Q138" i="1"/>
  <c r="R138" i="1" s="1"/>
  <c r="I164" i="1"/>
  <c r="Q164" i="1"/>
  <c r="R164" i="1" s="1"/>
  <c r="N164" i="1"/>
  <c r="O164" i="1" s="1"/>
  <c r="M164" i="1"/>
  <c r="Q174" i="1"/>
  <c r="R174" i="1" s="1"/>
  <c r="M174" i="1"/>
  <c r="L174" i="1"/>
  <c r="L206" i="1"/>
  <c r="N244" i="1"/>
  <c r="O244" i="1" s="1"/>
  <c r="L244" i="1"/>
  <c r="K244" i="1"/>
  <c r="J244" i="1"/>
  <c r="Q26" i="1"/>
  <c r="R26" i="1" s="1"/>
  <c r="K26" i="1"/>
  <c r="J26" i="1"/>
  <c r="N81" i="1"/>
  <c r="O81" i="1" s="1"/>
  <c r="L81" i="1"/>
  <c r="K81" i="1"/>
  <c r="AW15" i="1"/>
  <c r="L26" i="1"/>
  <c r="I32" i="1"/>
  <c r="N73" i="1"/>
  <c r="O73" i="1" s="1"/>
  <c r="AX18" i="1"/>
  <c r="Q38" i="1"/>
  <c r="R38" i="1" s="1"/>
  <c r="K38" i="1"/>
  <c r="J38" i="1"/>
  <c r="L86" i="1"/>
  <c r="N86" i="1"/>
  <c r="O86" i="1" s="1"/>
  <c r="M86" i="1"/>
  <c r="K86" i="1"/>
  <c r="J86" i="1"/>
  <c r="Q134" i="1"/>
  <c r="R134" i="1" s="1"/>
  <c r="M134" i="1"/>
  <c r="Q183" i="1"/>
  <c r="R183" i="1" s="1"/>
  <c r="N115" i="1"/>
  <c r="O115" i="1" s="1"/>
  <c r="M115" i="1"/>
  <c r="K115" i="1"/>
  <c r="J115" i="1"/>
  <c r="Q251" i="1"/>
  <c r="R251" i="1" s="1"/>
  <c r="N251" i="1"/>
  <c r="O251" i="1" s="1"/>
  <c r="K251" i="1"/>
  <c r="J251" i="1"/>
  <c r="N10" i="1"/>
  <c r="O10" i="1" s="1"/>
  <c r="M10" i="1"/>
  <c r="L10" i="1"/>
  <c r="K10" i="1"/>
  <c r="J10" i="1"/>
  <c r="Q54" i="1"/>
  <c r="R54" i="1" s="1"/>
  <c r="K54" i="1"/>
  <c r="J54" i="1"/>
  <c r="I75" i="1"/>
  <c r="N219" i="1"/>
  <c r="O219" i="1" s="1"/>
  <c r="M219" i="1"/>
  <c r="L219" i="1"/>
  <c r="K219" i="1"/>
  <c r="N243" i="1"/>
  <c r="O243" i="1" s="1"/>
  <c r="M243" i="1"/>
  <c r="L243" i="1"/>
  <c r="K243" i="1"/>
  <c r="J243" i="1"/>
  <c r="I243" i="1"/>
  <c r="AE11" i="1"/>
  <c r="AH11" i="1"/>
  <c r="AI11" i="1" s="1"/>
  <c r="N22" i="1"/>
  <c r="O22" i="1" s="1"/>
  <c r="M22" i="1"/>
  <c r="L22" i="1"/>
  <c r="K22" i="1"/>
  <c r="J22" i="1"/>
  <c r="I86" i="1"/>
  <c r="N89" i="1"/>
  <c r="O89" i="1" s="1"/>
  <c r="M89" i="1"/>
  <c r="Q109" i="1"/>
  <c r="R109" i="1" s="1"/>
  <c r="K109" i="1"/>
  <c r="J109" i="1"/>
  <c r="N122" i="1"/>
  <c r="O122" i="1" s="1"/>
  <c r="M122" i="1"/>
  <c r="K130" i="1"/>
  <c r="J130" i="1"/>
  <c r="J134" i="1"/>
  <c r="I202" i="1"/>
  <c r="Q247" i="1"/>
  <c r="R247" i="1" s="1"/>
  <c r="K247" i="1"/>
  <c r="J247" i="1"/>
  <c r="N2" i="1"/>
  <c r="O2" i="1" s="1"/>
  <c r="N6" i="1"/>
  <c r="O6" i="1" s="1"/>
  <c r="AE10" i="1"/>
  <c r="N16" i="1"/>
  <c r="O16" i="1" s="1"/>
  <c r="I28" i="1"/>
  <c r="I42" i="1"/>
  <c r="I70" i="1"/>
  <c r="M100" i="1"/>
  <c r="AH2" i="1"/>
  <c r="AI2" i="1" s="1"/>
  <c r="AH6" i="1"/>
  <c r="AI6" i="1" s="1"/>
  <c r="AH14" i="1"/>
  <c r="AI14" i="1" s="1"/>
  <c r="AW17" i="1"/>
  <c r="AW23" i="1"/>
  <c r="M28" i="1"/>
  <c r="M42" i="1"/>
  <c r="N45" i="1"/>
  <c r="O45" i="1" s="1"/>
  <c r="N53" i="1"/>
  <c r="O53" i="1" s="1"/>
  <c r="N58" i="1"/>
  <c r="O58" i="1" s="1"/>
  <c r="L64" i="1"/>
  <c r="L76" i="1"/>
  <c r="L102" i="1"/>
  <c r="M116" i="1"/>
  <c r="M136" i="1"/>
  <c r="L158" i="1"/>
  <c r="L184" i="1"/>
  <c r="Q199" i="1"/>
  <c r="R199" i="1" s="1"/>
  <c r="L231" i="1"/>
  <c r="L239" i="1"/>
  <c r="N250" i="1"/>
  <c r="O250" i="1" s="1"/>
  <c r="N28" i="1"/>
  <c r="O28" i="1" s="1"/>
  <c r="AX36" i="1"/>
  <c r="N42" i="1"/>
  <c r="O42" i="1" s="1"/>
  <c r="M64" i="1"/>
  <c r="M76" i="1"/>
  <c r="M102" i="1"/>
  <c r="N116" i="1"/>
  <c r="O116" i="1" s="1"/>
  <c r="N136" i="1"/>
  <c r="O136" i="1" s="1"/>
  <c r="M158" i="1"/>
  <c r="M231" i="1"/>
  <c r="M239" i="1"/>
  <c r="Q45" i="1"/>
  <c r="R45" i="1" s="1"/>
  <c r="N64" i="1"/>
  <c r="O64" i="1" s="1"/>
  <c r="K74" i="1"/>
  <c r="N76" i="1"/>
  <c r="O76" i="1" s="1"/>
  <c r="M84" i="1"/>
  <c r="N102" i="1"/>
  <c r="O102" i="1" s="1"/>
  <c r="I111" i="1"/>
  <c r="I114" i="1"/>
  <c r="I126" i="1"/>
  <c r="L129" i="1"/>
  <c r="N158" i="1"/>
  <c r="O158" i="1" s="1"/>
  <c r="I172" i="1"/>
  <c r="I215" i="1"/>
  <c r="N231" i="1"/>
  <c r="O231" i="1" s="1"/>
  <c r="I238" i="1"/>
  <c r="N239" i="1"/>
  <c r="O239" i="1" s="1"/>
  <c r="I2" i="1"/>
  <c r="I6" i="1"/>
  <c r="J14" i="1"/>
  <c r="I16" i="1"/>
  <c r="J25" i="1"/>
  <c r="J52" i="1"/>
  <c r="Q58" i="1"/>
  <c r="R58" i="1" s="1"/>
  <c r="L74" i="1"/>
  <c r="N129" i="1"/>
  <c r="O129" i="1" s="1"/>
  <c r="Q136" i="1"/>
  <c r="R136" i="1" s="1"/>
  <c r="J215" i="1"/>
  <c r="AH26" i="1"/>
  <c r="AI26" i="1" s="1"/>
  <c r="M74" i="1"/>
  <c r="I95" i="1"/>
  <c r="L114" i="1"/>
  <c r="J144" i="1"/>
  <c r="I151" i="1"/>
  <c r="N13" i="1"/>
  <c r="O13" i="1" s="1"/>
  <c r="M13" i="1"/>
  <c r="L13" i="1"/>
  <c r="K13" i="1"/>
  <c r="N29" i="1"/>
  <c r="O29" i="1" s="1"/>
  <c r="M29" i="1"/>
  <c r="L29" i="1"/>
  <c r="K29" i="1"/>
  <c r="AE35" i="1"/>
  <c r="AH35" i="1"/>
  <c r="AI35" i="1" s="1"/>
  <c r="L91" i="1"/>
  <c r="M91" i="1"/>
  <c r="K91" i="1"/>
  <c r="Q91" i="1"/>
  <c r="R91" i="1" s="1"/>
  <c r="N91" i="1"/>
  <c r="O91" i="1" s="1"/>
  <c r="J91" i="1"/>
  <c r="AW5" i="1"/>
  <c r="AE13" i="1"/>
  <c r="AH13" i="1"/>
  <c r="AI13" i="1" s="1"/>
  <c r="I29" i="1"/>
  <c r="N31" i="1"/>
  <c r="O31" i="1" s="1"/>
  <c r="M31" i="1"/>
  <c r="L31" i="1"/>
  <c r="K31" i="1"/>
  <c r="AE37" i="1"/>
  <c r="AH37" i="1"/>
  <c r="AI37" i="1" s="1"/>
  <c r="J63" i="1"/>
  <c r="I63" i="1"/>
  <c r="Q63" i="1"/>
  <c r="R63" i="1" s="1"/>
  <c r="N63" i="1"/>
  <c r="O63" i="1" s="1"/>
  <c r="I91" i="1"/>
  <c r="L127" i="1"/>
  <c r="M127" i="1"/>
  <c r="Q127" i="1"/>
  <c r="R127" i="1" s="1"/>
  <c r="N127" i="1"/>
  <c r="O127" i="1" s="1"/>
  <c r="K127" i="1"/>
  <c r="J127" i="1"/>
  <c r="I127" i="1"/>
  <c r="I140" i="1"/>
  <c r="Q140" i="1"/>
  <c r="R140" i="1" s="1"/>
  <c r="N140" i="1"/>
  <c r="O140" i="1" s="1"/>
  <c r="M140" i="1"/>
  <c r="L140" i="1"/>
  <c r="K140" i="1"/>
  <c r="J140" i="1"/>
  <c r="I152" i="1"/>
  <c r="Q152" i="1"/>
  <c r="R152" i="1" s="1"/>
  <c r="N152" i="1"/>
  <c r="O152" i="1" s="1"/>
  <c r="M152" i="1"/>
  <c r="L152" i="1"/>
  <c r="K152" i="1"/>
  <c r="N209" i="1"/>
  <c r="O209" i="1" s="1"/>
  <c r="M209" i="1"/>
  <c r="K209" i="1"/>
  <c r="Q209" i="1"/>
  <c r="R209" i="1" s="1"/>
  <c r="L209" i="1"/>
  <c r="J209" i="1"/>
  <c r="I209" i="1"/>
  <c r="N229" i="1"/>
  <c r="O229" i="1" s="1"/>
  <c r="K229" i="1"/>
  <c r="I229" i="1"/>
  <c r="Q229" i="1"/>
  <c r="R229" i="1" s="1"/>
  <c r="M229" i="1"/>
  <c r="L229" i="1"/>
  <c r="J29" i="1"/>
  <c r="I31" i="1"/>
  <c r="N3" i="1"/>
  <c r="O3" i="1" s="1"/>
  <c r="L3" i="1"/>
  <c r="K3" i="1"/>
  <c r="I104" i="1"/>
  <c r="Q104" i="1"/>
  <c r="R104" i="1" s="1"/>
  <c r="K104" i="1"/>
  <c r="J104" i="1"/>
  <c r="N40" i="1"/>
  <c r="O40" i="1" s="1"/>
  <c r="M40" i="1"/>
  <c r="L40" i="1"/>
  <c r="K40" i="1"/>
  <c r="L104" i="1"/>
  <c r="N233" i="1"/>
  <c r="O233" i="1" s="1"/>
  <c r="M233" i="1"/>
  <c r="K233" i="1"/>
  <c r="L233" i="1"/>
  <c r="J233" i="1"/>
  <c r="Q233" i="1"/>
  <c r="R233" i="1" s="1"/>
  <c r="J3" i="1"/>
  <c r="N11" i="1"/>
  <c r="O11" i="1" s="1"/>
  <c r="M11" i="1"/>
  <c r="L11" i="1"/>
  <c r="K11" i="1"/>
  <c r="AE15" i="1"/>
  <c r="AH15" i="1"/>
  <c r="AI15" i="1" s="1"/>
  <c r="N33" i="1"/>
  <c r="O33" i="1" s="1"/>
  <c r="M33" i="1"/>
  <c r="L33" i="1"/>
  <c r="K33" i="1"/>
  <c r="I40" i="1"/>
  <c r="K63" i="1"/>
  <c r="L131" i="1"/>
  <c r="Q131" i="1"/>
  <c r="R131" i="1" s="1"/>
  <c r="I131" i="1"/>
  <c r="N131" i="1"/>
  <c r="O131" i="1" s="1"/>
  <c r="J152" i="1"/>
  <c r="J229" i="1"/>
  <c r="I233" i="1"/>
  <c r="M3" i="1"/>
  <c r="AH3" i="1"/>
  <c r="AI3" i="1" s="1"/>
  <c r="I11" i="1"/>
  <c r="AX16" i="1"/>
  <c r="AE17" i="1"/>
  <c r="AH17" i="1"/>
  <c r="AI17" i="1" s="1"/>
  <c r="AW21" i="1"/>
  <c r="J31" i="1"/>
  <c r="I33" i="1"/>
  <c r="N35" i="1"/>
  <c r="O35" i="1" s="1"/>
  <c r="M35" i="1"/>
  <c r="L35" i="1"/>
  <c r="K35" i="1"/>
  <c r="J40" i="1"/>
  <c r="M48" i="1"/>
  <c r="N48" i="1"/>
  <c r="O48" i="1" s="1"/>
  <c r="L48" i="1"/>
  <c r="K48" i="1"/>
  <c r="Q48" i="1"/>
  <c r="R48" i="1" s="1"/>
  <c r="L63" i="1"/>
  <c r="J66" i="1"/>
  <c r="N66" i="1"/>
  <c r="O66" i="1" s="1"/>
  <c r="M66" i="1"/>
  <c r="L66" i="1"/>
  <c r="K66" i="1"/>
  <c r="Q66" i="1"/>
  <c r="R66" i="1" s="1"/>
  <c r="K68" i="1"/>
  <c r="J68" i="1"/>
  <c r="N68" i="1"/>
  <c r="O68" i="1" s="1"/>
  <c r="M68" i="1"/>
  <c r="L68" i="1"/>
  <c r="I68" i="1"/>
  <c r="Q68" i="1"/>
  <c r="R68" i="1" s="1"/>
  <c r="N104" i="1"/>
  <c r="O104" i="1" s="1"/>
  <c r="J131" i="1"/>
  <c r="L163" i="1"/>
  <c r="M163" i="1"/>
  <c r="K163" i="1"/>
  <c r="J163" i="1"/>
  <c r="I163" i="1"/>
  <c r="Q163" i="1"/>
  <c r="R163" i="1" s="1"/>
  <c r="N163" i="1"/>
  <c r="O163" i="1" s="1"/>
  <c r="Q216" i="1"/>
  <c r="R216" i="1" s="1"/>
  <c r="M216" i="1"/>
  <c r="K216" i="1"/>
  <c r="I216" i="1"/>
  <c r="N216" i="1"/>
  <c r="O216" i="1" s="1"/>
  <c r="L216" i="1"/>
  <c r="J216" i="1"/>
  <c r="Q220" i="1"/>
  <c r="R220" i="1" s="1"/>
  <c r="M220" i="1"/>
  <c r="N220" i="1"/>
  <c r="O220" i="1" s="1"/>
  <c r="J220" i="1"/>
  <c r="I220" i="1"/>
  <c r="N5" i="1"/>
  <c r="O5" i="1" s="1"/>
  <c r="L5" i="1"/>
  <c r="K5" i="1"/>
  <c r="I37" i="1"/>
  <c r="J39" i="1"/>
  <c r="I92" i="1"/>
  <c r="N92" i="1"/>
  <c r="O92" i="1" s="1"/>
  <c r="K92" i="1"/>
  <c r="J92" i="1"/>
  <c r="Q92" i="1"/>
  <c r="R92" i="1" s="1"/>
  <c r="Q3" i="1"/>
  <c r="R3" i="1" s="1"/>
  <c r="J13" i="1"/>
  <c r="AE23" i="1"/>
  <c r="AH23" i="1"/>
  <c r="AI23" i="1" s="1"/>
  <c r="K39" i="1"/>
  <c r="M85" i="1"/>
  <c r="AW9" i="1"/>
  <c r="J15" i="1"/>
  <c r="I17" i="1"/>
  <c r="N19" i="1"/>
  <c r="O19" i="1" s="1"/>
  <c r="M19" i="1"/>
  <c r="L19" i="1"/>
  <c r="K19" i="1"/>
  <c r="AE25" i="1"/>
  <c r="AH25" i="1"/>
  <c r="AI25" i="1" s="1"/>
  <c r="AW29" i="1"/>
  <c r="M50" i="1"/>
  <c r="M92" i="1"/>
  <c r="I97" i="1"/>
  <c r="AW2" i="1"/>
  <c r="AX8" i="1"/>
  <c r="I19" i="1"/>
  <c r="N21" i="1"/>
  <c r="O21" i="1" s="1"/>
  <c r="M21" i="1"/>
  <c r="L21" i="1"/>
  <c r="K21" i="1"/>
  <c r="AE27" i="1"/>
  <c r="AH27" i="1"/>
  <c r="AI27" i="1" s="1"/>
  <c r="AW31" i="1"/>
  <c r="K62" i="1"/>
  <c r="Q85" i="1"/>
  <c r="R85" i="1" s="1"/>
  <c r="M97" i="1"/>
  <c r="L103" i="1"/>
  <c r="Q103" i="1"/>
  <c r="R103" i="1" s="1"/>
  <c r="J103" i="1"/>
  <c r="I103" i="1"/>
  <c r="N103" i="1"/>
  <c r="O103" i="1" s="1"/>
  <c r="M103" i="1"/>
  <c r="K103" i="1"/>
  <c r="I5" i="1"/>
  <c r="M83" i="1"/>
  <c r="Q83" i="1"/>
  <c r="R83" i="1" s="1"/>
  <c r="K83" i="1"/>
  <c r="J83" i="1"/>
  <c r="I83" i="1"/>
  <c r="J5" i="1"/>
  <c r="AX22" i="1"/>
  <c r="AW27" i="1"/>
  <c r="L92" i="1"/>
  <c r="N7" i="1"/>
  <c r="O7" i="1" s="1"/>
  <c r="M7" i="1"/>
  <c r="L7" i="1"/>
  <c r="K7" i="1"/>
  <c r="AX26" i="1"/>
  <c r="N44" i="1"/>
  <c r="O44" i="1" s="1"/>
  <c r="M44" i="1"/>
  <c r="L44" i="1"/>
  <c r="K44" i="1"/>
  <c r="K47" i="1"/>
  <c r="AW3" i="1"/>
  <c r="AE6" i="1"/>
  <c r="I7" i="1"/>
  <c r="Q13" i="1"/>
  <c r="R13" i="1" s="1"/>
  <c r="J19" i="1"/>
  <c r="I21" i="1"/>
  <c r="N23" i="1"/>
  <c r="O23" i="1" s="1"/>
  <c r="M23" i="1"/>
  <c r="L23" i="1"/>
  <c r="K23" i="1"/>
  <c r="AX28" i="1"/>
  <c r="AE29" i="1"/>
  <c r="AH29" i="1"/>
  <c r="AI29" i="1" s="1"/>
  <c r="AW33" i="1"/>
  <c r="Q37" i="1"/>
  <c r="R37" i="1" s="1"/>
  <c r="I44" i="1"/>
  <c r="L47" i="1"/>
  <c r="Q55" i="1"/>
  <c r="R55" i="1" s="1"/>
  <c r="K55" i="1"/>
  <c r="J55" i="1"/>
  <c r="I55" i="1"/>
  <c r="M65" i="1"/>
  <c r="Q65" i="1"/>
  <c r="R65" i="1" s="1"/>
  <c r="N65" i="1"/>
  <c r="O65" i="1" s="1"/>
  <c r="L65" i="1"/>
  <c r="K65" i="1"/>
  <c r="J65" i="1"/>
  <c r="M67" i="1"/>
  <c r="L67" i="1"/>
  <c r="N67" i="1"/>
  <c r="O67" i="1" s="1"/>
  <c r="K67" i="1"/>
  <c r="J67" i="1"/>
  <c r="I67" i="1"/>
  <c r="Q67" i="1"/>
  <c r="R67" i="1" s="1"/>
  <c r="L159" i="1"/>
  <c r="Q159" i="1"/>
  <c r="R159" i="1" s="1"/>
  <c r="N159" i="1"/>
  <c r="O159" i="1" s="1"/>
  <c r="M159" i="1"/>
  <c r="K159" i="1"/>
  <c r="J159" i="1"/>
  <c r="I159" i="1"/>
  <c r="N169" i="1"/>
  <c r="O169" i="1" s="1"/>
  <c r="M169" i="1"/>
  <c r="L169" i="1"/>
  <c r="K169" i="1"/>
  <c r="Q169" i="1"/>
  <c r="R169" i="1" s="1"/>
  <c r="J169" i="1"/>
  <c r="K190" i="1"/>
  <c r="N190" i="1"/>
  <c r="O190" i="1" s="1"/>
  <c r="M190" i="1"/>
  <c r="L190" i="1"/>
  <c r="J190" i="1"/>
  <c r="I190" i="1"/>
  <c r="Q190" i="1"/>
  <c r="R190" i="1" s="1"/>
  <c r="Q39" i="1"/>
  <c r="R39" i="1" s="1"/>
  <c r="N39" i="1"/>
  <c r="O39" i="1" s="1"/>
  <c r="I39" i="1"/>
  <c r="N17" i="1"/>
  <c r="O17" i="1" s="1"/>
  <c r="M17" i="1"/>
  <c r="L17" i="1"/>
  <c r="K17" i="1"/>
  <c r="L50" i="1"/>
  <c r="K50" i="1"/>
  <c r="J50" i="1"/>
  <c r="I50" i="1"/>
  <c r="N50" i="1"/>
  <c r="O50" i="1" s="1"/>
  <c r="L83" i="1"/>
  <c r="L39" i="1"/>
  <c r="J47" i="1"/>
  <c r="AW10" i="1"/>
  <c r="L167" i="1"/>
  <c r="Q167" i="1"/>
  <c r="R167" i="1" s="1"/>
  <c r="K167" i="1"/>
  <c r="J167" i="1"/>
  <c r="N167" i="1"/>
  <c r="O167" i="1" s="1"/>
  <c r="AE19" i="1"/>
  <c r="AH19" i="1"/>
  <c r="AI19" i="1" s="1"/>
  <c r="N37" i="1"/>
  <c r="O37" i="1" s="1"/>
  <c r="M37" i="1"/>
  <c r="L37" i="1"/>
  <c r="K37" i="1"/>
  <c r="I13" i="1"/>
  <c r="N15" i="1"/>
  <c r="O15" i="1" s="1"/>
  <c r="M15" i="1"/>
  <c r="L15" i="1"/>
  <c r="K15" i="1"/>
  <c r="AE21" i="1"/>
  <c r="AH21" i="1"/>
  <c r="AI21" i="1" s="1"/>
  <c r="N85" i="1"/>
  <c r="O85" i="1" s="1"/>
  <c r="I85" i="1"/>
  <c r="L85" i="1"/>
  <c r="K85" i="1"/>
  <c r="J85" i="1"/>
  <c r="Q47" i="1"/>
  <c r="R47" i="1" s="1"/>
  <c r="N47" i="1"/>
  <c r="O47" i="1" s="1"/>
  <c r="I47" i="1"/>
  <c r="J62" i="1"/>
  <c r="M62" i="1"/>
  <c r="L62" i="1"/>
  <c r="Q62" i="1"/>
  <c r="R62" i="1" s="1"/>
  <c r="Q97" i="1"/>
  <c r="R97" i="1" s="1"/>
  <c r="J97" i="1"/>
  <c r="L97" i="1"/>
  <c r="K97" i="1"/>
  <c r="N97" i="1"/>
  <c r="O97" i="1" s="1"/>
  <c r="M5" i="1"/>
  <c r="AX24" i="1"/>
  <c r="I62" i="1"/>
  <c r="Q5" i="1"/>
  <c r="R5" i="1" s="1"/>
  <c r="AH7" i="1"/>
  <c r="AI7" i="1" s="1"/>
  <c r="Q15" i="1"/>
  <c r="R15" i="1" s="1"/>
  <c r="N25" i="1"/>
  <c r="O25" i="1" s="1"/>
  <c r="M25" i="1"/>
  <c r="L25" i="1"/>
  <c r="K25" i="1"/>
  <c r="AX30" i="1"/>
  <c r="AE31" i="1"/>
  <c r="AH31" i="1"/>
  <c r="AI31" i="1" s="1"/>
  <c r="AW35" i="1"/>
  <c r="N9" i="1"/>
  <c r="O9" i="1" s="1"/>
  <c r="M9" i="1"/>
  <c r="L9" i="1"/>
  <c r="K9" i="1"/>
  <c r="AW13" i="1"/>
  <c r="Q17" i="1"/>
  <c r="R17" i="1" s="1"/>
  <c r="I25" i="1"/>
  <c r="N27" i="1"/>
  <c r="O27" i="1" s="1"/>
  <c r="M27" i="1"/>
  <c r="L27" i="1"/>
  <c r="K27" i="1"/>
  <c r="AX32" i="1"/>
  <c r="AE33" i="1"/>
  <c r="AH33" i="1"/>
  <c r="AI33" i="1" s="1"/>
  <c r="AW37" i="1"/>
  <c r="Q43" i="1"/>
  <c r="R43" i="1" s="1"/>
  <c r="N43" i="1"/>
  <c r="O43" i="1" s="1"/>
  <c r="I43" i="1"/>
  <c r="J49" i="1"/>
  <c r="I49" i="1"/>
  <c r="N49" i="1"/>
  <c r="O49" i="1" s="1"/>
  <c r="M49" i="1"/>
  <c r="L49" i="1"/>
  <c r="K49" i="1"/>
  <c r="M55" i="1"/>
  <c r="M61" i="1"/>
  <c r="N61" i="1"/>
  <c r="O61" i="1" s="1"/>
  <c r="Q61" i="1"/>
  <c r="R61" i="1" s="1"/>
  <c r="L61" i="1"/>
  <c r="J82" i="1"/>
  <c r="Q82" i="1"/>
  <c r="R82" i="1" s="1"/>
  <c r="L82" i="1"/>
  <c r="K82" i="1"/>
  <c r="I82" i="1"/>
  <c r="K84" i="1"/>
  <c r="L84" i="1"/>
  <c r="J84" i="1"/>
  <c r="I84" i="1"/>
  <c r="L87" i="1"/>
  <c r="J87" i="1"/>
  <c r="N87" i="1"/>
  <c r="O87" i="1" s="1"/>
  <c r="M87" i="1"/>
  <c r="K87" i="1"/>
  <c r="I87" i="1"/>
  <c r="I167" i="1"/>
  <c r="N185" i="1"/>
  <c r="O185" i="1" s="1"/>
  <c r="K185" i="1"/>
  <c r="M185" i="1"/>
  <c r="Q185" i="1"/>
  <c r="R185" i="1" s="1"/>
  <c r="L185" i="1"/>
  <c r="K52" i="1"/>
  <c r="N56" i="1"/>
  <c r="O56" i="1" s="1"/>
  <c r="M56" i="1"/>
  <c r="K72" i="1"/>
  <c r="M77" i="1"/>
  <c r="N77" i="1"/>
  <c r="O77" i="1" s="1"/>
  <c r="J78" i="1"/>
  <c r="M78" i="1"/>
  <c r="L78" i="1"/>
  <c r="J79" i="1"/>
  <c r="K79" i="1"/>
  <c r="I79" i="1"/>
  <c r="M81" i="1"/>
  <c r="L93" i="1"/>
  <c r="N93" i="1"/>
  <c r="O93" i="1" s="1"/>
  <c r="K93" i="1"/>
  <c r="J93" i="1"/>
  <c r="Q93" i="1"/>
  <c r="R93" i="1" s="1"/>
  <c r="L99" i="1"/>
  <c r="N99" i="1"/>
  <c r="O99" i="1" s="1"/>
  <c r="J99" i="1"/>
  <c r="I99" i="1"/>
  <c r="J105" i="1"/>
  <c r="I105" i="1"/>
  <c r="N105" i="1"/>
  <c r="O105" i="1" s="1"/>
  <c r="Q153" i="1"/>
  <c r="R153" i="1" s="1"/>
  <c r="I153" i="1"/>
  <c r="K153" i="1"/>
  <c r="J153" i="1"/>
  <c r="I156" i="1"/>
  <c r="M156" i="1"/>
  <c r="L156" i="1"/>
  <c r="K156" i="1"/>
  <c r="J156" i="1"/>
  <c r="Q156" i="1"/>
  <c r="R156" i="1" s="1"/>
  <c r="N177" i="1"/>
  <c r="O177" i="1" s="1"/>
  <c r="Q177" i="1"/>
  <c r="R177" i="1" s="1"/>
  <c r="M177" i="1"/>
  <c r="L177" i="1"/>
  <c r="K177" i="1"/>
  <c r="J177" i="1"/>
  <c r="Q228" i="1"/>
  <c r="R228" i="1" s="1"/>
  <c r="M228" i="1"/>
  <c r="K228" i="1"/>
  <c r="I228" i="1"/>
  <c r="N228" i="1"/>
  <c r="O228" i="1" s="1"/>
  <c r="L228" i="1"/>
  <c r="M57" i="1"/>
  <c r="K57" i="1"/>
  <c r="J57" i="1"/>
  <c r="I128" i="1"/>
  <c r="M128" i="1"/>
  <c r="K128" i="1"/>
  <c r="Q128" i="1"/>
  <c r="R128" i="1" s="1"/>
  <c r="N128" i="1"/>
  <c r="O128" i="1" s="1"/>
  <c r="L135" i="1"/>
  <c r="N135" i="1"/>
  <c r="O135" i="1" s="1"/>
  <c r="M135" i="1"/>
  <c r="J135" i="1"/>
  <c r="K135" i="1"/>
  <c r="I135" i="1"/>
  <c r="I160" i="1"/>
  <c r="Q160" i="1"/>
  <c r="R160" i="1" s="1"/>
  <c r="K160" i="1"/>
  <c r="J160" i="1"/>
  <c r="N189" i="1"/>
  <c r="O189" i="1" s="1"/>
  <c r="M189" i="1"/>
  <c r="L189" i="1"/>
  <c r="K189" i="1"/>
  <c r="Q189" i="1"/>
  <c r="R189" i="1" s="1"/>
  <c r="Q232" i="1"/>
  <c r="R232" i="1" s="1"/>
  <c r="M232" i="1"/>
  <c r="N232" i="1"/>
  <c r="O232" i="1" s="1"/>
  <c r="L232" i="1"/>
  <c r="K232" i="1"/>
  <c r="J232" i="1"/>
  <c r="N237" i="1"/>
  <c r="O237" i="1" s="1"/>
  <c r="Q237" i="1"/>
  <c r="R237" i="1" s="1"/>
  <c r="M237" i="1"/>
  <c r="L237" i="1"/>
  <c r="K237" i="1"/>
  <c r="J237" i="1"/>
  <c r="J56" i="1"/>
  <c r="I57" i="1"/>
  <c r="I59" i="1"/>
  <c r="I60" i="1"/>
  <c r="J77" i="1"/>
  <c r="K78" i="1"/>
  <c r="M79" i="1"/>
  <c r="J81" i="1"/>
  <c r="M93" i="1"/>
  <c r="I98" i="1"/>
  <c r="L98" i="1"/>
  <c r="K98" i="1"/>
  <c r="Q98" i="1"/>
  <c r="R98" i="1" s="1"/>
  <c r="M99" i="1"/>
  <c r="L105" i="1"/>
  <c r="L125" i="1"/>
  <c r="K125" i="1"/>
  <c r="J125" i="1"/>
  <c r="Q125" i="1"/>
  <c r="R125" i="1" s="1"/>
  <c r="J128" i="1"/>
  <c r="M153" i="1"/>
  <c r="L160" i="1"/>
  <c r="Q180" i="1"/>
  <c r="R180" i="1" s="1"/>
  <c r="I180" i="1"/>
  <c r="M180" i="1"/>
  <c r="L180" i="1"/>
  <c r="K180" i="1"/>
  <c r="J180" i="1"/>
  <c r="N180" i="1"/>
  <c r="O180" i="1" s="1"/>
  <c r="I189" i="1"/>
  <c r="I232" i="1"/>
  <c r="I237" i="1"/>
  <c r="Q56" i="1"/>
  <c r="R56" i="1" s="1"/>
  <c r="Q57" i="1"/>
  <c r="R57" i="1" s="1"/>
  <c r="N59" i="1"/>
  <c r="O59" i="1" s="1"/>
  <c r="N60" i="1"/>
  <c r="O60" i="1" s="1"/>
  <c r="I96" i="1"/>
  <c r="K96" i="1"/>
  <c r="L96" i="1"/>
  <c r="J96" i="1"/>
  <c r="J101" i="1"/>
  <c r="L101" i="1"/>
  <c r="K101" i="1"/>
  <c r="Q176" i="1"/>
  <c r="R176" i="1" s="1"/>
  <c r="K176" i="1"/>
  <c r="J176" i="1"/>
  <c r="I176" i="1"/>
  <c r="N176" i="1"/>
  <c r="O176" i="1" s="1"/>
  <c r="M176" i="1"/>
  <c r="K226" i="1"/>
  <c r="N226" i="1"/>
  <c r="O226" i="1" s="1"/>
  <c r="Q226" i="1"/>
  <c r="R226" i="1" s="1"/>
  <c r="M226" i="1"/>
  <c r="L226" i="1"/>
  <c r="J226" i="1"/>
  <c r="I41" i="1"/>
  <c r="I45" i="1"/>
  <c r="I51" i="1"/>
  <c r="J70" i="1"/>
  <c r="Q81" i="1"/>
  <c r="R81" i="1" s="1"/>
  <c r="Q90" i="1"/>
  <c r="R90" i="1" s="1"/>
  <c r="L90" i="1"/>
  <c r="K90" i="1"/>
  <c r="M96" i="1"/>
  <c r="I101" i="1"/>
  <c r="L176" i="1"/>
  <c r="I226" i="1"/>
  <c r="M52" i="1"/>
  <c r="L52" i="1"/>
  <c r="N72" i="1"/>
  <c r="O72" i="1" s="1"/>
  <c r="M72" i="1"/>
  <c r="J94" i="1"/>
  <c r="M94" i="1"/>
  <c r="L94" i="1"/>
  <c r="K94" i="1"/>
  <c r="K129" i="1"/>
  <c r="I129" i="1"/>
  <c r="Q129" i="1"/>
  <c r="R129" i="1" s="1"/>
  <c r="J137" i="1"/>
  <c r="I137" i="1"/>
  <c r="Q137" i="1"/>
  <c r="R137" i="1" s="1"/>
  <c r="M137" i="1"/>
  <c r="L137" i="1"/>
  <c r="M149" i="1"/>
  <c r="L149" i="1"/>
  <c r="K149" i="1"/>
  <c r="J149" i="1"/>
  <c r="Q149" i="1"/>
  <c r="R149" i="1" s="1"/>
  <c r="Q166" i="1"/>
  <c r="R166" i="1" s="1"/>
  <c r="N166" i="1"/>
  <c r="O166" i="1" s="1"/>
  <c r="M166" i="1"/>
  <c r="K218" i="1"/>
  <c r="I218" i="1"/>
  <c r="Q218" i="1"/>
  <c r="R218" i="1" s="1"/>
  <c r="N218" i="1"/>
  <c r="O218" i="1" s="1"/>
  <c r="M218" i="1"/>
  <c r="K230" i="1"/>
  <c r="I230" i="1"/>
  <c r="Q230" i="1"/>
  <c r="R230" i="1" s="1"/>
  <c r="N230" i="1"/>
  <c r="O230" i="1" s="1"/>
  <c r="M230" i="1"/>
  <c r="L230" i="1"/>
  <c r="J230" i="1"/>
  <c r="I52" i="1"/>
  <c r="J53" i="1"/>
  <c r="I53" i="1"/>
  <c r="Q59" i="1"/>
  <c r="R59" i="1" s="1"/>
  <c r="K70" i="1"/>
  <c r="J71" i="1"/>
  <c r="I72" i="1"/>
  <c r="M73" i="1"/>
  <c r="K73" i="1"/>
  <c r="J73" i="1"/>
  <c r="Q89" i="1"/>
  <c r="R89" i="1" s="1"/>
  <c r="L89" i="1"/>
  <c r="K89" i="1"/>
  <c r="J90" i="1"/>
  <c r="I94" i="1"/>
  <c r="I100" i="1"/>
  <c r="L100" i="1"/>
  <c r="K100" i="1"/>
  <c r="J100" i="1"/>
  <c r="N101" i="1"/>
  <c r="O101" i="1" s="1"/>
  <c r="Q126" i="1"/>
  <c r="R126" i="1" s="1"/>
  <c r="N126" i="1"/>
  <c r="O126" i="1" s="1"/>
  <c r="L126" i="1"/>
  <c r="K126" i="1"/>
  <c r="J126" i="1"/>
  <c r="J129" i="1"/>
  <c r="K137" i="1"/>
  <c r="Q146" i="1"/>
  <c r="R146" i="1" s="1"/>
  <c r="L146" i="1"/>
  <c r="K146" i="1"/>
  <c r="J146" i="1"/>
  <c r="I149" i="1"/>
  <c r="I166" i="1"/>
  <c r="K210" i="1"/>
  <c r="N210" i="1"/>
  <c r="O210" i="1" s="1"/>
  <c r="L210" i="1"/>
  <c r="I210" i="1"/>
  <c r="Q210" i="1"/>
  <c r="R210" i="1" s="1"/>
  <c r="M210" i="1"/>
  <c r="J210" i="1"/>
  <c r="N213" i="1"/>
  <c r="O213" i="1" s="1"/>
  <c r="M213" i="1"/>
  <c r="L213" i="1"/>
  <c r="Q213" i="1"/>
  <c r="R213" i="1" s="1"/>
  <c r="K213" i="1"/>
  <c r="J218" i="1"/>
  <c r="I132" i="1"/>
  <c r="Q133" i="1"/>
  <c r="R133" i="1" s="1"/>
  <c r="N133" i="1"/>
  <c r="O133" i="1" s="1"/>
  <c r="N134" i="1"/>
  <c r="O134" i="1" s="1"/>
  <c r="L134" i="1"/>
  <c r="N197" i="1"/>
  <c r="O197" i="1" s="1"/>
  <c r="M197" i="1"/>
  <c r="K197" i="1"/>
  <c r="L197" i="1"/>
  <c r="J197" i="1"/>
  <c r="N201" i="1"/>
  <c r="O201" i="1" s="1"/>
  <c r="M201" i="1"/>
  <c r="L201" i="1"/>
  <c r="K201" i="1"/>
  <c r="J201" i="1"/>
  <c r="I130" i="1"/>
  <c r="Q130" i="1"/>
  <c r="R130" i="1" s="1"/>
  <c r="J132" i="1"/>
  <c r="I133" i="1"/>
  <c r="I134" i="1"/>
  <c r="M142" i="1"/>
  <c r="L142" i="1"/>
  <c r="K142" i="1"/>
  <c r="J142" i="1"/>
  <c r="N142" i="1"/>
  <c r="O142" i="1" s="1"/>
  <c r="K170" i="1"/>
  <c r="N170" i="1"/>
  <c r="O170" i="1" s="1"/>
  <c r="M170" i="1"/>
  <c r="L170" i="1"/>
  <c r="J170" i="1"/>
  <c r="I170" i="1"/>
  <c r="K178" i="1"/>
  <c r="N178" i="1"/>
  <c r="O178" i="1" s="1"/>
  <c r="Q178" i="1"/>
  <c r="R178" i="1" s="1"/>
  <c r="M178" i="1"/>
  <c r="I197" i="1"/>
  <c r="I201" i="1"/>
  <c r="K222" i="1"/>
  <c r="N222" i="1"/>
  <c r="O222" i="1" s="1"/>
  <c r="L222" i="1"/>
  <c r="I222" i="1"/>
  <c r="Q222" i="1"/>
  <c r="R222" i="1" s="1"/>
  <c r="Q240" i="1"/>
  <c r="R240" i="1" s="1"/>
  <c r="M240" i="1"/>
  <c r="K240" i="1"/>
  <c r="I240" i="1"/>
  <c r="K121" i="1"/>
  <c r="L123" i="1"/>
  <c r="I123" i="1"/>
  <c r="I124" i="1"/>
  <c r="L139" i="1"/>
  <c r="Q139" i="1"/>
  <c r="R139" i="1" s="1"/>
  <c r="I148" i="1"/>
  <c r="N148" i="1"/>
  <c r="O148" i="1" s="1"/>
  <c r="M148" i="1"/>
  <c r="L148" i="1"/>
  <c r="L155" i="1"/>
  <c r="N155" i="1"/>
  <c r="O155" i="1" s="1"/>
  <c r="M155" i="1"/>
  <c r="K155" i="1"/>
  <c r="Q168" i="1"/>
  <c r="R168" i="1" s="1"/>
  <c r="I168" i="1"/>
  <c r="N168" i="1"/>
  <c r="O168" i="1" s="1"/>
  <c r="M168" i="1"/>
  <c r="Q224" i="1"/>
  <c r="R224" i="1" s="1"/>
  <c r="I224" i="1"/>
  <c r="N224" i="1"/>
  <c r="O224" i="1" s="1"/>
  <c r="J240" i="1"/>
  <c r="M113" i="1"/>
  <c r="I113" i="1"/>
  <c r="Q118" i="1"/>
  <c r="R118" i="1" s="1"/>
  <c r="L119" i="1"/>
  <c r="I120" i="1"/>
  <c r="M120" i="1"/>
  <c r="Q120" i="1"/>
  <c r="R120" i="1" s="1"/>
  <c r="I121" i="1"/>
  <c r="K122" i="1"/>
  <c r="I122" i="1"/>
  <c r="Q122" i="1"/>
  <c r="R122" i="1" s="1"/>
  <c r="J123" i="1"/>
  <c r="J124" i="1"/>
  <c r="Q132" i="1"/>
  <c r="R132" i="1" s="1"/>
  <c r="I139" i="1"/>
  <c r="L147" i="1"/>
  <c r="Q147" i="1"/>
  <c r="R147" i="1" s="1"/>
  <c r="N147" i="1"/>
  <c r="O147" i="1" s="1"/>
  <c r="J148" i="1"/>
  <c r="I155" i="1"/>
  <c r="J168" i="1"/>
  <c r="Q196" i="1"/>
  <c r="R196" i="1" s="1"/>
  <c r="M196" i="1"/>
  <c r="L196" i="1"/>
  <c r="K196" i="1"/>
  <c r="J196" i="1"/>
  <c r="I196" i="1"/>
  <c r="N205" i="1"/>
  <c r="O205" i="1" s="1"/>
  <c r="K205" i="1"/>
  <c r="I205" i="1"/>
  <c r="M205" i="1"/>
  <c r="L205" i="1"/>
  <c r="K214" i="1"/>
  <c r="N214" i="1"/>
  <c r="O214" i="1" s="1"/>
  <c r="Q214" i="1"/>
  <c r="R214" i="1" s="1"/>
  <c r="M214" i="1"/>
  <c r="J224" i="1"/>
  <c r="L240" i="1"/>
  <c r="I58" i="1"/>
  <c r="I74" i="1"/>
  <c r="I106" i="1"/>
  <c r="L107" i="1"/>
  <c r="K107" i="1"/>
  <c r="I108" i="1"/>
  <c r="J108" i="1"/>
  <c r="N108" i="1"/>
  <c r="O108" i="1" s="1"/>
  <c r="K110" i="1"/>
  <c r="L111" i="1"/>
  <c r="Q111" i="1"/>
  <c r="R111" i="1" s="1"/>
  <c r="J111" i="1"/>
  <c r="I112" i="1"/>
  <c r="J112" i="1"/>
  <c r="J113" i="1"/>
  <c r="L115" i="1"/>
  <c r="I115" i="1"/>
  <c r="I116" i="1"/>
  <c r="I117" i="1"/>
  <c r="I118" i="1"/>
  <c r="I119" i="1"/>
  <c r="J120" i="1"/>
  <c r="J121" i="1"/>
  <c r="J122" i="1"/>
  <c r="K123" i="1"/>
  <c r="K124" i="1"/>
  <c r="J139" i="1"/>
  <c r="I147" i="1"/>
  <c r="K148" i="1"/>
  <c r="Q154" i="1"/>
  <c r="R154" i="1" s="1"/>
  <c r="N154" i="1"/>
  <c r="O154" i="1" s="1"/>
  <c r="M154" i="1"/>
  <c r="J154" i="1"/>
  <c r="J155" i="1"/>
  <c r="K168" i="1"/>
  <c r="Q188" i="1"/>
  <c r="R188" i="1" s="1"/>
  <c r="N188" i="1"/>
  <c r="O188" i="1" s="1"/>
  <c r="M188" i="1"/>
  <c r="L188" i="1"/>
  <c r="K188" i="1"/>
  <c r="J188" i="1"/>
  <c r="I188" i="1"/>
  <c r="K224" i="1"/>
  <c r="K238" i="1"/>
  <c r="N238" i="1"/>
  <c r="O238" i="1" s="1"/>
  <c r="Q238" i="1"/>
  <c r="R238" i="1" s="1"/>
  <c r="N240" i="1"/>
  <c r="O240" i="1" s="1"/>
  <c r="Q200" i="1"/>
  <c r="R200" i="1" s="1"/>
  <c r="I200" i="1"/>
  <c r="M200" i="1"/>
  <c r="L200" i="1"/>
  <c r="K200" i="1"/>
  <c r="J200" i="1"/>
  <c r="Q204" i="1"/>
  <c r="R204" i="1" s="1"/>
  <c r="M204" i="1"/>
  <c r="K204" i="1"/>
  <c r="I204" i="1"/>
  <c r="N204" i="1"/>
  <c r="O204" i="1" s="1"/>
  <c r="L204" i="1"/>
  <c r="J204" i="1"/>
  <c r="Q208" i="1"/>
  <c r="R208" i="1" s="1"/>
  <c r="M208" i="1"/>
  <c r="N208" i="1"/>
  <c r="O208" i="1" s="1"/>
  <c r="L208" i="1"/>
  <c r="K208" i="1"/>
  <c r="N217" i="1"/>
  <c r="O217" i="1" s="1"/>
  <c r="K217" i="1"/>
  <c r="I217" i="1"/>
  <c r="Q217" i="1"/>
  <c r="R217" i="1" s="1"/>
  <c r="Q236" i="1"/>
  <c r="R236" i="1" s="1"/>
  <c r="I236" i="1"/>
  <c r="N241" i="1"/>
  <c r="O241" i="1" s="1"/>
  <c r="K241" i="1"/>
  <c r="I241" i="1"/>
  <c r="Q252" i="1"/>
  <c r="R252" i="1" s="1"/>
  <c r="N252" i="1"/>
  <c r="O252" i="1" s="1"/>
  <c r="M252" i="1"/>
  <c r="L252" i="1"/>
  <c r="K252" i="1"/>
  <c r="K186" i="1"/>
  <c r="I186" i="1"/>
  <c r="Q186" i="1"/>
  <c r="R186" i="1" s="1"/>
  <c r="N200" i="1"/>
  <c r="O200" i="1" s="1"/>
  <c r="I208" i="1"/>
  <c r="J217" i="1"/>
  <c r="N221" i="1"/>
  <c r="O221" i="1" s="1"/>
  <c r="M221" i="1"/>
  <c r="K221" i="1"/>
  <c r="Q221" i="1"/>
  <c r="R221" i="1" s="1"/>
  <c r="N225" i="1"/>
  <c r="O225" i="1" s="1"/>
  <c r="Q225" i="1"/>
  <c r="R225" i="1" s="1"/>
  <c r="K234" i="1"/>
  <c r="N234" i="1"/>
  <c r="O234" i="1" s="1"/>
  <c r="L234" i="1"/>
  <c r="I234" i="1"/>
  <c r="J236" i="1"/>
  <c r="J241" i="1"/>
  <c r="I252" i="1"/>
  <c r="N141" i="1"/>
  <c r="O141" i="1" s="1"/>
  <c r="M141" i="1"/>
  <c r="L141" i="1"/>
  <c r="N162" i="1"/>
  <c r="O162" i="1" s="1"/>
  <c r="M162" i="1"/>
  <c r="L162" i="1"/>
  <c r="K162" i="1"/>
  <c r="J186" i="1"/>
  <c r="K194" i="1"/>
  <c r="I194" i="1"/>
  <c r="N194" i="1"/>
  <c r="O194" i="1" s="1"/>
  <c r="M194" i="1"/>
  <c r="L194" i="1"/>
  <c r="J194" i="1"/>
  <c r="K198" i="1"/>
  <c r="N198" i="1"/>
  <c r="O198" i="1" s="1"/>
  <c r="L198" i="1"/>
  <c r="I198" i="1"/>
  <c r="Q198" i="1"/>
  <c r="R198" i="1" s="1"/>
  <c r="M198" i="1"/>
  <c r="J208" i="1"/>
  <c r="Q212" i="1"/>
  <c r="R212" i="1" s="1"/>
  <c r="I212" i="1"/>
  <c r="N212" i="1"/>
  <c r="O212" i="1" s="1"/>
  <c r="M212" i="1"/>
  <c r="L212" i="1"/>
  <c r="L217" i="1"/>
  <c r="I221" i="1"/>
  <c r="I225" i="1"/>
  <c r="J234" i="1"/>
  <c r="K236" i="1"/>
  <c r="L241" i="1"/>
  <c r="J252" i="1"/>
  <c r="N161" i="1"/>
  <c r="O161" i="1" s="1"/>
  <c r="M161" i="1"/>
  <c r="L186" i="1"/>
  <c r="K202" i="1"/>
  <c r="N202" i="1"/>
  <c r="O202" i="1" s="1"/>
  <c r="M202" i="1"/>
  <c r="L202" i="1"/>
  <c r="J202" i="1"/>
  <c r="K206" i="1"/>
  <c r="I206" i="1"/>
  <c r="N206" i="1"/>
  <c r="O206" i="1" s="1"/>
  <c r="M206" i="1"/>
  <c r="M217" i="1"/>
  <c r="J221" i="1"/>
  <c r="J225" i="1"/>
  <c r="M234" i="1"/>
  <c r="L236" i="1"/>
  <c r="M241" i="1"/>
  <c r="Q145" i="1"/>
  <c r="R145" i="1" s="1"/>
  <c r="Q172" i="1"/>
  <c r="R172" i="1" s="1"/>
  <c r="M172" i="1"/>
  <c r="N181" i="1"/>
  <c r="O181" i="1" s="1"/>
  <c r="N193" i="1"/>
  <c r="O193" i="1" s="1"/>
  <c r="K193" i="1"/>
  <c r="I193" i="1"/>
  <c r="N173" i="1"/>
  <c r="O173" i="1" s="1"/>
  <c r="K173" i="1"/>
  <c r="K182" i="1"/>
  <c r="Q192" i="1"/>
  <c r="R192" i="1" s="1"/>
  <c r="M192" i="1"/>
  <c r="K192" i="1"/>
  <c r="I192" i="1"/>
  <c r="J164" i="1"/>
  <c r="I173" i="1"/>
  <c r="K174" i="1"/>
  <c r="I174" i="1"/>
  <c r="I182" i="1"/>
  <c r="J192" i="1"/>
  <c r="N245" i="1"/>
  <c r="O245" i="1" s="1"/>
  <c r="M245" i="1"/>
  <c r="K245" i="1"/>
  <c r="K246" i="1"/>
  <c r="N246" i="1"/>
  <c r="O246" i="1" s="1"/>
  <c r="M246" i="1"/>
  <c r="L246" i="1"/>
  <c r="I246" i="1"/>
  <c r="Q184" i="1"/>
  <c r="R184" i="1" s="1"/>
  <c r="M184" i="1"/>
  <c r="K242" i="1"/>
  <c r="I242" i="1"/>
  <c r="Q244" i="1"/>
  <c r="R244" i="1" s="1"/>
  <c r="M244" i="1"/>
  <c r="Q248" i="1"/>
  <c r="R248" i="1" s="1"/>
  <c r="I249" i="1"/>
  <c r="L250" i="1"/>
  <c r="K250" i="1"/>
</calcChain>
</file>

<file path=xl/sharedStrings.xml><?xml version="1.0" encoding="utf-8"?>
<sst xmlns="http://schemas.openxmlformats.org/spreadsheetml/2006/main" count="5152" uniqueCount="1468">
  <si>
    <t>Sheep</t>
  </si>
  <si>
    <t>Treatment</t>
  </si>
  <si>
    <t>Period</t>
  </si>
  <si>
    <t>TP</t>
  </si>
  <si>
    <t>DMI</t>
  </si>
  <si>
    <t>CDMI</t>
  </si>
  <si>
    <t>FDMI</t>
  </si>
  <si>
    <t>WI</t>
  </si>
  <si>
    <t>GEI</t>
  </si>
  <si>
    <t>MEI</t>
  </si>
  <si>
    <t xml:space="preserve">OMI </t>
  </si>
  <si>
    <t xml:space="preserve">ADFI </t>
  </si>
  <si>
    <t xml:space="preserve">NDFI </t>
  </si>
  <si>
    <t xml:space="preserve">NI </t>
  </si>
  <si>
    <t xml:space="preserve">CPI </t>
  </si>
  <si>
    <t xml:space="preserve">SI </t>
  </si>
  <si>
    <t xml:space="preserve">CTI </t>
  </si>
  <si>
    <t>PropCT</t>
  </si>
  <si>
    <t>Treatment1</t>
  </si>
  <si>
    <t>Period1</t>
  </si>
  <si>
    <t>TP1</t>
  </si>
  <si>
    <t>Sheep1</t>
  </si>
  <si>
    <t xml:space="preserve">CO2g </t>
  </si>
  <si>
    <t>CH4g</t>
  </si>
  <si>
    <t>O2g</t>
  </si>
  <si>
    <t>H2g</t>
  </si>
  <si>
    <t>CO2L</t>
  </si>
  <si>
    <t>CH4L</t>
  </si>
  <si>
    <t>O2L</t>
  </si>
  <si>
    <t>H2L</t>
  </si>
  <si>
    <t>RQ</t>
  </si>
  <si>
    <t>CH4E</t>
  </si>
  <si>
    <t>UNO</t>
  </si>
  <si>
    <t>Hpkcal</t>
  </si>
  <si>
    <t>HPMJ</t>
  </si>
  <si>
    <t>DLWGkg</t>
  </si>
  <si>
    <t>DLWGg</t>
  </si>
  <si>
    <t xml:space="preserve">LW </t>
  </si>
  <si>
    <t>pH</t>
  </si>
  <si>
    <t>Ammonia</t>
  </si>
  <si>
    <t xml:space="preserve">AverDMI </t>
  </si>
  <si>
    <t xml:space="preserve">AverageOM </t>
  </si>
  <si>
    <t>CH4DMI</t>
  </si>
  <si>
    <t>CH4OM</t>
  </si>
  <si>
    <t>CH4LW</t>
  </si>
  <si>
    <t>CH4LWG</t>
  </si>
  <si>
    <t xml:space="preserve">AverageGEI </t>
  </si>
  <si>
    <t xml:space="preserve">AverageMEI </t>
  </si>
  <si>
    <t xml:space="preserve">CH4EGEI </t>
  </si>
  <si>
    <t xml:space="preserve">CH4EMEI </t>
  </si>
  <si>
    <t>Sheep2</t>
  </si>
  <si>
    <t>Period2</t>
  </si>
  <si>
    <t>Treatment2</t>
  </si>
  <si>
    <t>TP2</t>
  </si>
  <si>
    <t>Ethanol</t>
  </si>
  <si>
    <t>Propanol</t>
  </si>
  <si>
    <t>Acetic_Acid</t>
  </si>
  <si>
    <t>Propanoic_Acid</t>
  </si>
  <si>
    <t>i_Butyric_Acid</t>
  </si>
  <si>
    <t>n_Butyric_Acid</t>
  </si>
  <si>
    <t>i_Valeric_Acid</t>
  </si>
  <si>
    <t>n_Valeric_Acid</t>
  </si>
  <si>
    <t>tVFA</t>
  </si>
  <si>
    <t>AP</t>
  </si>
  <si>
    <t>TN</t>
  </si>
  <si>
    <t>TN_1</t>
  </si>
  <si>
    <t>1_TN</t>
  </si>
  <si>
    <t>BG</t>
  </si>
  <si>
    <t>BG_1</t>
  </si>
  <si>
    <t>1_BG</t>
  </si>
  <si>
    <t>SIL</t>
  </si>
  <si>
    <t>SIL_1</t>
  </si>
  <si>
    <t>1_SIL</t>
  </si>
  <si>
    <t>BG_2</t>
  </si>
  <si>
    <t>2_BG</t>
  </si>
  <si>
    <t>SIL_2</t>
  </si>
  <si>
    <t>2_SIL</t>
  </si>
  <si>
    <t>TN_2</t>
  </si>
  <si>
    <t>2_TN</t>
  </si>
  <si>
    <t>SIL_3</t>
  </si>
  <si>
    <t>3_SIL</t>
  </si>
  <si>
    <t>TN_3</t>
  </si>
  <si>
    <t>3_TN</t>
  </si>
  <si>
    <t>BG_3</t>
  </si>
  <si>
    <t>3_BG</t>
  </si>
  <si>
    <t>Willow</t>
  </si>
  <si>
    <t>Pres</t>
  </si>
  <si>
    <t>Bound</t>
  </si>
  <si>
    <t>Unbound</t>
  </si>
  <si>
    <t>Total</t>
  </si>
  <si>
    <t>Frozen</t>
  </si>
  <si>
    <t>Fresh</t>
  </si>
  <si>
    <t>mDP</t>
  </si>
  <si>
    <t>cis</t>
  </si>
  <si>
    <t>trans</t>
  </si>
  <si>
    <t>PC</t>
  </si>
  <si>
    <t>PD</t>
  </si>
  <si>
    <t>%A-Type</t>
  </si>
  <si>
    <t>m_3-Hydroxyphenylacetate</t>
  </si>
  <si>
    <t>m_3-Phenylpropionate</t>
  </si>
  <si>
    <t>m_Acetate</t>
  </si>
  <si>
    <t>m_Alanine</t>
  </si>
  <si>
    <t>m_Aspartate</t>
  </si>
  <si>
    <t>m_Benzoate</t>
  </si>
  <si>
    <t>m_Butyrate</t>
  </si>
  <si>
    <t>m_Cadaverine</t>
  </si>
  <si>
    <t>m_Gentisate</t>
  </si>
  <si>
    <t>m_Glutamate</t>
  </si>
  <si>
    <t>m_Glycine</t>
  </si>
  <si>
    <t>m_Histidine</t>
  </si>
  <si>
    <t>m_Isobutyrate</t>
  </si>
  <si>
    <t>m_Isoleucine</t>
  </si>
  <si>
    <t>m_Isovalerate</t>
  </si>
  <si>
    <t>m_Lactose</t>
  </si>
  <si>
    <t>m_Leucine</t>
  </si>
  <si>
    <t>m_Lysine</t>
  </si>
  <si>
    <t>m_Maleate</t>
  </si>
  <si>
    <t>m_Maltose</t>
  </si>
  <si>
    <t>m_N-Phenylacetylglycine</t>
  </si>
  <si>
    <t>m_Pantothenate</t>
  </si>
  <si>
    <t>m_Phenylacetate</t>
  </si>
  <si>
    <t>m_Proline</t>
  </si>
  <si>
    <t>m_Propionate</t>
  </si>
  <si>
    <t>m_Succinate</t>
  </si>
  <si>
    <t>m_Tyrosine</t>
  </si>
  <si>
    <t>Metabolite</t>
  </si>
  <si>
    <t>Metabolism</t>
  </si>
  <si>
    <t>3-Hydroxyphenylacetate</t>
  </si>
  <si>
    <t>Protein</t>
  </si>
  <si>
    <t>Alanine</t>
  </si>
  <si>
    <t>Aspartate</t>
  </si>
  <si>
    <t>Cadaverine</t>
  </si>
  <si>
    <t>Glutamate</t>
  </si>
  <si>
    <t>Glycine</t>
  </si>
  <si>
    <t>Histidine</t>
  </si>
  <si>
    <t>Isobutyrate</t>
  </si>
  <si>
    <t>Isoleucine</t>
  </si>
  <si>
    <t>Isovalerate</t>
  </si>
  <si>
    <t>Leucine</t>
  </si>
  <si>
    <t>Lysine</t>
  </si>
  <si>
    <t>N-Phenylacetylglycine</t>
  </si>
  <si>
    <t>Phenylacetate</t>
  </si>
  <si>
    <t>Proline</t>
  </si>
  <si>
    <t>Tyrosine</t>
  </si>
  <si>
    <t>Acetate</t>
  </si>
  <si>
    <t>Carbohydrate</t>
  </si>
  <si>
    <t>Butyrate</t>
  </si>
  <si>
    <t>Lactose</t>
  </si>
  <si>
    <t>Maltose</t>
  </si>
  <si>
    <t>Propionate</t>
  </si>
  <si>
    <t>3-Phenylpropionate</t>
  </si>
  <si>
    <t>Organic acid</t>
  </si>
  <si>
    <t>Gentisate</t>
  </si>
  <si>
    <t>Maleate</t>
  </si>
  <si>
    <t>Benzoate</t>
  </si>
  <si>
    <t>Fatty Acid</t>
  </si>
  <si>
    <t>Succinate</t>
  </si>
  <si>
    <t>Pantothenate</t>
  </si>
  <si>
    <t>Vitamin</t>
  </si>
  <si>
    <t>ASV1</t>
  </si>
  <si>
    <t>ASV2</t>
  </si>
  <si>
    <t>ASV3</t>
  </si>
  <si>
    <t>ASV4</t>
  </si>
  <si>
    <t>ASV5</t>
  </si>
  <si>
    <t>ASV6</t>
  </si>
  <si>
    <t>ASV7</t>
  </si>
  <si>
    <t>ASV8</t>
  </si>
  <si>
    <t>ASV9</t>
  </si>
  <si>
    <t>ASV10</t>
  </si>
  <si>
    <t>ASV11</t>
  </si>
  <si>
    <t>ASV12</t>
  </si>
  <si>
    <t>ASV13</t>
  </si>
  <si>
    <t>ASV14</t>
  </si>
  <si>
    <t>ASV15</t>
  </si>
  <si>
    <t>ASV16</t>
  </si>
  <si>
    <t>ASV17</t>
  </si>
  <si>
    <t>ASV18</t>
  </si>
  <si>
    <t>ASV19</t>
  </si>
  <si>
    <t>ASV20</t>
  </si>
  <si>
    <t>ASV21</t>
  </si>
  <si>
    <t>ASV22</t>
  </si>
  <si>
    <t>ASV23</t>
  </si>
  <si>
    <t>ASV24</t>
  </si>
  <si>
    <t>ASV25</t>
  </si>
  <si>
    <t>ASV26</t>
  </si>
  <si>
    <t>ASV27</t>
  </si>
  <si>
    <t>ASV28</t>
  </si>
  <si>
    <t>ASV29</t>
  </si>
  <si>
    <t>ASV30</t>
  </si>
  <si>
    <t>ASV31</t>
  </si>
  <si>
    <t>ASV32</t>
  </si>
  <si>
    <t>ASV33</t>
  </si>
  <si>
    <t>ASV34</t>
  </si>
  <si>
    <t>ASV35</t>
  </si>
  <si>
    <t>ASV36</t>
  </si>
  <si>
    <t>ASV37</t>
  </si>
  <si>
    <t>ASV38</t>
  </si>
  <si>
    <t>ASV39</t>
  </si>
  <si>
    <t>ASV40</t>
  </si>
  <si>
    <t>ASV41</t>
  </si>
  <si>
    <t>ASV42</t>
  </si>
  <si>
    <t>ASV43</t>
  </si>
  <si>
    <t>ASV44</t>
  </si>
  <si>
    <t>ASV45</t>
  </si>
  <si>
    <t>ASV46</t>
  </si>
  <si>
    <t>ASV47</t>
  </si>
  <si>
    <t>ASV48</t>
  </si>
  <si>
    <t>ASV49</t>
  </si>
  <si>
    <t>ASV50</t>
  </si>
  <si>
    <t>ASV51</t>
  </si>
  <si>
    <t>ASV52</t>
  </si>
  <si>
    <t>ASV53</t>
  </si>
  <si>
    <t>ASV54</t>
  </si>
  <si>
    <t>ASV55</t>
  </si>
  <si>
    <t>ASV56</t>
  </si>
  <si>
    <t>ASV57</t>
  </si>
  <si>
    <t>ASV58</t>
  </si>
  <si>
    <t>ASV59</t>
  </si>
  <si>
    <t>ASV60</t>
  </si>
  <si>
    <t>ASV61</t>
  </si>
  <si>
    <t>ASV62</t>
  </si>
  <si>
    <t>ASV63</t>
  </si>
  <si>
    <t>ASV64</t>
  </si>
  <si>
    <t>ASV65</t>
  </si>
  <si>
    <t>ASV66</t>
  </si>
  <si>
    <t>ASV67</t>
  </si>
  <si>
    <t>ASV68</t>
  </si>
  <si>
    <t>ASV69</t>
  </si>
  <si>
    <t>ASV70</t>
  </si>
  <si>
    <t>ASV71</t>
  </si>
  <si>
    <t>ASV72</t>
  </si>
  <si>
    <t>ASV73</t>
  </si>
  <si>
    <t>ASV74</t>
  </si>
  <si>
    <t>ASV75</t>
  </si>
  <si>
    <t>ASV76</t>
  </si>
  <si>
    <t>ASV77</t>
  </si>
  <si>
    <t>ASV78</t>
  </si>
  <si>
    <t>ASV79</t>
  </si>
  <si>
    <t>ASV80</t>
  </si>
  <si>
    <t>ASV81</t>
  </si>
  <si>
    <t>ASV82</t>
  </si>
  <si>
    <t>ASV83</t>
  </si>
  <si>
    <t>ASV84</t>
  </si>
  <si>
    <t>ASV85</t>
  </si>
  <si>
    <t>ASV86</t>
  </si>
  <si>
    <t>ASV87</t>
  </si>
  <si>
    <t>ASV88</t>
  </si>
  <si>
    <t>ASV89</t>
  </si>
  <si>
    <t>ASV90</t>
  </si>
  <si>
    <t>ASV91</t>
  </si>
  <si>
    <t>ASV92</t>
  </si>
  <si>
    <t>ASV93</t>
  </si>
  <si>
    <t>ASV94</t>
  </si>
  <si>
    <t>ASV95</t>
  </si>
  <si>
    <t>ASV96</t>
  </si>
  <si>
    <t>ASV97</t>
  </si>
  <si>
    <t>ASV98</t>
  </si>
  <si>
    <t>ASV99</t>
  </si>
  <si>
    <t>ASV100</t>
  </si>
  <si>
    <t>ASV101</t>
  </si>
  <si>
    <t>ASV102</t>
  </si>
  <si>
    <t>ASV103</t>
  </si>
  <si>
    <t>ASV104</t>
  </si>
  <si>
    <t>ASV105</t>
  </si>
  <si>
    <t>ASV106</t>
  </si>
  <si>
    <t>ASV107</t>
  </si>
  <si>
    <t>ASV108</t>
  </si>
  <si>
    <t>ASV109</t>
  </si>
  <si>
    <t>ASV110</t>
  </si>
  <si>
    <t>ASV111</t>
  </si>
  <si>
    <t>ASV112</t>
  </si>
  <si>
    <t>ASV113</t>
  </si>
  <si>
    <t>ASV114</t>
  </si>
  <si>
    <t>ASV115</t>
  </si>
  <si>
    <t>ASV116</t>
  </si>
  <si>
    <t>ASV117</t>
  </si>
  <si>
    <t>ASV118</t>
  </si>
  <si>
    <t>ASV119</t>
  </si>
  <si>
    <t>ASV120</t>
  </si>
  <si>
    <t>ASV121</t>
  </si>
  <si>
    <t>ASV122</t>
  </si>
  <si>
    <t>ASV123</t>
  </si>
  <si>
    <t>ASV124</t>
  </si>
  <si>
    <t>ASV125</t>
  </si>
  <si>
    <t>ASV126</t>
  </si>
  <si>
    <t>ASV127</t>
  </si>
  <si>
    <t>ASV128</t>
  </si>
  <si>
    <t>ASV129</t>
  </si>
  <si>
    <t>ASV130</t>
  </si>
  <si>
    <t>ASV131</t>
  </si>
  <si>
    <t>ASV132</t>
  </si>
  <si>
    <t>ASV133</t>
  </si>
  <si>
    <t>ASV134</t>
  </si>
  <si>
    <t>ASV135</t>
  </si>
  <si>
    <t>ASV136</t>
  </si>
  <si>
    <t>ASV137</t>
  </si>
  <si>
    <t>ASV138</t>
  </si>
  <si>
    <t>ASV139</t>
  </si>
  <si>
    <t>ASV140</t>
  </si>
  <si>
    <t>ASV141</t>
  </si>
  <si>
    <t>ASV142</t>
  </si>
  <si>
    <t>ASV143</t>
  </si>
  <si>
    <t>ASV144</t>
  </si>
  <si>
    <t>ASV145</t>
  </si>
  <si>
    <t>ASV146</t>
  </si>
  <si>
    <t>ASV147</t>
  </si>
  <si>
    <t>ASV148</t>
  </si>
  <si>
    <t>ASV149</t>
  </si>
  <si>
    <t>ASV150</t>
  </si>
  <si>
    <t>ASV151</t>
  </si>
  <si>
    <t>ASV152</t>
  </si>
  <si>
    <t>ASV153</t>
  </si>
  <si>
    <t>ASV154</t>
  </si>
  <si>
    <t>ASV155</t>
  </si>
  <si>
    <t>ASV156</t>
  </si>
  <si>
    <t>ASV157</t>
  </si>
  <si>
    <t>ASV158</t>
  </si>
  <si>
    <t>ASV159</t>
  </si>
  <si>
    <t>ASV160</t>
  </si>
  <si>
    <t>ASV161</t>
  </si>
  <si>
    <t>ASV162</t>
  </si>
  <si>
    <t>ASV163</t>
  </si>
  <si>
    <t>ASV164</t>
  </si>
  <si>
    <t>ASV165</t>
  </si>
  <si>
    <t>ASV166</t>
  </si>
  <si>
    <t>ASV167</t>
  </si>
  <si>
    <t>ASV168</t>
  </si>
  <si>
    <t>ASV169</t>
  </si>
  <si>
    <t>ASV170</t>
  </si>
  <si>
    <t>ASV171</t>
  </si>
  <si>
    <t>ASV172</t>
  </si>
  <si>
    <t>ASV173</t>
  </si>
  <si>
    <t>ASV174</t>
  </si>
  <si>
    <t>ASV175</t>
  </si>
  <si>
    <t>ASV176</t>
  </si>
  <si>
    <t>ASV177</t>
  </si>
  <si>
    <t>ASV178</t>
  </si>
  <si>
    <t>ASV179</t>
  </si>
  <si>
    <t>ASV180</t>
  </si>
  <si>
    <t>ASV181</t>
  </si>
  <si>
    <t>ASV182</t>
  </si>
  <si>
    <t>ASV183</t>
  </si>
  <si>
    <t>ASV184</t>
  </si>
  <si>
    <t>ASV185</t>
  </si>
  <si>
    <t>ASV186</t>
  </si>
  <si>
    <t>ASV187</t>
  </si>
  <si>
    <t>ASV188</t>
  </si>
  <si>
    <t>ASV189</t>
  </si>
  <si>
    <t>ASV190</t>
  </si>
  <si>
    <t>ASV191</t>
  </si>
  <si>
    <t>ASV192</t>
  </si>
  <si>
    <t>ASV193</t>
  </si>
  <si>
    <t>ASV194</t>
  </si>
  <si>
    <t>ASV195</t>
  </si>
  <si>
    <t>ASV196</t>
  </si>
  <si>
    <t>ASV197</t>
  </si>
  <si>
    <t>ASV198</t>
  </si>
  <si>
    <t>ASV199</t>
  </si>
  <si>
    <t>ASV200</t>
  </si>
  <si>
    <t>ASV201</t>
  </si>
  <si>
    <t>ASV202</t>
  </si>
  <si>
    <t>ASV203</t>
  </si>
  <si>
    <t>ASV204</t>
  </si>
  <si>
    <t>ASV205</t>
  </si>
  <si>
    <t>ASV206</t>
  </si>
  <si>
    <t>ASV207</t>
  </si>
  <si>
    <t>ASV208</t>
  </si>
  <si>
    <t>ASV209</t>
  </si>
  <si>
    <t>ASV210</t>
  </si>
  <si>
    <t>ASV211</t>
  </si>
  <si>
    <t>ASV212</t>
  </si>
  <si>
    <t>ASV213</t>
  </si>
  <si>
    <t>ASV214</t>
  </si>
  <si>
    <t>ASV215</t>
  </si>
  <si>
    <t>ASV216</t>
  </si>
  <si>
    <t>ASV217</t>
  </si>
  <si>
    <t>ASV218</t>
  </si>
  <si>
    <t>ASV219</t>
  </si>
  <si>
    <t>ASV220</t>
  </si>
  <si>
    <t>ASV221</t>
  </si>
  <si>
    <t>ASV222</t>
  </si>
  <si>
    <t>ASV223</t>
  </si>
  <si>
    <t>ASV224</t>
  </si>
  <si>
    <t>ASV225</t>
  </si>
  <si>
    <t>ASV226</t>
  </si>
  <si>
    <t>ASV227</t>
  </si>
  <si>
    <t>ASV228</t>
  </si>
  <si>
    <t>ASV229</t>
  </si>
  <si>
    <t>ASV230</t>
  </si>
  <si>
    <t>ASV231</t>
  </si>
  <si>
    <t>ASV232</t>
  </si>
  <si>
    <t>ASV233</t>
  </si>
  <si>
    <t>ASV234</t>
  </si>
  <si>
    <t>ASV235</t>
  </si>
  <si>
    <t>ASV236</t>
  </si>
  <si>
    <t>ASV237</t>
  </si>
  <si>
    <t>ASV238</t>
  </si>
  <si>
    <t>ASV239</t>
  </si>
  <si>
    <t>ASV240</t>
  </si>
  <si>
    <t>ASV241</t>
  </si>
  <si>
    <t>ASV242</t>
  </si>
  <si>
    <t>ASV243</t>
  </si>
  <si>
    <t>ASV244</t>
  </si>
  <si>
    <t>ASV245</t>
  </si>
  <si>
    <t>ASV246</t>
  </si>
  <si>
    <t>ASV247</t>
  </si>
  <si>
    <t>ASV248</t>
  </si>
  <si>
    <t>ASV249</t>
  </si>
  <si>
    <t>ASV250</t>
  </si>
  <si>
    <t>ASV251</t>
  </si>
  <si>
    <t>ASV252</t>
  </si>
  <si>
    <t>ASV253</t>
  </si>
  <si>
    <t>ASV254</t>
  </si>
  <si>
    <t>ASV255</t>
  </si>
  <si>
    <t>ASV256</t>
  </si>
  <si>
    <t>ASV257</t>
  </si>
  <si>
    <t>ASV258</t>
  </si>
  <si>
    <t>ASV259</t>
  </si>
  <si>
    <t>ASV260</t>
  </si>
  <si>
    <t>ASV261</t>
  </si>
  <si>
    <t>ASV262</t>
  </si>
  <si>
    <t>ASV263</t>
  </si>
  <si>
    <t>ASV264</t>
  </si>
  <si>
    <t>ASV265</t>
  </si>
  <si>
    <t>ASV266</t>
  </si>
  <si>
    <t>ASV267</t>
  </si>
  <si>
    <t>ASV268</t>
  </si>
  <si>
    <t>ASV269</t>
  </si>
  <si>
    <t>ASV270</t>
  </si>
  <si>
    <t>ASV271</t>
  </si>
  <si>
    <t>ASV272</t>
  </si>
  <si>
    <t>ASV273</t>
  </si>
  <si>
    <t>ASV274</t>
  </si>
  <si>
    <t>ASV275</t>
  </si>
  <si>
    <t>ASV276</t>
  </si>
  <si>
    <t>ASV277</t>
  </si>
  <si>
    <t>ASV278</t>
  </si>
  <si>
    <t>ASV279</t>
  </si>
  <si>
    <t>ASV280</t>
  </si>
  <si>
    <t>ASV281</t>
  </si>
  <si>
    <t>ASV282</t>
  </si>
  <si>
    <t>ASV283</t>
  </si>
  <si>
    <t>ASV284</t>
  </si>
  <si>
    <t>ASV285</t>
  </si>
  <si>
    <t>ASV286</t>
  </si>
  <si>
    <t>ASV287</t>
  </si>
  <si>
    <t>ASV288</t>
  </si>
  <si>
    <t>ASV289</t>
  </si>
  <si>
    <t>ASV290</t>
  </si>
  <si>
    <t>ASV291</t>
  </si>
  <si>
    <t>ASV292</t>
  </si>
  <si>
    <t>ASV293</t>
  </si>
  <si>
    <t>ASV294</t>
  </si>
  <si>
    <t>ASV295</t>
  </si>
  <si>
    <t>ASV296</t>
  </si>
  <si>
    <t>ASV297</t>
  </si>
  <si>
    <t>ASV298</t>
  </si>
  <si>
    <t>ASV299</t>
  </si>
  <si>
    <t>ASV300</t>
  </si>
  <si>
    <t>ASV301</t>
  </si>
  <si>
    <t>ASV302</t>
  </si>
  <si>
    <t>ASV303</t>
  </si>
  <si>
    <t>ASV304</t>
  </si>
  <si>
    <t>ASV305</t>
  </si>
  <si>
    <t>ASV306</t>
  </si>
  <si>
    <t>ASV307</t>
  </si>
  <si>
    <t>ASV308</t>
  </si>
  <si>
    <t>ASV309</t>
  </si>
  <si>
    <t>ASV310</t>
  </si>
  <si>
    <t>ASV311</t>
  </si>
  <si>
    <t>ASV312</t>
  </si>
  <si>
    <t>ASV313</t>
  </si>
  <si>
    <t>ASV314</t>
  </si>
  <si>
    <t>ASV315</t>
  </si>
  <si>
    <t>ASV316</t>
  </si>
  <si>
    <t>ASV317</t>
  </si>
  <si>
    <t>ASV318</t>
  </si>
  <si>
    <t>ASV319</t>
  </si>
  <si>
    <t>ASV320</t>
  </si>
  <si>
    <t>ASV321</t>
  </si>
  <si>
    <t>ASV322</t>
  </si>
  <si>
    <t>ASV323</t>
  </si>
  <si>
    <t>ASV324</t>
  </si>
  <si>
    <t>ASV325</t>
  </si>
  <si>
    <t>ASV326</t>
  </si>
  <si>
    <t>ASV327</t>
  </si>
  <si>
    <t>ASV328</t>
  </si>
  <si>
    <t>ASV329</t>
  </si>
  <si>
    <t>ASV330</t>
  </si>
  <si>
    <t>ASV331</t>
  </si>
  <si>
    <t>ASV332</t>
  </si>
  <si>
    <t>ASV333</t>
  </si>
  <si>
    <t>ASV334</t>
  </si>
  <si>
    <t>ASV335</t>
  </si>
  <si>
    <t>ASV336</t>
  </si>
  <si>
    <t>ASV337</t>
  </si>
  <si>
    <t>ASV338</t>
  </si>
  <si>
    <t>ASV339</t>
  </si>
  <si>
    <t>ASV340</t>
  </si>
  <si>
    <t>ASV341</t>
  </si>
  <si>
    <t>ASV342</t>
  </si>
  <si>
    <t>ASV343</t>
  </si>
  <si>
    <t>ASV344</t>
  </si>
  <si>
    <t>ASV345</t>
  </si>
  <si>
    <t>ASV346</t>
  </si>
  <si>
    <t>ASV347</t>
  </si>
  <si>
    <t>ASV348</t>
  </si>
  <si>
    <t>ASV349</t>
  </si>
  <si>
    <t>ASV350</t>
  </si>
  <si>
    <t>ASV351</t>
  </si>
  <si>
    <t>ASV352</t>
  </si>
  <si>
    <t>ASV353</t>
  </si>
  <si>
    <t>ASV354</t>
  </si>
  <si>
    <t>ASV355</t>
  </si>
  <si>
    <t>ASV356</t>
  </si>
  <si>
    <t>ASV357</t>
  </si>
  <si>
    <t>ASV358</t>
  </si>
  <si>
    <t>ASV359</t>
  </si>
  <si>
    <t>ASV360</t>
  </si>
  <si>
    <t>ASV361</t>
  </si>
  <si>
    <t>ASV362</t>
  </si>
  <si>
    <t>ASV363</t>
  </si>
  <si>
    <t>ASV364</t>
  </si>
  <si>
    <t>ASV365</t>
  </si>
  <si>
    <t>ASV366</t>
  </si>
  <si>
    <t>ASV367</t>
  </si>
  <si>
    <t>ASV368</t>
  </si>
  <si>
    <t>ASV369</t>
  </si>
  <si>
    <t>ASV370</t>
  </si>
  <si>
    <t>ASV371</t>
  </si>
  <si>
    <t>ASV372</t>
  </si>
  <si>
    <t>ASV373</t>
  </si>
  <si>
    <t>ASV374</t>
  </si>
  <si>
    <t>ASV375</t>
  </si>
  <si>
    <t>ASV376</t>
  </si>
  <si>
    <t>ASV377</t>
  </si>
  <si>
    <t>ASV378</t>
  </si>
  <si>
    <t>ASV379</t>
  </si>
  <si>
    <t>ASV380</t>
  </si>
  <si>
    <t>ASV381</t>
  </si>
  <si>
    <t>ASV382</t>
  </si>
  <si>
    <t>ASV383</t>
  </si>
  <si>
    <t>ASV384</t>
  </si>
  <si>
    <t>ASV385</t>
  </si>
  <si>
    <t>ASV386</t>
  </si>
  <si>
    <t>ASV387</t>
  </si>
  <si>
    <t>ASV388</t>
  </si>
  <si>
    <t>ASV389</t>
  </si>
  <si>
    <t>ASV390</t>
  </si>
  <si>
    <t>ASV391</t>
  </si>
  <si>
    <t>ASV392</t>
  </si>
  <si>
    <t>ASV393</t>
  </si>
  <si>
    <t>ASV394</t>
  </si>
  <si>
    <t>ASV395</t>
  </si>
  <si>
    <t>ASV396</t>
  </si>
  <si>
    <t>ASV397</t>
  </si>
  <si>
    <t>ASV398</t>
  </si>
  <si>
    <t>ASV399</t>
  </si>
  <si>
    <t>ASV400</t>
  </si>
  <si>
    <t>ASV401</t>
  </si>
  <si>
    <t>ASV402</t>
  </si>
  <si>
    <t>ASV403</t>
  </si>
  <si>
    <t>ASV404</t>
  </si>
  <si>
    <t>ASV405</t>
  </si>
  <si>
    <t>ASV406</t>
  </si>
  <si>
    <t>ASV407</t>
  </si>
  <si>
    <t>ASV408</t>
  </si>
  <si>
    <t>ASV409</t>
  </si>
  <si>
    <t>ASV410</t>
  </si>
  <si>
    <t>ASV411</t>
  </si>
  <si>
    <t>ASV412</t>
  </si>
  <si>
    <t>ASV413</t>
  </si>
  <si>
    <t>ASV414</t>
  </si>
  <si>
    <t>ASV415</t>
  </si>
  <si>
    <t>ASV416</t>
  </si>
  <si>
    <t>ASV417</t>
  </si>
  <si>
    <t>ASV418</t>
  </si>
  <si>
    <t>ASV419</t>
  </si>
  <si>
    <t>ASV420</t>
  </si>
  <si>
    <t>ASV421</t>
  </si>
  <si>
    <t>ASV422</t>
  </si>
  <si>
    <t>ASV423</t>
  </si>
  <si>
    <t>ASV424</t>
  </si>
  <si>
    <t>ASV425</t>
  </si>
  <si>
    <t>ASV426</t>
  </si>
  <si>
    <t>ASV427</t>
  </si>
  <si>
    <t>ASV428</t>
  </si>
  <si>
    <t>ASV429</t>
  </si>
  <si>
    <t>ASV430</t>
  </si>
  <si>
    <t>ASV431</t>
  </si>
  <si>
    <t>ASV432</t>
  </si>
  <si>
    <t>ASV433</t>
  </si>
  <si>
    <t>ASV434</t>
  </si>
  <si>
    <t>ASV435</t>
  </si>
  <si>
    <t>ASV436</t>
  </si>
  <si>
    <t>ASV437</t>
  </si>
  <si>
    <t>ASV438</t>
  </si>
  <si>
    <t>ASV439</t>
  </si>
  <si>
    <t>ASV440</t>
  </si>
  <si>
    <t>ASV441</t>
  </si>
  <si>
    <t>ASV442</t>
  </si>
  <si>
    <t>ASV443</t>
  </si>
  <si>
    <t>ASV444</t>
  </si>
  <si>
    <t>ASV445</t>
  </si>
  <si>
    <t>ASV446</t>
  </si>
  <si>
    <t>ASV447</t>
  </si>
  <si>
    <t>ASV448</t>
  </si>
  <si>
    <t>ASV449</t>
  </si>
  <si>
    <t>ASV450</t>
  </si>
  <si>
    <t>ASV451</t>
  </si>
  <si>
    <t>ASV452</t>
  </si>
  <si>
    <t>ASV453</t>
  </si>
  <si>
    <t>ASV454</t>
  </si>
  <si>
    <t>ASV455</t>
  </si>
  <si>
    <t>ASV456</t>
  </si>
  <si>
    <t>ASV457</t>
  </si>
  <si>
    <t>ASV458</t>
  </si>
  <si>
    <t>ASV459</t>
  </si>
  <si>
    <t>ASV460</t>
  </si>
  <si>
    <t>ASV461</t>
  </si>
  <si>
    <t>ASV462</t>
  </si>
  <si>
    <t>ASV463</t>
  </si>
  <si>
    <t>ASV464</t>
  </si>
  <si>
    <t>ASV465</t>
  </si>
  <si>
    <t>ASV466</t>
  </si>
  <si>
    <t>ASV467</t>
  </si>
  <si>
    <t>ASV468</t>
  </si>
  <si>
    <t>ASV469</t>
  </si>
  <si>
    <t>ASV470</t>
  </si>
  <si>
    <t>ASV471</t>
  </si>
  <si>
    <t>ASV472</t>
  </si>
  <si>
    <t>ASV473</t>
  </si>
  <si>
    <t>ASV474</t>
  </si>
  <si>
    <t>ASV475</t>
  </si>
  <si>
    <t>ASV476</t>
  </si>
  <si>
    <t>PN0499_0174</t>
  </si>
  <si>
    <t>PN0499_0175</t>
  </si>
  <si>
    <t>PN0499_0176</t>
  </si>
  <si>
    <t>PN0499_0177</t>
  </si>
  <si>
    <t>PN0499_0178</t>
  </si>
  <si>
    <t>PN0499_0179</t>
  </si>
  <si>
    <t>PN0499_0180</t>
  </si>
  <si>
    <t>PN0499_0181</t>
  </si>
  <si>
    <t>PN0499_0182</t>
  </si>
  <si>
    <t>PN0499_0183</t>
  </si>
  <si>
    <t>PN0499_0184</t>
  </si>
  <si>
    <t>PN0499_0185</t>
  </si>
  <si>
    <t>PN0499_0186</t>
  </si>
  <si>
    <t>PN0499_0187</t>
  </si>
  <si>
    <t>PN0499_0188</t>
  </si>
  <si>
    <t>PN0499_0189</t>
  </si>
  <si>
    <t>PN0499_0190</t>
  </si>
  <si>
    <t>PN0499_0193</t>
  </si>
  <si>
    <t>PN0499_0194</t>
  </si>
  <si>
    <t>PN0499_0195</t>
  </si>
  <si>
    <t>PN0499_0196</t>
  </si>
  <si>
    <t>PN0499_0197</t>
  </si>
  <si>
    <t>PN0499_0198</t>
  </si>
  <si>
    <t>PN0499_0199</t>
  </si>
  <si>
    <t>PN0499_0200</t>
  </si>
  <si>
    <t>PN0499_0201</t>
  </si>
  <si>
    <t>PN0499_0203</t>
  </si>
  <si>
    <t>PN0499_0204</t>
  </si>
  <si>
    <t>PN0499_0205</t>
  </si>
  <si>
    <t>PN0499_0206</t>
  </si>
  <si>
    <t>PN0499_0207</t>
  </si>
  <si>
    <t>PN0499_0208</t>
  </si>
  <si>
    <t>PN0499_0209</t>
  </si>
  <si>
    <t>PN0499_0210</t>
  </si>
  <si>
    <t>PN0499_0211</t>
  </si>
  <si>
    <t>PN0499_0212</t>
  </si>
  <si>
    <t>Domain</t>
  </si>
  <si>
    <t>Phylum</t>
  </si>
  <si>
    <t>Class</t>
  </si>
  <si>
    <t>Order</t>
  </si>
  <si>
    <t>Family</t>
  </si>
  <si>
    <t>Genus</t>
  </si>
  <si>
    <t>Species</t>
  </si>
  <si>
    <t>Bacteria</t>
  </si>
  <si>
    <t>Firmicutes_D</t>
  </si>
  <si>
    <t>Bacilli</t>
  </si>
  <si>
    <t>Staphylococcales</t>
  </si>
  <si>
    <t>Staphylococcaceae</t>
  </si>
  <si>
    <t>Staphylococcus</t>
  </si>
  <si>
    <t>Staphylococcus aureus_317625</t>
  </si>
  <si>
    <t>Proteobacteria</t>
  </si>
  <si>
    <t>Gammaproteobacteria</t>
  </si>
  <si>
    <t>Enterobacterales_A_737866</t>
  </si>
  <si>
    <t>Enterobacteriaceae_A</t>
  </si>
  <si>
    <t>Salmonella_692099</t>
  </si>
  <si>
    <t>unknown</t>
  </si>
  <si>
    <t>Lactobacillales</t>
  </si>
  <si>
    <t>Enterococcaceae</t>
  </si>
  <si>
    <t>Enterococcus_H_360604</t>
  </si>
  <si>
    <t>Enterococcus_H_360604 faecalis</t>
  </si>
  <si>
    <t>Listeriaceae</t>
  </si>
  <si>
    <t>Listeria_A</t>
  </si>
  <si>
    <t>Bacillales_B_306089</t>
  </si>
  <si>
    <t>Bacillaceae_H_294103</t>
  </si>
  <si>
    <t>Bacillus_P_294101</t>
  </si>
  <si>
    <t>Verrucomicrobiota</t>
  </si>
  <si>
    <t>Kiritimatiellae_777934</t>
  </si>
  <si>
    <t>RFP12</t>
  </si>
  <si>
    <t>UBA3636</t>
  </si>
  <si>
    <t>UBA3636 sp902761575</t>
  </si>
  <si>
    <t>Bacteroidota</t>
  </si>
  <si>
    <t>Bacteroidia</t>
  </si>
  <si>
    <t>Bacteroidales</t>
  </si>
  <si>
    <t>Bacteroidaceae</t>
  </si>
  <si>
    <t>Prevotella</t>
  </si>
  <si>
    <t>Prevotella sp002251365</t>
  </si>
  <si>
    <t>Escherichia_710834</t>
  </si>
  <si>
    <t>Firmicutes_A</t>
  </si>
  <si>
    <t>Clostridia_258483</t>
  </si>
  <si>
    <t>Christensenellales</t>
  </si>
  <si>
    <t>CAG-74</t>
  </si>
  <si>
    <t>SFMI01</t>
  </si>
  <si>
    <t>Pseudomonadales_650611</t>
  </si>
  <si>
    <t>Pseudomonadaceae</t>
  </si>
  <si>
    <t>Pseudomonas_E_650326</t>
  </si>
  <si>
    <t>Pseudomonas_E_650326 aeruginosa_A</t>
  </si>
  <si>
    <t>Lactobacillaceae</t>
  </si>
  <si>
    <t>Limosilactobacillus</t>
  </si>
  <si>
    <t>Limosilactobacillus fermentum</t>
  </si>
  <si>
    <t>Lachnospirales</t>
  </si>
  <si>
    <t>Lachnospiraceae</t>
  </si>
  <si>
    <t>unknown_f__Lachnospiraceae</t>
  </si>
  <si>
    <t>Kiritimatiellae_777785</t>
  </si>
  <si>
    <t>LD1-PB3</t>
  </si>
  <si>
    <t>Lenti-01</t>
  </si>
  <si>
    <t>Prevotella sp902776665</t>
  </si>
  <si>
    <t>UBA4334</t>
  </si>
  <si>
    <t>UBA4334 sp900316505</t>
  </si>
  <si>
    <t>P3</t>
  </si>
  <si>
    <t>UBA1711</t>
  </si>
  <si>
    <t>UBA1711 sp902775135</t>
  </si>
  <si>
    <t>Prevotella ruminicola</t>
  </si>
  <si>
    <t>UBA1067</t>
  </si>
  <si>
    <t>Planctomycetota</t>
  </si>
  <si>
    <t>Planctomycetia</t>
  </si>
  <si>
    <t>Pirellulales</t>
  </si>
  <si>
    <t>Thermoguttaceae</t>
  </si>
  <si>
    <t>DSXL01</t>
  </si>
  <si>
    <t>DSXL01 sp011367845</t>
  </si>
  <si>
    <t>UBA932</t>
  </si>
  <si>
    <t>Egerieousia</t>
  </si>
  <si>
    <t>Egerieousia sp900316795</t>
  </si>
  <si>
    <t>F082</t>
  </si>
  <si>
    <t>Limimorpha</t>
  </si>
  <si>
    <t>Limimorpha sp900318085</t>
  </si>
  <si>
    <t>Actinobacteriota</t>
  </si>
  <si>
    <t>Coriobacteriia</t>
  </si>
  <si>
    <t>Coriobacteriales</t>
  </si>
  <si>
    <t>Atopobiaceae</t>
  </si>
  <si>
    <t>unknown_f__Atopobiaceae</t>
  </si>
  <si>
    <t>Prevotella brevis</t>
  </si>
  <si>
    <t>Burkholderiales_597441</t>
  </si>
  <si>
    <t>Neisseriaceae_563222</t>
  </si>
  <si>
    <t>Alysiella</t>
  </si>
  <si>
    <t>Cryptobacteroides</t>
  </si>
  <si>
    <t>Cryptobacteroides sp902789245</t>
  </si>
  <si>
    <t>DUPH01</t>
  </si>
  <si>
    <t>DUPH01 sp002071025</t>
  </si>
  <si>
    <t>Parafannyhessea</t>
  </si>
  <si>
    <t>Parafannyhessea umbonata_A</t>
  </si>
  <si>
    <t>Cryptobacteroides sp900321715</t>
  </si>
  <si>
    <t>Oribacterium</t>
  </si>
  <si>
    <t>Firmicutes_C</t>
  </si>
  <si>
    <t>Negativicutes</t>
  </si>
  <si>
    <t>Acidaminococcales</t>
  </si>
  <si>
    <t>Acidaminococcaceae</t>
  </si>
  <si>
    <t>Succiniclasticum</t>
  </si>
  <si>
    <t>Succiniclasticum ruminis</t>
  </si>
  <si>
    <t>WCHB1-69</t>
  </si>
  <si>
    <t>F23-D06</t>
  </si>
  <si>
    <t>F23-D06 sp900319925</t>
  </si>
  <si>
    <t>Marinilabiliaceae</t>
  </si>
  <si>
    <t>JC017</t>
  </si>
  <si>
    <t>JC017 sp004296775</t>
  </si>
  <si>
    <t>Oscillospirales</t>
  </si>
  <si>
    <t>Oscillospiraceae_88309</t>
  </si>
  <si>
    <t>Limivicinus</t>
  </si>
  <si>
    <t>Limivicinus sp002320035</t>
  </si>
  <si>
    <t>Cryptobacteroides sp902792815</t>
  </si>
  <si>
    <t>Ruminococcaceae</t>
  </si>
  <si>
    <t>Ruminococcus_D</t>
  </si>
  <si>
    <t>Ruminococcus_D sp000621805</t>
  </si>
  <si>
    <t>Paraprevotella</t>
  </si>
  <si>
    <t>RUG11690</t>
  </si>
  <si>
    <t>RUG11690 sp902771655</t>
  </si>
  <si>
    <t>Peptostreptococcales</t>
  </si>
  <si>
    <t>Anaerovoracaceae</t>
  </si>
  <si>
    <t>Mogibacterium</t>
  </si>
  <si>
    <t>Prevotella sp900315745</t>
  </si>
  <si>
    <t>UBA1179</t>
  </si>
  <si>
    <t>Bact-11</t>
  </si>
  <si>
    <t>RF39</t>
  </si>
  <si>
    <t>UBA660</t>
  </si>
  <si>
    <t>UBA6985</t>
  </si>
  <si>
    <t>UBA6985 sp900314465</t>
  </si>
  <si>
    <t>Bact-11 sp902778855</t>
  </si>
  <si>
    <t>Saccharofermentanales</t>
  </si>
  <si>
    <t>Saccharofermentanaceae</t>
  </si>
  <si>
    <t>Saccharofermentans</t>
  </si>
  <si>
    <t>Saccharofermentans sp000621765</t>
  </si>
  <si>
    <t>Patescibacteria</t>
  </si>
  <si>
    <t>Saccharimonadia</t>
  </si>
  <si>
    <t>Saccharimonadales</t>
  </si>
  <si>
    <t>Nanosyncoccaceae</t>
  </si>
  <si>
    <t>Nanosyncoccus</t>
  </si>
  <si>
    <t>Nanosyncoccus sp003979185</t>
  </si>
  <si>
    <t>UBA1367</t>
  </si>
  <si>
    <t>UBA1367 sp902779675</t>
  </si>
  <si>
    <t>G11</t>
  </si>
  <si>
    <t>G11 sp900103495</t>
  </si>
  <si>
    <t>UBA2834</t>
  </si>
  <si>
    <t>UBA2834 sp004561445</t>
  </si>
  <si>
    <t>CAG-605</t>
  </si>
  <si>
    <t>UBA3789</t>
  </si>
  <si>
    <t>Copromorpha</t>
  </si>
  <si>
    <t>Copromorpha sp900066305</t>
  </si>
  <si>
    <t>Succinivibrionaceae</t>
  </si>
  <si>
    <t>Succinimonas</t>
  </si>
  <si>
    <t>Succinimonas amylolytica</t>
  </si>
  <si>
    <t>RZYC01</t>
  </si>
  <si>
    <t>RZZM01</t>
  </si>
  <si>
    <t>RZZM01 sp009929845</t>
  </si>
  <si>
    <t>Muribaculaceae</t>
  </si>
  <si>
    <t>Sodaliphilus</t>
  </si>
  <si>
    <t>Sodaliphilus sp900318255</t>
  </si>
  <si>
    <t>Pseudomonadales_660879</t>
  </si>
  <si>
    <t>Moraxellaceae</t>
  </si>
  <si>
    <t>Moraxella_C_651924</t>
  </si>
  <si>
    <t>Moraxella_C_651924 oblonga</t>
  </si>
  <si>
    <t>Lentisphaeria</t>
  </si>
  <si>
    <t>Victivallales</t>
  </si>
  <si>
    <t>UBA1829</t>
  </si>
  <si>
    <t>UBA1732</t>
  </si>
  <si>
    <t>UBA1732 sp902762495</t>
  </si>
  <si>
    <t>Butyrivibrio_A_168226</t>
  </si>
  <si>
    <t>Mycoplasmatales</t>
  </si>
  <si>
    <t>Mycoplasmoidaceae</t>
  </si>
  <si>
    <t>RUG11194</t>
  </si>
  <si>
    <t>RUG11194 sp902789825</t>
  </si>
  <si>
    <t>Fibrobacterota</t>
  </si>
  <si>
    <t>Fibrobacteria</t>
  </si>
  <si>
    <t>Fibrobacterales</t>
  </si>
  <si>
    <t>Fibrobacteraceae</t>
  </si>
  <si>
    <t>Fibrobacter</t>
  </si>
  <si>
    <t>Fibrobacter succinogenes_779624</t>
  </si>
  <si>
    <t>Saccharofermentans sp900176545</t>
  </si>
  <si>
    <t>Acutalibacteraceae</t>
  </si>
  <si>
    <t>Ruminococcus_E</t>
  </si>
  <si>
    <t>Ruminococcus_E sp900100595</t>
  </si>
  <si>
    <t>CAG-1000</t>
  </si>
  <si>
    <t>CAG-1000 sp902764145</t>
  </si>
  <si>
    <t>Cryptobacteroides sp900544195</t>
  </si>
  <si>
    <t>Firmicutes_B_370539</t>
  </si>
  <si>
    <t>Dehalobacteriia</t>
  </si>
  <si>
    <t>Dehalobacteriales</t>
  </si>
  <si>
    <t>Dehalobacteriaceae</t>
  </si>
  <si>
    <t>unknown_f__Dehalobacteriaceae</t>
  </si>
  <si>
    <t>Chitinophagales</t>
  </si>
  <si>
    <t>Saprospiraceae</t>
  </si>
  <si>
    <t>OLB9</t>
  </si>
  <si>
    <t>OLB9 sp001567255</t>
  </si>
  <si>
    <t>CAG-873</t>
  </si>
  <si>
    <t>CAG-873 sp004553485</t>
  </si>
  <si>
    <t>unknown_d__Bacteria</t>
  </si>
  <si>
    <t>SZUA-567</t>
  </si>
  <si>
    <t>SZUA-421</t>
  </si>
  <si>
    <t>Paraprevotella clara</t>
  </si>
  <si>
    <t>Archaea</t>
  </si>
  <si>
    <t>Methanobacteriota_A_1229</t>
  </si>
  <si>
    <t>Methanobacteria</t>
  </si>
  <si>
    <t>Methanobacteriales</t>
  </si>
  <si>
    <t>Methanobacteriaceae</t>
  </si>
  <si>
    <t>Methanobrevibacter_D_1148</t>
  </si>
  <si>
    <t>Methanobrevibacter_D_1148 olleyae</t>
  </si>
  <si>
    <t>Faecousia</t>
  </si>
  <si>
    <t>Faecousia sp000434635</t>
  </si>
  <si>
    <t>Eremiobacterota</t>
  </si>
  <si>
    <t>Xenobia</t>
  </si>
  <si>
    <t>unknown_c__Xenobia</t>
  </si>
  <si>
    <t>unknown_f__Acutalibacteraceae</t>
  </si>
  <si>
    <t>Fibrobacter sp900143055</t>
  </si>
  <si>
    <t>unknown_f__UBA660</t>
  </si>
  <si>
    <t>Alphaproteobacteria</t>
  </si>
  <si>
    <t>UBA3830</t>
  </si>
  <si>
    <t>UBA3830 sp902790255</t>
  </si>
  <si>
    <t>unknown_f__Anaerovoracaceae</t>
  </si>
  <si>
    <t>Limimorpha sp001543395</t>
  </si>
  <si>
    <t>RFN20</t>
  </si>
  <si>
    <t>CAG-826</t>
  </si>
  <si>
    <t>UBA4951</t>
  </si>
  <si>
    <t>UBA4951 sp902802355</t>
  </si>
  <si>
    <t>Erysipelotrichales</t>
  </si>
  <si>
    <t>Erysipelotrichaceae</t>
  </si>
  <si>
    <t>RUG521</t>
  </si>
  <si>
    <t>RUG521 sp900319675</t>
  </si>
  <si>
    <t>unknown_o__Bacteroidales</t>
  </si>
  <si>
    <t>Porcincola</t>
  </si>
  <si>
    <t>Porcincola intestinalis</t>
  </si>
  <si>
    <t>UBA1067 sp900320855</t>
  </si>
  <si>
    <t>unknown_f__Oscillospiraceae_88309</t>
  </si>
  <si>
    <t>UBA1407</t>
  </si>
  <si>
    <t>UBA1407 sp902776645</t>
  </si>
  <si>
    <t>Chloroflexota</t>
  </si>
  <si>
    <t>Anaerolineae</t>
  </si>
  <si>
    <t>Anaerolineales</t>
  </si>
  <si>
    <t>Anaerolineaceae_409200</t>
  </si>
  <si>
    <t>Flexilinea</t>
  </si>
  <si>
    <t>Flexilinea sp902786265</t>
  </si>
  <si>
    <t>unknown_f__Neisseriaceae_563222</t>
  </si>
  <si>
    <t>Desulfobacterota_I</t>
  </si>
  <si>
    <t>Desulfovibrionia</t>
  </si>
  <si>
    <t>Desulfovibrionales</t>
  </si>
  <si>
    <t>Desulfovibrionaceae</t>
  </si>
  <si>
    <t>Desulfovibrio_R_446353</t>
  </si>
  <si>
    <t>Desulfovibrio_R_446353 faecigallinarum</t>
  </si>
  <si>
    <t>Acholeplasmatales</t>
  </si>
  <si>
    <t>Anaeroplasmataceae</t>
  </si>
  <si>
    <t>unknown_f__Anaeroplasmataceae</t>
  </si>
  <si>
    <t>Anaeroplasma</t>
  </si>
  <si>
    <t>Streptococcaceae</t>
  </si>
  <si>
    <t>Streptococcus</t>
  </si>
  <si>
    <t>Alysiella filiformis</t>
  </si>
  <si>
    <t>TANB77</t>
  </si>
  <si>
    <t>CAG-508</t>
  </si>
  <si>
    <t>UMGS1994</t>
  </si>
  <si>
    <t>UMGS1994 sp900553945</t>
  </si>
  <si>
    <t>Cryptobacteroides sp900319185</t>
  </si>
  <si>
    <t>UBA1205</t>
  </si>
  <si>
    <t>UBA1205 sp002309475</t>
  </si>
  <si>
    <t>Paludibacteraceae</t>
  </si>
  <si>
    <t>RF16</t>
  </si>
  <si>
    <t>RF16 sp002477945</t>
  </si>
  <si>
    <t>Selenomonadales</t>
  </si>
  <si>
    <t>Selenomonadaceae_42771</t>
  </si>
  <si>
    <t>unknown_f__Selenomonadaceae_42771</t>
  </si>
  <si>
    <t>Marinifilaceae</t>
  </si>
  <si>
    <t>unknown_f__Marinifilaceae</t>
  </si>
  <si>
    <t>CAG-272</t>
  </si>
  <si>
    <t>Avispirillum</t>
  </si>
  <si>
    <t>Eubacteriales_258471</t>
  </si>
  <si>
    <t>Anaerofustaceae</t>
  </si>
  <si>
    <t>unknown_f__Anaerofustaceae</t>
  </si>
  <si>
    <t>unknown_f__Bacteroidaceae</t>
  </si>
  <si>
    <t>UBA3789 sp902780585</t>
  </si>
  <si>
    <t>Methanobacterium_D_900</t>
  </si>
  <si>
    <t>Methanobacterium flexile</t>
  </si>
  <si>
    <t>Eggerthellaceae</t>
  </si>
  <si>
    <t>unknown_f__Eggerthellaceae</t>
  </si>
  <si>
    <t>Coprobacillaceae</t>
  </si>
  <si>
    <t>unknown_f__Coprobacillaceae</t>
  </si>
  <si>
    <t>unknown_c__Gammaproteobacteria</t>
  </si>
  <si>
    <t>RUG11792</t>
  </si>
  <si>
    <t>RUG11420</t>
  </si>
  <si>
    <t>RUG11420 sp902798535</t>
  </si>
  <si>
    <t>RUG14515</t>
  </si>
  <si>
    <t>RUG14515 sp902798595</t>
  </si>
  <si>
    <t>Burkholderiales_595427</t>
  </si>
  <si>
    <t>Burkholderiaceae_A_595427</t>
  </si>
  <si>
    <t>Duodenibacillus</t>
  </si>
  <si>
    <t>Duodenibacillus intestinigallinarum</t>
  </si>
  <si>
    <t>Faecimonas</t>
  </si>
  <si>
    <t>RUG13038</t>
  </si>
  <si>
    <t>RUG13038 sp902785135</t>
  </si>
  <si>
    <t>RUG12438</t>
  </si>
  <si>
    <t>RUG12438 sp902801685</t>
  </si>
  <si>
    <t>unknown_f__CAG-74</t>
  </si>
  <si>
    <t>Butyrivibrio_A_168226 sp000421405</t>
  </si>
  <si>
    <t>RUG13615</t>
  </si>
  <si>
    <t>RUG13615 sp902790905</t>
  </si>
  <si>
    <t>Prevotella sp902801425</t>
  </si>
  <si>
    <t>Eubacterium_T</t>
  </si>
  <si>
    <t>unknown_f__Muribaculaceae</t>
  </si>
  <si>
    <t>Pasteurellaceae</t>
  </si>
  <si>
    <t>Mannheimia</t>
  </si>
  <si>
    <t>Eubacterium_Q</t>
  </si>
  <si>
    <t>Eubacterium_Q sp000687975</t>
  </si>
  <si>
    <t>Bulleidia</t>
  </si>
  <si>
    <t>unknown_c__Bacteroidia</t>
  </si>
  <si>
    <t>unknown_f__Methanobacteriaceae</t>
  </si>
  <si>
    <t>Cyanobacteria</t>
  </si>
  <si>
    <t>Vampirovibrionia</t>
  </si>
  <si>
    <t>Gastranaerophilales</t>
  </si>
  <si>
    <t>Gastranaerophilaceae</t>
  </si>
  <si>
    <t>unknown_f__Gastranaerophilaceae</t>
  </si>
  <si>
    <t>Pseudobutyrivibrio</t>
  </si>
  <si>
    <t>Pseudobutyrivibrio xylanivorans</t>
  </si>
  <si>
    <t>Catonella</t>
  </si>
  <si>
    <t>Catonella morbi</t>
  </si>
  <si>
    <t>UBA1711 sp902762805</t>
  </si>
  <si>
    <t>RUG705</t>
  </si>
  <si>
    <t>unknown_f__CAG-508</t>
  </si>
  <si>
    <t>CAG-138</t>
  </si>
  <si>
    <t>PeH17</t>
  </si>
  <si>
    <t>PeH17 sp000435055</t>
  </si>
  <si>
    <t>CAG-710</t>
  </si>
  <si>
    <t>CAG-710 sp000432595</t>
  </si>
  <si>
    <t>UBA2813</t>
  </si>
  <si>
    <t>UBA3206</t>
  </si>
  <si>
    <t>UBA3206 sp002363705</t>
  </si>
  <si>
    <t>UMGS1449</t>
  </si>
  <si>
    <t>UMGS1449 sp902797995</t>
  </si>
  <si>
    <t>CAG-417</t>
  </si>
  <si>
    <t>CAG-417 sp902791625</t>
  </si>
  <si>
    <t>PeH17 sp900542285</t>
  </si>
  <si>
    <t>UBA3207</t>
  </si>
  <si>
    <t>UBA3207 sp900314585</t>
  </si>
  <si>
    <t>Ruminococcus_C_59129</t>
  </si>
  <si>
    <t>Ruminococcus_C_59129 flavefaciens_B</t>
  </si>
  <si>
    <t>Ruminococcus_C_59129 flavefaciens_F</t>
  </si>
  <si>
    <t>UBA1711 sp900317125</t>
  </si>
  <si>
    <t>Onthenecus</t>
  </si>
  <si>
    <t>Porphyromonadaceae</t>
  </si>
  <si>
    <t>Porphyromonas_A_859423</t>
  </si>
  <si>
    <t>Eubacterium_R</t>
  </si>
  <si>
    <t>Eubacterium_R faecavium</t>
  </si>
  <si>
    <t>Verrucomicrobiae</t>
  </si>
  <si>
    <t>Pedosphaerales</t>
  </si>
  <si>
    <t>UBA1412</t>
  </si>
  <si>
    <t>UBA1412 sp002308515</t>
  </si>
  <si>
    <t>Bulleidia sp000701725</t>
  </si>
  <si>
    <t>Prevotella sp900313615</t>
  </si>
  <si>
    <t>Spirochaetota</t>
  </si>
  <si>
    <t>Spirochaetia</t>
  </si>
  <si>
    <t>Treponematales</t>
  </si>
  <si>
    <t>Treponemataceae</t>
  </si>
  <si>
    <t>Treponema_D</t>
  </si>
  <si>
    <t>unknown_f__UBA1067</t>
  </si>
  <si>
    <t>Ruminococcus_D sp000686125</t>
  </si>
  <si>
    <t>Prevotella bryantii</t>
  </si>
  <si>
    <t>Hornefia</t>
  </si>
  <si>
    <t>Treponema_D bryantii</t>
  </si>
  <si>
    <t>Ruminococcus_D sp900119155</t>
  </si>
  <si>
    <t>CAG-302</t>
  </si>
  <si>
    <t>CAG-302 sp002375205</t>
  </si>
  <si>
    <t>unknown_f__Erysipelotrichaceae</t>
  </si>
  <si>
    <t>Methanobrevibacter_A</t>
  </si>
  <si>
    <t>HUN007</t>
  </si>
  <si>
    <t>HUN007 sp000712055</t>
  </si>
  <si>
    <t>unknown_c__Alphaproteobacteria</t>
  </si>
  <si>
    <t>ML615J-28</t>
  </si>
  <si>
    <t>CAG-698</t>
  </si>
  <si>
    <t>UBA2253</t>
  </si>
  <si>
    <t>unknown_f__Ruminococcaceae</t>
  </si>
  <si>
    <t>CAG-914</t>
  </si>
  <si>
    <t>CAG-914 sp000437895</t>
  </si>
  <si>
    <t>Treponema_D sp900316905</t>
  </si>
  <si>
    <t>unknown_f__P3</t>
  </si>
  <si>
    <t>CAG-177</t>
  </si>
  <si>
    <t>Cryptobacteroides sp902762655</t>
  </si>
  <si>
    <t>Armatimonadota</t>
  </si>
  <si>
    <t>UBA5829</t>
  </si>
  <si>
    <t>DSUL01</t>
  </si>
  <si>
    <t>RF32</t>
  </si>
  <si>
    <t>CAG-239</t>
  </si>
  <si>
    <t>RUG410</t>
  </si>
  <si>
    <t>RUG410 sp902793695</t>
  </si>
  <si>
    <t>Fimenecus</t>
  </si>
  <si>
    <t>Fimenecus sp900315985</t>
  </si>
  <si>
    <t>RUG12783</t>
  </si>
  <si>
    <t>RUG12783 sp902801795</t>
  </si>
  <si>
    <t>Anaerofilum_73741</t>
  </si>
  <si>
    <t>UBA4292</t>
  </si>
  <si>
    <t>UBA4292 sp902790095</t>
  </si>
  <si>
    <t>Prevotella sp004792655</t>
  </si>
  <si>
    <t>Bilifractor</t>
  </si>
  <si>
    <t>Riflebacteria</t>
  </si>
  <si>
    <t>Ozemobacteria</t>
  </si>
  <si>
    <t>Ozemobacterales</t>
  </si>
  <si>
    <t>Ozemobacteraceae</t>
  </si>
  <si>
    <t>Rifleibacterium</t>
  </si>
  <si>
    <t>Anaeroplasma abactoclasticum</t>
  </si>
  <si>
    <t>Acetivibrionales</t>
  </si>
  <si>
    <t>DSM-8532</t>
  </si>
  <si>
    <t>unknown_f__DSM-8532</t>
  </si>
  <si>
    <t>CAG-302 sp000431795</t>
  </si>
  <si>
    <t>Flavobacteriales_877923</t>
  </si>
  <si>
    <t>Flavobacteriaceae</t>
  </si>
  <si>
    <t>Capnocytophaga_820690</t>
  </si>
  <si>
    <t>unknown_c__Kiritimatiellae_777934</t>
  </si>
  <si>
    <t>Weeksellaceae</t>
  </si>
  <si>
    <t>unknown_f__Weeksellaceae</t>
  </si>
  <si>
    <t>C-53</t>
  </si>
  <si>
    <t>C-53 sp003612525</t>
  </si>
  <si>
    <t>CAG-273</t>
  </si>
  <si>
    <t>UBA1394</t>
  </si>
  <si>
    <t>UBA1394 sp900066845</t>
  </si>
  <si>
    <t>Anaerobutyricum</t>
  </si>
  <si>
    <t>Malacoplasma_A_271179</t>
  </si>
  <si>
    <t>Malacoplasma_A_271179 sp902800015</t>
  </si>
  <si>
    <t>RF16 sp002373505</t>
  </si>
  <si>
    <t>Acetitomaculum</t>
  </si>
  <si>
    <t>Acetitomaculum ruminis</t>
  </si>
  <si>
    <t>Actinomycetia</t>
  </si>
  <si>
    <t>Actinomycetales</t>
  </si>
  <si>
    <t>Micrococcaceae</t>
  </si>
  <si>
    <t>Rothia</t>
  </si>
  <si>
    <t>Rothia nasimurium_A_384231</t>
  </si>
  <si>
    <t>Xenobiales</t>
  </si>
  <si>
    <t>Xenobiaceae</t>
  </si>
  <si>
    <t>Xenobium</t>
  </si>
  <si>
    <t>Xenobium sp012799975</t>
  </si>
  <si>
    <t>JAEDAM01</t>
  </si>
  <si>
    <t>BD1-5</t>
  </si>
  <si>
    <t>UBA6164</t>
  </si>
  <si>
    <t>JAACSU01</t>
  </si>
  <si>
    <t>JAACSU01 sp010119145</t>
  </si>
  <si>
    <t>Eubacterium_R sp002371215</t>
  </si>
  <si>
    <t>unknown_f__Pasteurellaceae</t>
  </si>
  <si>
    <t>CAG-269</t>
  </si>
  <si>
    <t>CAG-269 sp000431335</t>
  </si>
  <si>
    <t>Coprosoma</t>
  </si>
  <si>
    <t>Coprosoma sp000432855</t>
  </si>
  <si>
    <t>Bibersteinia</t>
  </si>
  <si>
    <t>Bibersteinia trehalosi</t>
  </si>
  <si>
    <t>Butyrivibrio_A_168226 proteoclasticus_A_168153</t>
  </si>
  <si>
    <t>RUG13038 sp902801825</t>
  </si>
  <si>
    <t>unknown_o__Acholeplasmatales</t>
  </si>
  <si>
    <t>CAG-267</t>
  </si>
  <si>
    <t>CAG-267 sp001917135</t>
  </si>
  <si>
    <t>CAG-1000 sp902778125</t>
  </si>
  <si>
    <t>Ruminococcus_C_59129 flavefaciens_A</t>
  </si>
  <si>
    <t>UBA2450</t>
  </si>
  <si>
    <t>Desulfobacterota_G_459546</t>
  </si>
  <si>
    <t>Desulfuromonadia</t>
  </si>
  <si>
    <t>Desulfuromonadales</t>
  </si>
  <si>
    <t>unknown_o__Desulfuromonadales</t>
  </si>
  <si>
    <t>Sharpea</t>
  </si>
  <si>
    <t>Sharpea azabuensis</t>
  </si>
  <si>
    <t>Ruminococcus_E bromii_A</t>
  </si>
  <si>
    <t>UBA1067 sp004551905</t>
  </si>
  <si>
    <t>UBA2813 sp900319365</t>
  </si>
  <si>
    <t>RUG472</t>
  </si>
  <si>
    <t>RUG472 sp902765005</t>
  </si>
  <si>
    <t>Campylobacterota</t>
  </si>
  <si>
    <t>Campylobacteria</t>
  </si>
  <si>
    <t>Campylobacterales</t>
  </si>
  <si>
    <t>Campylobacteraceae</t>
  </si>
  <si>
    <t>Campylobacter_B</t>
  </si>
  <si>
    <t>MARSEILLE-P3954</t>
  </si>
  <si>
    <t>NK4A144</t>
  </si>
  <si>
    <t>Acinetobacter</t>
  </si>
  <si>
    <t>Eubacterium_G</t>
  </si>
  <si>
    <t>Eubacterium_G sp902774125</t>
  </si>
  <si>
    <t>Anaerobutyricum faecale</t>
  </si>
  <si>
    <t>Prevotella sp900315095</t>
  </si>
  <si>
    <t>Sphingomonadales</t>
  </si>
  <si>
    <t>Kordiimonadaceae_482971</t>
  </si>
  <si>
    <t>Kordiimonas_482971</t>
  </si>
  <si>
    <t>Kordiimonas sp002401685</t>
  </si>
  <si>
    <t>Treponema_D ruminis</t>
  </si>
  <si>
    <t>RUG11894</t>
  </si>
  <si>
    <t>RUG11894 sp902773665</t>
  </si>
  <si>
    <t>Treponema_D sp003455655</t>
  </si>
  <si>
    <t>Nanogingivalaceae</t>
  </si>
  <si>
    <t>Nanogingivalis</t>
  </si>
  <si>
    <t>Nanogingivalis gingivitcus</t>
  </si>
  <si>
    <t>Methanobrevibacter_A thaueri</t>
  </si>
  <si>
    <t>UBA5026</t>
  </si>
  <si>
    <t>UBA5026 sp900546745</t>
  </si>
  <si>
    <t>Pseudobutyrivibrio ruminis_A</t>
  </si>
  <si>
    <t>UBA644</t>
  </si>
  <si>
    <t>UBA644 sp002299265</t>
  </si>
  <si>
    <t>Alloprevotella</t>
  </si>
  <si>
    <t>Ruminiclostridium_E</t>
  </si>
  <si>
    <t>Ruminiclostridium_E siraeum</t>
  </si>
  <si>
    <t>CAG-314</t>
  </si>
  <si>
    <t>CAG-314 sp900551395</t>
  </si>
  <si>
    <t>Treponema_D succinifaciens</t>
  </si>
  <si>
    <t>Stomatobaculum</t>
  </si>
  <si>
    <t>Stomatobaculum longum</t>
  </si>
  <si>
    <t>Limenecus</t>
  </si>
  <si>
    <t>Shuttleworthia</t>
  </si>
  <si>
    <t>Porphyromonas_A_859423 loveana</t>
  </si>
  <si>
    <t>UBA6857</t>
  </si>
  <si>
    <t>UBA6857 sp902792985</t>
  </si>
  <si>
    <t>Christensenellaceae</t>
  </si>
  <si>
    <t>unknown_f__Christensenellaceae</t>
  </si>
  <si>
    <t>Bruticola</t>
  </si>
  <si>
    <t>Ruminococcus_D sp900104495</t>
  </si>
  <si>
    <t>XBD2001</t>
  </si>
  <si>
    <t>XBD2001 sp900116395</t>
  </si>
  <si>
    <t>Cryptobacteroides sp900319855</t>
  </si>
  <si>
    <t>Scybalousia</t>
  </si>
  <si>
    <t>Scybalousia sp900543675</t>
  </si>
  <si>
    <t>Victivallaceae</t>
  </si>
  <si>
    <t>Victivallis</t>
  </si>
  <si>
    <t>Onthocola_B</t>
  </si>
  <si>
    <t>Onthocola_B sp000437355</t>
  </si>
  <si>
    <t>CAG-533</t>
  </si>
  <si>
    <t>Eubacterium_Q sp000703065</t>
  </si>
  <si>
    <t>RUG13077</t>
  </si>
  <si>
    <t>Kineothrix</t>
  </si>
  <si>
    <t>Kineothrix sp000403275</t>
  </si>
  <si>
    <t>Sphaerochaetales</t>
  </si>
  <si>
    <t>Sphaerochaetaceae</t>
  </si>
  <si>
    <t>UBA9732</t>
  </si>
  <si>
    <t>UBA9732 sp902781545</t>
  </si>
  <si>
    <t>Eubacterium_F</t>
  </si>
  <si>
    <t>Eubacterium_F sp000687695</t>
  </si>
  <si>
    <t>Treponema_D saccharophilum</t>
  </si>
  <si>
    <t>Limenecus avicola</t>
  </si>
  <si>
    <t>Methanobrevibacter_A millerae_A</t>
  </si>
  <si>
    <t>Paraprevotella sp003477995</t>
  </si>
  <si>
    <t>RF16 sp002452095</t>
  </si>
  <si>
    <t>UBA2023</t>
  </si>
  <si>
    <t>GN02-873</t>
  </si>
  <si>
    <t>GN02-873 sp003260345</t>
  </si>
  <si>
    <t>Neisseria_563205</t>
  </si>
  <si>
    <t>Prevotella buccae</t>
  </si>
  <si>
    <t>CAG-274</t>
  </si>
  <si>
    <t>WRMH01</t>
  </si>
  <si>
    <t>Streptococcus caprae</t>
  </si>
  <si>
    <t>UBA1248</t>
  </si>
  <si>
    <t>UBA1248 sp902784545</t>
  </si>
  <si>
    <t>CAG-313</t>
  </si>
  <si>
    <t>unknown_o__Lachnospirales</t>
  </si>
  <si>
    <t>CAG-382</t>
  </si>
  <si>
    <t>SFLA01</t>
  </si>
  <si>
    <t>SFLA01 sp004553575</t>
  </si>
  <si>
    <t>Ruminococcus_C_58660</t>
  </si>
  <si>
    <t>Enteromonas</t>
  </si>
  <si>
    <t>Enteromonas sp002472275</t>
  </si>
  <si>
    <t>Caproiciproducens</t>
  </si>
  <si>
    <t>ML635J-15</t>
  </si>
  <si>
    <t>Bact-19</t>
  </si>
  <si>
    <t>Onthomonas</t>
  </si>
  <si>
    <t>Zag111</t>
  </si>
  <si>
    <t>Mannheimia ruminalis</t>
  </si>
  <si>
    <t>UBA1195</t>
  </si>
  <si>
    <t>UBA1195 sp902774175</t>
  </si>
  <si>
    <t>Treponema_D sp000619925</t>
  </si>
  <si>
    <t>Porphyromonas_A_859424</t>
  </si>
  <si>
    <t>Porphyromonas_A_859424 endodontalis</t>
  </si>
  <si>
    <t>Alloprevotella sp003265305</t>
  </si>
  <si>
    <t>XBB2008</t>
  </si>
  <si>
    <t>XBB2008 sp900102235</t>
  </si>
  <si>
    <t>Fusobacteriota</t>
  </si>
  <si>
    <t>Fusobacteriia</t>
  </si>
  <si>
    <t>Fusobacteriales_993521</t>
  </si>
  <si>
    <t>Fusobacteriaceae_993521</t>
  </si>
  <si>
    <t>Fusobacterium_C</t>
  </si>
  <si>
    <t>Fusobacterium_C necrophorum</t>
  </si>
  <si>
    <t>Fibrobacter succinogenes_779654</t>
  </si>
  <si>
    <t>Scatocola</t>
  </si>
  <si>
    <t>Scatocola sp902778645</t>
  </si>
  <si>
    <t>RUG762</t>
  </si>
  <si>
    <t>RUG762 sp900316495</t>
  </si>
  <si>
    <t>unknown_c__Spirochaetia</t>
  </si>
  <si>
    <t>Eubacterium_S</t>
  </si>
  <si>
    <t>Eubacterium_S uniforme</t>
  </si>
  <si>
    <t>Kingella_B_563181</t>
  </si>
  <si>
    <t>Butyrivibrio_A_168226 sp000621605</t>
  </si>
  <si>
    <t>UBA4285</t>
  </si>
  <si>
    <t>UBA4285 sp902775895</t>
  </si>
  <si>
    <t>Sporobacter</t>
  </si>
  <si>
    <t>Fusobacteriales_993777</t>
  </si>
  <si>
    <t>Leptotrichiaceae</t>
  </si>
  <si>
    <t>Caviibacter</t>
  </si>
  <si>
    <t>Caviibacter abscessus</t>
  </si>
  <si>
    <t>GWE2-31-10</t>
  </si>
  <si>
    <t>GWC1-27-15</t>
  </si>
  <si>
    <t>Soleaferrea</t>
  </si>
  <si>
    <t>Soleaferrea massiliensis</t>
  </si>
  <si>
    <t>UBA6448</t>
  </si>
  <si>
    <t>UBA6448 sp012799635</t>
  </si>
  <si>
    <t>Zag111 sp001899395</t>
  </si>
  <si>
    <t>CAG-273 sp003507395</t>
  </si>
  <si>
    <t>Enteromonas sp900316365</t>
  </si>
  <si>
    <t>Ga6A1</t>
  </si>
  <si>
    <t>Ga6A1 sp900102385</t>
  </si>
  <si>
    <t>Opitutales</t>
  </si>
  <si>
    <t>unknown_o__Opitutales</t>
  </si>
  <si>
    <t>UBA1217</t>
  </si>
  <si>
    <t>UBA1217 sp902788805</t>
  </si>
  <si>
    <t>RUG13038 sp902789425</t>
  </si>
  <si>
    <t>CAG-632</t>
  </si>
  <si>
    <t>Cryptobacteroides sp900316675</t>
  </si>
  <si>
    <t>Actinobacillus_C_733309</t>
  </si>
  <si>
    <t>Actinobacillus lignieresii</t>
  </si>
  <si>
    <t>Paceibacteria</t>
  </si>
  <si>
    <t>Paceibacterales</t>
  </si>
  <si>
    <t>Staskawiczbacteraceae</t>
  </si>
  <si>
    <t>GWA2-37-10</t>
  </si>
  <si>
    <t>Anaerovibrio</t>
  </si>
  <si>
    <t>Anaerovibrio lipolyticus</t>
  </si>
  <si>
    <t>unknown_f__CAG-138</t>
  </si>
  <si>
    <t>unknown_o__Coriobacteriales</t>
  </si>
  <si>
    <t>UBA2450 sp902800025</t>
  </si>
  <si>
    <t>Butyrivibrio_A_168226 fibrisolvens_C</t>
  </si>
  <si>
    <t>UBA1402</t>
  </si>
  <si>
    <t>Blautia_A_141781</t>
  </si>
  <si>
    <t>Choladousia</t>
  </si>
  <si>
    <t>Choladousia sp003612585</t>
  </si>
  <si>
    <t>Synergistota</t>
  </si>
  <si>
    <t>Synergistia</t>
  </si>
  <si>
    <t>Synergistales</t>
  </si>
  <si>
    <t>Aminobacteriaceae</t>
  </si>
  <si>
    <t>Fretibacterium</t>
  </si>
  <si>
    <t>Fretibacterium fastidiosum</t>
  </si>
  <si>
    <t>Aphodomorpha</t>
  </si>
  <si>
    <t>Aphodomorpha intestinavium</t>
  </si>
  <si>
    <t>UBA636</t>
  </si>
  <si>
    <t>UBA636 sp900321955</t>
  </si>
  <si>
    <t>Elusimicrobiota</t>
  </si>
  <si>
    <t>Elusimicrobia_984208</t>
  </si>
  <si>
    <t>Elusimicrobiales</t>
  </si>
  <si>
    <t>Elusimicrobiaceae</t>
  </si>
  <si>
    <t>UBA1436</t>
  </si>
  <si>
    <t>UBA1436 sp900319885</t>
  </si>
  <si>
    <t>Pseudomonas_E_647464</t>
  </si>
  <si>
    <t>Pseudomonas_E_647464 spelaei</t>
  </si>
  <si>
    <t>Dojkabacteria</t>
  </si>
  <si>
    <t>SC72</t>
  </si>
  <si>
    <t>UBA2177</t>
  </si>
  <si>
    <t>Fibrobacter sp900142495</t>
  </si>
  <si>
    <t>Treponema_D berlinense</t>
  </si>
  <si>
    <t>Rhizobiales_A_504705</t>
  </si>
  <si>
    <t>Xanthobacteraceae_503485</t>
  </si>
  <si>
    <t>Bradyrhizobium</t>
  </si>
  <si>
    <t>Firm-16</t>
  </si>
  <si>
    <t>Firm-16 sp001604185</t>
  </si>
  <si>
    <t>Porphyromonas_A_859426</t>
  </si>
  <si>
    <t>Porphyromonas_A_859426 cangingivalis</t>
  </si>
  <si>
    <t>Selenomonas_B_42753</t>
  </si>
  <si>
    <t>Selenomonas_B ruminantium_A</t>
  </si>
  <si>
    <t>unknown_p__Proteobacteria</t>
  </si>
  <si>
    <t>WRJS01</t>
  </si>
  <si>
    <t>WRJS01 sp009778475</t>
  </si>
  <si>
    <t>Burkholderiales_592524</t>
  </si>
  <si>
    <t>unknown_o__Burkholderiales_592524</t>
  </si>
  <si>
    <t>Alysiella crassa</t>
  </si>
  <si>
    <t>Mailhella</t>
  </si>
  <si>
    <t>Mailhella massiliensis</t>
  </si>
  <si>
    <t>NK4A144 sp000621405</t>
  </si>
  <si>
    <t>Faecisoma</t>
  </si>
  <si>
    <t>SFDB01</t>
  </si>
  <si>
    <t>SFDB01 sp004558825</t>
  </si>
  <si>
    <t>Raoultibacter</t>
  </si>
  <si>
    <t>Raoultibacter sp901411515</t>
  </si>
  <si>
    <t>UBA1213</t>
  </si>
  <si>
    <t>UBA1213 sp900322145</t>
  </si>
  <si>
    <t>RUG721</t>
  </si>
  <si>
    <t>RUG721 sp004010535</t>
  </si>
  <si>
    <t>Cryptobacteroides sp900317925</t>
  </si>
  <si>
    <t>Endomicrobia</t>
  </si>
  <si>
    <t>Endomicrobiales</t>
  </si>
  <si>
    <t>Endomicrobiaceae</t>
  </si>
  <si>
    <t>RUG658</t>
  </si>
  <si>
    <t>RUG658 sp002448285</t>
  </si>
  <si>
    <t>UBA1248 sp902762505</t>
  </si>
  <si>
    <t>UBA6984</t>
  </si>
  <si>
    <t>UBA6984 sp003258725</t>
  </si>
  <si>
    <t>Peptococcia</t>
  </si>
  <si>
    <t>Peptococcales</t>
  </si>
  <si>
    <t>BICA1-8</t>
  </si>
  <si>
    <t>Ruminococcus_D albus</t>
  </si>
  <si>
    <t>Enterenecus</t>
  </si>
  <si>
    <t>Anaerofustis</t>
  </si>
  <si>
    <t>Anaerofustis stercorihominis</t>
  </si>
  <si>
    <t>Cryptobacteroides sp900318955</t>
  </si>
  <si>
    <t>Christensenella</t>
  </si>
  <si>
    <t>Enteromonas sp900317165</t>
  </si>
  <si>
    <t>Eubacterium_Q ruminantium_A</t>
  </si>
  <si>
    <t>Clostridium_R</t>
  </si>
  <si>
    <t>Clostridium_R vitabionis</t>
  </si>
  <si>
    <t>Streptococcus entericus</t>
  </si>
  <si>
    <t>Streptococcus ovis</t>
  </si>
  <si>
    <t>Selenomonas_A</t>
  </si>
  <si>
    <t>Enteromonas sp900317295</t>
  </si>
  <si>
    <t>Borkfalkiaceae</t>
  </si>
  <si>
    <t>UBA1259</t>
  </si>
  <si>
    <t>Berryella</t>
  </si>
  <si>
    <t>Berryella intestinalis</t>
  </si>
  <si>
    <t>RUG13077 sp902785485</t>
  </si>
  <si>
    <t>UBA1242</t>
  </si>
  <si>
    <t>WQSK01</t>
  </si>
  <si>
    <t>WQSK01 sp009787915</t>
  </si>
  <si>
    <t>unknown_f__CAG-272</t>
  </si>
  <si>
    <t>UBA1381</t>
  </si>
  <si>
    <t>CAG-41</t>
  </si>
  <si>
    <t>CAG-41 sp001941225</t>
  </si>
  <si>
    <t>UMGS2069</t>
  </si>
  <si>
    <t>Faecimonas sp900554315</t>
  </si>
  <si>
    <t>Succinivibrio</t>
  </si>
  <si>
    <t>Succinivibrio dextrinosolvens_B</t>
  </si>
  <si>
    <t>UBA11452</t>
  </si>
  <si>
    <t>UBA11452 sp002069785</t>
  </si>
  <si>
    <t>CAG-1024</t>
  </si>
  <si>
    <t>Massilioclostridium</t>
  </si>
  <si>
    <t>Fibrobacter sp900143015</t>
  </si>
  <si>
    <t>UBA1259 sp900320065</t>
  </si>
  <si>
    <t>Eubacterium_R sp000436835</t>
  </si>
  <si>
    <t>Propionibacteriales</t>
  </si>
  <si>
    <t>Propionibacteriaceae</t>
  </si>
  <si>
    <t>Propionibacterium</t>
  </si>
  <si>
    <t>Propionibacterium australiense</t>
  </si>
  <si>
    <t>F0058</t>
  </si>
  <si>
    <t>F0058 sp000768855</t>
  </si>
  <si>
    <t>Hornefia butyriciproducens</t>
  </si>
  <si>
    <t>unknown_f__CAG-826</t>
  </si>
  <si>
    <t>Porphyromonas_A_859423 sp000768875</t>
  </si>
  <si>
    <t>RUG11942</t>
  </si>
  <si>
    <t>Peptostreptococcaceae_256921</t>
  </si>
  <si>
    <t>Peptostreptococcus</t>
  </si>
  <si>
    <t>Methanosphaera</t>
  </si>
  <si>
    <t>Methanosphaera sp001729965</t>
  </si>
  <si>
    <t>Onthovivens</t>
  </si>
  <si>
    <t>Onthovivens sp002399785</t>
  </si>
  <si>
    <t>Aerococcaceae</t>
  </si>
  <si>
    <t>WM01</t>
  </si>
  <si>
    <t>unknown_c__Clostridia_258483</t>
  </si>
  <si>
    <t>SFMI01 sp902764185</t>
  </si>
  <si>
    <t>Limousia</t>
  </si>
  <si>
    <t>Limousia pullorum</t>
  </si>
  <si>
    <t>CAG-552</t>
  </si>
  <si>
    <t>unknown_f__CAG-552</t>
  </si>
  <si>
    <t>Dethiosulfovibrionaceae</t>
  </si>
  <si>
    <t>unknown_f__Dethiosulfovibrionaceae</t>
  </si>
  <si>
    <t>Actinomycetaceae</t>
  </si>
  <si>
    <t>unknown_f__Actinomycetaceae</t>
  </si>
  <si>
    <t>CAG-196</t>
  </si>
  <si>
    <t>CAG-196 sp002102975</t>
  </si>
  <si>
    <t>Saccharofermentans sp900099715</t>
  </si>
  <si>
    <t>14-2 sp000403315</t>
  </si>
  <si>
    <t>UBA929</t>
  </si>
  <si>
    <t>WRAI01</t>
  </si>
  <si>
    <t>WRAI01 sp009780275</t>
  </si>
  <si>
    <t>RUG11942 sp902774205</t>
  </si>
  <si>
    <t>Dehalococcoidia</t>
  </si>
  <si>
    <t>Dehalococcoidales</t>
  </si>
  <si>
    <t>UBA1222</t>
  </si>
  <si>
    <t>WRNP01</t>
  </si>
  <si>
    <t>Cupidesulfovibrio</t>
  </si>
  <si>
    <t>CAG-1252</t>
  </si>
  <si>
    <t>CAG-1252 sp003445835</t>
  </si>
  <si>
    <t>unknown_f__CAG-239</t>
  </si>
  <si>
    <t>UBA2658</t>
  </si>
  <si>
    <t>Nanoperiomorbaceae</t>
  </si>
  <si>
    <t>unknown_f__Nanoperiomorbaceae</t>
  </si>
  <si>
    <t>Bdellovibrionota_E</t>
  </si>
  <si>
    <t>Oligoflexia</t>
  </si>
  <si>
    <t>Oligoflexales</t>
  </si>
  <si>
    <t>Bin106</t>
  </si>
  <si>
    <t>Bin106 sp002238945</t>
  </si>
  <si>
    <t>UBA1174</t>
  </si>
  <si>
    <t>UBA1174 sp002311025</t>
  </si>
  <si>
    <t>RUG350</t>
  </si>
  <si>
    <t>RUG350 sp900315995</t>
  </si>
  <si>
    <t>unknown_o__Christensenellales</t>
  </si>
  <si>
    <t>UBA737</t>
  </si>
  <si>
    <t>UBA737 sp900547445</t>
  </si>
  <si>
    <t>UBA1709</t>
  </si>
  <si>
    <t>UBA1709 sp002317215</t>
  </si>
  <si>
    <t>CAG-632 sp900539185</t>
  </si>
  <si>
    <t>unknown_f__Fibrobacteraceae</t>
  </si>
  <si>
    <t>UBA2450 sp902800355</t>
  </si>
  <si>
    <t>Campylobacter_B fetus_477077</t>
  </si>
  <si>
    <t>unknown_f__UBA1242</t>
  </si>
  <si>
    <t>Sample_id</t>
  </si>
  <si>
    <t>Sample_names</t>
  </si>
  <si>
    <t>Animal</t>
  </si>
  <si>
    <t>Feed</t>
  </si>
  <si>
    <t>Timepoint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</si>
</sst>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57DA-2EF8-483A-A7B8-F97413674D15}">
  <dimension ref="A1:BL289"/>
  <sheetViews>
    <sheetView tabSelected="1" zoomScale="70" zoomScaleNormal="70" workbookViewId="0">
      <selection activeCell="H16" sqref="H16"/>
    </sheetView>
  </sheetViews>
  <sheetFormatPr defaultColWidth="8.88671875" defaultRowHeight="14.4" x14ac:dyDescent="0.3"/>
  <cols>
    <col min="1" max="1" width="8.88671875" style="1"/>
    <col min="2" max="2" width="10.33203125" style="1" bestFit="1" customWidth="1"/>
    <col min="3" max="4" width="8.88671875" style="1"/>
    <col min="5" max="5" width="12" style="1" bestFit="1" customWidth="1"/>
    <col min="6" max="6" width="10.6640625" style="1" bestFit="1" customWidth="1"/>
    <col min="7" max="9" width="12.109375" style="1" bestFit="1" customWidth="1"/>
    <col min="10" max="10" width="10.6640625" style="1" bestFit="1" customWidth="1"/>
    <col min="11" max="11" width="16.33203125" style="1" bestFit="1" customWidth="1"/>
    <col min="12" max="12" width="10.109375" style="1" bestFit="1" customWidth="1"/>
    <col min="13" max="13" width="10.33203125" style="1" bestFit="1" customWidth="1"/>
    <col min="14" max="14" width="8.44140625" style="1" bestFit="1" customWidth="1"/>
    <col min="15" max="15" width="15.88671875" style="1" bestFit="1" customWidth="1"/>
    <col min="16" max="16" width="8.88671875" style="1"/>
    <col min="17" max="17" width="8.6640625" style="1" bestFit="1" customWidth="1"/>
    <col min="18" max="18" width="15.44140625" style="1" bestFit="1" customWidth="1"/>
    <col min="19" max="19" width="11.33203125" style="1" bestFit="1" customWidth="1"/>
    <col min="20" max="20" width="7.88671875" style="1" bestFit="1" customWidth="1"/>
    <col min="21" max="21" width="5.44140625" style="1" bestFit="1" customWidth="1"/>
    <col min="22" max="22" width="7.44140625" style="1" bestFit="1" customWidth="1"/>
    <col min="23" max="23" width="13.6640625" style="1" bestFit="1" customWidth="1"/>
    <col min="24" max="24" width="11.44140625" style="1" bestFit="1" customWidth="1"/>
    <col min="25" max="25" width="13.6640625" style="1" bestFit="1" customWidth="1"/>
    <col min="26" max="26" width="10.44140625" style="1" bestFit="1" customWidth="1"/>
    <col min="27" max="31" width="10.44140625" style="1" customWidth="1"/>
    <col min="32" max="32" width="12.44140625" style="1" bestFit="1" customWidth="1"/>
    <col min="33" max="33" width="20.88671875" style="1" bestFit="1" customWidth="1"/>
    <col min="34" max="35" width="12.44140625" style="1" customWidth="1"/>
    <col min="36" max="36" width="12.109375" style="1" bestFit="1" customWidth="1"/>
    <col min="37" max="37" width="10.6640625" style="1" bestFit="1" customWidth="1"/>
    <col min="38" max="38" width="8.33203125" style="1" bestFit="1" customWidth="1"/>
    <col min="39" max="39" width="8.88671875" style="1"/>
    <col min="40" max="40" width="19.88671875" bestFit="1" customWidth="1"/>
    <col min="41" max="41" width="13.6640625" bestFit="1" customWidth="1"/>
    <col min="42" max="42" width="16.44140625" bestFit="1" customWidth="1"/>
    <col min="43" max="43" width="13.6640625" bestFit="1" customWidth="1"/>
    <col min="44" max="44" width="13.33203125" bestFit="1" customWidth="1"/>
    <col min="45" max="46" width="13.33203125" customWidth="1"/>
    <col min="47" max="47" width="17.6640625" bestFit="1" customWidth="1"/>
    <col min="48" max="48" width="17.6640625" customWidth="1"/>
    <col min="49" max="50" width="13.33203125" customWidth="1"/>
    <col min="51" max="51" width="7.44140625" style="1" bestFit="1" customWidth="1"/>
    <col min="52" max="52" width="7.88671875" style="1" bestFit="1" customWidth="1"/>
    <col min="53" max="53" width="11.33203125" style="1" bestFit="1" customWidth="1"/>
    <col min="54" max="54" width="5.44140625" style="1" bestFit="1" customWidth="1"/>
    <col min="55" max="55" width="7.6640625" style="1" bestFit="1" customWidth="1"/>
    <col min="56" max="56" width="9" style="1" bestFit="1" customWidth="1"/>
    <col min="57" max="57" width="11.33203125" style="1" bestFit="1" customWidth="1"/>
    <col min="58" max="58" width="14.88671875" style="1" bestFit="1" customWidth="1"/>
    <col min="59" max="59" width="13.6640625" style="1" bestFit="1" customWidth="1"/>
    <col min="60" max="60" width="14.33203125" style="1" bestFit="1" customWidth="1"/>
    <col min="61" max="61" width="13.6640625" style="1" bestFit="1" customWidth="1"/>
    <col min="62" max="62" width="14.33203125" style="1" bestFit="1" customWidth="1"/>
    <col min="63" max="64" width="8.88671875" style="1"/>
  </cols>
  <sheetData>
    <row r="1" spans="1:6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 spans="1:64" x14ac:dyDescent="0.3">
      <c r="A2" s="1">
        <v>7037</v>
      </c>
      <c r="B2" s="1" t="s">
        <v>64</v>
      </c>
      <c r="C2" s="1">
        <v>1</v>
      </c>
      <c r="D2" s="1" t="str">
        <f>CONCATENATE(B2,"_",C2)</f>
        <v>TN_1</v>
      </c>
      <c r="E2" s="2">
        <v>1150.8415</v>
      </c>
      <c r="F2" s="2">
        <v>160</v>
      </c>
      <c r="G2" s="2">
        <f>E2-F2</f>
        <v>990.8415</v>
      </c>
      <c r="H2" s="2">
        <v>19.882179675994106</v>
      </c>
      <c r="I2" s="2">
        <f>((G2/1000)*19.63)+((F2/1000)*17.717)</f>
        <v>22.284938645</v>
      </c>
      <c r="J2" s="2">
        <f>((G2/1000)*11.093)+((F2/1000)*13)</f>
        <v>13.0714047595</v>
      </c>
      <c r="K2" s="2">
        <f>((G2/1000)*911.796)+((F2/1000)*903.297)</f>
        <v>1047.972836334</v>
      </c>
      <c r="L2" s="2">
        <f>((G2/1000)*356.269)+((F2/1000)*152.53)</f>
        <v>377.41091036350002</v>
      </c>
      <c r="M2" s="2">
        <f>((G2/1000)*537.103)+((F2/1000)*245.14)</f>
        <v>571.40634217449997</v>
      </c>
      <c r="N2" s="2">
        <f>((G2/1000)*27.245)+((F2/1000)*27.917)</f>
        <v>31.462196667500002</v>
      </c>
      <c r="O2" s="2">
        <f>N2*6.25</f>
        <v>196.63872917187501</v>
      </c>
      <c r="P2" s="2">
        <f>(F2/1000)*258.218</f>
        <v>41.314880000000002</v>
      </c>
      <c r="Q2" s="2">
        <f>((H2/100)*G2)*(4.1/1000)</f>
        <v>0.80770363807069201</v>
      </c>
      <c r="R2" s="2">
        <f>(Q2/E2)*100</f>
        <v>7.0183742771762397E-2</v>
      </c>
      <c r="S2" s="1" t="s">
        <v>64</v>
      </c>
      <c r="T2" s="1">
        <v>1</v>
      </c>
      <c r="U2" s="1" t="s">
        <v>65</v>
      </c>
      <c r="V2" s="1">
        <v>7037</v>
      </c>
      <c r="W2" s="2">
        <v>1327.9932777469135</v>
      </c>
      <c r="X2" s="2">
        <v>36.894800376265685</v>
      </c>
      <c r="Y2" s="2">
        <v>1056.4242759329456</v>
      </c>
      <c r="Z2" s="2">
        <v>5.4978729684009235E-2</v>
      </c>
      <c r="AA2" s="2">
        <f>W2*(22.4/44)</f>
        <v>676.06930503479225</v>
      </c>
      <c r="AB2" s="2">
        <f>X2*(22.4/16)</f>
        <v>51.652720526771958</v>
      </c>
      <c r="AC2" s="2">
        <f>Y2*(22.4/32)</f>
        <v>739.49699315306191</v>
      </c>
      <c r="AD2" s="2">
        <f>Z2*(22.4/2)</f>
        <v>0.61576177246090336</v>
      </c>
      <c r="AE2" s="2">
        <f>AA2/AC2</f>
        <v>0.91422860578806797</v>
      </c>
      <c r="AF2" s="2">
        <f>(0.05524*X2)</f>
        <v>2.0380687727849165</v>
      </c>
      <c r="AG2" s="2">
        <v>9.2258714285714269</v>
      </c>
      <c r="AH2" s="2">
        <f>(3.866*AC2)+(1.22*AA2)-(0.158*AB2)-(1.431*AG2)</f>
        <v>3662.3365758146683</v>
      </c>
      <c r="AI2" s="2">
        <f>AH2/238.85</f>
        <v>15.333207351118562</v>
      </c>
      <c r="AJ2" s="2">
        <v>7.1428571428571425E-2</v>
      </c>
      <c r="AK2" s="2">
        <v>71.428571428571431</v>
      </c>
      <c r="AL2" s="2">
        <v>70.5</v>
      </c>
      <c r="AM2" s="1">
        <v>7.72</v>
      </c>
      <c r="AN2" s="2">
        <v>32.227150758446953</v>
      </c>
      <c r="AO2" s="2">
        <v>1389.5951553280163</v>
      </c>
      <c r="AP2" s="2">
        <v>1265.6674642474641</v>
      </c>
      <c r="AQ2" s="2">
        <f>X2/AO2</f>
        <v>2.6550754897786473E-2</v>
      </c>
      <c r="AR2" s="2">
        <f>X2/AP2</f>
        <v>2.915046915439393E-2</v>
      </c>
      <c r="AS2" s="2">
        <f>X2/AL2</f>
        <v>0.5233305017910026</v>
      </c>
      <c r="AT2" s="2">
        <f>X2/AK2</f>
        <v>0.51652720526771956</v>
      </c>
      <c r="AU2" s="2">
        <v>26.971672899088958</v>
      </c>
      <c r="AV2" s="2">
        <v>15.719899058053683</v>
      </c>
      <c r="AW2" s="2">
        <f>(AF2/AU2)*100</f>
        <v>7.556330600664217</v>
      </c>
      <c r="AX2" s="2">
        <f>(AF2/AV2)*100</f>
        <v>12.964897327001376</v>
      </c>
      <c r="AY2" s="1">
        <v>7037</v>
      </c>
      <c r="AZ2" s="1">
        <v>1</v>
      </c>
      <c r="BA2" s="1" t="s">
        <v>64</v>
      </c>
      <c r="BB2" s="1" t="s">
        <v>66</v>
      </c>
      <c r="BC2" s="1">
        <v>0.02</v>
      </c>
      <c r="BD2" s="1">
        <v>0</v>
      </c>
      <c r="BE2" s="1">
        <v>0.57999999999999996</v>
      </c>
      <c r="BF2" s="1">
        <v>0.09</v>
      </c>
      <c r="BG2" s="1">
        <v>0</v>
      </c>
      <c r="BH2" s="1">
        <v>0.05</v>
      </c>
      <c r="BI2" s="1">
        <v>0</v>
      </c>
      <c r="BJ2" s="1">
        <v>0</v>
      </c>
      <c r="BK2" s="1">
        <v>0.74</v>
      </c>
      <c r="BL2" s="1">
        <f>BE2/BF2</f>
        <v>6.4444444444444446</v>
      </c>
    </row>
    <row r="3" spans="1:64" x14ac:dyDescent="0.3">
      <c r="A3" s="1">
        <v>7037</v>
      </c>
      <c r="B3" s="1" t="s">
        <v>64</v>
      </c>
      <c r="C3" s="1">
        <v>1</v>
      </c>
      <c r="D3" s="1" t="str">
        <f t="shared" ref="D3:D66" si="0">CONCATENATE(B3,"_",C3)</f>
        <v>TN_1</v>
      </c>
      <c r="E3" s="2">
        <v>1452.4646316489363</v>
      </c>
      <c r="F3" s="2">
        <v>160</v>
      </c>
      <c r="G3" s="2">
        <f t="shared" ref="G3:G66" si="1">E3-F3</f>
        <v>1292.4646316489363</v>
      </c>
      <c r="H3" s="2">
        <v>22.325988618123446</v>
      </c>
      <c r="I3" s="2">
        <f t="shared" ref="I3:I29" si="2">((G3/1000)*19.63)+((F3/1000)*17.717)</f>
        <v>28.20580071926862</v>
      </c>
      <c r="J3" s="2">
        <f t="shared" ref="J3:J29" si="3">((G3/1000)*11.093)+((F3/1000)*13)</f>
        <v>16.417310158881651</v>
      </c>
      <c r="K3" s="2">
        <f t="shared" ref="K3:K29" si="4">((G3/1000)*911.796)+((F3/1000)*903.297)</f>
        <v>1322.9916012789738</v>
      </c>
      <c r="L3" s="2">
        <f t="shared" ref="L3:L29" si="5">((G3/1000)*356.269)+((F3/1000)*152.53)</f>
        <v>484.86988185293495</v>
      </c>
      <c r="M3" s="2">
        <f t="shared" ref="M3:M29" si="6">((G3/1000)*537.103)+((F3/1000)*245.14)</f>
        <v>733.40903105253858</v>
      </c>
      <c r="N3" s="2">
        <f t="shared" ref="N3:N29" si="7">((G3/1000)*27.245)+((F3/1000)*27.917)</f>
        <v>39.679918889275271</v>
      </c>
      <c r="O3" s="2">
        <f t="shared" ref="O3:O66" si="8">N3*6.25</f>
        <v>247.99949305797045</v>
      </c>
      <c r="P3" s="2">
        <f t="shared" ref="P3:P66" si="9">(F3/1000)*258.218</f>
        <v>41.314880000000002</v>
      </c>
      <c r="Q3" s="2">
        <f t="shared" ref="Q3:Q66" si="10">((H3/100)*G3)*(4.1/1000)</f>
        <v>1.1830775768763717</v>
      </c>
      <c r="R3" s="2">
        <f>(Q3/E3)*100</f>
        <v>8.145310743527448E-2</v>
      </c>
      <c r="S3" s="1" t="s">
        <v>64</v>
      </c>
      <c r="T3" s="1">
        <v>1</v>
      </c>
      <c r="U3" s="1" t="s">
        <v>65</v>
      </c>
      <c r="V3" s="1">
        <v>6778</v>
      </c>
      <c r="W3" s="2">
        <v>1372.2483579707618</v>
      </c>
      <c r="X3" s="2">
        <v>33.954553649753272</v>
      </c>
      <c r="Y3" s="2">
        <v>1066.5434254061588</v>
      </c>
      <c r="Z3" s="2">
        <v>7.775868342653304E-2</v>
      </c>
      <c r="AA3" s="2">
        <f t="shared" ref="AA3:AA37" si="11">W3*(22.4/44)</f>
        <v>698.59916405784236</v>
      </c>
      <c r="AB3" s="2">
        <f t="shared" ref="AB3:AB37" si="12">X3*(22.4/16)</f>
        <v>47.536375109654578</v>
      </c>
      <c r="AC3" s="2">
        <f t="shared" ref="AC3:AC37" si="13">Y3*(22.4/32)</f>
        <v>746.58039778431112</v>
      </c>
      <c r="AD3" s="2">
        <f t="shared" ref="AD3:AD37" si="14">Z3*(22.4/2)</f>
        <v>0.87089725437717003</v>
      </c>
      <c r="AE3" s="2">
        <f t="shared" ref="AE3:AE37" si="15">AA3/AC3</f>
        <v>0.93573199367560855</v>
      </c>
      <c r="AF3" s="2">
        <f t="shared" ref="AF3:AF37" si="16">(0.05524*X3)</f>
        <v>1.8756495436123706</v>
      </c>
      <c r="AG3" s="2">
        <v>12.583999999999998</v>
      </c>
      <c r="AH3" s="2">
        <f t="shared" ref="AH3:AH37" si="17">(3.866*AC3)+(1.22*AA3)-(0.158*AB3)-(1.431*AG3)</f>
        <v>3713.0523467173889</v>
      </c>
      <c r="AI3" s="2">
        <f t="shared" ref="AI3:AI37" si="18">AH3/238.85</f>
        <v>15.545540492850696</v>
      </c>
      <c r="AJ3" s="2">
        <v>0.14285714285714285</v>
      </c>
      <c r="AK3" s="2">
        <v>142.85714285714286</v>
      </c>
      <c r="AL3" s="2">
        <v>55.5</v>
      </c>
      <c r="AM3" s="1">
        <v>7.7</v>
      </c>
      <c r="AN3" s="2">
        <v>29.237172115437264</v>
      </c>
      <c r="AO3" s="2">
        <v>1286.0462118584508</v>
      </c>
      <c r="AP3" s="2">
        <v>1171.2519517876881</v>
      </c>
      <c r="AQ3" s="2">
        <f t="shared" ref="AQ3:AQ37" si="19">X3/AO3</f>
        <v>2.6402281144070189E-2</v>
      </c>
      <c r="AR3" s="2">
        <f t="shared" ref="AR3:AR37" si="20">X3/AP3</f>
        <v>2.8989965479185122E-2</v>
      </c>
      <c r="AS3" s="2">
        <f t="shared" ref="AS3:AS37" si="21">X3/AL3</f>
        <v>0.61179375945501391</v>
      </c>
      <c r="AT3" s="2">
        <f t="shared" ref="AT3:AT37" si="22">X3/AK3</f>
        <v>0.23768187554827289</v>
      </c>
      <c r="AU3" s="2">
        <v>24.939007138781388</v>
      </c>
      <c r="AV3" s="2">
        <v>14.571230628145795</v>
      </c>
      <c r="AW3" s="2">
        <f t="shared" ref="AW3:AW37" si="23">(AF3/AU3)*100</f>
        <v>7.5209471378499382</v>
      </c>
      <c r="AX3" s="2">
        <f t="shared" ref="AX3:AX37" si="24">(AF3/AV3)*100</f>
        <v>12.872279572525363</v>
      </c>
      <c r="AY3" s="1">
        <v>6778</v>
      </c>
      <c r="AZ3" s="1">
        <v>1</v>
      </c>
      <c r="BA3" s="1" t="s">
        <v>64</v>
      </c>
      <c r="BB3" s="1" t="s">
        <v>66</v>
      </c>
      <c r="BC3" s="1">
        <v>0.02</v>
      </c>
      <c r="BD3" s="1">
        <v>0</v>
      </c>
      <c r="BE3" s="1">
        <v>0.87</v>
      </c>
      <c r="BF3" s="1">
        <v>0.28000000000000003</v>
      </c>
      <c r="BG3" s="1">
        <v>0.03</v>
      </c>
      <c r="BH3" s="1">
        <v>0.15</v>
      </c>
      <c r="BI3" s="1">
        <v>0.03</v>
      </c>
      <c r="BJ3" s="1">
        <v>0</v>
      </c>
      <c r="BK3" s="1">
        <v>1.38</v>
      </c>
      <c r="BL3" s="1">
        <f t="shared" ref="BL3:BL37" si="25">BE3/BF3</f>
        <v>3.1071428571428568</v>
      </c>
    </row>
    <row r="4" spans="1:64" x14ac:dyDescent="0.3">
      <c r="A4" s="1">
        <v>7037</v>
      </c>
      <c r="B4" s="1" t="s">
        <v>64</v>
      </c>
      <c r="C4" s="1">
        <v>1</v>
      </c>
      <c r="D4" s="1" t="str">
        <f t="shared" si="0"/>
        <v>TN_1</v>
      </c>
      <c r="E4" s="2">
        <v>1241.6893683510639</v>
      </c>
      <c r="F4" s="2">
        <v>160</v>
      </c>
      <c r="G4" s="2">
        <f t="shared" si="1"/>
        <v>1081.6893683510639</v>
      </c>
      <c r="H4" s="3">
        <v>21.213661783056796</v>
      </c>
      <c r="I4" s="2">
        <f t="shared" si="2"/>
        <v>24.068282300731383</v>
      </c>
      <c r="J4" s="2">
        <f t="shared" si="3"/>
        <v>14.07918016311835</v>
      </c>
      <c r="K4" s="2">
        <f t="shared" si="4"/>
        <v>1130.8075593050266</v>
      </c>
      <c r="L4" s="2">
        <f t="shared" si="5"/>
        <v>409.77718957306519</v>
      </c>
      <c r="M4" s="2">
        <f t="shared" si="6"/>
        <v>620.20100480946132</v>
      </c>
      <c r="N4" s="2">
        <f t="shared" si="7"/>
        <v>33.937346840724736</v>
      </c>
      <c r="O4" s="2">
        <f t="shared" si="8"/>
        <v>212.1084177545296</v>
      </c>
      <c r="P4" s="2">
        <f t="shared" si="9"/>
        <v>41.314880000000002</v>
      </c>
      <c r="Q4" s="2">
        <f t="shared" si="10"/>
        <v>0.94081028899564012</v>
      </c>
      <c r="R4" s="2">
        <f>(Q4/E4)*100</f>
        <v>7.5768570866078647E-2</v>
      </c>
      <c r="S4" s="1" t="s">
        <v>64</v>
      </c>
      <c r="T4" s="1">
        <v>1</v>
      </c>
      <c r="U4" s="1" t="s">
        <v>65</v>
      </c>
      <c r="V4" s="1">
        <v>6718</v>
      </c>
      <c r="W4" s="2">
        <v>1319.89003368931</v>
      </c>
      <c r="X4" s="2">
        <v>33.209955492066101</v>
      </c>
      <c r="Y4" s="2">
        <v>968.90857745172013</v>
      </c>
      <c r="Z4" s="2">
        <v>5.2403029766038375E-2</v>
      </c>
      <c r="AA4" s="2">
        <f t="shared" si="11"/>
        <v>671.94401715092135</v>
      </c>
      <c r="AB4" s="2">
        <f t="shared" si="12"/>
        <v>46.493937688892537</v>
      </c>
      <c r="AC4" s="2">
        <f t="shared" si="13"/>
        <v>678.23600421620404</v>
      </c>
      <c r="AD4" s="2">
        <f t="shared" si="14"/>
        <v>0.58691393337962972</v>
      </c>
      <c r="AE4" s="2">
        <f t="shared" si="15"/>
        <v>0.99072301230520199</v>
      </c>
      <c r="AF4" s="2">
        <f t="shared" si="16"/>
        <v>1.8345179413817314</v>
      </c>
      <c r="AG4" s="2">
        <v>12.292000000000002</v>
      </c>
      <c r="AH4" s="2">
        <f t="shared" si="17"/>
        <v>3416.8961990691237</v>
      </c>
      <c r="AI4" s="2">
        <f t="shared" si="18"/>
        <v>14.305615235792857</v>
      </c>
      <c r="AJ4" s="2">
        <v>0.21428571428571427</v>
      </c>
      <c r="AK4" s="2">
        <v>214.28571428571428</v>
      </c>
      <c r="AL4" s="2">
        <v>67</v>
      </c>
      <c r="AM4" s="1">
        <v>7.89</v>
      </c>
      <c r="AN4" s="2">
        <v>33.262143365642615</v>
      </c>
      <c r="AO4" s="2">
        <v>1776.2922584299351</v>
      </c>
      <c r="AP4" s="2">
        <v>1618.2563360673814</v>
      </c>
      <c r="AQ4" s="2">
        <f t="shared" si="19"/>
        <v>1.8696222614526498E-2</v>
      </c>
      <c r="AR4" s="2">
        <f t="shared" si="20"/>
        <v>2.0522061154273952E-2</v>
      </c>
      <c r="AS4" s="2">
        <f t="shared" si="21"/>
        <v>0.4956709774935239</v>
      </c>
      <c r="AT4" s="2">
        <f t="shared" si="22"/>
        <v>0.15497979229630848</v>
      </c>
      <c r="AU4" s="2">
        <v>34.562537032979627</v>
      </c>
      <c r="AV4" s="2">
        <v>20.009530022763272</v>
      </c>
      <c r="AW4" s="2">
        <f t="shared" si="23"/>
        <v>5.3078219912827338</v>
      </c>
      <c r="AX4" s="2">
        <f t="shared" si="24"/>
        <v>9.1682210391485679</v>
      </c>
      <c r="AY4" s="1">
        <v>6718</v>
      </c>
      <c r="AZ4" s="1">
        <v>1</v>
      </c>
      <c r="BA4" s="1" t="s">
        <v>64</v>
      </c>
      <c r="BB4" s="1" t="s">
        <v>66</v>
      </c>
      <c r="BC4" s="1">
        <v>0.02</v>
      </c>
      <c r="BD4" s="1">
        <v>0</v>
      </c>
      <c r="BE4" s="1">
        <v>0.76</v>
      </c>
      <c r="BF4" s="1">
        <v>0.2</v>
      </c>
      <c r="BG4" s="1">
        <v>0</v>
      </c>
      <c r="BH4" s="1">
        <v>0.13</v>
      </c>
      <c r="BI4" s="1">
        <v>0.03</v>
      </c>
      <c r="BJ4" s="1">
        <v>0</v>
      </c>
      <c r="BK4" s="1">
        <v>1.1399999999999999</v>
      </c>
      <c r="BL4" s="1">
        <f t="shared" si="25"/>
        <v>3.8</v>
      </c>
    </row>
    <row r="5" spans="1:64" x14ac:dyDescent="0.3">
      <c r="A5" s="1">
        <v>7037</v>
      </c>
      <c r="B5" s="1" t="s">
        <v>64</v>
      </c>
      <c r="C5" s="1">
        <v>1</v>
      </c>
      <c r="D5" s="1" t="str">
        <f t="shared" si="0"/>
        <v>TN_1</v>
      </c>
      <c r="E5" s="2">
        <v>1304.9727014248704</v>
      </c>
      <c r="F5" s="2">
        <v>160</v>
      </c>
      <c r="G5" s="2">
        <f t="shared" si="1"/>
        <v>1144.9727014248704</v>
      </c>
      <c r="H5" s="2">
        <v>17.536919831223628</v>
      </c>
      <c r="I5" s="2">
        <f t="shared" si="2"/>
        <v>25.310534128970204</v>
      </c>
      <c r="J5" s="2">
        <f t="shared" si="3"/>
        <v>14.781182176906086</v>
      </c>
      <c r="K5" s="2">
        <f t="shared" si="4"/>
        <v>1188.5090492683912</v>
      </c>
      <c r="L5" s="2">
        <f t="shared" si="5"/>
        <v>432.32307936393715</v>
      </c>
      <c r="M5" s="2">
        <f t="shared" si="6"/>
        <v>654.19067285340202</v>
      </c>
      <c r="N5" s="2">
        <f t="shared" si="7"/>
        <v>35.66150125032059</v>
      </c>
      <c r="O5" s="2">
        <f t="shared" si="8"/>
        <v>222.88438281450368</v>
      </c>
      <c r="P5" s="2">
        <f t="shared" si="9"/>
        <v>41.314880000000002</v>
      </c>
      <c r="Q5" s="2">
        <f t="shared" si="10"/>
        <v>0.82325107342692727</v>
      </c>
      <c r="R5" s="2">
        <f>(Q5/E5)*100</f>
        <v>6.3085693097490694E-2</v>
      </c>
      <c r="S5" s="1" t="s">
        <v>64</v>
      </c>
      <c r="T5" s="1">
        <v>1</v>
      </c>
      <c r="U5" s="1" t="s">
        <v>65</v>
      </c>
      <c r="V5" s="1">
        <v>6772</v>
      </c>
      <c r="W5" s="2">
        <v>1458.8311697436686</v>
      </c>
      <c r="X5" s="2">
        <v>30.828342781494872</v>
      </c>
      <c r="Y5" s="2">
        <v>1182.1903523038366</v>
      </c>
      <c r="Z5" s="2">
        <v>4.270798473619148E-2</v>
      </c>
      <c r="AA5" s="2">
        <f t="shared" si="11"/>
        <v>742.67768641495854</v>
      </c>
      <c r="AB5" s="2">
        <f t="shared" si="12"/>
        <v>43.159679894092818</v>
      </c>
      <c r="AC5" s="2">
        <f t="shared" si="13"/>
        <v>827.5332466126855</v>
      </c>
      <c r="AD5" s="2">
        <f t="shared" si="14"/>
        <v>0.47832942904534453</v>
      </c>
      <c r="AE5" s="2">
        <f t="shared" si="15"/>
        <v>0.89745963615955804</v>
      </c>
      <c r="AF5" s="2">
        <f t="shared" si="16"/>
        <v>1.7029576552497767</v>
      </c>
      <c r="AG5" s="2">
        <v>10.234316666666667</v>
      </c>
      <c r="AH5" s="2">
        <f t="shared" si="17"/>
        <v>4083.845772257625</v>
      </c>
      <c r="AI5" s="2">
        <f t="shared" si="18"/>
        <v>17.097951736477391</v>
      </c>
      <c r="AJ5" s="2">
        <v>0.21428571428571427</v>
      </c>
      <c r="AK5" s="2">
        <v>214.28571428571428</v>
      </c>
      <c r="AL5" s="2">
        <v>64</v>
      </c>
      <c r="AM5" s="1">
        <v>7.72</v>
      </c>
      <c r="AN5" s="2">
        <v>29.007173758282672</v>
      </c>
      <c r="AO5" s="2">
        <v>1217.3082804160099</v>
      </c>
      <c r="AP5" s="2">
        <v>1108.5769808501964</v>
      </c>
      <c r="AQ5" s="2">
        <f t="shared" si="19"/>
        <v>2.5325008691273684E-2</v>
      </c>
      <c r="AR5" s="2">
        <f t="shared" si="20"/>
        <v>2.7808932815700193E-2</v>
      </c>
      <c r="AS5" s="2">
        <f t="shared" si="21"/>
        <v>0.48169285596085737</v>
      </c>
      <c r="AT5" s="2">
        <f t="shared" si="22"/>
        <v>0.14386559964697607</v>
      </c>
      <c r="AU5" s="2">
        <v>23.589681544566275</v>
      </c>
      <c r="AV5" s="2">
        <v>13.808720754654798</v>
      </c>
      <c r="AW5" s="2">
        <f t="shared" si="23"/>
        <v>7.2190786129626305</v>
      </c>
      <c r="AX5" s="2">
        <f t="shared" si="24"/>
        <v>12.33247949253898</v>
      </c>
      <c r="AY5" s="1">
        <v>6772</v>
      </c>
      <c r="AZ5" s="1">
        <v>1</v>
      </c>
      <c r="BA5" s="1" t="s">
        <v>64</v>
      </c>
      <c r="BB5" s="1" t="s">
        <v>66</v>
      </c>
      <c r="BC5" s="1">
        <v>0.02</v>
      </c>
      <c r="BD5" s="1">
        <v>0</v>
      </c>
      <c r="BE5" s="1">
        <v>0.7</v>
      </c>
      <c r="BF5" s="1">
        <v>0.17</v>
      </c>
      <c r="BG5" s="1">
        <v>0</v>
      </c>
      <c r="BH5" s="1">
        <v>0.12</v>
      </c>
      <c r="BI5" s="1">
        <v>0.02</v>
      </c>
      <c r="BJ5" s="1">
        <v>0</v>
      </c>
      <c r="BK5" s="1">
        <v>1.03</v>
      </c>
      <c r="BL5" s="1">
        <f t="shared" si="25"/>
        <v>4.117647058823529</v>
      </c>
    </row>
    <row r="6" spans="1:64" x14ac:dyDescent="0.3">
      <c r="A6" s="1">
        <v>7037</v>
      </c>
      <c r="B6" s="1" t="s">
        <v>64</v>
      </c>
      <c r="C6" s="1">
        <v>1</v>
      </c>
      <c r="D6" s="1" t="str">
        <f t="shared" si="0"/>
        <v>TN_1</v>
      </c>
      <c r="E6" s="2">
        <v>1581.1040039893614</v>
      </c>
      <c r="F6" s="2">
        <v>160</v>
      </c>
      <c r="G6" s="2">
        <f t="shared" si="1"/>
        <v>1421.1040039893614</v>
      </c>
      <c r="H6" s="2">
        <v>14.298394566224145</v>
      </c>
      <c r="I6" s="2">
        <f t="shared" si="2"/>
        <v>30.730991598311164</v>
      </c>
      <c r="J6" s="2">
        <f t="shared" si="3"/>
        <v>17.844306716253989</v>
      </c>
      <c r="K6" s="2">
        <f t="shared" si="4"/>
        <v>1440.284466421484</v>
      </c>
      <c r="L6" s="2">
        <f t="shared" si="5"/>
        <v>530.70010239728583</v>
      </c>
      <c r="M6" s="2">
        <f t="shared" si="6"/>
        <v>802.50162385469787</v>
      </c>
      <c r="N6" s="2">
        <f t="shared" si="7"/>
        <v>43.184698588690154</v>
      </c>
      <c r="O6" s="2">
        <f t="shared" si="8"/>
        <v>269.90436617931346</v>
      </c>
      <c r="P6" s="2">
        <f t="shared" si="9"/>
        <v>41.314880000000002</v>
      </c>
      <c r="Q6" s="2">
        <f t="shared" si="10"/>
        <v>0.83309973651591518</v>
      </c>
      <c r="R6" s="2">
        <f>(Q6/E6)*100</f>
        <v>5.2691014279508501E-2</v>
      </c>
      <c r="S6" s="1" t="s">
        <v>67</v>
      </c>
      <c r="T6" s="1">
        <v>1</v>
      </c>
      <c r="U6" s="1" t="s">
        <v>68</v>
      </c>
      <c r="V6" s="1">
        <v>7119</v>
      </c>
      <c r="W6" s="2">
        <v>1216.3701873615557</v>
      </c>
      <c r="X6" s="2">
        <v>31.598990769911328</v>
      </c>
      <c r="Y6" s="2">
        <v>1018.0334921935604</v>
      </c>
      <c r="Z6" s="2">
        <v>6.8587951965834157E-2</v>
      </c>
      <c r="AA6" s="2">
        <f t="shared" si="11"/>
        <v>619.24300447497376</v>
      </c>
      <c r="AB6" s="2">
        <f t="shared" si="12"/>
        <v>44.238587077875856</v>
      </c>
      <c r="AC6" s="2">
        <f t="shared" si="13"/>
        <v>712.62344453549224</v>
      </c>
      <c r="AD6" s="2">
        <f t="shared" si="14"/>
        <v>0.76818506201734249</v>
      </c>
      <c r="AE6" s="2">
        <f t="shared" si="15"/>
        <v>0.86896243622550695</v>
      </c>
      <c r="AF6" s="2">
        <f t="shared" si="16"/>
        <v>1.7455282501299016</v>
      </c>
      <c r="AG6" s="2">
        <v>6.5066999999999995</v>
      </c>
      <c r="AH6" s="2">
        <f t="shared" si="17"/>
        <v>3494.1779175753763</v>
      </c>
      <c r="AI6" s="2">
        <f t="shared" si="18"/>
        <v>14.629172776116292</v>
      </c>
      <c r="AJ6" s="2">
        <v>0.21428571428571427</v>
      </c>
      <c r="AK6" s="2">
        <v>214.28571428571428</v>
      </c>
      <c r="AL6" s="2">
        <v>55.5</v>
      </c>
      <c r="AM6" s="1">
        <v>8.09</v>
      </c>
      <c r="AN6" s="2">
        <v>20.497234543562776</v>
      </c>
      <c r="AO6" s="2">
        <v>1058.9680844268876</v>
      </c>
      <c r="AP6" s="2">
        <v>965.96140508123756</v>
      </c>
      <c r="AQ6" s="2">
        <f t="shared" si="19"/>
        <v>2.9839417480662479E-2</v>
      </c>
      <c r="AR6" s="2">
        <f t="shared" si="20"/>
        <v>3.2712477541743862E-2</v>
      </c>
      <c r="AS6" s="2">
        <f t="shared" si="21"/>
        <v>0.56935118504344739</v>
      </c>
      <c r="AT6" s="2">
        <f t="shared" si="22"/>
        <v>0.14746195692625286</v>
      </c>
      <c r="AU6" s="2">
        <v>20.483261433468662</v>
      </c>
      <c r="AV6" s="2">
        <v>11.689069854439001</v>
      </c>
      <c r="AW6" s="2">
        <f t="shared" si="23"/>
        <v>8.521730076040491</v>
      </c>
      <c r="AX6" s="2">
        <f t="shared" si="24"/>
        <v>14.932995284197279</v>
      </c>
      <c r="AY6" s="1">
        <v>7119</v>
      </c>
      <c r="AZ6" s="1">
        <v>1</v>
      </c>
      <c r="BA6" s="1" t="s">
        <v>67</v>
      </c>
      <c r="BB6" s="1" t="s">
        <v>69</v>
      </c>
      <c r="BC6" s="1">
        <v>0.02</v>
      </c>
      <c r="BD6" s="1">
        <v>0</v>
      </c>
      <c r="BE6" s="1">
        <v>1.22</v>
      </c>
      <c r="BF6" s="1">
        <v>0.35</v>
      </c>
      <c r="BG6" s="1">
        <v>0.02</v>
      </c>
      <c r="BH6" s="1">
        <v>0.17</v>
      </c>
      <c r="BI6" s="1">
        <v>0.03</v>
      </c>
      <c r="BJ6" s="1">
        <v>0</v>
      </c>
      <c r="BK6" s="1">
        <v>1.8099999999999998</v>
      </c>
      <c r="BL6" s="1">
        <f t="shared" si="25"/>
        <v>3.4857142857142858</v>
      </c>
    </row>
    <row r="7" spans="1:64" x14ac:dyDescent="0.3">
      <c r="A7" s="1">
        <v>7037</v>
      </c>
      <c r="B7" s="1" t="s">
        <v>64</v>
      </c>
      <c r="C7" s="1">
        <v>1</v>
      </c>
      <c r="D7" s="1" t="str">
        <f t="shared" si="0"/>
        <v>TN_1</v>
      </c>
      <c r="E7" s="2">
        <v>1311.3873379629629</v>
      </c>
      <c r="F7" s="2">
        <v>160</v>
      </c>
      <c r="G7" s="2">
        <f t="shared" si="1"/>
        <v>1151.3873379629629</v>
      </c>
      <c r="H7" s="3">
        <v>17.652944539736996</v>
      </c>
      <c r="I7" s="2">
        <f t="shared" si="2"/>
        <v>25.436453444212962</v>
      </c>
      <c r="J7" s="2">
        <f t="shared" si="3"/>
        <v>14.852339740023147</v>
      </c>
      <c r="K7" s="2">
        <f t="shared" si="4"/>
        <v>1194.3578892052778</v>
      </c>
      <c r="L7" s="2">
        <f t="shared" si="5"/>
        <v>434.60841550872686</v>
      </c>
      <c r="M7" s="2">
        <f t="shared" si="6"/>
        <v>657.63599338192114</v>
      </c>
      <c r="N7" s="2">
        <f t="shared" si="7"/>
        <v>35.836268022800922</v>
      </c>
      <c r="O7" s="2">
        <f t="shared" si="8"/>
        <v>223.97667514250577</v>
      </c>
      <c r="P7" s="2">
        <f t="shared" si="9"/>
        <v>41.314880000000002</v>
      </c>
      <c r="Q7" s="2">
        <f t="shared" si="10"/>
        <v>0.83334044965343956</v>
      </c>
      <c r="R7" s="2">
        <f>(Q7/E7)*100</f>
        <v>6.3546476737216695E-2</v>
      </c>
      <c r="S7" s="1" t="s">
        <v>67</v>
      </c>
      <c r="T7" s="1">
        <v>1</v>
      </c>
      <c r="U7" s="1" t="s">
        <v>68</v>
      </c>
      <c r="V7" s="1">
        <v>6750</v>
      </c>
      <c r="W7" s="2">
        <v>1191.9845189894156</v>
      </c>
      <c r="X7" s="2">
        <v>27.176375355895363</v>
      </c>
      <c r="Y7" s="2">
        <v>904.07857553033989</v>
      </c>
      <c r="Z7" s="2">
        <v>5.4183530330135107E-2</v>
      </c>
      <c r="AA7" s="2">
        <f t="shared" si="11"/>
        <v>606.82848239461157</v>
      </c>
      <c r="AB7" s="2">
        <f t="shared" si="12"/>
        <v>38.046925498253508</v>
      </c>
      <c r="AC7" s="2">
        <f t="shared" si="13"/>
        <v>632.85500287123784</v>
      </c>
      <c r="AD7" s="2">
        <f t="shared" si="14"/>
        <v>0.60685553969751316</v>
      </c>
      <c r="AE7" s="2">
        <f t="shared" si="15"/>
        <v>0.95887443354552782</v>
      </c>
      <c r="AF7" s="2">
        <f t="shared" si="16"/>
        <v>1.5012229746596597</v>
      </c>
      <c r="AG7" s="2">
        <v>8.5899333333333345</v>
      </c>
      <c r="AH7" s="2">
        <f t="shared" si="17"/>
        <v>3168.6445807929081</v>
      </c>
      <c r="AI7" s="2">
        <f t="shared" si="18"/>
        <v>13.266253216633485</v>
      </c>
      <c r="AJ7" s="2">
        <v>7.1428571428571425E-2</v>
      </c>
      <c r="AK7" s="2">
        <v>71.428571428571431</v>
      </c>
      <c r="AL7" s="2">
        <v>60</v>
      </c>
      <c r="AM7" s="1">
        <v>8.2200000000000006</v>
      </c>
      <c r="AN7" s="2">
        <v>26.362192651004868</v>
      </c>
      <c r="AO7" s="2">
        <v>1404.1839114875002</v>
      </c>
      <c r="AP7" s="2">
        <v>1281.4030574895264</v>
      </c>
      <c r="AQ7" s="2">
        <f t="shared" si="19"/>
        <v>1.9353857520776247E-2</v>
      </c>
      <c r="AR7" s="2">
        <f t="shared" si="20"/>
        <v>2.1208296013541773E-2</v>
      </c>
      <c r="AS7" s="2">
        <f t="shared" si="21"/>
        <v>0.45293958926492273</v>
      </c>
      <c r="AT7" s="2">
        <f t="shared" si="22"/>
        <v>0.38046925498253509</v>
      </c>
      <c r="AU7" s="2">
        <v>27.260538550322611</v>
      </c>
      <c r="AV7" s="2">
        <v>15.379081829889891</v>
      </c>
      <c r="AW7" s="2">
        <f t="shared" si="23"/>
        <v>5.5069454034755072</v>
      </c>
      <c r="AX7" s="2">
        <f t="shared" si="24"/>
        <v>9.7614603476650323</v>
      </c>
      <c r="AY7" s="1">
        <v>6750</v>
      </c>
      <c r="AZ7" s="1">
        <v>1</v>
      </c>
      <c r="BA7" s="1" t="s">
        <v>67</v>
      </c>
      <c r="BB7" s="1" t="s">
        <v>69</v>
      </c>
      <c r="BC7" s="1">
        <v>0.03</v>
      </c>
      <c r="BD7" s="1">
        <v>0</v>
      </c>
      <c r="BE7" s="1">
        <v>0.85</v>
      </c>
      <c r="BF7" s="1">
        <v>0.19</v>
      </c>
      <c r="BG7" s="1">
        <v>0</v>
      </c>
      <c r="BH7" s="1">
        <v>0.14000000000000001</v>
      </c>
      <c r="BI7" s="1">
        <v>0</v>
      </c>
      <c r="BJ7" s="1">
        <v>0</v>
      </c>
      <c r="BK7" s="1">
        <v>1.21</v>
      </c>
      <c r="BL7" s="1">
        <f t="shared" si="25"/>
        <v>4.4736842105263159</v>
      </c>
    </row>
    <row r="8" spans="1:64" x14ac:dyDescent="0.3">
      <c r="A8" s="1">
        <v>7037</v>
      </c>
      <c r="B8" s="1" t="s">
        <v>64</v>
      </c>
      <c r="C8" s="1">
        <v>1</v>
      </c>
      <c r="D8" s="1" t="str">
        <f t="shared" si="0"/>
        <v>TN_1</v>
      </c>
      <c r="E8" s="2">
        <v>1684.7065439189184</v>
      </c>
      <c r="F8" s="2">
        <v>160</v>
      </c>
      <c r="G8" s="2">
        <f t="shared" si="1"/>
        <v>1524.7065439189184</v>
      </c>
      <c r="H8" s="2">
        <v>17.843137254901968</v>
      </c>
      <c r="I8" s="2">
        <f t="shared" si="2"/>
        <v>32.764709457128369</v>
      </c>
      <c r="J8" s="2">
        <f t="shared" si="3"/>
        <v>18.993569691692564</v>
      </c>
      <c r="K8" s="2">
        <f t="shared" si="4"/>
        <v>1534.7488479190943</v>
      </c>
      <c r="L8" s="2">
        <f t="shared" si="5"/>
        <v>567.61047569544917</v>
      </c>
      <c r="M8" s="2">
        <f t="shared" si="6"/>
        <v>858.1468588584828</v>
      </c>
      <c r="N8" s="2">
        <f t="shared" si="7"/>
        <v>46.007349789070936</v>
      </c>
      <c r="O8" s="2">
        <f t="shared" si="8"/>
        <v>287.54593618169338</v>
      </c>
      <c r="P8" s="2">
        <f t="shared" si="9"/>
        <v>41.314880000000002</v>
      </c>
      <c r="Q8" s="2">
        <f t="shared" si="10"/>
        <v>1.1154274736002914</v>
      </c>
      <c r="R8" s="2">
        <f>(Q8/E8)*100</f>
        <v>6.6209007000448544E-2</v>
      </c>
      <c r="S8" s="1" t="s">
        <v>67</v>
      </c>
      <c r="T8" s="1">
        <v>1</v>
      </c>
      <c r="U8" s="1" t="s">
        <v>68</v>
      </c>
      <c r="V8" s="1">
        <v>6777</v>
      </c>
      <c r="W8" s="2">
        <v>1374.4100093527384</v>
      </c>
      <c r="X8" s="2">
        <v>37.093145930170216</v>
      </c>
      <c r="Y8" s="2">
        <v>1052.4486229906665</v>
      </c>
      <c r="Z8" s="2">
        <v>7.4001685189079722E-2</v>
      </c>
      <c r="AA8" s="2">
        <f t="shared" si="11"/>
        <v>699.69964112503033</v>
      </c>
      <c r="AB8" s="2">
        <f t="shared" si="12"/>
        <v>51.930404302238301</v>
      </c>
      <c r="AC8" s="2">
        <f t="shared" si="13"/>
        <v>736.71403609346658</v>
      </c>
      <c r="AD8" s="2">
        <f t="shared" si="14"/>
        <v>0.82881887411769284</v>
      </c>
      <c r="AE8" s="2">
        <f t="shared" si="15"/>
        <v>0.94975744569126108</v>
      </c>
      <c r="AF8" s="2">
        <f t="shared" si="16"/>
        <v>2.0490253811826027</v>
      </c>
      <c r="AG8" s="2">
        <v>10.136116666666668</v>
      </c>
      <c r="AH8" s="2">
        <f t="shared" si="17"/>
        <v>3679.0602388801253</v>
      </c>
      <c r="AI8" s="2">
        <f t="shared" si="18"/>
        <v>15.403224780741576</v>
      </c>
      <c r="AJ8" s="2">
        <v>0.21428571428571427</v>
      </c>
      <c r="AK8" s="2">
        <v>214.28571428571428</v>
      </c>
      <c r="AL8" s="2">
        <v>60</v>
      </c>
      <c r="AM8" s="1">
        <v>7.25</v>
      </c>
      <c r="AN8" s="2">
        <v>30.042166365478334</v>
      </c>
      <c r="AO8" s="2">
        <v>1518.7518257234667</v>
      </c>
      <c r="AP8" s="2">
        <v>1386.089718258469</v>
      </c>
      <c r="AQ8" s="2">
        <f t="shared" si="19"/>
        <v>2.4423441211338572E-2</v>
      </c>
      <c r="AR8" s="2">
        <f t="shared" si="20"/>
        <v>2.6760999264012524E-2</v>
      </c>
      <c r="AS8" s="2">
        <f t="shared" si="21"/>
        <v>0.61821909883617032</v>
      </c>
      <c r="AT8" s="2">
        <f t="shared" si="22"/>
        <v>0.17310134767412769</v>
      </c>
      <c r="AU8" s="2">
        <v>29.509735842603106</v>
      </c>
      <c r="AV8" s="2">
        <v>16.603698265158137</v>
      </c>
      <c r="AW8" s="2">
        <f t="shared" si="23"/>
        <v>6.9435571775753813</v>
      </c>
      <c r="AX8" s="2">
        <f t="shared" si="24"/>
        <v>12.34077702726241</v>
      </c>
      <c r="AY8" s="1">
        <v>6777</v>
      </c>
      <c r="AZ8" s="1">
        <v>1</v>
      </c>
      <c r="BA8" s="1" t="s">
        <v>67</v>
      </c>
      <c r="BB8" s="1" t="s">
        <v>69</v>
      </c>
      <c r="BC8" s="1">
        <v>0.02</v>
      </c>
      <c r="BD8" s="1">
        <v>0</v>
      </c>
      <c r="BE8" s="1">
        <v>0.92</v>
      </c>
      <c r="BF8" s="1">
        <v>0.28000000000000003</v>
      </c>
      <c r="BG8" s="1">
        <v>0.02</v>
      </c>
      <c r="BH8" s="1">
        <v>0.18</v>
      </c>
      <c r="BI8" s="1">
        <v>0.03</v>
      </c>
      <c r="BJ8" s="1">
        <v>0</v>
      </c>
      <c r="BK8" s="1">
        <v>1.4500000000000002</v>
      </c>
      <c r="BL8" s="1">
        <f t="shared" si="25"/>
        <v>3.2857142857142856</v>
      </c>
    </row>
    <row r="9" spans="1:64" x14ac:dyDescent="0.3">
      <c r="A9" s="1">
        <v>6778</v>
      </c>
      <c r="B9" s="1" t="s">
        <v>64</v>
      </c>
      <c r="C9" s="1">
        <v>1</v>
      </c>
      <c r="D9" s="1" t="str">
        <f t="shared" si="0"/>
        <v>TN_1</v>
      </c>
      <c r="E9" s="2">
        <v>1008.6993029891305</v>
      </c>
      <c r="F9" s="2">
        <v>160</v>
      </c>
      <c r="G9" s="2">
        <f t="shared" si="1"/>
        <v>848.6993029891305</v>
      </c>
      <c r="H9" s="2">
        <v>19.677292404565129</v>
      </c>
      <c r="I9" s="2">
        <f t="shared" si="2"/>
        <v>19.494687317676632</v>
      </c>
      <c r="J9" s="2">
        <f t="shared" si="3"/>
        <v>11.494621368058425</v>
      </c>
      <c r="K9" s="2">
        <f t="shared" si="4"/>
        <v>918.36814966827728</v>
      </c>
      <c r="L9" s="2">
        <f t="shared" si="5"/>
        <v>326.77005197663459</v>
      </c>
      <c r="M9" s="2">
        <f t="shared" si="6"/>
        <v>495.06134173337091</v>
      </c>
      <c r="N9" s="2">
        <f t="shared" si="7"/>
        <v>27.589532509938863</v>
      </c>
      <c r="O9" s="2">
        <f t="shared" si="8"/>
        <v>172.43457818711789</v>
      </c>
      <c r="P9" s="2">
        <f t="shared" si="9"/>
        <v>41.314880000000002</v>
      </c>
      <c r="Q9" s="2">
        <f t="shared" si="10"/>
        <v>0.68470427828717717</v>
      </c>
      <c r="R9" s="2">
        <f>(Q9/E9)*100</f>
        <v>6.7879919839158989E-2</v>
      </c>
      <c r="S9" s="1" t="s">
        <v>67</v>
      </c>
      <c r="T9" s="1">
        <v>1</v>
      </c>
      <c r="U9" s="1" t="s">
        <v>68</v>
      </c>
      <c r="V9" s="1">
        <v>7199</v>
      </c>
      <c r="W9" s="2">
        <v>1196.9635892958829</v>
      </c>
      <c r="X9" s="2">
        <v>32.338236324253067</v>
      </c>
      <c r="Y9" s="2">
        <v>950.07802458206572</v>
      </c>
      <c r="Z9" s="2">
        <v>3.8301048030890773E-2</v>
      </c>
      <c r="AA9" s="2">
        <f t="shared" si="11"/>
        <v>609.36328182335853</v>
      </c>
      <c r="AB9" s="2">
        <f t="shared" si="12"/>
        <v>45.273530853954291</v>
      </c>
      <c r="AC9" s="2">
        <f t="shared" si="13"/>
        <v>665.05461720744597</v>
      </c>
      <c r="AD9" s="2">
        <f t="shared" si="14"/>
        <v>0.42897173794597665</v>
      </c>
      <c r="AE9" s="2">
        <f t="shared" si="15"/>
        <v>0.91626050862117991</v>
      </c>
      <c r="AF9" s="2">
        <f t="shared" si="16"/>
        <v>1.7863641745517393</v>
      </c>
      <c r="AG9" s="2">
        <v>11.388066666666667</v>
      </c>
      <c r="AH9" s="2">
        <f t="shared" si="17"/>
        <v>3291.0748126735589</v>
      </c>
      <c r="AI9" s="2">
        <f t="shared" si="18"/>
        <v>13.778835305311111</v>
      </c>
      <c r="AJ9" s="2">
        <v>0.14285714285714285</v>
      </c>
      <c r="AK9" s="2">
        <v>142.85714285714286</v>
      </c>
      <c r="AL9" s="2">
        <v>72.5</v>
      </c>
      <c r="AM9" s="1">
        <v>7.5</v>
      </c>
      <c r="AN9" s="2">
        <v>36.942117080116091</v>
      </c>
      <c r="AO9" s="2">
        <v>1457.932558639086</v>
      </c>
      <c r="AP9" s="2">
        <v>1330.5159913215825</v>
      </c>
      <c r="AQ9" s="2">
        <f t="shared" si="19"/>
        <v>2.2180886305495053E-2</v>
      </c>
      <c r="AR9" s="2">
        <f t="shared" si="20"/>
        <v>2.4305033938097926E-2</v>
      </c>
      <c r="AS9" s="2">
        <f t="shared" si="21"/>
        <v>0.44604463895521473</v>
      </c>
      <c r="AT9" s="2">
        <f t="shared" si="22"/>
        <v>0.22636765426977146</v>
      </c>
      <c r="AU9" s="2">
        <v>28.31573199120254</v>
      </c>
      <c r="AV9" s="2">
        <v>15.953601119293195</v>
      </c>
      <c r="AW9" s="2">
        <f t="shared" si="23"/>
        <v>6.3087338695914612</v>
      </c>
      <c r="AX9" s="2">
        <f t="shared" si="24"/>
        <v>11.197247324877846</v>
      </c>
      <c r="AY9" s="1">
        <v>7199</v>
      </c>
      <c r="AZ9" s="1">
        <v>1</v>
      </c>
      <c r="BA9" s="1" t="s">
        <v>67</v>
      </c>
      <c r="BB9" s="1" t="s">
        <v>69</v>
      </c>
      <c r="BC9" s="1">
        <v>0.02</v>
      </c>
      <c r="BD9" s="1">
        <v>0</v>
      </c>
      <c r="BE9" s="1">
        <v>1.04</v>
      </c>
      <c r="BF9" s="1">
        <v>0.3</v>
      </c>
      <c r="BG9" s="1">
        <v>0</v>
      </c>
      <c r="BH9" s="1">
        <v>0.15</v>
      </c>
      <c r="BI9" s="1">
        <v>0</v>
      </c>
      <c r="BJ9" s="1">
        <v>0</v>
      </c>
      <c r="BK9" s="1">
        <v>1.51</v>
      </c>
      <c r="BL9" s="1">
        <f t="shared" si="25"/>
        <v>3.4666666666666668</v>
      </c>
    </row>
    <row r="10" spans="1:64" x14ac:dyDescent="0.3">
      <c r="A10" s="1">
        <v>6778</v>
      </c>
      <c r="B10" s="1" t="s">
        <v>64</v>
      </c>
      <c r="C10" s="1">
        <v>1</v>
      </c>
      <c r="D10" s="1" t="str">
        <f t="shared" si="0"/>
        <v>TN_1</v>
      </c>
      <c r="E10" s="2">
        <v>1096.900578457447</v>
      </c>
      <c r="F10" s="2">
        <v>160</v>
      </c>
      <c r="G10" s="2">
        <f t="shared" si="1"/>
        <v>936.90057845744695</v>
      </c>
      <c r="H10" s="2">
        <v>22.325988618123446</v>
      </c>
      <c r="I10" s="2">
        <f t="shared" si="2"/>
        <v>21.226078355119686</v>
      </c>
      <c r="J10" s="2">
        <f t="shared" si="3"/>
        <v>12.473038116828461</v>
      </c>
      <c r="K10" s="2">
        <f t="shared" si="4"/>
        <v>998.78971983518636</v>
      </c>
      <c r="L10" s="2">
        <f t="shared" si="5"/>
        <v>358.19343218645622</v>
      </c>
      <c r="M10" s="2">
        <f t="shared" si="6"/>
        <v>542.4345113912301</v>
      </c>
      <c r="N10" s="2">
        <f t="shared" si="7"/>
        <v>29.992576260073143</v>
      </c>
      <c r="O10" s="2">
        <f t="shared" si="8"/>
        <v>187.45360162545714</v>
      </c>
      <c r="P10" s="2">
        <f t="shared" si="9"/>
        <v>41.314880000000002</v>
      </c>
      <c r="Q10" s="2">
        <f t="shared" si="10"/>
        <v>0.85760649768912345</v>
      </c>
      <c r="R10" s="2">
        <f>(Q10/E10)*100</f>
        <v>7.8184524152148882E-2</v>
      </c>
      <c r="S10" s="1" t="s">
        <v>70</v>
      </c>
      <c r="T10" s="1">
        <v>1</v>
      </c>
      <c r="U10" s="1" t="s">
        <v>71</v>
      </c>
      <c r="V10" s="1">
        <v>6751</v>
      </c>
      <c r="W10" s="2">
        <v>1481.7553182983086</v>
      </c>
      <c r="X10" s="2">
        <v>35.582455661218596</v>
      </c>
      <c r="Y10" s="2">
        <v>1136.4648949106702</v>
      </c>
      <c r="Z10" s="2">
        <v>0.12036351270647631</v>
      </c>
      <c r="AA10" s="2">
        <f t="shared" si="11"/>
        <v>754.34816204277524</v>
      </c>
      <c r="AB10" s="2">
        <f t="shared" si="12"/>
        <v>49.815437925706028</v>
      </c>
      <c r="AC10" s="2">
        <f t="shared" si="13"/>
        <v>795.52542643746904</v>
      </c>
      <c r="AD10" s="2">
        <f t="shared" si="14"/>
        <v>1.3480713423125346</v>
      </c>
      <c r="AE10" s="2">
        <f t="shared" si="15"/>
        <v>0.94823890849209647</v>
      </c>
      <c r="AF10" s="2">
        <f t="shared" si="16"/>
        <v>1.9655748507257151</v>
      </c>
      <c r="AG10" s="2">
        <v>9.8221999999999987</v>
      </c>
      <c r="AH10" s="2">
        <f t="shared" si="17"/>
        <v>3973.8796489071797</v>
      </c>
      <c r="AI10" s="2">
        <f t="shared" si="18"/>
        <v>16.637553480875781</v>
      </c>
      <c r="AJ10" s="2">
        <v>0.17857142857142858</v>
      </c>
      <c r="AK10" s="2">
        <v>178.57142857142858</v>
      </c>
      <c r="AL10" s="2">
        <v>61.75</v>
      </c>
      <c r="AM10" s="1">
        <v>7.54</v>
      </c>
      <c r="AN10" s="2">
        <v>29.007173758282672</v>
      </c>
      <c r="AO10" s="2">
        <v>1234.3812142857143</v>
      </c>
      <c r="AP10" s="2">
        <v>1122.2788878728572</v>
      </c>
      <c r="AQ10" s="2">
        <f t="shared" si="19"/>
        <v>2.8826148072748092E-2</v>
      </c>
      <c r="AR10" s="2">
        <f t="shared" si="20"/>
        <v>3.170553776402299E-2</v>
      </c>
      <c r="AS10" s="2">
        <f t="shared" si="21"/>
        <v>0.57623409977681939</v>
      </c>
      <c r="AT10" s="2">
        <f t="shared" si="22"/>
        <v>0.19926175170282412</v>
      </c>
      <c r="AU10" s="2">
        <v>23.784079297357142</v>
      </c>
      <c r="AV10" s="2">
        <v>13.656457583928573</v>
      </c>
      <c r="AW10" s="2">
        <f t="shared" si="23"/>
        <v>8.2642461209088189</v>
      </c>
      <c r="AX10" s="2">
        <f t="shared" si="24"/>
        <v>14.393006668426786</v>
      </c>
      <c r="AY10" s="1">
        <v>6751</v>
      </c>
      <c r="AZ10" s="1">
        <v>1</v>
      </c>
      <c r="BA10" s="1" t="s">
        <v>70</v>
      </c>
      <c r="BB10" s="1" t="s">
        <v>72</v>
      </c>
      <c r="BC10" s="1">
        <v>0.02</v>
      </c>
      <c r="BD10" s="1">
        <v>0</v>
      </c>
      <c r="BE10" s="1">
        <v>1.2</v>
      </c>
      <c r="BF10" s="1">
        <v>0.31</v>
      </c>
      <c r="BG10" s="1">
        <v>0.02</v>
      </c>
      <c r="BH10" s="1">
        <v>0.21</v>
      </c>
      <c r="BI10" s="1">
        <v>0.03</v>
      </c>
      <c r="BJ10" s="1">
        <v>0.02</v>
      </c>
      <c r="BK10" s="1">
        <v>1.81</v>
      </c>
      <c r="BL10" s="1">
        <f t="shared" si="25"/>
        <v>3.8709677419354835</v>
      </c>
    </row>
    <row r="11" spans="1:64" x14ac:dyDescent="0.3">
      <c r="A11" s="1">
        <v>6778</v>
      </c>
      <c r="B11" s="1" t="s">
        <v>64</v>
      </c>
      <c r="C11" s="1">
        <v>1</v>
      </c>
      <c r="D11" s="1" t="str">
        <f t="shared" si="0"/>
        <v>TN_1</v>
      </c>
      <c r="E11" s="2">
        <v>1103.5791023936172</v>
      </c>
      <c r="F11" s="2">
        <v>160</v>
      </c>
      <c r="G11" s="2">
        <f t="shared" si="1"/>
        <v>943.57910239361718</v>
      </c>
      <c r="H11" s="3">
        <v>21.213661783056796</v>
      </c>
      <c r="I11" s="2">
        <f t="shared" si="2"/>
        <v>21.357177779986706</v>
      </c>
      <c r="J11" s="2">
        <f t="shared" si="3"/>
        <v>12.547122982852395</v>
      </c>
      <c r="K11" s="2">
        <f t="shared" si="4"/>
        <v>1004.8791712460907</v>
      </c>
      <c r="L11" s="2">
        <f t="shared" si="5"/>
        <v>360.57278323067163</v>
      </c>
      <c r="M11" s="2">
        <f t="shared" si="6"/>
        <v>546.02156663291896</v>
      </c>
      <c r="N11" s="2">
        <f t="shared" si="7"/>
        <v>30.174532644714105</v>
      </c>
      <c r="O11" s="2">
        <f t="shared" si="8"/>
        <v>188.59082902946315</v>
      </c>
      <c r="P11" s="2">
        <f t="shared" si="9"/>
        <v>41.314880000000002</v>
      </c>
      <c r="Q11" s="2">
        <f t="shared" si="10"/>
        <v>0.82068748569327898</v>
      </c>
      <c r="R11" s="2">
        <f>(Q11/E11)*100</f>
        <v>7.4365986444763402E-2</v>
      </c>
      <c r="S11" s="1" t="s">
        <v>70</v>
      </c>
      <c r="T11" s="1">
        <v>1</v>
      </c>
      <c r="U11" s="1" t="s">
        <v>71</v>
      </c>
      <c r="V11" s="1">
        <v>7233</v>
      </c>
      <c r="W11" s="2">
        <v>1300.4885598240814</v>
      </c>
      <c r="X11" s="2">
        <v>35.216821072481828</v>
      </c>
      <c r="Y11" s="2">
        <v>1050.3796685053626</v>
      </c>
      <c r="Z11" s="2">
        <v>6.9561451083865036E-2</v>
      </c>
      <c r="AA11" s="2">
        <f t="shared" si="11"/>
        <v>662.06690318316862</v>
      </c>
      <c r="AB11" s="2">
        <f t="shared" si="12"/>
        <v>49.303549501474556</v>
      </c>
      <c r="AC11" s="2">
        <f t="shared" si="13"/>
        <v>735.26576795375377</v>
      </c>
      <c r="AD11" s="2">
        <f t="shared" si="14"/>
        <v>0.77908825213928834</v>
      </c>
      <c r="AE11" s="2">
        <f t="shared" si="15"/>
        <v>0.90044570553815151</v>
      </c>
      <c r="AF11" s="2">
        <f t="shared" si="16"/>
        <v>1.9453771960438961</v>
      </c>
      <c r="AG11" s="2">
        <v>9.123800000000001</v>
      </c>
      <c r="AH11" s="2">
        <f t="shared" si="17"/>
        <v>3629.4129621714446</v>
      </c>
      <c r="AI11" s="2">
        <f t="shared" si="18"/>
        <v>15.195365133646408</v>
      </c>
      <c r="AJ11" s="2">
        <v>-3.5714285714285712E-2</v>
      </c>
      <c r="AK11" s="2">
        <v>-35.714285714285715</v>
      </c>
      <c r="AL11" s="2">
        <v>57.75</v>
      </c>
      <c r="AM11" s="1">
        <v>7.66</v>
      </c>
      <c r="AN11" s="2">
        <v>25.557198400963792</v>
      </c>
      <c r="AO11" s="2">
        <v>1548.6595</v>
      </c>
      <c r="AP11" s="2">
        <v>1408.2909845699999</v>
      </c>
      <c r="AQ11" s="2">
        <f t="shared" si="19"/>
        <v>2.2740196326230411E-2</v>
      </c>
      <c r="AR11" s="2">
        <f t="shared" si="20"/>
        <v>2.5006778754061786E-2</v>
      </c>
      <c r="AS11" s="2">
        <f t="shared" si="21"/>
        <v>0.60981508350617886</v>
      </c>
      <c r="AT11" s="2">
        <f t="shared" si="22"/>
        <v>-0.98607099002949117</v>
      </c>
      <c r="AU11" s="2">
        <v>29.912191590499997</v>
      </c>
      <c r="AV11" s="2">
        <v>17.042806112499999</v>
      </c>
      <c r="AW11" s="2">
        <f t="shared" si="23"/>
        <v>6.5036264232198242</v>
      </c>
      <c r="AX11" s="2">
        <f t="shared" si="24"/>
        <v>11.414653098805511</v>
      </c>
      <c r="AY11" s="1">
        <v>7233</v>
      </c>
      <c r="AZ11" s="1">
        <v>1</v>
      </c>
      <c r="BA11" s="1" t="s">
        <v>70</v>
      </c>
      <c r="BB11" s="1" t="s">
        <v>72</v>
      </c>
      <c r="BC11" s="1">
        <v>0.02</v>
      </c>
      <c r="BD11" s="1">
        <v>0</v>
      </c>
      <c r="BE11" s="1">
        <v>1.58</v>
      </c>
      <c r="BF11" s="1">
        <v>0.44</v>
      </c>
      <c r="BG11" s="1">
        <v>0.02</v>
      </c>
      <c r="BH11" s="1">
        <v>0.25</v>
      </c>
      <c r="BI11" s="1">
        <v>0.03</v>
      </c>
      <c r="BJ11" s="1">
        <v>0.02</v>
      </c>
      <c r="BK11" s="1">
        <v>2.36</v>
      </c>
      <c r="BL11" s="1">
        <f t="shared" si="25"/>
        <v>3.5909090909090913</v>
      </c>
    </row>
    <row r="12" spans="1:64" x14ac:dyDescent="0.3">
      <c r="A12" s="1">
        <v>6778</v>
      </c>
      <c r="B12" s="1" t="s">
        <v>64</v>
      </c>
      <c r="C12" s="1">
        <v>1</v>
      </c>
      <c r="D12" s="1" t="str">
        <f t="shared" si="0"/>
        <v>TN_1</v>
      </c>
      <c r="E12" s="2">
        <v>1282.1565563471502</v>
      </c>
      <c r="F12" s="2">
        <v>160</v>
      </c>
      <c r="G12" s="2">
        <f t="shared" si="1"/>
        <v>1122.1565563471502</v>
      </c>
      <c r="H12" s="2">
        <v>17.536919831223628</v>
      </c>
      <c r="I12" s="2">
        <f t="shared" si="2"/>
        <v>24.86265320109456</v>
      </c>
      <c r="J12" s="2">
        <f t="shared" si="3"/>
        <v>14.528082679558938</v>
      </c>
      <c r="K12" s="2">
        <f t="shared" si="4"/>
        <v>1167.7053794511064</v>
      </c>
      <c r="L12" s="2">
        <f t="shared" si="5"/>
        <v>424.19439417324293</v>
      </c>
      <c r="M12" s="2">
        <f t="shared" si="6"/>
        <v>641.93605288372339</v>
      </c>
      <c r="N12" s="2">
        <f t="shared" si="7"/>
        <v>35.039875377678108</v>
      </c>
      <c r="O12" s="2">
        <f t="shared" si="8"/>
        <v>218.99922111048818</v>
      </c>
      <c r="P12" s="2">
        <f t="shared" si="9"/>
        <v>41.314880000000002</v>
      </c>
      <c r="Q12" s="2">
        <f t="shared" si="10"/>
        <v>0.80684595223641986</v>
      </c>
      <c r="R12" s="2">
        <f>(Q12/E12)*100</f>
        <v>6.2928816940664017E-2</v>
      </c>
      <c r="S12" s="1" t="s">
        <v>70</v>
      </c>
      <c r="T12" s="1">
        <v>1</v>
      </c>
      <c r="U12" s="1" t="s">
        <v>71</v>
      </c>
      <c r="V12" s="1">
        <v>7157</v>
      </c>
      <c r="W12" s="2">
        <v>1346.2742217727387</v>
      </c>
      <c r="X12" s="2">
        <v>36.422705831476868</v>
      </c>
      <c r="Y12" s="2">
        <v>1076.883750900816</v>
      </c>
      <c r="Z12" s="2">
        <v>5.6032658746241186E-2</v>
      </c>
      <c r="AA12" s="2">
        <f t="shared" si="11"/>
        <v>685.37596744793962</v>
      </c>
      <c r="AB12" s="2">
        <f t="shared" si="12"/>
        <v>50.991788164067614</v>
      </c>
      <c r="AC12" s="2">
        <f t="shared" si="13"/>
        <v>753.8186256305712</v>
      </c>
      <c r="AD12" s="2">
        <f t="shared" si="14"/>
        <v>0.62756577795790125</v>
      </c>
      <c r="AE12" s="2">
        <f t="shared" si="15"/>
        <v>0.90920540318915688</v>
      </c>
      <c r="AF12" s="2">
        <f t="shared" si="16"/>
        <v>2.0119902701307821</v>
      </c>
      <c r="AG12" s="2">
        <v>9.6471</v>
      </c>
      <c r="AH12" s="2">
        <f t="shared" si="17"/>
        <v>3728.5597843443516</v>
      </c>
      <c r="AI12" s="2">
        <f t="shared" si="18"/>
        <v>15.610465917288472</v>
      </c>
      <c r="AJ12" s="2">
        <v>0.10714285714285714</v>
      </c>
      <c r="AK12" s="2">
        <v>107.14285714285714</v>
      </c>
      <c r="AL12" s="2">
        <v>66.25</v>
      </c>
      <c r="AM12" s="1">
        <v>7.36</v>
      </c>
      <c r="AN12" s="2">
        <v>38.092108865889045</v>
      </c>
      <c r="AO12" s="2">
        <v>1292.9894999999999</v>
      </c>
      <c r="AP12" s="2">
        <v>1175.6159443700001</v>
      </c>
      <c r="AQ12" s="2">
        <f t="shared" si="19"/>
        <v>2.8169374794982379E-2</v>
      </c>
      <c r="AR12" s="2">
        <f t="shared" si="20"/>
        <v>3.0981806606064196E-2</v>
      </c>
      <c r="AS12" s="2">
        <f t="shared" si="21"/>
        <v>0.54977669179587729</v>
      </c>
      <c r="AT12" s="2">
        <f t="shared" si="22"/>
        <v>0.33994525442711743</v>
      </c>
      <c r="AU12" s="2">
        <v>24.926882260500001</v>
      </c>
      <c r="AV12" s="2">
        <v>14.2879618625</v>
      </c>
      <c r="AW12" s="2">
        <f t="shared" si="23"/>
        <v>8.0715680729918287</v>
      </c>
      <c r="AX12" s="2">
        <f t="shared" si="24"/>
        <v>14.081716409192174</v>
      </c>
      <c r="AY12" s="1">
        <v>7157</v>
      </c>
      <c r="AZ12" s="1">
        <v>1</v>
      </c>
      <c r="BA12" s="1" t="s">
        <v>70</v>
      </c>
      <c r="BB12" s="1" t="s">
        <v>72</v>
      </c>
      <c r="BC12" s="1">
        <v>0.02</v>
      </c>
      <c r="BD12" s="1">
        <v>0</v>
      </c>
      <c r="BE12" s="1">
        <v>1.78</v>
      </c>
      <c r="BF12" s="1">
        <v>0.49</v>
      </c>
      <c r="BG12" s="1">
        <v>0.05</v>
      </c>
      <c r="BH12" s="1">
        <v>0.23</v>
      </c>
      <c r="BI12" s="1">
        <v>0.05</v>
      </c>
      <c r="BJ12" s="1">
        <v>0.03</v>
      </c>
      <c r="BK12" s="1">
        <v>2.6499999999999995</v>
      </c>
      <c r="BL12" s="1">
        <f t="shared" si="25"/>
        <v>3.6326530612244898</v>
      </c>
    </row>
    <row r="13" spans="1:64" x14ac:dyDescent="0.3">
      <c r="A13" s="1">
        <v>6778</v>
      </c>
      <c r="B13" s="1" t="s">
        <v>64</v>
      </c>
      <c r="C13" s="1">
        <v>1</v>
      </c>
      <c r="D13" s="1" t="str">
        <f t="shared" si="0"/>
        <v>TN_1</v>
      </c>
      <c r="E13" s="2">
        <v>1329.6745784574466</v>
      </c>
      <c r="F13" s="2">
        <v>160</v>
      </c>
      <c r="G13" s="2">
        <f t="shared" si="1"/>
        <v>1169.6745784574466</v>
      </c>
      <c r="H13" s="2">
        <v>14.298394566224145</v>
      </c>
      <c r="I13" s="2">
        <f t="shared" si="2"/>
        <v>25.79543197511968</v>
      </c>
      <c r="J13" s="2">
        <f t="shared" si="3"/>
        <v>15.055200098828456</v>
      </c>
      <c r="K13" s="2">
        <f t="shared" si="4"/>
        <v>1211.0321219391863</v>
      </c>
      <c r="L13" s="2">
        <f t="shared" si="5"/>
        <v>441.12359239245609</v>
      </c>
      <c r="M13" s="2">
        <f t="shared" si="6"/>
        <v>667.45812511322993</v>
      </c>
      <c r="N13" s="2">
        <f t="shared" si="7"/>
        <v>36.334503890073137</v>
      </c>
      <c r="O13" s="2">
        <f t="shared" si="8"/>
        <v>227.09064931295711</v>
      </c>
      <c r="P13" s="2">
        <f t="shared" si="9"/>
        <v>41.314880000000002</v>
      </c>
      <c r="Q13" s="2">
        <f t="shared" si="10"/>
        <v>0.68570321411152535</v>
      </c>
      <c r="R13" s="2">
        <f>(Q13/E13)*100</f>
        <v>5.1569250493380764E-2</v>
      </c>
      <c r="S13" s="1" t="s">
        <v>70</v>
      </c>
      <c r="T13" s="1">
        <v>1</v>
      </c>
      <c r="U13" s="1" t="s">
        <v>71</v>
      </c>
      <c r="V13" s="1">
        <v>6850</v>
      </c>
      <c r="W13" s="2">
        <v>1220.1728721402055</v>
      </c>
      <c r="X13" s="2">
        <v>25.535657960598314</v>
      </c>
      <c r="Y13" s="2">
        <v>883.90091289568647</v>
      </c>
      <c r="Z13" s="2">
        <v>5.4158304978426088E-2</v>
      </c>
      <c r="AA13" s="2">
        <f t="shared" si="11"/>
        <v>621.1789167259227</v>
      </c>
      <c r="AB13" s="2">
        <f t="shared" si="12"/>
        <v>35.749921144837636</v>
      </c>
      <c r="AC13" s="2">
        <f t="shared" si="13"/>
        <v>618.7306390269805</v>
      </c>
      <c r="AD13" s="2">
        <f t="shared" si="14"/>
        <v>0.60657301575837219</v>
      </c>
      <c r="AE13" s="2">
        <f t="shared" si="15"/>
        <v>1.0039569362570964</v>
      </c>
      <c r="AF13" s="2">
        <f t="shared" si="16"/>
        <v>1.4105897457434509</v>
      </c>
      <c r="AG13" s="2">
        <v>9.3847499999999986</v>
      </c>
      <c r="AH13" s="2">
        <f t="shared" si="17"/>
        <v>3130.7728640930482</v>
      </c>
      <c r="AI13" s="2">
        <f t="shared" si="18"/>
        <v>13.107694637190907</v>
      </c>
      <c r="AJ13" s="2">
        <v>0.21428571428571427</v>
      </c>
      <c r="AK13" s="2">
        <v>214.28571428571428</v>
      </c>
      <c r="AL13" s="2">
        <v>61</v>
      </c>
      <c r="AM13" s="1">
        <v>7.5</v>
      </c>
      <c r="AN13" s="2">
        <v>39.932095723125784</v>
      </c>
      <c r="AO13" s="2">
        <v>1052.3610714285714</v>
      </c>
      <c r="AP13" s="2">
        <v>956.62963666428561</v>
      </c>
      <c r="AQ13" s="2">
        <f t="shared" si="19"/>
        <v>2.4265110762728869E-2</v>
      </c>
      <c r="AR13" s="2">
        <f t="shared" si="20"/>
        <v>2.6693358622716032E-2</v>
      </c>
      <c r="AS13" s="2">
        <f t="shared" si="21"/>
        <v>0.41861734361636582</v>
      </c>
      <c r="AT13" s="2">
        <f t="shared" si="22"/>
        <v>0.11916640381612548</v>
      </c>
      <c r="AU13" s="2">
        <v>20.234868531785711</v>
      </c>
      <c r="AV13" s="2">
        <v>11.695190544642857</v>
      </c>
      <c r="AW13" s="2">
        <f t="shared" si="23"/>
        <v>6.9710843118532848</v>
      </c>
      <c r="AX13" s="2">
        <f t="shared" si="24"/>
        <v>12.0612805781911</v>
      </c>
      <c r="AY13" s="1">
        <v>6850</v>
      </c>
      <c r="AZ13" s="1">
        <v>1</v>
      </c>
      <c r="BA13" s="1" t="s">
        <v>70</v>
      </c>
      <c r="BB13" s="1" t="s">
        <v>72</v>
      </c>
      <c r="BC13" s="1">
        <v>0.02</v>
      </c>
      <c r="BD13" s="1">
        <v>0</v>
      </c>
      <c r="BE13" s="1">
        <v>1.1399999999999999</v>
      </c>
      <c r="BF13" s="1">
        <v>0.24</v>
      </c>
      <c r="BG13" s="1">
        <v>0.02</v>
      </c>
      <c r="BH13" s="1">
        <v>0.15</v>
      </c>
      <c r="BI13" s="1">
        <v>0.04</v>
      </c>
      <c r="BJ13" s="1">
        <v>0</v>
      </c>
      <c r="BK13" s="1">
        <v>1.6099999999999999</v>
      </c>
      <c r="BL13" s="1">
        <f t="shared" si="25"/>
        <v>4.75</v>
      </c>
    </row>
    <row r="14" spans="1:64" x14ac:dyDescent="0.3">
      <c r="A14" s="1">
        <v>6778</v>
      </c>
      <c r="B14" s="1" t="s">
        <v>64</v>
      </c>
      <c r="C14" s="1">
        <v>1</v>
      </c>
      <c r="D14" s="1" t="str">
        <f t="shared" si="0"/>
        <v>TN_1</v>
      </c>
      <c r="E14" s="2">
        <v>1432.413523148148</v>
      </c>
      <c r="F14" s="2">
        <v>160</v>
      </c>
      <c r="G14" s="2">
        <f t="shared" si="1"/>
        <v>1272.413523148148</v>
      </c>
      <c r="H14" s="3">
        <v>17.652944539736996</v>
      </c>
      <c r="I14" s="2">
        <f t="shared" si="2"/>
        <v>27.812197459398142</v>
      </c>
      <c r="J14" s="2">
        <f t="shared" si="3"/>
        <v>16.194883212282406</v>
      </c>
      <c r="K14" s="2">
        <f t="shared" si="4"/>
        <v>1304.7090807523889</v>
      </c>
      <c r="L14" s="2">
        <f t="shared" si="5"/>
        <v>477.72629347846754</v>
      </c>
      <c r="M14" s="2">
        <f t="shared" si="6"/>
        <v>722.63952052343961</v>
      </c>
      <c r="N14" s="2">
        <f t="shared" si="7"/>
        <v>39.133626438171291</v>
      </c>
      <c r="O14" s="2">
        <f t="shared" si="8"/>
        <v>244.58516523857057</v>
      </c>
      <c r="P14" s="2">
        <f t="shared" si="9"/>
        <v>41.314880000000002</v>
      </c>
      <c r="Q14" s="2">
        <f t="shared" si="10"/>
        <v>0.92093565958557</v>
      </c>
      <c r="R14" s="2">
        <f>(Q14/E14)*100</f>
        <v>6.4292583440677412E-2</v>
      </c>
      <c r="S14" s="1" t="s">
        <v>67</v>
      </c>
      <c r="T14" s="1">
        <v>2</v>
      </c>
      <c r="U14" s="1" t="s">
        <v>73</v>
      </c>
      <c r="V14" s="1">
        <v>7037</v>
      </c>
      <c r="W14" s="2">
        <v>1396.6891033990614</v>
      </c>
      <c r="X14" s="2">
        <v>43.913905252782556</v>
      </c>
      <c r="Y14" s="2">
        <v>1053.6181309222839</v>
      </c>
      <c r="Z14" s="2">
        <v>4.3185589647241972E-2</v>
      </c>
      <c r="AA14" s="2">
        <f t="shared" si="11"/>
        <v>711.04172536679482</v>
      </c>
      <c r="AB14" s="2">
        <f t="shared" si="12"/>
        <v>61.479467353895572</v>
      </c>
      <c r="AC14" s="2">
        <f t="shared" si="13"/>
        <v>737.53269164559867</v>
      </c>
      <c r="AD14" s="2">
        <f t="shared" si="14"/>
        <v>0.48367860404911006</v>
      </c>
      <c r="AE14" s="2">
        <f t="shared" si="15"/>
        <v>0.9640816379004209</v>
      </c>
      <c r="AF14" s="2">
        <f t="shared" si="16"/>
        <v>2.4258041261637082</v>
      </c>
      <c r="AG14" s="2">
        <v>17.546098142857144</v>
      </c>
      <c r="AH14" s="2">
        <f t="shared" si="17"/>
        <v>3683.9500685650305</v>
      </c>
      <c r="AI14" s="2">
        <f t="shared" si="18"/>
        <v>15.423697167950724</v>
      </c>
      <c r="AJ14" s="2">
        <v>0.17857142857142858</v>
      </c>
      <c r="AK14" s="2">
        <v>178.57142857142858</v>
      </c>
      <c r="AL14" s="2">
        <v>72.25</v>
      </c>
      <c r="AM14" s="1">
        <v>7.48</v>
      </c>
      <c r="AN14" s="2">
        <v>73.511855867696184</v>
      </c>
      <c r="AO14" s="2">
        <v>1670.2348789979296</v>
      </c>
      <c r="AP14" s="2">
        <v>1524.507661154116</v>
      </c>
      <c r="AQ14" s="2">
        <f t="shared" si="19"/>
        <v>2.6292053773376498E-2</v>
      </c>
      <c r="AR14" s="2">
        <f t="shared" si="20"/>
        <v>2.8805303096698046E-2</v>
      </c>
      <c r="AS14" s="2">
        <f t="shared" si="21"/>
        <v>0.60780491699353023</v>
      </c>
      <c r="AT14" s="2">
        <f t="shared" si="22"/>
        <v>0.2459178694155823</v>
      </c>
      <c r="AU14" s="2">
        <v>32.483651144487354</v>
      </c>
      <c r="AV14" s="2">
        <v>18.222900621608868</v>
      </c>
      <c r="AW14" s="2">
        <f t="shared" si="23"/>
        <v>7.4677692953102035</v>
      </c>
      <c r="AX14" s="2">
        <f t="shared" si="24"/>
        <v>13.311844126983654</v>
      </c>
      <c r="AY14" s="1">
        <v>7037</v>
      </c>
      <c r="AZ14" s="1">
        <v>2</v>
      </c>
      <c r="BA14" s="1" t="s">
        <v>67</v>
      </c>
      <c r="BB14" s="1" t="s">
        <v>74</v>
      </c>
      <c r="BC14" s="1">
        <v>0.02</v>
      </c>
      <c r="BD14" s="1">
        <v>0</v>
      </c>
      <c r="BE14" s="1">
        <v>1.05</v>
      </c>
      <c r="BF14" s="1">
        <v>0.28999999999999998</v>
      </c>
      <c r="BG14" s="1">
        <v>0.04</v>
      </c>
      <c r="BH14" s="1">
        <v>0.18</v>
      </c>
      <c r="BI14" s="1">
        <v>0.05</v>
      </c>
      <c r="BJ14" s="1">
        <v>0</v>
      </c>
      <c r="BK14" s="1">
        <v>1.6300000000000001</v>
      </c>
      <c r="BL14" s="1">
        <f t="shared" si="25"/>
        <v>3.6206896551724141</v>
      </c>
    </row>
    <row r="15" spans="1:64" x14ac:dyDescent="0.3">
      <c r="A15" s="1">
        <v>6778</v>
      </c>
      <c r="B15" s="1" t="s">
        <v>64</v>
      </c>
      <c r="C15" s="1">
        <v>1</v>
      </c>
      <c r="D15" s="1" t="str">
        <f t="shared" si="0"/>
        <v>TN_1</v>
      </c>
      <c r="E15" s="2">
        <v>1748.8998412162159</v>
      </c>
      <c r="F15" s="2">
        <v>160</v>
      </c>
      <c r="G15" s="2">
        <f t="shared" si="1"/>
        <v>1588.8998412162159</v>
      </c>
      <c r="H15" s="2">
        <v>17.843137254901968</v>
      </c>
      <c r="I15" s="2">
        <f t="shared" si="2"/>
        <v>34.024823883074312</v>
      </c>
      <c r="J15" s="2">
        <f t="shared" si="3"/>
        <v>19.705665938611482</v>
      </c>
      <c r="K15" s="2">
        <f t="shared" si="4"/>
        <v>1593.280039621581</v>
      </c>
      <c r="L15" s="2">
        <f t="shared" si="5"/>
        <v>590.48055753026006</v>
      </c>
      <c r="M15" s="2">
        <f t="shared" si="6"/>
        <v>892.62527141675309</v>
      </c>
      <c r="N15" s="2">
        <f t="shared" si="7"/>
        <v>47.756296173935802</v>
      </c>
      <c r="O15" s="2">
        <f t="shared" si="8"/>
        <v>298.47685108709874</v>
      </c>
      <c r="P15" s="2">
        <f t="shared" si="9"/>
        <v>41.314880000000002</v>
      </c>
      <c r="Q15" s="2">
        <f t="shared" si="10"/>
        <v>1.162389275995628</v>
      </c>
      <c r="R15" s="2">
        <f>(Q15/E15)*100</f>
        <v>6.6464027762006203E-2</v>
      </c>
      <c r="S15" s="1" t="s">
        <v>67</v>
      </c>
      <c r="T15" s="1">
        <v>2</v>
      </c>
      <c r="U15" s="1" t="s">
        <v>73</v>
      </c>
      <c r="V15" s="1">
        <v>6778</v>
      </c>
      <c r="W15" s="2">
        <v>1325.2080122559944</v>
      </c>
      <c r="X15" s="2">
        <v>41.702409549203047</v>
      </c>
      <c r="Y15" s="2">
        <v>1008.2829861477019</v>
      </c>
      <c r="Z15" s="2">
        <v>4.6356479154654115E-2</v>
      </c>
      <c r="AA15" s="2">
        <f t="shared" si="11"/>
        <v>674.65135169396069</v>
      </c>
      <c r="AB15" s="2">
        <f t="shared" si="12"/>
        <v>58.383373368884264</v>
      </c>
      <c r="AC15" s="2">
        <f t="shared" si="13"/>
        <v>705.79809030339129</v>
      </c>
      <c r="AD15" s="2">
        <f t="shared" si="14"/>
        <v>0.51919256653212609</v>
      </c>
      <c r="AE15" s="2">
        <f t="shared" si="15"/>
        <v>0.95587018576935789</v>
      </c>
      <c r="AF15" s="2">
        <f t="shared" si="16"/>
        <v>2.3036411034979762</v>
      </c>
      <c r="AG15" s="2">
        <v>16.739334857142854</v>
      </c>
      <c r="AH15" s="2">
        <f t="shared" si="17"/>
        <v>3518.5115050066879</v>
      </c>
      <c r="AI15" s="2">
        <f t="shared" si="18"/>
        <v>14.731050889707715</v>
      </c>
      <c r="AJ15" s="2">
        <v>7.1428571428571425E-2</v>
      </c>
      <c r="AK15" s="2">
        <v>71.428571428571431</v>
      </c>
      <c r="AL15" s="2">
        <v>59.5</v>
      </c>
      <c r="AM15" s="1">
        <v>7.09</v>
      </c>
      <c r="AN15" s="2">
        <v>87.656754832703569</v>
      </c>
      <c r="AO15" s="2">
        <v>1340.8755518093003</v>
      </c>
      <c r="AP15" s="2">
        <v>1223.5549172168519</v>
      </c>
      <c r="AQ15" s="2">
        <f t="shared" si="19"/>
        <v>3.1100879938434418E-2</v>
      </c>
      <c r="AR15" s="2">
        <f t="shared" si="20"/>
        <v>3.4082989625068123E-2</v>
      </c>
      <c r="AS15" s="2">
        <f t="shared" si="21"/>
        <v>0.70088083275971502</v>
      </c>
      <c r="AT15" s="2">
        <f t="shared" si="22"/>
        <v>0.58383373368884262</v>
      </c>
      <c r="AU15" s="2">
        <v>26.017668833120187</v>
      </c>
      <c r="AV15" s="2">
        <v>14.702378773289611</v>
      </c>
      <c r="AW15" s="2">
        <f t="shared" si="23"/>
        <v>8.8541410772569602</v>
      </c>
      <c r="AX15" s="2">
        <f t="shared" si="24"/>
        <v>15.6684924189485</v>
      </c>
      <c r="AY15" s="1">
        <v>6778</v>
      </c>
      <c r="AZ15" s="1">
        <v>2</v>
      </c>
      <c r="BA15" s="1" t="s">
        <v>67</v>
      </c>
      <c r="BB15" s="1" t="s">
        <v>74</v>
      </c>
      <c r="BC15" s="1">
        <v>0.02</v>
      </c>
      <c r="BD15" s="1">
        <v>0</v>
      </c>
      <c r="BE15" s="1">
        <v>2.0699999999999998</v>
      </c>
      <c r="BF15" s="1">
        <v>0.64</v>
      </c>
      <c r="BG15" s="1">
        <v>7.0000000000000007E-2</v>
      </c>
      <c r="BH15" s="1">
        <v>0.35</v>
      </c>
      <c r="BI15" s="1">
        <v>0.09</v>
      </c>
      <c r="BJ15" s="1">
        <v>0.04</v>
      </c>
      <c r="BK15" s="1">
        <v>3.28</v>
      </c>
      <c r="BL15" s="1">
        <f t="shared" si="25"/>
        <v>3.2343749999999996</v>
      </c>
    </row>
    <row r="16" spans="1:64" x14ac:dyDescent="0.3">
      <c r="A16" s="1">
        <v>6718</v>
      </c>
      <c r="B16" s="1" t="s">
        <v>64</v>
      </c>
      <c r="C16" s="1">
        <v>1</v>
      </c>
      <c r="D16" s="1" t="str">
        <f t="shared" si="0"/>
        <v>TN_1</v>
      </c>
      <c r="E16" s="2">
        <v>2261.8078529411769</v>
      </c>
      <c r="F16" s="2">
        <v>160</v>
      </c>
      <c r="G16" s="2">
        <f t="shared" si="1"/>
        <v>2101.8078529411769</v>
      </c>
      <c r="H16" s="2">
        <v>19.882179675994106</v>
      </c>
      <c r="I16" s="2">
        <f t="shared" si="2"/>
        <v>44.093208153235295</v>
      </c>
      <c r="J16" s="2">
        <f t="shared" si="3"/>
        <v>25.395354512676477</v>
      </c>
      <c r="K16" s="2">
        <f t="shared" si="4"/>
        <v>2060.9475130803535</v>
      </c>
      <c r="L16" s="2">
        <f t="shared" si="5"/>
        <v>773.21378195950012</v>
      </c>
      <c r="M16" s="2">
        <f t="shared" si="6"/>
        <v>1168.109703238265</v>
      </c>
      <c r="N16" s="2">
        <f t="shared" si="7"/>
        <v>61.730474953382362</v>
      </c>
      <c r="O16" s="2">
        <f t="shared" si="8"/>
        <v>385.81546845863977</v>
      </c>
      <c r="P16" s="2">
        <f t="shared" si="9"/>
        <v>41.314880000000002</v>
      </c>
      <c r="Q16" s="2">
        <f t="shared" si="10"/>
        <v>1.7133293764402664</v>
      </c>
      <c r="R16" s="2">
        <f>(Q16/E16)*100</f>
        <v>7.575043893371898E-2</v>
      </c>
      <c r="S16" s="1" t="s">
        <v>67</v>
      </c>
      <c r="T16" s="1">
        <v>2</v>
      </c>
      <c r="U16" s="1" t="s">
        <v>73</v>
      </c>
      <c r="V16" s="1">
        <v>6718</v>
      </c>
      <c r="W16" s="2">
        <v>1361.03714484687</v>
      </c>
      <c r="X16" s="2">
        <v>39.509521924263666</v>
      </c>
      <c r="Y16" s="2">
        <v>1060.4587053312025</v>
      </c>
      <c r="Z16" s="2">
        <v>3.9305814027723686E-2</v>
      </c>
      <c r="AA16" s="2">
        <f t="shared" si="11"/>
        <v>692.89163737658828</v>
      </c>
      <c r="AB16" s="2">
        <f t="shared" si="12"/>
        <v>55.313330693969128</v>
      </c>
      <c r="AC16" s="2">
        <f t="shared" si="13"/>
        <v>742.32109373184176</v>
      </c>
      <c r="AD16" s="2">
        <f t="shared" si="14"/>
        <v>0.44022511711050527</v>
      </c>
      <c r="AE16" s="2">
        <f t="shared" si="15"/>
        <v>0.93341229722200303</v>
      </c>
      <c r="AF16" s="2">
        <f t="shared" si="16"/>
        <v>2.1825059910963249</v>
      </c>
      <c r="AG16" s="2">
        <v>18.830204999999999</v>
      </c>
      <c r="AH16" s="2">
        <f t="shared" si="17"/>
        <v>3679.455616362091</v>
      </c>
      <c r="AI16" s="2">
        <f t="shared" si="18"/>
        <v>15.404880118744362</v>
      </c>
      <c r="AJ16" s="2">
        <v>0.21428571428571427</v>
      </c>
      <c r="AK16" s="2">
        <v>214.28571428571428</v>
      </c>
      <c r="AL16" s="2">
        <v>69.5</v>
      </c>
      <c r="AM16" s="1">
        <v>6.8</v>
      </c>
      <c r="AN16" s="2">
        <v>88.806746618476524</v>
      </c>
      <c r="AO16" s="2">
        <v>1885.5060009953188</v>
      </c>
      <c r="AP16" s="2">
        <v>1721.2120794214745</v>
      </c>
      <c r="AQ16" s="2">
        <f t="shared" si="19"/>
        <v>2.0954333692604226E-2</v>
      </c>
      <c r="AR16" s="2">
        <f t="shared" si="20"/>
        <v>2.2954476323186982E-2</v>
      </c>
      <c r="AS16" s="2">
        <f t="shared" si="21"/>
        <v>0.56848232984552038</v>
      </c>
      <c r="AT16" s="2">
        <f t="shared" si="22"/>
        <v>0.18437776897989711</v>
      </c>
      <c r="AU16" s="2">
        <v>36.709853811540093</v>
      </c>
      <c r="AV16" s="2">
        <v>20.523933644638959</v>
      </c>
      <c r="AW16" s="2">
        <f t="shared" si="23"/>
        <v>5.9452865225255493</v>
      </c>
      <c r="AX16" s="2">
        <f t="shared" si="24"/>
        <v>10.633955599765914</v>
      </c>
      <c r="AY16" s="1">
        <v>6718</v>
      </c>
      <c r="AZ16" s="1">
        <v>2</v>
      </c>
      <c r="BA16" s="1" t="s">
        <v>67</v>
      </c>
      <c r="BB16" s="1" t="s">
        <v>74</v>
      </c>
      <c r="BC16" s="1">
        <v>0.02</v>
      </c>
      <c r="BD16" s="1">
        <v>0</v>
      </c>
      <c r="BE16" s="1">
        <v>2.83</v>
      </c>
      <c r="BF16" s="1">
        <v>0.65</v>
      </c>
      <c r="BG16" s="1">
        <v>0.04</v>
      </c>
      <c r="BH16" s="1">
        <v>0.51</v>
      </c>
      <c r="BI16" s="1">
        <v>7.0000000000000007E-2</v>
      </c>
      <c r="BJ16" s="1">
        <v>0.04</v>
      </c>
      <c r="BK16" s="1">
        <v>4.16</v>
      </c>
      <c r="BL16" s="1">
        <f t="shared" si="25"/>
        <v>4.3538461538461535</v>
      </c>
    </row>
    <row r="17" spans="1:64" x14ac:dyDescent="0.3">
      <c r="A17" s="1">
        <v>6718</v>
      </c>
      <c r="B17" s="1" t="s">
        <v>64</v>
      </c>
      <c r="C17" s="1">
        <v>1</v>
      </c>
      <c r="D17" s="1" t="str">
        <f t="shared" si="0"/>
        <v>TN_1</v>
      </c>
      <c r="E17" s="2">
        <v>1703.1520039893619</v>
      </c>
      <c r="F17" s="2">
        <v>160</v>
      </c>
      <c r="G17" s="2">
        <f t="shared" si="1"/>
        <v>1543.1520039893619</v>
      </c>
      <c r="H17" s="2">
        <v>22.325988618123446</v>
      </c>
      <c r="I17" s="2">
        <f t="shared" si="2"/>
        <v>33.126793838311173</v>
      </c>
      <c r="J17" s="2">
        <f t="shared" si="3"/>
        <v>19.198185180253994</v>
      </c>
      <c r="K17" s="2">
        <f t="shared" si="4"/>
        <v>1551.5673446294843</v>
      </c>
      <c r="L17" s="2">
        <f t="shared" si="5"/>
        <v>574.18202130928603</v>
      </c>
      <c r="M17" s="2">
        <f t="shared" si="6"/>
        <v>868.05397079869806</v>
      </c>
      <c r="N17" s="2">
        <f t="shared" si="7"/>
        <v>46.50989634869017</v>
      </c>
      <c r="O17" s="2">
        <f t="shared" si="8"/>
        <v>290.68685217931358</v>
      </c>
      <c r="P17" s="2">
        <f t="shared" si="9"/>
        <v>41.314880000000002</v>
      </c>
      <c r="Q17" s="2">
        <f t="shared" si="10"/>
        <v>1.412548157161136</v>
      </c>
      <c r="R17" s="2">
        <f>(Q17/E17)*100</f>
        <v>8.2937292376280405E-2</v>
      </c>
      <c r="S17" s="1" t="s">
        <v>67</v>
      </c>
      <c r="T17" s="1">
        <v>2</v>
      </c>
      <c r="U17" s="1" t="s">
        <v>73</v>
      </c>
      <c r="V17" s="1">
        <v>6772</v>
      </c>
      <c r="W17" s="2">
        <v>1322.7833453403657</v>
      </c>
      <c r="X17" s="2">
        <v>33.585719310035543</v>
      </c>
      <c r="Y17" s="2">
        <v>959.24882401228263</v>
      </c>
      <c r="Z17" s="2">
        <v>2.9595501592217546E-2</v>
      </c>
      <c r="AA17" s="2">
        <f t="shared" si="11"/>
        <v>673.41697580964069</v>
      </c>
      <c r="AB17" s="2">
        <f t="shared" si="12"/>
        <v>47.020007034049755</v>
      </c>
      <c r="AC17" s="2">
        <f t="shared" si="13"/>
        <v>671.4741768085978</v>
      </c>
      <c r="AD17" s="2">
        <f t="shared" si="14"/>
        <v>0.33146961783283652</v>
      </c>
      <c r="AE17" s="2">
        <f t="shared" si="15"/>
        <v>1.0028933339034372</v>
      </c>
      <c r="AF17" s="2">
        <f t="shared" si="16"/>
        <v>1.8552751346863634</v>
      </c>
      <c r="AG17" s="2">
        <v>14.750075999999998</v>
      </c>
      <c r="AH17" s="2">
        <f t="shared" si="17"/>
        <v>3388.951358162421</v>
      </c>
      <c r="AI17" s="2">
        <f t="shared" si="18"/>
        <v>14.188617785900863</v>
      </c>
      <c r="AJ17" s="2">
        <v>0.10714285714285714</v>
      </c>
      <c r="AK17" s="2">
        <v>107.14285714285714</v>
      </c>
      <c r="AL17" s="2">
        <v>66.25</v>
      </c>
      <c r="AM17" s="1">
        <v>7.09</v>
      </c>
      <c r="AN17" s="2">
        <v>69.256886260336216</v>
      </c>
      <c r="AO17" s="2">
        <v>1264.0680785326128</v>
      </c>
      <c r="AP17" s="2">
        <v>1153.3719348953321</v>
      </c>
      <c r="AQ17" s="2">
        <f t="shared" si="19"/>
        <v>2.6569549441532735E-2</v>
      </c>
      <c r="AR17" s="2">
        <f t="shared" si="20"/>
        <v>2.9119591255775987E-2</v>
      </c>
      <c r="AS17" s="2">
        <f t="shared" si="21"/>
        <v>0.50695425373638558</v>
      </c>
      <c r="AT17" s="2">
        <f t="shared" si="22"/>
        <v>0.31346671356033173</v>
      </c>
      <c r="AU17" s="2">
        <v>24.509784517752259</v>
      </c>
      <c r="AV17" s="2">
        <v>13.881383691435099</v>
      </c>
      <c r="AW17" s="2">
        <f t="shared" si="23"/>
        <v>7.5695285421322298</v>
      </c>
      <c r="AX17" s="2">
        <f t="shared" si="24"/>
        <v>13.365203180941391</v>
      </c>
      <c r="AY17" s="1">
        <v>6772</v>
      </c>
      <c r="AZ17" s="1">
        <v>2</v>
      </c>
      <c r="BA17" s="1" t="s">
        <v>67</v>
      </c>
      <c r="BB17" s="1" t="s">
        <v>74</v>
      </c>
      <c r="BC17" s="1">
        <v>0.02</v>
      </c>
      <c r="BD17" s="1">
        <v>0</v>
      </c>
      <c r="BE17" s="1">
        <v>2.1</v>
      </c>
      <c r="BF17" s="1">
        <v>0.51</v>
      </c>
      <c r="BG17" s="1">
        <v>0.05</v>
      </c>
      <c r="BH17" s="1">
        <v>0.31</v>
      </c>
      <c r="BI17" s="1">
        <v>0.08</v>
      </c>
      <c r="BJ17" s="1">
        <v>0.03</v>
      </c>
      <c r="BK17" s="1">
        <v>3.0999999999999996</v>
      </c>
      <c r="BL17" s="1">
        <f t="shared" si="25"/>
        <v>4.1176470588235299</v>
      </c>
    </row>
    <row r="18" spans="1:64" x14ac:dyDescent="0.3">
      <c r="A18" s="1">
        <v>6718</v>
      </c>
      <c r="B18" s="1" t="s">
        <v>64</v>
      </c>
      <c r="C18" s="1">
        <v>1</v>
      </c>
      <c r="D18" s="1" t="str">
        <f t="shared" si="0"/>
        <v>TN_1</v>
      </c>
      <c r="E18" s="2">
        <v>1969.0701023936172</v>
      </c>
      <c r="F18" s="2">
        <v>160</v>
      </c>
      <c r="G18" s="2">
        <f t="shared" si="1"/>
        <v>1809.0701023936172</v>
      </c>
      <c r="H18" s="3">
        <v>21.213661783056796</v>
      </c>
      <c r="I18" s="2">
        <f t="shared" si="2"/>
        <v>38.346766109986696</v>
      </c>
      <c r="J18" s="2">
        <f t="shared" si="3"/>
        <v>22.148014645852392</v>
      </c>
      <c r="K18" s="2">
        <f t="shared" si="4"/>
        <v>1794.0304030820907</v>
      </c>
      <c r="L18" s="2">
        <f t="shared" si="5"/>
        <v>668.92039630967156</v>
      </c>
      <c r="M18" s="2">
        <f t="shared" si="6"/>
        <v>1010.8793792059188</v>
      </c>
      <c r="N18" s="2">
        <f t="shared" si="7"/>
        <v>53.754834939714101</v>
      </c>
      <c r="O18" s="2">
        <f t="shared" si="8"/>
        <v>335.96771837321313</v>
      </c>
      <c r="P18" s="2">
        <f t="shared" si="9"/>
        <v>41.314880000000002</v>
      </c>
      <c r="Q18" s="2">
        <f t="shared" si="10"/>
        <v>1.5734570530547429</v>
      </c>
      <c r="R18" s="2">
        <f>(Q18/E18)*100</f>
        <v>7.9908635611400325E-2</v>
      </c>
      <c r="S18" s="1" t="s">
        <v>70</v>
      </c>
      <c r="T18" s="1">
        <v>2</v>
      </c>
      <c r="U18" s="1" t="s">
        <v>75</v>
      </c>
      <c r="V18" s="1">
        <v>7119</v>
      </c>
      <c r="W18" s="2">
        <v>1092.1657829187686</v>
      </c>
      <c r="X18" s="2">
        <v>34.918268477391472</v>
      </c>
      <c r="Y18" s="2">
        <v>861.61782441020318</v>
      </c>
      <c r="Z18" s="2">
        <v>4.12590341359639E-2</v>
      </c>
      <c r="AA18" s="2">
        <f t="shared" si="11"/>
        <v>556.01167130410033</v>
      </c>
      <c r="AB18" s="2">
        <f t="shared" si="12"/>
        <v>48.885575868348056</v>
      </c>
      <c r="AC18" s="2">
        <f t="shared" si="13"/>
        <v>603.13247708714221</v>
      </c>
      <c r="AD18" s="2">
        <f t="shared" si="14"/>
        <v>0.46210118232279562</v>
      </c>
      <c r="AE18" s="2">
        <f t="shared" si="15"/>
        <v>0.92187320767302383</v>
      </c>
      <c r="AF18" s="2">
        <f t="shared" si="16"/>
        <v>1.9288851506911049</v>
      </c>
      <c r="AG18" s="2">
        <v>13.764733714285711</v>
      </c>
      <c r="AH18" s="2">
        <f t="shared" si="17"/>
        <v>2982.6231404775526</v>
      </c>
      <c r="AI18" s="2">
        <f t="shared" si="18"/>
        <v>12.487432030469135</v>
      </c>
      <c r="AJ18" s="2">
        <v>0.14285714285714285</v>
      </c>
      <c r="AK18" s="2">
        <v>142.85714285714286</v>
      </c>
      <c r="AL18" s="2">
        <v>59</v>
      </c>
      <c r="AM18" s="1">
        <v>7.18</v>
      </c>
      <c r="AN18" s="2">
        <v>60.516948688461738</v>
      </c>
      <c r="AO18" s="2">
        <v>729.27924999999982</v>
      </c>
      <c r="AP18" s="2">
        <v>662.60579425499986</v>
      </c>
      <c r="AQ18" s="2">
        <f t="shared" si="19"/>
        <v>4.7880518302682383E-2</v>
      </c>
      <c r="AR18" s="2">
        <f t="shared" si="20"/>
        <v>5.2698404964375223E-2</v>
      </c>
      <c r="AS18" s="2">
        <f t="shared" si="21"/>
        <v>0.59183505893883848</v>
      </c>
      <c r="AT18" s="2">
        <f t="shared" si="22"/>
        <v>0.24442787934174029</v>
      </c>
      <c r="AU18" s="2">
        <v>13.935096095749998</v>
      </c>
      <c r="AV18" s="2">
        <v>8.2139839187500012</v>
      </c>
      <c r="AW18" s="2">
        <f t="shared" si="23"/>
        <v>13.841922132703392</v>
      </c>
      <c r="AX18" s="2">
        <f t="shared" si="24"/>
        <v>23.48294286634836</v>
      </c>
      <c r="AY18" s="1">
        <v>7119</v>
      </c>
      <c r="AZ18" s="1">
        <v>2</v>
      </c>
      <c r="BA18" s="1" t="s">
        <v>70</v>
      </c>
      <c r="BB18" s="1" t="s">
        <v>76</v>
      </c>
      <c r="BC18" s="1">
        <v>0.06</v>
      </c>
      <c r="BD18" s="1">
        <v>0</v>
      </c>
      <c r="BE18" s="1">
        <v>1.63</v>
      </c>
      <c r="BF18" s="1">
        <v>0.49</v>
      </c>
      <c r="BG18" s="1">
        <v>0.06</v>
      </c>
      <c r="BH18" s="1">
        <v>0.28000000000000003</v>
      </c>
      <c r="BI18" s="1">
        <v>0.06</v>
      </c>
      <c r="BJ18" s="1">
        <v>0.03</v>
      </c>
      <c r="BK18" s="1">
        <v>2.6099999999999994</v>
      </c>
      <c r="BL18" s="1">
        <f t="shared" si="25"/>
        <v>3.3265306122448979</v>
      </c>
    </row>
    <row r="19" spans="1:64" x14ac:dyDescent="0.3">
      <c r="A19" s="1">
        <v>6718</v>
      </c>
      <c r="B19" s="1" t="s">
        <v>64</v>
      </c>
      <c r="C19" s="1">
        <v>1</v>
      </c>
      <c r="D19" s="1" t="str">
        <f t="shared" si="0"/>
        <v>TN_1</v>
      </c>
      <c r="E19" s="2">
        <v>1505.5146081606217</v>
      </c>
      <c r="F19" s="2">
        <v>160</v>
      </c>
      <c r="G19" s="2">
        <f t="shared" si="1"/>
        <v>1345.5146081606217</v>
      </c>
      <c r="H19" s="2">
        <v>17.536919831223628</v>
      </c>
      <c r="I19" s="2">
        <f t="shared" si="2"/>
        <v>29.247171758193005</v>
      </c>
      <c r="J19" s="2">
        <f t="shared" si="3"/>
        <v>17.005793548325776</v>
      </c>
      <c r="K19" s="2">
        <f t="shared" si="4"/>
        <v>1371.3623576624225</v>
      </c>
      <c r="L19" s="2">
        <f t="shared" si="5"/>
        <v>503.76994393477656</v>
      </c>
      <c r="M19" s="2">
        <f t="shared" si="6"/>
        <v>761.90233258689432</v>
      </c>
      <c r="N19" s="2">
        <f t="shared" si="7"/>
        <v>41.125265499336145</v>
      </c>
      <c r="O19" s="2">
        <f t="shared" si="8"/>
        <v>257.03290937085092</v>
      </c>
      <c r="P19" s="2">
        <f t="shared" si="9"/>
        <v>41.314880000000002</v>
      </c>
      <c r="Q19" s="2">
        <f t="shared" si="10"/>
        <v>0.96744345441717672</v>
      </c>
      <c r="R19" s="2">
        <f>(Q19/E19)*100</f>
        <v>6.4259984537723011E-2</v>
      </c>
      <c r="S19" s="1" t="s">
        <v>70</v>
      </c>
      <c r="T19" s="1">
        <v>2</v>
      </c>
      <c r="U19" s="1" t="s">
        <v>75</v>
      </c>
      <c r="V19" s="1">
        <v>6750</v>
      </c>
      <c r="W19" s="2">
        <v>1106.9469359866121</v>
      </c>
      <c r="X19" s="2">
        <v>28.568301169452898</v>
      </c>
      <c r="Y19" s="2">
        <v>848.96451921268294</v>
      </c>
      <c r="Z19" s="2">
        <v>3.2050232720461147E-2</v>
      </c>
      <c r="AA19" s="2">
        <f t="shared" si="11"/>
        <v>563.53662195682068</v>
      </c>
      <c r="AB19" s="2">
        <f t="shared" si="12"/>
        <v>39.995621637234052</v>
      </c>
      <c r="AC19" s="2">
        <f t="shared" si="13"/>
        <v>594.27516344887806</v>
      </c>
      <c r="AD19" s="2">
        <f t="shared" si="14"/>
        <v>0.35896260646916484</v>
      </c>
      <c r="AE19" s="2">
        <f t="shared" si="15"/>
        <v>0.9482755743759067</v>
      </c>
      <c r="AF19" s="2">
        <f t="shared" si="16"/>
        <v>1.578112956600578</v>
      </c>
      <c r="AG19" s="2">
        <v>15.159907857142857</v>
      </c>
      <c r="AH19" s="2">
        <f t="shared" si="17"/>
        <v>2956.9693243184297</v>
      </c>
      <c r="AI19" s="2">
        <f t="shared" si="18"/>
        <v>12.380026478201506</v>
      </c>
      <c r="AJ19" s="2">
        <v>0.17857142857142858</v>
      </c>
      <c r="AK19" s="2">
        <v>178.57142857142858</v>
      </c>
      <c r="AL19" s="2">
        <v>63.25</v>
      </c>
      <c r="AM19" s="1">
        <v>7.13</v>
      </c>
      <c r="AN19" s="2">
        <v>80.181808225179338</v>
      </c>
      <c r="AO19" s="2">
        <v>1200.2908928571428</v>
      </c>
      <c r="AP19" s="2">
        <v>1091.2546499535713</v>
      </c>
      <c r="AQ19" s="2">
        <f t="shared" si="19"/>
        <v>2.3801147987926177E-2</v>
      </c>
      <c r="AR19" s="2">
        <f t="shared" si="20"/>
        <v>2.6179316780614286E-2</v>
      </c>
      <c r="AS19" s="2">
        <f t="shared" si="21"/>
        <v>0.45167274576210115</v>
      </c>
      <c r="AT19" s="2">
        <f t="shared" si="22"/>
        <v>0.15998248654893621</v>
      </c>
      <c r="AU19" s="2">
        <v>23.119352119821428</v>
      </c>
      <c r="AV19" s="2">
        <v>13.289134370535715</v>
      </c>
      <c r="AW19" s="2">
        <f t="shared" si="23"/>
        <v>6.8259393620618782</v>
      </c>
      <c r="AX19" s="2">
        <f t="shared" si="24"/>
        <v>11.875212580433566</v>
      </c>
      <c r="AY19" s="1">
        <v>6750</v>
      </c>
      <c r="AZ19" s="1">
        <v>2</v>
      </c>
      <c r="BA19" s="1" t="s">
        <v>70</v>
      </c>
      <c r="BB19" s="1" t="s">
        <v>76</v>
      </c>
      <c r="BC19" s="1">
        <v>0.02</v>
      </c>
      <c r="BD19" s="1">
        <v>0</v>
      </c>
      <c r="BE19" s="1">
        <v>1.9</v>
      </c>
      <c r="BF19" s="1">
        <v>0.48</v>
      </c>
      <c r="BG19" s="1">
        <v>0.08</v>
      </c>
      <c r="BH19" s="1">
        <v>0.37</v>
      </c>
      <c r="BI19" s="1">
        <v>0.08</v>
      </c>
      <c r="BJ19" s="1">
        <v>0.03</v>
      </c>
      <c r="BK19" s="1">
        <v>2.96</v>
      </c>
      <c r="BL19" s="1">
        <f t="shared" si="25"/>
        <v>3.9583333333333335</v>
      </c>
    </row>
    <row r="20" spans="1:64" x14ac:dyDescent="0.3">
      <c r="A20" s="1">
        <v>6718</v>
      </c>
      <c r="B20" s="1" t="s">
        <v>64</v>
      </c>
      <c r="C20" s="1">
        <v>1</v>
      </c>
      <c r="D20" s="1" t="str">
        <f t="shared" si="0"/>
        <v>TN_1</v>
      </c>
      <c r="E20" s="2">
        <v>1053.0391954787233</v>
      </c>
      <c r="F20" s="2">
        <v>160</v>
      </c>
      <c r="G20" s="2">
        <f t="shared" si="1"/>
        <v>893.03919547872329</v>
      </c>
      <c r="H20" s="2">
        <v>14.298394566224145</v>
      </c>
      <c r="I20" s="2">
        <f t="shared" si="2"/>
        <v>20.365079407247336</v>
      </c>
      <c r="J20" s="2">
        <f t="shared" si="3"/>
        <v>11.986483795445476</v>
      </c>
      <c r="K20" s="2">
        <f t="shared" si="4"/>
        <v>958.79708628071796</v>
      </c>
      <c r="L20" s="2">
        <f t="shared" si="5"/>
        <v>342.56698113400927</v>
      </c>
      <c r="M20" s="2">
        <f t="shared" si="6"/>
        <v>518.87643100920866</v>
      </c>
      <c r="N20" s="2">
        <f t="shared" si="7"/>
        <v>28.797572880817818</v>
      </c>
      <c r="O20" s="2">
        <f t="shared" si="8"/>
        <v>179.98483050511135</v>
      </c>
      <c r="P20" s="2">
        <f t="shared" si="9"/>
        <v>41.314880000000002</v>
      </c>
      <c r="Q20" s="2">
        <f t="shared" si="10"/>
        <v>0.52353009798238448</v>
      </c>
      <c r="R20" s="2">
        <f>(Q20/E20)*100</f>
        <v>4.9716107456416365E-2</v>
      </c>
      <c r="S20" s="1" t="s">
        <v>70</v>
      </c>
      <c r="T20" s="1">
        <v>2</v>
      </c>
      <c r="U20" s="1" t="s">
        <v>75</v>
      </c>
      <c r="V20" s="1">
        <v>6777</v>
      </c>
      <c r="W20" s="2">
        <v>1280.7426291107586</v>
      </c>
      <c r="X20" s="2">
        <v>41.945443219032036</v>
      </c>
      <c r="Y20" s="2">
        <v>1024.0434197900338</v>
      </c>
      <c r="Z20" s="2">
        <v>4.2586148953951089E-2</v>
      </c>
      <c r="AA20" s="2">
        <f t="shared" si="11"/>
        <v>652.01442936547699</v>
      </c>
      <c r="AB20" s="2">
        <f t="shared" si="12"/>
        <v>58.723620506644849</v>
      </c>
      <c r="AC20" s="2">
        <f t="shared" si="13"/>
        <v>716.83039385302357</v>
      </c>
      <c r="AD20" s="2">
        <f t="shared" si="14"/>
        <v>0.47696486828425216</v>
      </c>
      <c r="AE20" s="2">
        <f t="shared" si="15"/>
        <v>0.90957977641104848</v>
      </c>
      <c r="AF20" s="2">
        <f t="shared" si="16"/>
        <v>2.3170662834193294</v>
      </c>
      <c r="AG20" s="2">
        <v>17.662994999999999</v>
      </c>
      <c r="AH20" s="2">
        <f t="shared" si="17"/>
        <v>3532.1698285766211</v>
      </c>
      <c r="AI20" s="2">
        <f t="shared" si="18"/>
        <v>14.788234576414574</v>
      </c>
      <c r="AJ20" s="2">
        <v>0.21428571428571427</v>
      </c>
      <c r="AK20" s="2">
        <v>214.28571428571428</v>
      </c>
      <c r="AL20" s="2">
        <v>63</v>
      </c>
      <c r="AM20" s="1">
        <v>7.01</v>
      </c>
      <c r="AN20" s="2">
        <v>84.321778653961985</v>
      </c>
      <c r="AO20" s="2">
        <v>1156.0276071428573</v>
      </c>
      <c r="AP20" s="2">
        <v>1050.9724041564284</v>
      </c>
      <c r="AQ20" s="2">
        <f t="shared" si="19"/>
        <v>3.6284118960360247E-2</v>
      </c>
      <c r="AR20" s="2">
        <f t="shared" si="20"/>
        <v>3.9911079542283408E-2</v>
      </c>
      <c r="AS20" s="2">
        <f t="shared" si="21"/>
        <v>0.66580068601638154</v>
      </c>
      <c r="AT20" s="2">
        <f t="shared" si="22"/>
        <v>0.19574540168881618</v>
      </c>
      <c r="AU20" s="2">
        <v>22.256262311678569</v>
      </c>
      <c r="AV20" s="2">
        <v>12.812197466964287</v>
      </c>
      <c r="AW20" s="2">
        <f t="shared" si="23"/>
        <v>10.410850892081241</v>
      </c>
      <c r="AX20" s="2">
        <f t="shared" si="24"/>
        <v>18.084846798480804</v>
      </c>
      <c r="AY20" s="1">
        <v>6777</v>
      </c>
      <c r="AZ20" s="1">
        <v>2</v>
      </c>
      <c r="BA20" s="1" t="s">
        <v>70</v>
      </c>
      <c r="BB20" s="1" t="s">
        <v>76</v>
      </c>
      <c r="BC20" s="1">
        <v>0.02</v>
      </c>
      <c r="BD20" s="1">
        <v>0</v>
      </c>
      <c r="BE20" s="1">
        <v>2.12</v>
      </c>
      <c r="BF20" s="1">
        <v>0.55000000000000004</v>
      </c>
      <c r="BG20" s="1">
        <v>0.05</v>
      </c>
      <c r="BH20" s="1">
        <v>0.32</v>
      </c>
      <c r="BI20" s="1">
        <v>7.0000000000000007E-2</v>
      </c>
      <c r="BJ20" s="1">
        <v>0.03</v>
      </c>
      <c r="BK20" s="1">
        <v>3.1599999999999997</v>
      </c>
      <c r="BL20" s="1">
        <f t="shared" si="25"/>
        <v>3.8545454545454545</v>
      </c>
    </row>
    <row r="21" spans="1:64" x14ac:dyDescent="0.3">
      <c r="A21" s="1">
        <v>6718</v>
      </c>
      <c r="B21" s="1" t="s">
        <v>64</v>
      </c>
      <c r="C21" s="1">
        <v>1</v>
      </c>
      <c r="D21" s="1" t="str">
        <f t="shared" si="0"/>
        <v>TN_1</v>
      </c>
      <c r="E21" s="2">
        <v>1880.5457453703702</v>
      </c>
      <c r="F21" s="2">
        <v>160</v>
      </c>
      <c r="G21" s="2">
        <f t="shared" si="1"/>
        <v>1720.5457453703702</v>
      </c>
      <c r="H21" s="3">
        <v>17.652944539736996</v>
      </c>
      <c r="I21" s="2">
        <f t="shared" si="2"/>
        <v>36.609032981620366</v>
      </c>
      <c r="J21" s="2">
        <f t="shared" si="3"/>
        <v>21.166013953393517</v>
      </c>
      <c r="K21" s="2">
        <f t="shared" si="4"/>
        <v>1713.3142484457223</v>
      </c>
      <c r="L21" s="2">
        <f t="shared" si="5"/>
        <v>637.38191215735651</v>
      </c>
      <c r="M21" s="2">
        <f t="shared" si="6"/>
        <v>963.33268147566196</v>
      </c>
      <c r="N21" s="2">
        <f t="shared" si="7"/>
        <v>51.342988832615745</v>
      </c>
      <c r="O21" s="2">
        <f t="shared" si="8"/>
        <v>320.89368020384842</v>
      </c>
      <c r="P21" s="2">
        <f t="shared" si="9"/>
        <v>41.314880000000002</v>
      </c>
      <c r="Q21" s="2">
        <f t="shared" si="10"/>
        <v>1.2452806434652473</v>
      </c>
      <c r="R21" s="2">
        <f>(Q21/E21)*100</f>
        <v>6.6219109347961713E-2</v>
      </c>
      <c r="S21" s="1" t="s">
        <v>70</v>
      </c>
      <c r="T21" s="1">
        <v>2</v>
      </c>
      <c r="U21" s="1" t="s">
        <v>75</v>
      </c>
      <c r="V21" s="1">
        <v>7199</v>
      </c>
      <c r="W21" s="2">
        <v>1404.8432141285843</v>
      </c>
      <c r="X21" s="2">
        <v>40.735255499025257</v>
      </c>
      <c r="Y21" s="2">
        <v>1108.521467613831</v>
      </c>
      <c r="Z21" s="2">
        <v>4.124587510202414E-2</v>
      </c>
      <c r="AA21" s="2">
        <f t="shared" si="11"/>
        <v>715.19290901091563</v>
      </c>
      <c r="AB21" s="2">
        <f t="shared" si="12"/>
        <v>57.029357698635359</v>
      </c>
      <c r="AC21" s="2">
        <f t="shared" si="13"/>
        <v>775.96502732968167</v>
      </c>
      <c r="AD21" s="2">
        <f t="shared" si="14"/>
        <v>0.46195380114267032</v>
      </c>
      <c r="AE21" s="2">
        <f t="shared" si="15"/>
        <v>0.92168188490672021</v>
      </c>
      <c r="AF21" s="2">
        <f t="shared" si="16"/>
        <v>2.2502155137661553</v>
      </c>
      <c r="AG21" s="2">
        <v>20.130883000000001</v>
      </c>
      <c r="AH21" s="2">
        <f t="shared" si="17"/>
        <v>3834.5982125604819</v>
      </c>
      <c r="AI21" s="2">
        <f t="shared" si="18"/>
        <v>16.054419981412945</v>
      </c>
      <c r="AJ21" s="2">
        <v>-3.5714285714285712E-2</v>
      </c>
      <c r="AK21" s="2">
        <v>-35.714285714285715</v>
      </c>
      <c r="AL21" s="2">
        <v>74.75</v>
      </c>
      <c r="AM21" s="1">
        <v>7.18</v>
      </c>
      <c r="AN21" s="2">
        <v>69.486884617490816</v>
      </c>
      <c r="AO21" s="2">
        <v>1342.3611785714286</v>
      </c>
      <c r="AP21" s="2">
        <v>1220.5471341707143</v>
      </c>
      <c r="AQ21" s="2">
        <f t="shared" si="19"/>
        <v>3.0345972566322758E-2</v>
      </c>
      <c r="AR21" s="2">
        <f t="shared" si="20"/>
        <v>3.3374586165983933E-2</v>
      </c>
      <c r="AS21" s="2">
        <f t="shared" si="21"/>
        <v>0.54495325082308033</v>
      </c>
      <c r="AT21" s="2">
        <f t="shared" si="22"/>
        <v>-1.1405871539727073</v>
      </c>
      <c r="AU21" s="2">
        <v>25.889580620964288</v>
      </c>
      <c r="AV21" s="2">
        <v>14.819941699107146</v>
      </c>
      <c r="AW21" s="2">
        <f t="shared" si="23"/>
        <v>8.6915873482478343</v>
      </c>
      <c r="AX21" s="2">
        <f t="shared" si="24"/>
        <v>15.183700175431349</v>
      </c>
      <c r="AY21" s="1">
        <v>7199</v>
      </c>
      <c r="AZ21" s="1">
        <v>2</v>
      </c>
      <c r="BA21" s="1" t="s">
        <v>70</v>
      </c>
      <c r="BB21" s="1" t="s">
        <v>76</v>
      </c>
      <c r="BC21" s="1">
        <v>0.02</v>
      </c>
      <c r="BD21" s="1">
        <v>0</v>
      </c>
      <c r="BE21" s="1">
        <v>1.95</v>
      </c>
      <c r="BF21" s="1">
        <v>0.56000000000000005</v>
      </c>
      <c r="BG21" s="1">
        <v>0.06</v>
      </c>
      <c r="BH21" s="1">
        <v>0.38</v>
      </c>
      <c r="BI21" s="1">
        <v>0.06</v>
      </c>
      <c r="BJ21" s="1">
        <v>0.03</v>
      </c>
      <c r="BK21" s="1">
        <v>3.06</v>
      </c>
      <c r="BL21" s="1">
        <f t="shared" si="25"/>
        <v>3.4821428571428568</v>
      </c>
    </row>
    <row r="22" spans="1:64" x14ac:dyDescent="0.3">
      <c r="A22" s="1">
        <v>6718</v>
      </c>
      <c r="B22" s="1" t="s">
        <v>64</v>
      </c>
      <c r="C22" s="1">
        <v>1</v>
      </c>
      <c r="D22" s="1" t="str">
        <f t="shared" si="0"/>
        <v>TN_1</v>
      </c>
      <c r="E22" s="2">
        <v>2060.9163006756753</v>
      </c>
      <c r="F22" s="2">
        <v>160</v>
      </c>
      <c r="G22" s="2">
        <f t="shared" si="1"/>
        <v>1900.9163006756753</v>
      </c>
      <c r="H22" s="2">
        <v>17.843137254901968</v>
      </c>
      <c r="I22" s="2">
        <f t="shared" si="2"/>
        <v>40.149706982263503</v>
      </c>
      <c r="J22" s="2">
        <f t="shared" si="3"/>
        <v>23.166864523395269</v>
      </c>
      <c r="K22" s="2">
        <f t="shared" si="4"/>
        <v>1877.7753992908781</v>
      </c>
      <c r="L22" s="2">
        <f t="shared" si="5"/>
        <v>701.64234952542222</v>
      </c>
      <c r="M22" s="2">
        <f t="shared" si="6"/>
        <v>1060.2102478418071</v>
      </c>
      <c r="N22" s="2">
        <f t="shared" si="7"/>
        <v>56.257184611908777</v>
      </c>
      <c r="O22" s="2">
        <f t="shared" si="8"/>
        <v>351.60740382442987</v>
      </c>
      <c r="P22" s="2">
        <f t="shared" si="9"/>
        <v>41.314880000000002</v>
      </c>
      <c r="Q22" s="2">
        <f t="shared" si="10"/>
        <v>1.3906507289844994</v>
      </c>
      <c r="R22" s="2">
        <f>(Q22/E22)*100</f>
        <v>6.7477302621584967E-2</v>
      </c>
      <c r="S22" s="1" t="s">
        <v>64</v>
      </c>
      <c r="T22" s="1">
        <v>2</v>
      </c>
      <c r="U22" s="1" t="s">
        <v>77</v>
      </c>
      <c r="V22" s="1">
        <v>6751</v>
      </c>
      <c r="W22" s="2">
        <v>1395.3385065891885</v>
      </c>
      <c r="X22" s="2">
        <v>34.086581833086527</v>
      </c>
      <c r="Y22" s="2">
        <v>1076.917203230596</v>
      </c>
      <c r="Z22" s="2">
        <v>4.0531552032751807E-2</v>
      </c>
      <c r="AA22" s="2">
        <f t="shared" si="11"/>
        <v>710.35414880904136</v>
      </c>
      <c r="AB22" s="2">
        <f t="shared" si="12"/>
        <v>47.721214566321137</v>
      </c>
      <c r="AC22" s="2">
        <f t="shared" si="13"/>
        <v>753.84204226141719</v>
      </c>
      <c r="AD22" s="2">
        <f t="shared" si="14"/>
        <v>0.45395338276682018</v>
      </c>
      <c r="AE22" s="2">
        <f t="shared" si="15"/>
        <v>0.94231166343294093</v>
      </c>
      <c r="AF22" s="2">
        <f t="shared" si="16"/>
        <v>1.8829427804596996</v>
      </c>
      <c r="AG22" s="2">
        <v>18.530362285714286</v>
      </c>
      <c r="AH22" s="2">
        <f t="shared" si="17"/>
        <v>3746.9284965973334</v>
      </c>
      <c r="AI22" s="2">
        <f t="shared" si="18"/>
        <v>15.687370720524736</v>
      </c>
      <c r="AJ22" s="2">
        <v>-0.14285714285714285</v>
      </c>
      <c r="AK22" s="2">
        <v>-142.85714285714286</v>
      </c>
      <c r="AL22" s="2">
        <v>65.5</v>
      </c>
      <c r="AM22" s="1">
        <v>7.16</v>
      </c>
      <c r="AN22" s="2">
        <v>64.4269207600898</v>
      </c>
      <c r="AO22" s="2">
        <v>1411.647880916337</v>
      </c>
      <c r="AP22" s="2">
        <v>1285.7750512279927</v>
      </c>
      <c r="AQ22" s="2">
        <f t="shared" si="19"/>
        <v>2.4146660292480335E-2</v>
      </c>
      <c r="AR22" s="2">
        <f t="shared" si="20"/>
        <v>2.6510532927615748E-2</v>
      </c>
      <c r="AS22" s="2">
        <f t="shared" si="21"/>
        <v>0.52040582951277137</v>
      </c>
      <c r="AT22" s="2">
        <f t="shared" si="22"/>
        <v>-0.23860607283160568</v>
      </c>
      <c r="AU22" s="2">
        <v>27.404567902387697</v>
      </c>
      <c r="AV22" s="2">
        <v>15.964529943004925</v>
      </c>
      <c r="AW22" s="2">
        <f t="shared" si="23"/>
        <v>6.8709084819966932</v>
      </c>
      <c r="AX22" s="2">
        <f t="shared" si="24"/>
        <v>11.794539439507497</v>
      </c>
      <c r="AY22" s="1">
        <v>6751</v>
      </c>
      <c r="AZ22" s="1">
        <v>2</v>
      </c>
      <c r="BA22" s="1" t="s">
        <v>64</v>
      </c>
      <c r="BB22" s="1" t="s">
        <v>78</v>
      </c>
      <c r="BC22" s="1">
        <v>0.02</v>
      </c>
      <c r="BD22" s="1">
        <v>0</v>
      </c>
      <c r="BE22" s="1">
        <v>1.65</v>
      </c>
      <c r="BF22" s="1">
        <v>0.45</v>
      </c>
      <c r="BG22" s="1">
        <v>7.0000000000000007E-2</v>
      </c>
      <c r="BH22" s="1">
        <v>0.28000000000000003</v>
      </c>
      <c r="BI22" s="1">
        <v>7.0000000000000007E-2</v>
      </c>
      <c r="BJ22" s="1">
        <v>0.03</v>
      </c>
      <c r="BK22" s="1">
        <v>2.5699999999999994</v>
      </c>
      <c r="BL22" s="1">
        <f t="shared" si="25"/>
        <v>3.6666666666666665</v>
      </c>
    </row>
    <row r="23" spans="1:64" x14ac:dyDescent="0.3">
      <c r="A23" s="1">
        <v>6772</v>
      </c>
      <c r="B23" s="1" t="s">
        <v>64</v>
      </c>
      <c r="C23" s="1">
        <v>1</v>
      </c>
      <c r="D23" s="1" t="str">
        <f t="shared" si="0"/>
        <v>TN_1</v>
      </c>
      <c r="E23" s="2">
        <v>1456.2351470588237</v>
      </c>
      <c r="F23" s="2">
        <v>160</v>
      </c>
      <c r="G23" s="2">
        <f t="shared" si="1"/>
        <v>1296.2351470588237</v>
      </c>
      <c r="H23" s="2">
        <v>22.325988618123446</v>
      </c>
      <c r="I23" s="2">
        <f t="shared" si="2"/>
        <v>28.27981593676471</v>
      </c>
      <c r="J23" s="2">
        <f t="shared" si="3"/>
        <v>16.459136486323533</v>
      </c>
      <c r="K23" s="2">
        <f t="shared" si="4"/>
        <v>1326.4295421476475</v>
      </c>
      <c r="L23" s="2">
        <f t="shared" si="5"/>
        <v>486.21319960750014</v>
      </c>
      <c r="M23" s="2">
        <f t="shared" si="6"/>
        <v>735.43418619073543</v>
      </c>
      <c r="N23" s="2">
        <f t="shared" si="7"/>
        <v>39.782646581617655</v>
      </c>
      <c r="O23" s="2">
        <f t="shared" si="8"/>
        <v>248.64154113511034</v>
      </c>
      <c r="P23" s="2">
        <f t="shared" si="9"/>
        <v>41.314880000000002</v>
      </c>
      <c r="Q23" s="2">
        <f t="shared" si="10"/>
        <v>1.1865289767255216</v>
      </c>
      <c r="R23" s="2">
        <f>(Q23/E23)*100</f>
        <v>8.1479215710592412E-2</v>
      </c>
      <c r="S23" s="1" t="s">
        <v>64</v>
      </c>
      <c r="T23" s="1">
        <v>2</v>
      </c>
      <c r="U23" s="1" t="s">
        <v>77</v>
      </c>
      <c r="V23" s="1">
        <v>7233</v>
      </c>
      <c r="W23" s="2">
        <v>1229.3664684155999</v>
      </c>
      <c r="X23" s="2">
        <v>40.375223883268099</v>
      </c>
      <c r="Y23" s="2">
        <v>967.62872541591264</v>
      </c>
      <c r="Z23" s="2">
        <v>4.5078821348792944E-2</v>
      </c>
      <c r="AA23" s="2">
        <f t="shared" si="11"/>
        <v>625.85929301157807</v>
      </c>
      <c r="AB23" s="2">
        <f t="shared" si="12"/>
        <v>56.525313436575331</v>
      </c>
      <c r="AC23" s="2">
        <f t="shared" si="13"/>
        <v>677.34010779113885</v>
      </c>
      <c r="AD23" s="2">
        <f t="shared" si="14"/>
        <v>0.50488279910648093</v>
      </c>
      <c r="AE23" s="2">
        <f t="shared" si="15"/>
        <v>0.92399562023952209</v>
      </c>
      <c r="AF23" s="2">
        <f t="shared" si="16"/>
        <v>2.2303273673117299</v>
      </c>
      <c r="AG23" s="2">
        <v>16.674497714285714</v>
      </c>
      <c r="AH23" s="2">
        <f t="shared" si="17"/>
        <v>3349.3529884425466</v>
      </c>
      <c r="AI23" s="2">
        <f t="shared" si="18"/>
        <v>14.022830179788766</v>
      </c>
      <c r="AJ23" s="2">
        <v>3.5714285714285712E-2</v>
      </c>
      <c r="AK23" s="2">
        <v>35.714285714285715</v>
      </c>
      <c r="AL23" s="2">
        <v>60.75</v>
      </c>
      <c r="AM23" s="1">
        <v>7.3</v>
      </c>
      <c r="AN23" s="2">
        <v>59.481956081266077</v>
      </c>
      <c r="AO23" s="2">
        <v>1743.7853485763342</v>
      </c>
      <c r="AP23" s="2">
        <v>1588.6166656905075</v>
      </c>
      <c r="AQ23" s="2">
        <f t="shared" si="19"/>
        <v>2.3153780891800327E-2</v>
      </c>
      <c r="AR23" s="2">
        <f t="shared" si="20"/>
        <v>2.54153344574908E-2</v>
      </c>
      <c r="AS23" s="2">
        <f t="shared" si="21"/>
        <v>0.664612738819228</v>
      </c>
      <c r="AT23" s="2">
        <f t="shared" si="22"/>
        <v>1.1305062687315068</v>
      </c>
      <c r="AU23" s="2">
        <v>33.924426392553443</v>
      </c>
      <c r="AV23" s="2">
        <v>19.648930871757276</v>
      </c>
      <c r="AW23" s="2">
        <f t="shared" si="23"/>
        <v>6.5743996420269495</v>
      </c>
      <c r="AX23" s="2">
        <f t="shared" si="24"/>
        <v>11.350884085594339</v>
      </c>
      <c r="AY23" s="1">
        <v>7233</v>
      </c>
      <c r="AZ23" s="1">
        <v>2</v>
      </c>
      <c r="BA23" s="1" t="s">
        <v>64</v>
      </c>
      <c r="BB23" s="1" t="s">
        <v>78</v>
      </c>
      <c r="BC23" s="1">
        <v>0.02</v>
      </c>
      <c r="BD23" s="1">
        <v>0</v>
      </c>
      <c r="BE23" s="1">
        <v>1.9</v>
      </c>
      <c r="BF23" s="1">
        <v>0.57999999999999996</v>
      </c>
      <c r="BG23" s="1">
        <v>7.0000000000000007E-2</v>
      </c>
      <c r="BH23" s="1">
        <v>0.38</v>
      </c>
      <c r="BI23" s="1">
        <v>0.08</v>
      </c>
      <c r="BJ23" s="1">
        <v>0.04</v>
      </c>
      <c r="BK23" s="1">
        <v>3.07</v>
      </c>
      <c r="BL23" s="1">
        <f t="shared" si="25"/>
        <v>3.2758620689655173</v>
      </c>
    </row>
    <row r="24" spans="1:64" x14ac:dyDescent="0.3">
      <c r="A24" s="1">
        <v>6772</v>
      </c>
      <c r="B24" s="1" t="s">
        <v>64</v>
      </c>
      <c r="C24" s="1">
        <v>1</v>
      </c>
      <c r="D24" s="1" t="str">
        <f t="shared" si="0"/>
        <v>TN_1</v>
      </c>
      <c r="E24" s="2">
        <v>1177.9659720744683</v>
      </c>
      <c r="F24" s="2">
        <v>160</v>
      </c>
      <c r="G24" s="2">
        <f t="shared" si="1"/>
        <v>1017.9659720744683</v>
      </c>
      <c r="H24" s="3">
        <v>21.213661783056796</v>
      </c>
      <c r="I24" s="2">
        <f t="shared" si="2"/>
        <v>22.817392031821811</v>
      </c>
      <c r="J24" s="2">
        <f t="shared" si="3"/>
        <v>13.372296528222076</v>
      </c>
      <c r="K24" s="2">
        <f t="shared" si="4"/>
        <v>1072.7048214736119</v>
      </c>
      <c r="L24" s="2">
        <f t="shared" si="5"/>
        <v>387.07451890499874</v>
      </c>
      <c r="M24" s="2">
        <f t="shared" si="6"/>
        <v>585.97497749911304</v>
      </c>
      <c r="N24" s="2">
        <f t="shared" si="7"/>
        <v>32.201202909168892</v>
      </c>
      <c r="O24" s="2">
        <f t="shared" si="8"/>
        <v>201.25751818230557</v>
      </c>
      <c r="P24" s="2">
        <f t="shared" si="9"/>
        <v>41.314880000000002</v>
      </c>
      <c r="Q24" s="2">
        <f t="shared" si="10"/>
        <v>0.88538621936818473</v>
      </c>
      <c r="R24" s="2">
        <f>(Q24/E24)*100</f>
        <v>7.5162291641495113E-2</v>
      </c>
      <c r="S24" s="1" t="s">
        <v>64</v>
      </c>
      <c r="T24" s="1">
        <v>2</v>
      </c>
      <c r="U24" s="1" t="s">
        <v>77</v>
      </c>
      <c r="V24" s="1">
        <v>7157</v>
      </c>
      <c r="W24" s="2">
        <v>1482.4169306922042</v>
      </c>
      <c r="X24" s="2">
        <v>46.568484718779423</v>
      </c>
      <c r="Y24" s="2">
        <v>1111.6798640943848</v>
      </c>
      <c r="Z24" s="2">
        <v>4.6888730786668109E-2</v>
      </c>
      <c r="AA24" s="2">
        <f t="shared" si="11"/>
        <v>754.6849828978493</v>
      </c>
      <c r="AB24" s="2">
        <f t="shared" si="12"/>
        <v>65.195878606291188</v>
      </c>
      <c r="AC24" s="2">
        <f t="shared" si="13"/>
        <v>778.17590486606935</v>
      </c>
      <c r="AD24" s="2">
        <f t="shared" si="14"/>
        <v>0.52515378481068276</v>
      </c>
      <c r="AE24" s="2">
        <f t="shared" si="15"/>
        <v>0.96981283817536978</v>
      </c>
      <c r="AF24" s="2">
        <f t="shared" si="16"/>
        <v>2.572443095865375</v>
      </c>
      <c r="AG24" s="2">
        <v>19.696141857142855</v>
      </c>
      <c r="AH24" s="2">
        <f t="shared" si="17"/>
        <v>3890.6575995302351</v>
      </c>
      <c r="AI24" s="2">
        <f t="shared" si="18"/>
        <v>16.289125390538977</v>
      </c>
      <c r="AJ24" s="2">
        <v>0.14285714285714285</v>
      </c>
      <c r="AK24" s="2">
        <v>142.85714285714286</v>
      </c>
      <c r="AL24" s="2">
        <v>71</v>
      </c>
      <c r="AM24" s="1">
        <v>6.99</v>
      </c>
      <c r="AN24" s="2">
        <v>93.636712118722954</v>
      </c>
      <c r="AO24" s="2">
        <v>1385.2051369315907</v>
      </c>
      <c r="AP24" s="2">
        <v>1261.6646630336766</v>
      </c>
      <c r="AQ24" s="2">
        <f t="shared" si="19"/>
        <v>3.3618475327008006E-2</v>
      </c>
      <c r="AR24" s="2">
        <f t="shared" si="20"/>
        <v>3.691035033572658E-2</v>
      </c>
      <c r="AS24" s="2">
        <f t="shared" si="21"/>
        <v>0.65589415096872428</v>
      </c>
      <c r="AT24" s="2">
        <f t="shared" si="22"/>
        <v>0.32597939303145596</v>
      </c>
      <c r="AU24" s="2">
        <v>26.885496837967121</v>
      </c>
      <c r="AV24" s="2">
        <v>15.671200583982133</v>
      </c>
      <c r="AW24" s="2">
        <f t="shared" si="23"/>
        <v>9.5681441610282096</v>
      </c>
      <c r="AX24" s="2">
        <f t="shared" si="24"/>
        <v>16.415099035199152</v>
      </c>
      <c r="AY24" s="1">
        <v>7157</v>
      </c>
      <c r="AZ24" s="1">
        <v>2</v>
      </c>
      <c r="BA24" s="1" t="s">
        <v>64</v>
      </c>
      <c r="BB24" s="1" t="s">
        <v>78</v>
      </c>
      <c r="BC24" s="1">
        <v>0.03</v>
      </c>
      <c r="BD24" s="1">
        <v>0</v>
      </c>
      <c r="BE24" s="1">
        <v>2.4900000000000002</v>
      </c>
      <c r="BF24" s="1">
        <v>0.71</v>
      </c>
      <c r="BG24" s="1">
        <v>0.08</v>
      </c>
      <c r="BH24" s="1">
        <v>0.37</v>
      </c>
      <c r="BI24" s="1">
        <v>0.09</v>
      </c>
      <c r="BJ24" s="1">
        <v>0.05</v>
      </c>
      <c r="BK24" s="1">
        <v>3.82</v>
      </c>
      <c r="BL24" s="1">
        <f t="shared" si="25"/>
        <v>3.5070422535211274</v>
      </c>
    </row>
    <row r="25" spans="1:64" x14ac:dyDescent="0.3">
      <c r="A25" s="1">
        <v>6772</v>
      </c>
      <c r="B25" s="1" t="s">
        <v>64</v>
      </c>
      <c r="C25" s="1">
        <v>1</v>
      </c>
      <c r="D25" s="1" t="str">
        <f t="shared" si="0"/>
        <v>TN_1</v>
      </c>
      <c r="E25" s="2">
        <v>1230.807953457447</v>
      </c>
      <c r="F25" s="2">
        <v>160</v>
      </c>
      <c r="G25" s="2">
        <f t="shared" si="1"/>
        <v>1070.807953457447</v>
      </c>
      <c r="H25" s="2">
        <v>17.536919831223628</v>
      </c>
      <c r="I25" s="2">
        <f t="shared" si="2"/>
        <v>23.854680126369686</v>
      </c>
      <c r="J25" s="2">
        <f t="shared" si="3"/>
        <v>13.958472627703459</v>
      </c>
      <c r="K25" s="2">
        <f t="shared" si="4"/>
        <v>1120.8859287306866</v>
      </c>
      <c r="L25" s="2">
        <f t="shared" si="5"/>
        <v>405.90047877033123</v>
      </c>
      <c r="M25" s="2">
        <f t="shared" si="6"/>
        <v>614.3565642258551</v>
      </c>
      <c r="N25" s="2">
        <f t="shared" si="7"/>
        <v>33.64088269194815</v>
      </c>
      <c r="O25" s="2">
        <f t="shared" si="8"/>
        <v>210.25551682467594</v>
      </c>
      <c r="P25" s="2">
        <f t="shared" si="9"/>
        <v>41.314880000000002</v>
      </c>
      <c r="Q25" s="2">
        <f t="shared" si="10"/>
        <v>0.76992560261121523</v>
      </c>
      <c r="R25" s="2">
        <f>(Q25/E25)*100</f>
        <v>6.2554487111366727E-2</v>
      </c>
      <c r="S25" s="1" t="s">
        <v>64</v>
      </c>
      <c r="T25" s="1">
        <v>2</v>
      </c>
      <c r="U25" s="1" t="s">
        <v>77</v>
      </c>
      <c r="V25" s="1">
        <v>6850</v>
      </c>
      <c r="W25" s="2">
        <v>1264.25226380563</v>
      </c>
      <c r="X25" s="2">
        <v>25.380432429747241</v>
      </c>
      <c r="Y25" s="2">
        <v>935.3074774553894</v>
      </c>
      <c r="Z25" s="2">
        <v>2.9059297627129516E-2</v>
      </c>
      <c r="AA25" s="2">
        <f t="shared" si="11"/>
        <v>643.61933430104796</v>
      </c>
      <c r="AB25" s="2">
        <f t="shared" si="12"/>
        <v>35.532605401646137</v>
      </c>
      <c r="AC25" s="2">
        <f t="shared" si="13"/>
        <v>654.71523421877259</v>
      </c>
      <c r="AD25" s="2">
        <f t="shared" si="14"/>
        <v>0.32546413342385055</v>
      </c>
      <c r="AE25" s="2">
        <f t="shared" si="15"/>
        <v>0.98305232666387454</v>
      </c>
      <c r="AF25" s="2">
        <f t="shared" si="16"/>
        <v>1.4020150874192376</v>
      </c>
      <c r="AG25" s="2">
        <v>14.317969999999999</v>
      </c>
      <c r="AH25" s="2">
        <f t="shared" si="17"/>
        <v>3290.2415166135938</v>
      </c>
      <c r="AI25" s="2">
        <f t="shared" si="18"/>
        <v>13.775346521304559</v>
      </c>
      <c r="AJ25" s="2">
        <v>-0.10714285714285714</v>
      </c>
      <c r="AK25" s="2">
        <v>-107.14285714285714</v>
      </c>
      <c r="AL25" s="2">
        <v>64.75</v>
      </c>
      <c r="AM25" s="1">
        <v>7.17</v>
      </c>
      <c r="AN25" s="2">
        <v>74.661847653469138</v>
      </c>
      <c r="AO25" s="2">
        <v>1492.3794628535693</v>
      </c>
      <c r="AP25" s="2">
        <v>1359.3857847120332</v>
      </c>
      <c r="AQ25" s="2">
        <f t="shared" si="19"/>
        <v>1.7006688353388002E-2</v>
      </c>
      <c r="AR25" s="2">
        <f t="shared" si="20"/>
        <v>1.8670514812779013E-2</v>
      </c>
      <c r="AS25" s="2">
        <f t="shared" si="21"/>
        <v>0.39197579042080682</v>
      </c>
      <c r="AT25" s="2">
        <f t="shared" si="22"/>
        <v>-0.23688403601097427</v>
      </c>
      <c r="AU25" s="2">
        <v>28.989328855815568</v>
      </c>
      <c r="AV25" s="2">
        <v>16.860085381434644</v>
      </c>
      <c r="AW25" s="2">
        <f t="shared" si="23"/>
        <v>4.8363144051814722</v>
      </c>
      <c r="AX25" s="2">
        <f t="shared" si="24"/>
        <v>8.3155871141854121</v>
      </c>
      <c r="AY25" s="1">
        <v>6850</v>
      </c>
      <c r="AZ25" s="1">
        <v>2</v>
      </c>
      <c r="BA25" s="1" t="s">
        <v>64</v>
      </c>
      <c r="BB25" s="1" t="s">
        <v>78</v>
      </c>
      <c r="BC25" s="1">
        <v>0.03</v>
      </c>
      <c r="BD25" s="1">
        <v>0</v>
      </c>
      <c r="BE25" s="1">
        <v>2.23</v>
      </c>
      <c r="BF25" s="1">
        <v>0.55000000000000004</v>
      </c>
      <c r="BG25" s="1">
        <v>7.0000000000000007E-2</v>
      </c>
      <c r="BH25" s="1">
        <v>0.32</v>
      </c>
      <c r="BI25" s="1">
        <v>0.09</v>
      </c>
      <c r="BJ25" s="1">
        <v>0.03</v>
      </c>
      <c r="BK25" s="1">
        <v>3.319999999999999</v>
      </c>
      <c r="BL25" s="1">
        <f t="shared" si="25"/>
        <v>4.0545454545454538</v>
      </c>
    </row>
    <row r="26" spans="1:64" x14ac:dyDescent="0.3">
      <c r="A26" s="1">
        <v>6772</v>
      </c>
      <c r="B26" s="1" t="s">
        <v>64</v>
      </c>
      <c r="C26" s="1">
        <v>1</v>
      </c>
      <c r="D26" s="1" t="str">
        <f t="shared" si="0"/>
        <v>TN_1</v>
      </c>
      <c r="E26" s="2">
        <v>1247.6321262953368</v>
      </c>
      <c r="F26" s="2">
        <v>160</v>
      </c>
      <c r="G26" s="2">
        <f t="shared" si="1"/>
        <v>1087.6321262953368</v>
      </c>
      <c r="H26" s="2">
        <v>15.031645569620251</v>
      </c>
      <c r="I26" s="2">
        <f t="shared" si="2"/>
        <v>24.18493863917746</v>
      </c>
      <c r="J26" s="2">
        <f t="shared" si="3"/>
        <v>14.145103176994171</v>
      </c>
      <c r="K26" s="2">
        <f t="shared" si="4"/>
        <v>1136.2261422275831</v>
      </c>
      <c r="L26" s="2">
        <f t="shared" si="5"/>
        <v>411.89441000311336</v>
      </c>
      <c r="M26" s="2">
        <f t="shared" si="6"/>
        <v>623.3928779296042</v>
      </c>
      <c r="N26" s="2">
        <f t="shared" si="7"/>
        <v>34.099257280916454</v>
      </c>
      <c r="O26" s="2">
        <f t="shared" si="8"/>
        <v>213.12035800572784</v>
      </c>
      <c r="P26" s="2">
        <f t="shared" si="9"/>
        <v>41.314880000000002</v>
      </c>
      <c r="Q26" s="2">
        <f t="shared" si="10"/>
        <v>0.67030492593676194</v>
      </c>
      <c r="R26" s="2">
        <f>(Q26/E26)*100</f>
        <v>5.3726167498358318E-2</v>
      </c>
      <c r="S26" s="1" t="s">
        <v>70</v>
      </c>
      <c r="T26" s="1">
        <v>3</v>
      </c>
      <c r="U26" s="1" t="s">
        <v>79</v>
      </c>
      <c r="V26" s="1">
        <v>7037</v>
      </c>
      <c r="W26" s="2">
        <v>1411.111738451352</v>
      </c>
      <c r="X26" s="2">
        <v>42.02213536469074</v>
      </c>
      <c r="Y26" s="2">
        <v>1020.2358052957954</v>
      </c>
      <c r="Z26" s="2">
        <v>4.3210014538960263E-2</v>
      </c>
      <c r="AA26" s="2">
        <f t="shared" si="11"/>
        <v>718.38415775705187</v>
      </c>
      <c r="AB26" s="2">
        <f t="shared" si="12"/>
        <v>58.830989510567029</v>
      </c>
      <c r="AC26" s="2">
        <f t="shared" si="13"/>
        <v>714.16506370705679</v>
      </c>
      <c r="AD26" s="2">
        <f t="shared" si="14"/>
        <v>0.48395216283635489</v>
      </c>
      <c r="AE26" s="2">
        <f t="shared" si="15"/>
        <v>1.0059077295493772</v>
      </c>
      <c r="AF26" s="2">
        <f t="shared" si="16"/>
        <v>2.3213027575455163</v>
      </c>
      <c r="AG26" s="2">
        <v>18.855906428571426</v>
      </c>
      <c r="AH26" s="2">
        <f t="shared" si="17"/>
        <v>3601.1127103131294</v>
      </c>
      <c r="AI26" s="2">
        <f t="shared" si="18"/>
        <v>15.076879674746198</v>
      </c>
      <c r="AJ26" s="2">
        <v>-0.10714285714285714</v>
      </c>
      <c r="AK26" s="2">
        <v>-107.14285714285714</v>
      </c>
      <c r="AL26" s="2">
        <v>75.75</v>
      </c>
      <c r="AM26" s="1">
        <v>7.16</v>
      </c>
      <c r="AN26" s="2">
        <v>88.346749904167339</v>
      </c>
      <c r="AO26" s="2">
        <v>1034.5302857142856</v>
      </c>
      <c r="AP26" s="2">
        <v>940.40255181714281</v>
      </c>
      <c r="AQ26" s="2">
        <f t="shared" si="19"/>
        <v>4.0619531341875403E-2</v>
      </c>
      <c r="AR26" s="2">
        <f t="shared" si="20"/>
        <v>4.4685263011559506E-2</v>
      </c>
      <c r="AS26" s="2">
        <f t="shared" si="21"/>
        <v>0.55474766158007582</v>
      </c>
      <c r="AT26" s="2">
        <f t="shared" si="22"/>
        <v>-0.39220659673711361</v>
      </c>
      <c r="AU26" s="2">
        <v>19.887186041142854</v>
      </c>
      <c r="AV26" s="2">
        <v>11.503063828571429</v>
      </c>
      <c r="AW26" s="2">
        <f t="shared" si="23"/>
        <v>11.67235401098565</v>
      </c>
      <c r="AX26" s="2">
        <f t="shared" si="24"/>
        <v>20.179865052820453</v>
      </c>
      <c r="AY26" s="1">
        <v>7037</v>
      </c>
      <c r="AZ26" s="1">
        <v>3</v>
      </c>
      <c r="BA26" s="1" t="s">
        <v>70</v>
      </c>
      <c r="BB26" s="1" t="s">
        <v>80</v>
      </c>
      <c r="BC26" s="1">
        <v>0.02</v>
      </c>
      <c r="BD26" s="1">
        <v>0</v>
      </c>
      <c r="BE26" s="1">
        <v>2.2799999999999998</v>
      </c>
      <c r="BF26" s="1">
        <v>0.57999999999999996</v>
      </c>
      <c r="BG26" s="1">
        <v>0.03</v>
      </c>
      <c r="BH26" s="1">
        <v>0.4</v>
      </c>
      <c r="BI26" s="1">
        <v>7.0000000000000007E-2</v>
      </c>
      <c r="BJ26" s="1">
        <v>0.03</v>
      </c>
      <c r="BK26" s="1">
        <v>3.4099999999999993</v>
      </c>
      <c r="BL26" s="1">
        <f t="shared" si="25"/>
        <v>3.9310344827586206</v>
      </c>
    </row>
    <row r="27" spans="1:64" x14ac:dyDescent="0.3">
      <c r="A27" s="1">
        <v>6772</v>
      </c>
      <c r="B27" s="1" t="s">
        <v>64</v>
      </c>
      <c r="C27" s="1">
        <v>1</v>
      </c>
      <c r="D27" s="1" t="str">
        <f t="shared" si="0"/>
        <v>TN_1</v>
      </c>
      <c r="E27" s="2">
        <v>866.51511037234025</v>
      </c>
      <c r="F27" s="2">
        <v>160</v>
      </c>
      <c r="G27" s="2">
        <f t="shared" si="1"/>
        <v>706.51511037234025</v>
      </c>
      <c r="H27" s="2">
        <v>14.298394566224145</v>
      </c>
      <c r="I27" s="2">
        <f t="shared" si="2"/>
        <v>16.703611616609038</v>
      </c>
      <c r="J27" s="2">
        <f t="shared" si="3"/>
        <v>9.9173721193603708</v>
      </c>
      <c r="K27" s="2">
        <f t="shared" si="4"/>
        <v>788.7251715770584</v>
      </c>
      <c r="L27" s="2">
        <f t="shared" si="5"/>
        <v>276.11423185724328</v>
      </c>
      <c r="M27" s="2">
        <f t="shared" si="6"/>
        <v>418.69378532631504</v>
      </c>
      <c r="N27" s="2">
        <f t="shared" si="7"/>
        <v>23.715724182094412</v>
      </c>
      <c r="O27" s="2">
        <f t="shared" si="8"/>
        <v>148.22327613809009</v>
      </c>
      <c r="P27" s="2">
        <f t="shared" si="9"/>
        <v>41.314880000000002</v>
      </c>
      <c r="Q27" s="2">
        <f t="shared" si="10"/>
        <v>0.41418330441922796</v>
      </c>
      <c r="R27" s="2">
        <f>(Q27/E27)*100</f>
        <v>4.7798739971338065E-2</v>
      </c>
      <c r="S27" s="1" t="s">
        <v>70</v>
      </c>
      <c r="T27" s="1">
        <v>3</v>
      </c>
      <c r="U27" s="1" t="s">
        <v>79</v>
      </c>
      <c r="V27" s="1">
        <v>6778</v>
      </c>
      <c r="W27" s="2">
        <v>1300.1147163662101</v>
      </c>
      <c r="X27" s="2">
        <v>35.742485755754323</v>
      </c>
      <c r="Y27" s="2">
        <v>917.42049210238997</v>
      </c>
      <c r="Z27" s="2">
        <v>3.4292977527630261E-2</v>
      </c>
      <c r="AA27" s="2">
        <f t="shared" si="11"/>
        <v>661.87658287734325</v>
      </c>
      <c r="AB27" s="2">
        <f t="shared" si="12"/>
        <v>50.03948005805605</v>
      </c>
      <c r="AC27" s="2">
        <f t="shared" si="13"/>
        <v>642.19434447167293</v>
      </c>
      <c r="AD27" s="2">
        <f t="shared" si="14"/>
        <v>0.38408134830945889</v>
      </c>
      <c r="AE27" s="2">
        <f t="shared" si="15"/>
        <v>1.030648414417076</v>
      </c>
      <c r="AF27" s="2">
        <f t="shared" si="16"/>
        <v>1.9744149131478688</v>
      </c>
      <c r="AG27" s="2">
        <v>16.93493314285714</v>
      </c>
      <c r="AH27" s="2">
        <f t="shared" si="17"/>
        <v>3258.0726396612445</v>
      </c>
      <c r="AI27" s="2">
        <f t="shared" si="18"/>
        <v>13.640664181123068</v>
      </c>
      <c r="AJ27" s="2">
        <v>0.14285714285714285</v>
      </c>
      <c r="AK27" s="2">
        <v>142.85714285714286</v>
      </c>
      <c r="AL27" s="2">
        <v>62</v>
      </c>
      <c r="AM27" s="1">
        <v>6.58</v>
      </c>
      <c r="AN27" s="2">
        <v>95.3616997973824</v>
      </c>
      <c r="AO27" s="2">
        <v>1240.7795714285714</v>
      </c>
      <c r="AP27" s="2">
        <v>1128.1017767742858</v>
      </c>
      <c r="AQ27" s="2">
        <f t="shared" si="19"/>
        <v>2.8806475041011689E-2</v>
      </c>
      <c r="AR27" s="2">
        <f t="shared" si="20"/>
        <v>3.1683742098126126E-2</v>
      </c>
      <c r="AS27" s="2">
        <f t="shared" si="21"/>
        <v>0.57649170573797293</v>
      </c>
      <c r="AT27" s="2">
        <f t="shared" si="22"/>
        <v>0.25019740029028026</v>
      </c>
      <c r="AU27" s="2">
        <v>23.908840863285715</v>
      </c>
      <c r="AV27" s="2">
        <v>13.725399882142856</v>
      </c>
      <c r="AW27" s="2">
        <f t="shared" si="23"/>
        <v>8.2580955071718662</v>
      </c>
      <c r="AX27" s="2">
        <f t="shared" si="24"/>
        <v>14.3851175929427</v>
      </c>
      <c r="AY27" s="1">
        <v>6778</v>
      </c>
      <c r="AZ27" s="1">
        <v>3</v>
      </c>
      <c r="BA27" s="1" t="s">
        <v>70</v>
      </c>
      <c r="BB27" s="1" t="s">
        <v>80</v>
      </c>
      <c r="BC27" s="1">
        <v>0.02</v>
      </c>
      <c r="BD27" s="1">
        <v>0</v>
      </c>
      <c r="BE27" s="1">
        <v>3.5</v>
      </c>
      <c r="BF27" s="1">
        <v>1.04</v>
      </c>
      <c r="BG27" s="1">
        <v>0.04</v>
      </c>
      <c r="BH27" s="1">
        <v>0.38</v>
      </c>
      <c r="BI27" s="1">
        <v>0.03</v>
      </c>
      <c r="BJ27" s="1">
        <v>0.03</v>
      </c>
      <c r="BK27" s="1">
        <v>5.0400000000000009</v>
      </c>
      <c r="BL27" s="1">
        <f t="shared" si="25"/>
        <v>3.3653846153846154</v>
      </c>
    </row>
    <row r="28" spans="1:64" x14ac:dyDescent="0.3">
      <c r="A28" s="1">
        <v>6772</v>
      </c>
      <c r="B28" s="1" t="s">
        <v>64</v>
      </c>
      <c r="C28" s="1">
        <v>1</v>
      </c>
      <c r="D28" s="1" t="str">
        <f t="shared" si="0"/>
        <v>TN_1</v>
      </c>
      <c r="E28" s="2">
        <v>1345.2258935185184</v>
      </c>
      <c r="F28" s="2">
        <v>160</v>
      </c>
      <c r="G28" s="2">
        <f t="shared" si="1"/>
        <v>1185.2258935185184</v>
      </c>
      <c r="H28" s="3">
        <v>17.652944539736996</v>
      </c>
      <c r="I28" s="2">
        <f t="shared" si="2"/>
        <v>26.100704289768519</v>
      </c>
      <c r="J28" s="2">
        <f t="shared" si="3"/>
        <v>15.227710836800926</v>
      </c>
      <c r="K28" s="2">
        <f t="shared" si="4"/>
        <v>1225.2117488066112</v>
      </c>
      <c r="L28" s="2">
        <f t="shared" si="5"/>
        <v>446.66404385794908</v>
      </c>
      <c r="M28" s="2">
        <f t="shared" si="6"/>
        <v>675.81078308647682</v>
      </c>
      <c r="N28" s="2">
        <f t="shared" si="7"/>
        <v>36.758199468912039</v>
      </c>
      <c r="O28" s="2">
        <f t="shared" si="8"/>
        <v>229.73874668070025</v>
      </c>
      <c r="P28" s="2">
        <f t="shared" si="9"/>
        <v>41.314880000000002</v>
      </c>
      <c r="Q28" s="2">
        <f t="shared" si="10"/>
        <v>0.8578318055790477</v>
      </c>
      <c r="R28" s="2">
        <f>(Q28/E28)*100</f>
        <v>6.3768606426043248E-2</v>
      </c>
      <c r="S28" s="1" t="s">
        <v>70</v>
      </c>
      <c r="T28" s="1">
        <v>3</v>
      </c>
      <c r="U28" s="1" t="s">
        <v>79</v>
      </c>
      <c r="V28" s="1">
        <v>6718</v>
      </c>
      <c r="W28" s="2">
        <v>1571.7932285165921</v>
      </c>
      <c r="X28" s="2">
        <v>41.278420581749138</v>
      </c>
      <c r="Y28" s="2">
        <v>1112.5143032565979</v>
      </c>
      <c r="Z28" s="2">
        <v>4.6302500042923578E-2</v>
      </c>
      <c r="AA28" s="2">
        <f t="shared" si="11"/>
        <v>800.18564360844675</v>
      </c>
      <c r="AB28" s="2">
        <f t="shared" si="12"/>
        <v>57.789788814448791</v>
      </c>
      <c r="AC28" s="2">
        <f t="shared" si="13"/>
        <v>778.76001227961854</v>
      </c>
      <c r="AD28" s="2">
        <f t="shared" si="14"/>
        <v>0.51858800048074405</v>
      </c>
      <c r="AE28" s="2">
        <f t="shared" si="15"/>
        <v>1.0275124954941</v>
      </c>
      <c r="AF28" s="2">
        <f t="shared" si="16"/>
        <v>2.2802199529358225</v>
      </c>
      <c r="AG28" s="2">
        <v>20.91971228571429</v>
      </c>
      <c r="AH28" s="2">
        <f t="shared" si="17"/>
        <v>3947.84579776177</v>
      </c>
      <c r="AI28" s="2">
        <f t="shared" si="18"/>
        <v>16.528556825462719</v>
      </c>
      <c r="AJ28" s="2">
        <v>0.10714285714285714</v>
      </c>
      <c r="AK28" s="2">
        <v>107.14285714285714</v>
      </c>
      <c r="AL28" s="2">
        <v>74.75</v>
      </c>
      <c r="AM28" s="1">
        <v>6.84</v>
      </c>
      <c r="AN28" s="2">
        <v>90.646733475713262</v>
      </c>
      <c r="AO28" s="2">
        <v>1720.9628571428573</v>
      </c>
      <c r="AP28" s="2">
        <v>1565.0973777714285</v>
      </c>
      <c r="AQ28" s="2">
        <f t="shared" si="19"/>
        <v>2.3985654548221672E-2</v>
      </c>
      <c r="AR28" s="2">
        <f t="shared" si="20"/>
        <v>2.6374346521828729E-2</v>
      </c>
      <c r="AS28" s="2">
        <f t="shared" si="21"/>
        <v>0.55221967333443667</v>
      </c>
      <c r="AT28" s="2">
        <f t="shared" si="22"/>
        <v>0.38526525876299195</v>
      </c>
      <c r="AU28" s="2">
        <v>33.271934751428567</v>
      </c>
      <c r="AV28" s="2">
        <v>18.899374785714286</v>
      </c>
      <c r="AW28" s="2">
        <f t="shared" si="23"/>
        <v>6.8532833151156591</v>
      </c>
      <c r="AX28" s="2">
        <f t="shared" si="24"/>
        <v>12.065054949116103</v>
      </c>
      <c r="AY28" s="1">
        <v>6718</v>
      </c>
      <c r="AZ28" s="1">
        <v>3</v>
      </c>
      <c r="BA28" s="1" t="s">
        <v>70</v>
      </c>
      <c r="BB28" s="1" t="s">
        <v>80</v>
      </c>
      <c r="BC28" s="1">
        <v>0.03</v>
      </c>
      <c r="BD28" s="1">
        <v>0</v>
      </c>
      <c r="BE28" s="1">
        <v>3.34</v>
      </c>
      <c r="BF28" s="1">
        <v>0.89</v>
      </c>
      <c r="BG28" s="1">
        <v>0</v>
      </c>
      <c r="BH28" s="1">
        <v>0.31</v>
      </c>
      <c r="BI28" s="1">
        <v>0</v>
      </c>
      <c r="BJ28" s="1">
        <v>0.02</v>
      </c>
      <c r="BK28" s="1">
        <v>4.589999999999999</v>
      </c>
      <c r="BL28" s="1">
        <f t="shared" si="25"/>
        <v>3.7528089887640448</v>
      </c>
    </row>
    <row r="29" spans="1:64" x14ac:dyDescent="0.3">
      <c r="A29" s="1">
        <v>6772</v>
      </c>
      <c r="B29" s="1" t="s">
        <v>64</v>
      </c>
      <c r="C29" s="1">
        <v>1</v>
      </c>
      <c r="D29" s="1" t="str">
        <f t="shared" si="0"/>
        <v>TN_1</v>
      </c>
      <c r="E29" s="2">
        <v>1196.775760135135</v>
      </c>
      <c r="F29" s="2">
        <v>160</v>
      </c>
      <c r="G29" s="2">
        <f t="shared" si="1"/>
        <v>1036.775760135135</v>
      </c>
      <c r="H29" s="2">
        <v>17.843137254901968</v>
      </c>
      <c r="I29" s="2">
        <f t="shared" si="2"/>
        <v>23.1866281714527</v>
      </c>
      <c r="J29" s="2">
        <f t="shared" si="3"/>
        <v>13.580953507179053</v>
      </c>
      <c r="K29" s="2">
        <f t="shared" si="4"/>
        <v>1089.8555109881756</v>
      </c>
      <c r="L29" s="2">
        <f t="shared" si="5"/>
        <v>393.77586328758446</v>
      </c>
      <c r="M29" s="2">
        <f t="shared" si="6"/>
        <v>596.07777109586141</v>
      </c>
      <c r="N29" s="2">
        <f t="shared" si="7"/>
        <v>32.713675584881756</v>
      </c>
      <c r="O29" s="2">
        <f t="shared" si="8"/>
        <v>204.46047240551098</v>
      </c>
      <c r="P29" s="2">
        <f t="shared" si="9"/>
        <v>41.314880000000002</v>
      </c>
      <c r="Q29" s="2">
        <f t="shared" si="10"/>
        <v>0.75847261981650782</v>
      </c>
      <c r="R29" s="2">
        <f>(Q29/E29)*100</f>
        <v>6.3376335407300047E-2</v>
      </c>
      <c r="S29" s="1" t="s">
        <v>70</v>
      </c>
      <c r="T29" s="1">
        <v>3</v>
      </c>
      <c r="U29" s="1" t="s">
        <v>79</v>
      </c>
      <c r="V29" s="1">
        <v>6772</v>
      </c>
      <c r="W29" s="2">
        <v>1493.0097698435818</v>
      </c>
      <c r="X29" s="2">
        <v>31.434722379998242</v>
      </c>
      <c r="Y29" s="2">
        <v>1074.2004555535018</v>
      </c>
      <c r="Z29" s="2">
        <v>3.0325175552159734E-2</v>
      </c>
      <c r="AA29" s="2">
        <f t="shared" si="11"/>
        <v>760.0777010112779</v>
      </c>
      <c r="AB29" s="2">
        <f t="shared" si="12"/>
        <v>44.008611331997535</v>
      </c>
      <c r="AC29" s="2">
        <f t="shared" si="13"/>
        <v>751.94031888745121</v>
      </c>
      <c r="AD29" s="2">
        <f t="shared" si="14"/>
        <v>0.33964196618418901</v>
      </c>
      <c r="AE29" s="2">
        <f t="shared" si="15"/>
        <v>1.0108218457228979</v>
      </c>
      <c r="AF29" s="2">
        <f t="shared" si="16"/>
        <v>1.7364540642711028</v>
      </c>
      <c r="AG29" s="2">
        <v>15.145341428571431</v>
      </c>
      <c r="AH29" s="2">
        <f t="shared" si="17"/>
        <v>3805.6697238779038</v>
      </c>
      <c r="AI29" s="2">
        <f t="shared" si="18"/>
        <v>15.933304265764722</v>
      </c>
      <c r="AJ29" s="2">
        <v>7.1428571428571425E-2</v>
      </c>
      <c r="AK29" s="2">
        <v>71.428571428571431</v>
      </c>
      <c r="AL29" s="2">
        <v>71.5</v>
      </c>
      <c r="AM29" s="1">
        <v>6.55</v>
      </c>
      <c r="AN29" s="2">
        <v>83.976781118230093</v>
      </c>
      <c r="AO29" s="2">
        <v>1217.5574285714285</v>
      </c>
      <c r="AP29" s="2">
        <v>1106.9682334457143</v>
      </c>
      <c r="AQ29" s="2">
        <f t="shared" si="19"/>
        <v>2.5817856014299787E-2</v>
      </c>
      <c r="AR29" s="2">
        <f t="shared" si="20"/>
        <v>2.8397131399290329E-2</v>
      </c>
      <c r="AS29" s="2">
        <f t="shared" si="21"/>
        <v>0.43964646685312225</v>
      </c>
      <c r="AT29" s="2">
        <f t="shared" si="22"/>
        <v>0.44008611331997538</v>
      </c>
      <c r="AU29" s="2">
        <v>23.456032299714284</v>
      </c>
      <c r="AV29" s="2">
        <v>13.475181292857142</v>
      </c>
      <c r="AW29" s="2">
        <f t="shared" si="23"/>
        <v>7.40301702386492</v>
      </c>
      <c r="AX29" s="2">
        <f t="shared" si="24"/>
        <v>12.886313189652995</v>
      </c>
      <c r="AY29" s="1">
        <v>6772</v>
      </c>
      <c r="AZ29" s="1">
        <v>3</v>
      </c>
      <c r="BA29" s="1" t="s">
        <v>70</v>
      </c>
      <c r="BB29" s="1" t="s">
        <v>80</v>
      </c>
      <c r="BC29" s="1">
        <v>0.02</v>
      </c>
      <c r="BD29" s="1">
        <v>0</v>
      </c>
      <c r="BE29" s="1">
        <v>4.01</v>
      </c>
      <c r="BF29" s="1">
        <v>0.92</v>
      </c>
      <c r="BG29" s="1">
        <v>0</v>
      </c>
      <c r="BH29" s="1">
        <v>0.36</v>
      </c>
      <c r="BI29" s="1">
        <v>0.02</v>
      </c>
      <c r="BJ29" s="1">
        <v>0.02</v>
      </c>
      <c r="BK29" s="1">
        <v>5.3499999999999988</v>
      </c>
      <c r="BL29" s="1">
        <f t="shared" si="25"/>
        <v>4.3586956521739122</v>
      </c>
    </row>
    <row r="30" spans="1:64" x14ac:dyDescent="0.3">
      <c r="A30" s="1">
        <v>7119</v>
      </c>
      <c r="B30" s="1" t="s">
        <v>67</v>
      </c>
      <c r="C30" s="1">
        <v>1</v>
      </c>
      <c r="D30" s="1" t="str">
        <f t="shared" si="0"/>
        <v>BG_1</v>
      </c>
      <c r="E30" s="2">
        <v>793.74176814516125</v>
      </c>
      <c r="F30" s="2">
        <v>160</v>
      </c>
      <c r="G30" s="2">
        <f t="shared" si="1"/>
        <v>633.74176814516125</v>
      </c>
      <c r="H30" s="2">
        <v>19.993751952514838</v>
      </c>
      <c r="I30" s="2">
        <f>((G30/1000)*19.632)+((F30/1000)*17.717)</f>
        <v>15.276338392225806</v>
      </c>
      <c r="J30" s="2">
        <f>((G30/1000)*10.689)+((F30/1000)*13)</f>
        <v>8.8540657597036301</v>
      </c>
      <c r="K30" s="2">
        <f>((G30/1000)*913.752)+((F30/1000)*903.297)</f>
        <v>723.61032812617736</v>
      </c>
      <c r="L30" s="2">
        <f>((G30/1000)*339.019)+((F30/1000)*152.53)</f>
        <v>239.25530049480443</v>
      </c>
      <c r="M30" s="2">
        <f>((G30/1000)*511.992)+((F30/1000)*245.14)</f>
        <v>363.69311535617743</v>
      </c>
      <c r="N30" s="2">
        <f>((G30/1000)*26.748)+((F30/1000)*27.917)</f>
        <v>21.418044814346771</v>
      </c>
      <c r="O30" s="2">
        <f t="shared" si="8"/>
        <v>133.86278008966733</v>
      </c>
      <c r="P30" s="2">
        <f t="shared" si="9"/>
        <v>41.314880000000002</v>
      </c>
      <c r="Q30" s="2">
        <f>((H30/100)*G30)*(63.8/1000)</f>
        <v>8.084018705686729</v>
      </c>
      <c r="R30" s="2">
        <f>(Q30/E30)*100</f>
        <v>1.0184696119214816</v>
      </c>
      <c r="S30" s="1" t="s">
        <v>64</v>
      </c>
      <c r="T30" s="1">
        <v>3</v>
      </c>
      <c r="U30" s="1" t="s">
        <v>81</v>
      </c>
      <c r="V30" s="1">
        <v>7119</v>
      </c>
      <c r="W30" s="2">
        <v>1231.9788943359283</v>
      </c>
      <c r="X30" s="2">
        <v>41.645589842149221</v>
      </c>
      <c r="Y30" s="2">
        <v>946.87502129416794</v>
      </c>
      <c r="Z30" s="2">
        <v>4.775829038587432E-2</v>
      </c>
      <c r="AA30" s="2">
        <f t="shared" si="11"/>
        <v>627.18925529829073</v>
      </c>
      <c r="AB30" s="2">
        <f t="shared" si="12"/>
        <v>58.303825779008903</v>
      </c>
      <c r="AC30" s="2">
        <f t="shared" si="13"/>
        <v>662.81251490591751</v>
      </c>
      <c r="AD30" s="2">
        <f t="shared" si="14"/>
        <v>0.5348928523217924</v>
      </c>
      <c r="AE30" s="2">
        <f t="shared" si="15"/>
        <v>0.94625439501141084</v>
      </c>
      <c r="AF30" s="2">
        <f t="shared" si="16"/>
        <v>2.3005023828803228</v>
      </c>
      <c r="AG30" s="2">
        <v>14.848272000000001</v>
      </c>
      <c r="AH30" s="2">
        <f t="shared" si="17"/>
        <v>3297.1441923851089</v>
      </c>
      <c r="AI30" s="2">
        <f t="shared" si="18"/>
        <v>13.804246147729156</v>
      </c>
      <c r="AJ30" s="2">
        <v>3.5714285714285712E-2</v>
      </c>
      <c r="AK30" s="2">
        <v>35.714285714285715</v>
      </c>
      <c r="AL30" s="2">
        <v>61.75</v>
      </c>
      <c r="AM30" s="1">
        <v>7.05</v>
      </c>
      <c r="AN30" s="2">
        <v>95.706697333114278</v>
      </c>
      <c r="AO30" s="2">
        <v>1288.7624262754891</v>
      </c>
      <c r="AP30" s="2">
        <v>1173.728585228286</v>
      </c>
      <c r="AQ30" s="2">
        <f t="shared" si="19"/>
        <v>3.2314404108214553E-2</v>
      </c>
      <c r="AR30" s="2">
        <f t="shared" si="20"/>
        <v>3.5481448067526879E-2</v>
      </c>
      <c r="AS30" s="2">
        <f t="shared" si="21"/>
        <v>0.67442250756516953</v>
      </c>
      <c r="AT30" s="2">
        <f t="shared" si="22"/>
        <v>1.1660765155801782</v>
      </c>
      <c r="AU30" s="2">
        <v>24.992326427787848</v>
      </c>
      <c r="AV30" s="2">
        <v>14.601361594674001</v>
      </c>
      <c r="AW30" s="2">
        <f t="shared" si="23"/>
        <v>9.2048348901305062</v>
      </c>
      <c r="AX30" s="2">
        <f t="shared" si="24"/>
        <v>15.755396289339584</v>
      </c>
      <c r="AY30" s="1">
        <v>7119</v>
      </c>
      <c r="AZ30" s="1">
        <v>3</v>
      </c>
      <c r="BA30" s="1" t="s">
        <v>64</v>
      </c>
      <c r="BB30" s="1" t="s">
        <v>82</v>
      </c>
      <c r="BC30" s="1">
        <v>0.02</v>
      </c>
      <c r="BD30" s="1">
        <v>0</v>
      </c>
      <c r="BE30" s="1">
        <v>3.13</v>
      </c>
      <c r="BF30" s="1">
        <v>0.73</v>
      </c>
      <c r="BG30" s="1">
        <v>0.05</v>
      </c>
      <c r="BH30" s="1">
        <v>0.45</v>
      </c>
      <c r="BI30" s="1">
        <v>0.09</v>
      </c>
      <c r="BJ30" s="1">
        <v>0.04</v>
      </c>
      <c r="BK30" s="1">
        <v>4.51</v>
      </c>
      <c r="BL30" s="1">
        <f t="shared" si="25"/>
        <v>4.2876712328767121</v>
      </c>
    </row>
    <row r="31" spans="1:64" x14ac:dyDescent="0.3">
      <c r="A31" s="1">
        <v>7119</v>
      </c>
      <c r="B31" s="1" t="s">
        <v>67</v>
      </c>
      <c r="C31" s="1">
        <v>1</v>
      </c>
      <c r="D31" s="1" t="str">
        <f t="shared" si="0"/>
        <v>BG_1</v>
      </c>
      <c r="E31" s="2">
        <v>808.94269509668504</v>
      </c>
      <c r="F31" s="2">
        <v>160</v>
      </c>
      <c r="G31" s="2">
        <f t="shared" si="1"/>
        <v>648.94269509668504</v>
      </c>
      <c r="H31" s="2">
        <v>21.86633591127973</v>
      </c>
      <c r="I31" s="2">
        <f t="shared" ref="I31:I56" si="26">((G31/1000)*19.632)+((F31/1000)*17.717)</f>
        <v>15.574762990138122</v>
      </c>
      <c r="J31" s="2">
        <f t="shared" ref="J31:J56" si="27">((G31/1000)*10.689)+((F31/1000)*13)</f>
        <v>9.016548467888466</v>
      </c>
      <c r="K31" s="2">
        <f t="shared" ref="K31:K56" si="28">((G31/1000)*913.752)+((F31/1000)*903.297)</f>
        <v>737.50020552998603</v>
      </c>
      <c r="L31" s="2">
        <f t="shared" ref="L31:L56" si="29">((G31/1000)*339.019)+((F31/1000)*152.53)</f>
        <v>244.40870354898306</v>
      </c>
      <c r="M31" s="2">
        <f t="shared" ref="M31:M56" si="30">((G31/1000)*511.992)+((F31/1000)*245.14)</f>
        <v>371.47586834794197</v>
      </c>
      <c r="N31" s="2">
        <f t="shared" ref="N31:N56" si="31">((G31/1000)*26.748)+((F31/1000)*27.917)</f>
        <v>21.824639208446129</v>
      </c>
      <c r="O31" s="2">
        <f t="shared" si="8"/>
        <v>136.4039950527883</v>
      </c>
      <c r="P31" s="2">
        <f t="shared" si="9"/>
        <v>41.314880000000002</v>
      </c>
      <c r="Q31" s="2">
        <f t="shared" ref="Q31:Q56" si="32">((H31/100)*G31)*(63.8/1000)</f>
        <v>9.0532193353030799</v>
      </c>
      <c r="R31" s="2">
        <f>(Q31/E31)*100</f>
        <v>1.1191422322221523</v>
      </c>
      <c r="S31" s="1" t="s">
        <v>64</v>
      </c>
      <c r="T31" s="1">
        <v>3</v>
      </c>
      <c r="U31" s="1" t="s">
        <v>81</v>
      </c>
      <c r="V31" s="1">
        <v>6750</v>
      </c>
      <c r="W31" s="2">
        <v>1165.5589592171516</v>
      </c>
      <c r="X31" s="2">
        <v>34.20905435981345</v>
      </c>
      <c r="Y31" s="2">
        <v>897.76032646494377</v>
      </c>
      <c r="Z31" s="2">
        <v>4.2629699523849117E-2</v>
      </c>
      <c r="AA31" s="2">
        <f t="shared" si="11"/>
        <v>593.37547014691347</v>
      </c>
      <c r="AB31" s="2">
        <f t="shared" si="12"/>
        <v>47.892676103738829</v>
      </c>
      <c r="AC31" s="2">
        <f t="shared" si="13"/>
        <v>628.43222852546057</v>
      </c>
      <c r="AD31" s="2">
        <f t="shared" si="14"/>
        <v>0.47745263466711008</v>
      </c>
      <c r="AE31" s="2">
        <f t="shared" si="15"/>
        <v>0.94421553066938735</v>
      </c>
      <c r="AF31" s="2">
        <f t="shared" si="16"/>
        <v>1.889708162836095</v>
      </c>
      <c r="AG31" s="2">
        <v>15.831978000000001</v>
      </c>
      <c r="AH31" s="2">
        <f t="shared" si="17"/>
        <v>3123.2144657162739</v>
      </c>
      <c r="AI31" s="2">
        <f t="shared" si="18"/>
        <v>13.076049678527419</v>
      </c>
      <c r="AJ31" s="2">
        <v>0.14285714285714285</v>
      </c>
      <c r="AK31" s="2">
        <v>142.85714285714286</v>
      </c>
      <c r="AL31" s="2">
        <v>67</v>
      </c>
      <c r="AM31" s="1">
        <v>7.45</v>
      </c>
      <c r="AN31" s="2">
        <v>93.521712940145662</v>
      </c>
      <c r="AO31" s="2">
        <v>1515.7964432799033</v>
      </c>
      <c r="AP31" s="2">
        <v>1380.737293796843</v>
      </c>
      <c r="AQ31" s="2">
        <f t="shared" si="19"/>
        <v>2.2568369593077668E-2</v>
      </c>
      <c r="AR31" s="2">
        <f t="shared" si="20"/>
        <v>2.4775932766864812E-2</v>
      </c>
      <c r="AS31" s="2">
        <f t="shared" si="21"/>
        <v>0.51058290089273806</v>
      </c>
      <c r="AT31" s="2">
        <f t="shared" si="22"/>
        <v>0.23946338051869415</v>
      </c>
      <c r="AU31" s="2">
        <v>29.449004181584506</v>
      </c>
      <c r="AV31" s="2">
        <v>17.119849945303969</v>
      </c>
      <c r="AW31" s="2">
        <f t="shared" si="23"/>
        <v>6.4168830673663173</v>
      </c>
      <c r="AX31" s="2">
        <f t="shared" si="24"/>
        <v>11.038111717529675</v>
      </c>
      <c r="AY31" s="1">
        <v>6750</v>
      </c>
      <c r="AZ31" s="1">
        <v>3</v>
      </c>
      <c r="BA31" s="1" t="s">
        <v>64</v>
      </c>
      <c r="BB31" s="1" t="s">
        <v>82</v>
      </c>
      <c r="BC31" s="1">
        <v>0.02</v>
      </c>
      <c r="BD31" s="1">
        <v>0</v>
      </c>
      <c r="BE31" s="1">
        <v>1.8</v>
      </c>
      <c r="BF31" s="1">
        <v>0.4</v>
      </c>
      <c r="BG31" s="1">
        <v>0.05</v>
      </c>
      <c r="BH31" s="1">
        <v>0.25</v>
      </c>
      <c r="BI31" s="1">
        <v>0.09</v>
      </c>
      <c r="BJ31" s="1">
        <v>0.03</v>
      </c>
      <c r="BK31" s="1">
        <v>2.6399999999999997</v>
      </c>
      <c r="BL31" s="1">
        <f t="shared" si="25"/>
        <v>4.5</v>
      </c>
    </row>
    <row r="32" spans="1:64" x14ac:dyDescent="0.3">
      <c r="A32" s="1">
        <v>7119</v>
      </c>
      <c r="B32" s="1" t="s">
        <v>67</v>
      </c>
      <c r="C32" s="1">
        <v>1</v>
      </c>
      <c r="D32" s="1" t="str">
        <f t="shared" si="0"/>
        <v>BG_1</v>
      </c>
      <c r="E32" s="2">
        <v>689.51214480874319</v>
      </c>
      <c r="F32" s="2">
        <v>160</v>
      </c>
      <c r="G32" s="2">
        <f t="shared" si="1"/>
        <v>529.51214480874319</v>
      </c>
      <c r="H32" s="3">
        <v>20.774599066414009</v>
      </c>
      <c r="I32" s="2">
        <f t="shared" si="26"/>
        <v>13.230102426885246</v>
      </c>
      <c r="J32" s="2">
        <f t="shared" si="27"/>
        <v>7.739955315860656</v>
      </c>
      <c r="K32" s="2">
        <f t="shared" si="28"/>
        <v>628.3703013432787</v>
      </c>
      <c r="L32" s="2">
        <f t="shared" si="29"/>
        <v>203.91947782091532</v>
      </c>
      <c r="M32" s="2">
        <f t="shared" si="30"/>
        <v>310.32838204491804</v>
      </c>
      <c r="N32" s="2">
        <f t="shared" si="31"/>
        <v>18.630110849344263</v>
      </c>
      <c r="O32" s="2">
        <f t="shared" si="8"/>
        <v>116.43819280840164</v>
      </c>
      <c r="P32" s="2">
        <f t="shared" si="9"/>
        <v>41.314880000000002</v>
      </c>
      <c r="Q32" s="2">
        <f t="shared" si="32"/>
        <v>7.0182568008687038</v>
      </c>
      <c r="R32" s="2">
        <f>(Q32/E32)*100</f>
        <v>1.0178583297927881</v>
      </c>
      <c r="S32" s="1" t="s">
        <v>64</v>
      </c>
      <c r="T32" s="1">
        <v>3</v>
      </c>
      <c r="U32" s="1" t="s">
        <v>81</v>
      </c>
      <c r="V32" s="1">
        <v>6777</v>
      </c>
      <c r="W32" s="2">
        <v>1469.9304580921</v>
      </c>
      <c r="X32" s="2">
        <v>44.033690526504785</v>
      </c>
      <c r="Y32" s="2">
        <v>1121.2350410797821</v>
      </c>
      <c r="Z32" s="2">
        <v>4.8125823351135417E-2</v>
      </c>
      <c r="AA32" s="2">
        <f t="shared" si="11"/>
        <v>748.32823321052354</v>
      </c>
      <c r="AB32" s="2">
        <f t="shared" si="12"/>
        <v>61.647166737106694</v>
      </c>
      <c r="AC32" s="2">
        <f t="shared" si="13"/>
        <v>784.86452875584746</v>
      </c>
      <c r="AD32" s="2">
        <f t="shared" si="14"/>
        <v>0.53900922153271669</v>
      </c>
      <c r="AE32" s="2">
        <f t="shared" si="15"/>
        <v>0.95344891480413752</v>
      </c>
      <c r="AF32" s="2">
        <f t="shared" si="16"/>
        <v>2.432421064684124</v>
      </c>
      <c r="AG32" s="2">
        <v>20.983386666666672</v>
      </c>
      <c r="AH32" s="2">
        <f t="shared" si="17"/>
        <v>3907.4792340224822</v>
      </c>
      <c r="AI32" s="2">
        <f t="shared" si="18"/>
        <v>16.359552999884791</v>
      </c>
      <c r="AJ32" s="2">
        <v>0.17857142857142858</v>
      </c>
      <c r="AK32" s="2">
        <v>178.57142857142858</v>
      </c>
      <c r="AL32" s="2">
        <v>68.25</v>
      </c>
      <c r="AM32" s="1">
        <v>7.15</v>
      </c>
      <c r="AN32" s="2">
        <v>72.529550827423165</v>
      </c>
      <c r="AO32" s="2">
        <v>1864.4655632571571</v>
      </c>
      <c r="AP32" s="2">
        <v>1698.6524027156227</v>
      </c>
      <c r="AQ32" s="2">
        <f t="shared" si="19"/>
        <v>2.3617325733589545E-2</v>
      </c>
      <c r="AR32" s="2">
        <f t="shared" si="20"/>
        <v>2.5922719949124647E-2</v>
      </c>
      <c r="AS32" s="2">
        <f t="shared" si="21"/>
        <v>0.64518227877662693</v>
      </c>
      <c r="AT32" s="2">
        <f t="shared" si="22"/>
        <v>0.24658866694842677</v>
      </c>
      <c r="AU32" s="2">
        <v>36.293379006737986</v>
      </c>
      <c r="AV32" s="2">
        <v>20.987636493211635</v>
      </c>
      <c r="AW32" s="2">
        <f t="shared" si="23"/>
        <v>6.7021069166156648</v>
      </c>
      <c r="AX32" s="2">
        <f t="shared" si="24"/>
        <v>11.589780800095717</v>
      </c>
      <c r="AY32" s="1">
        <v>6777</v>
      </c>
      <c r="AZ32" s="1">
        <v>3</v>
      </c>
      <c r="BA32" s="1" t="s">
        <v>64</v>
      </c>
      <c r="BB32" s="1" t="s">
        <v>82</v>
      </c>
      <c r="BC32" s="1">
        <v>0.02</v>
      </c>
      <c r="BD32" s="1">
        <v>0</v>
      </c>
      <c r="BE32" s="1">
        <v>2.12</v>
      </c>
      <c r="BF32" s="1">
        <v>0.64</v>
      </c>
      <c r="BG32" s="1">
        <v>0.04</v>
      </c>
      <c r="BH32" s="1">
        <v>0.33</v>
      </c>
      <c r="BI32" s="1">
        <v>0.08</v>
      </c>
      <c r="BJ32" s="1">
        <v>0.03</v>
      </c>
      <c r="BK32" s="1">
        <v>3.2600000000000002</v>
      </c>
      <c r="BL32" s="1">
        <f t="shared" si="25"/>
        <v>3.3125</v>
      </c>
    </row>
    <row r="33" spans="1:64" x14ac:dyDescent="0.3">
      <c r="A33" s="1">
        <v>7119</v>
      </c>
      <c r="B33" s="1" t="s">
        <v>67</v>
      </c>
      <c r="C33" s="1">
        <v>1</v>
      </c>
      <c r="D33" s="1" t="str">
        <f t="shared" si="0"/>
        <v>BG_1</v>
      </c>
      <c r="E33" s="2">
        <v>1478.9542012032086</v>
      </c>
      <c r="F33" s="2">
        <v>160</v>
      </c>
      <c r="G33" s="2">
        <f t="shared" si="1"/>
        <v>1318.9542012032086</v>
      </c>
      <c r="H33" s="2">
        <v>18.001460564751699</v>
      </c>
      <c r="I33" s="2">
        <f t="shared" si="26"/>
        <v>28.728428878021397</v>
      </c>
      <c r="J33" s="2">
        <f t="shared" si="27"/>
        <v>16.178301456661096</v>
      </c>
      <c r="K33" s="2">
        <f t="shared" si="28"/>
        <v>1349.7245592578345</v>
      </c>
      <c r="L33" s="2">
        <f t="shared" si="29"/>
        <v>471.55533433771063</v>
      </c>
      <c r="M33" s="2">
        <f t="shared" si="30"/>
        <v>714.51639938243329</v>
      </c>
      <c r="N33" s="2">
        <f t="shared" si="31"/>
        <v>39.746106973783434</v>
      </c>
      <c r="O33" s="2">
        <f t="shared" si="8"/>
        <v>248.41316858614647</v>
      </c>
      <c r="P33" s="2">
        <f t="shared" si="9"/>
        <v>41.314880000000002</v>
      </c>
      <c r="Q33" s="2">
        <f t="shared" si="32"/>
        <v>15.148099101311463</v>
      </c>
      <c r="R33" s="2">
        <f>(Q33/E33)*100</f>
        <v>1.0242439616444965</v>
      </c>
      <c r="S33" s="1" t="s">
        <v>64</v>
      </c>
      <c r="T33" s="1">
        <v>3</v>
      </c>
      <c r="U33" s="1" t="s">
        <v>81</v>
      </c>
      <c r="V33" s="1">
        <v>7199</v>
      </c>
      <c r="W33" s="2">
        <v>1357.314640563912</v>
      </c>
      <c r="X33" s="2">
        <v>33.050980645371197</v>
      </c>
      <c r="Y33" s="2">
        <v>959.23982855132272</v>
      </c>
      <c r="Z33" s="2">
        <v>3.2905689715001296E-2</v>
      </c>
      <c r="AA33" s="2">
        <f t="shared" si="11"/>
        <v>690.99654428708243</v>
      </c>
      <c r="AB33" s="2">
        <f t="shared" si="12"/>
        <v>46.271372903519676</v>
      </c>
      <c r="AC33" s="2">
        <f t="shared" si="13"/>
        <v>671.46787998592583</v>
      </c>
      <c r="AD33" s="2">
        <f t="shared" si="14"/>
        <v>0.36854372480801451</v>
      </c>
      <c r="AE33" s="2">
        <f t="shared" si="15"/>
        <v>1.0290835420177744</v>
      </c>
      <c r="AF33" s="2">
        <f t="shared" si="16"/>
        <v>1.8257361708503048</v>
      </c>
      <c r="AG33" s="2">
        <v>22.980701857142858</v>
      </c>
      <c r="AH33" s="2">
        <f t="shared" si="17"/>
        <v>3398.7143467795022</v>
      </c>
      <c r="AI33" s="2">
        <f t="shared" si="18"/>
        <v>14.229492764410727</v>
      </c>
      <c r="AJ33" s="2">
        <v>0.14285714285714285</v>
      </c>
      <c r="AK33" s="2">
        <v>142.85714285714286</v>
      </c>
      <c r="AL33" s="2">
        <v>79.5</v>
      </c>
      <c r="AM33" s="1">
        <v>6.81</v>
      </c>
      <c r="AN33" s="2">
        <v>71.164302600472809</v>
      </c>
      <c r="AO33" s="2">
        <v>2009.1023733660588</v>
      </c>
      <c r="AP33" s="2">
        <v>1830.5316676256791</v>
      </c>
      <c r="AQ33" s="2">
        <f t="shared" si="19"/>
        <v>1.6450620477839285E-2</v>
      </c>
      <c r="AR33" s="2">
        <f t="shared" si="20"/>
        <v>1.8055399548613387E-2</v>
      </c>
      <c r="AS33" s="2">
        <f t="shared" si="21"/>
        <v>0.41573560560215345</v>
      </c>
      <c r="AT33" s="2">
        <f t="shared" si="22"/>
        <v>0.23135686451759838</v>
      </c>
      <c r="AU33" s="2">
        <v>39.13259958917574</v>
      </c>
      <c r="AV33" s="2">
        <v>22.59209262774969</v>
      </c>
      <c r="AW33" s="2">
        <f t="shared" si="23"/>
        <v>4.6655121050412198</v>
      </c>
      <c r="AX33" s="2">
        <f t="shared" si="24"/>
        <v>8.0813061496028364</v>
      </c>
      <c r="AY33" s="1">
        <v>7199</v>
      </c>
      <c r="AZ33" s="1">
        <v>3</v>
      </c>
      <c r="BA33" s="1" t="s">
        <v>64</v>
      </c>
      <c r="BB33" s="1" t="s">
        <v>82</v>
      </c>
      <c r="BC33" s="1">
        <v>0.02</v>
      </c>
      <c r="BD33" s="1">
        <v>0</v>
      </c>
      <c r="BE33" s="1">
        <v>2.73</v>
      </c>
      <c r="BF33" s="1">
        <v>0.86</v>
      </c>
      <c r="BG33" s="1">
        <v>0.04</v>
      </c>
      <c r="BH33" s="1">
        <v>0.49</v>
      </c>
      <c r="BI33" s="1">
        <v>7.0000000000000007E-2</v>
      </c>
      <c r="BJ33" s="1">
        <v>0.04</v>
      </c>
      <c r="BK33" s="1">
        <v>4.25</v>
      </c>
      <c r="BL33" s="1">
        <f t="shared" si="25"/>
        <v>3.1744186046511627</v>
      </c>
    </row>
    <row r="34" spans="1:64" x14ac:dyDescent="0.3">
      <c r="A34" s="1">
        <v>7119</v>
      </c>
      <c r="B34" s="1" t="s">
        <v>67</v>
      </c>
      <c r="C34" s="1">
        <v>1</v>
      </c>
      <c r="D34" s="1" t="str">
        <f t="shared" si="0"/>
        <v>BG_1</v>
      </c>
      <c r="E34" s="2">
        <v>980.43779121621606</v>
      </c>
      <c r="F34" s="2">
        <v>160</v>
      </c>
      <c r="G34" s="2">
        <f t="shared" si="1"/>
        <v>820.43779121621606</v>
      </c>
      <c r="H34" s="2">
        <v>15.942420500154372</v>
      </c>
      <c r="I34" s="2">
        <f t="shared" si="26"/>
        <v>18.941554717156755</v>
      </c>
      <c r="J34" s="2">
        <f t="shared" si="27"/>
        <v>10.849659550310134</v>
      </c>
      <c r="K34" s="2">
        <f t="shared" si="28"/>
        <v>894.20419259939979</v>
      </c>
      <c r="L34" s="2">
        <f t="shared" si="29"/>
        <v>302.54879954033038</v>
      </c>
      <c r="M34" s="2">
        <f t="shared" si="30"/>
        <v>459.27998560037292</v>
      </c>
      <c r="N34" s="2">
        <f t="shared" si="31"/>
        <v>26.411790039451347</v>
      </c>
      <c r="O34" s="2">
        <f t="shared" si="8"/>
        <v>165.07368774657093</v>
      </c>
      <c r="P34" s="2">
        <f t="shared" si="9"/>
        <v>41.314880000000002</v>
      </c>
      <c r="Q34" s="2">
        <f t="shared" si="32"/>
        <v>8.3448895990199627</v>
      </c>
      <c r="R34" s="2">
        <f>(Q34/E34)*100</f>
        <v>0.85113912109286116</v>
      </c>
      <c r="S34" s="1" t="s">
        <v>67</v>
      </c>
      <c r="T34" s="1">
        <v>3</v>
      </c>
      <c r="U34" s="1" t="s">
        <v>83</v>
      </c>
      <c r="V34" s="1">
        <v>6751</v>
      </c>
      <c r="W34" s="2">
        <v>1601.5349642057317</v>
      </c>
      <c r="X34" s="2">
        <v>37.763975368792465</v>
      </c>
      <c r="Y34" s="2">
        <v>1188.1240339098922</v>
      </c>
      <c r="Z34" s="2">
        <v>4.3414326146676167E-2</v>
      </c>
      <c r="AA34" s="2">
        <f t="shared" si="11"/>
        <v>815.3268908683724</v>
      </c>
      <c r="AB34" s="2">
        <f t="shared" si="12"/>
        <v>52.86956551630945</v>
      </c>
      <c r="AC34" s="2">
        <f t="shared" si="13"/>
        <v>831.68682373692445</v>
      </c>
      <c r="AD34" s="2">
        <f t="shared" si="14"/>
        <v>0.48624045284277306</v>
      </c>
      <c r="AE34" s="2">
        <f t="shared" si="15"/>
        <v>0.98032921479380442</v>
      </c>
      <c r="AF34" s="2">
        <f t="shared" si="16"/>
        <v>2.0860819993720958</v>
      </c>
      <c r="AG34" s="2">
        <v>18.033942857142861</v>
      </c>
      <c r="AH34" s="2">
        <f t="shared" si="17"/>
        <v>4175.8401038462171</v>
      </c>
      <c r="AI34" s="2">
        <f t="shared" si="18"/>
        <v>17.483106987005304</v>
      </c>
      <c r="AJ34" s="2">
        <v>0.25</v>
      </c>
      <c r="AK34" s="2">
        <v>250</v>
      </c>
      <c r="AL34" s="2">
        <v>68.25</v>
      </c>
      <c r="AM34" s="1">
        <v>7.16</v>
      </c>
      <c r="AN34" s="2">
        <v>69.42671394799055</v>
      </c>
      <c r="AO34" s="2">
        <v>1514.4292816266377</v>
      </c>
      <c r="AP34" s="2">
        <v>1382.1399849449037</v>
      </c>
      <c r="AQ34" s="2">
        <f t="shared" si="19"/>
        <v>2.4936110141921219E-2</v>
      </c>
      <c r="AR34" s="2">
        <f t="shared" si="20"/>
        <v>2.7322829655563326E-2</v>
      </c>
      <c r="AS34" s="2">
        <f t="shared" si="21"/>
        <v>0.55331832042186757</v>
      </c>
      <c r="AT34" s="2">
        <f t="shared" si="22"/>
        <v>0.15105590147516987</v>
      </c>
      <c r="AU34" s="2">
        <v>29.424875656894159</v>
      </c>
      <c r="AV34" s="2">
        <v>16.557494591307133</v>
      </c>
      <c r="AW34" s="2">
        <f t="shared" si="23"/>
        <v>7.0895184866595464</v>
      </c>
      <c r="AX34" s="2">
        <f t="shared" si="24"/>
        <v>12.599019663683366</v>
      </c>
      <c r="AY34" s="1">
        <v>6751</v>
      </c>
      <c r="AZ34" s="1">
        <v>3</v>
      </c>
      <c r="BA34" s="1" t="s">
        <v>67</v>
      </c>
      <c r="BB34" s="1" t="s">
        <v>84</v>
      </c>
      <c r="BC34" s="1">
        <v>0.02</v>
      </c>
      <c r="BD34" s="1">
        <v>0</v>
      </c>
      <c r="BE34" s="1">
        <v>2.4900000000000002</v>
      </c>
      <c r="BF34" s="1">
        <v>0.64</v>
      </c>
      <c r="BG34" s="1">
        <v>7.0000000000000007E-2</v>
      </c>
      <c r="BH34" s="1">
        <v>0.42</v>
      </c>
      <c r="BI34" s="1">
        <v>7.0000000000000007E-2</v>
      </c>
      <c r="BJ34" s="1">
        <v>0.03</v>
      </c>
      <c r="BK34" s="1">
        <v>3.7399999999999998</v>
      </c>
      <c r="BL34" s="1">
        <f t="shared" si="25"/>
        <v>3.8906250000000004</v>
      </c>
    </row>
    <row r="35" spans="1:64" x14ac:dyDescent="0.3">
      <c r="A35" s="1">
        <v>7119</v>
      </c>
      <c r="B35" s="1" t="s">
        <v>67</v>
      </c>
      <c r="C35" s="1">
        <v>1</v>
      </c>
      <c r="D35" s="1" t="str">
        <f t="shared" si="0"/>
        <v>BG_1</v>
      </c>
      <c r="E35" s="2">
        <v>1387.1135922131145</v>
      </c>
      <c r="F35" s="2">
        <v>160</v>
      </c>
      <c r="G35" s="2">
        <f t="shared" si="1"/>
        <v>1227.1135922131145</v>
      </c>
      <c r="H35" s="3">
        <v>18.120558686596421</v>
      </c>
      <c r="I35" s="2">
        <f t="shared" si="26"/>
        <v>26.925414042327866</v>
      </c>
      <c r="J35" s="2">
        <f t="shared" si="27"/>
        <v>15.19661718716598</v>
      </c>
      <c r="K35" s="2">
        <f t="shared" si="28"/>
        <v>1265.8050191119178</v>
      </c>
      <c r="L35" s="2">
        <f t="shared" si="29"/>
        <v>440.41962291849785</v>
      </c>
      <c r="M35" s="2">
        <f t="shared" si="30"/>
        <v>667.49474230437693</v>
      </c>
      <c r="N35" s="2">
        <f t="shared" si="31"/>
        <v>37.289554364516391</v>
      </c>
      <c r="O35" s="2">
        <f t="shared" si="8"/>
        <v>233.05971477822743</v>
      </c>
      <c r="P35" s="2">
        <f t="shared" si="9"/>
        <v>41.314880000000002</v>
      </c>
      <c r="Q35" s="2">
        <f t="shared" si="32"/>
        <v>14.186557704477814</v>
      </c>
      <c r="R35" s="2">
        <f>(Q35/E35)*100</f>
        <v>1.0227394341831384</v>
      </c>
      <c r="S35" s="1" t="s">
        <v>67</v>
      </c>
      <c r="T35" s="1">
        <v>3</v>
      </c>
      <c r="U35" s="1" t="s">
        <v>83</v>
      </c>
      <c r="V35" s="1">
        <v>7233</v>
      </c>
      <c r="W35" s="2">
        <v>1291.8794320930622</v>
      </c>
      <c r="X35" s="2">
        <v>41.668240926219482</v>
      </c>
      <c r="Y35" s="2">
        <v>928.69334759389744</v>
      </c>
      <c r="Z35" s="2">
        <v>3.5312306103365845E-2</v>
      </c>
      <c r="AA35" s="2">
        <f t="shared" si="11"/>
        <v>657.68407452010433</v>
      </c>
      <c r="AB35" s="2">
        <f t="shared" si="12"/>
        <v>58.335537296707273</v>
      </c>
      <c r="AC35" s="2">
        <f t="shared" si="13"/>
        <v>650.08534331572821</v>
      </c>
      <c r="AD35" s="2">
        <f t="shared" si="14"/>
        <v>0.39549782835769742</v>
      </c>
      <c r="AE35" s="2">
        <f t="shared" si="15"/>
        <v>1.0116888209871324</v>
      </c>
      <c r="AF35" s="2">
        <f t="shared" si="16"/>
        <v>2.3017536287643643</v>
      </c>
      <c r="AG35" s="2">
        <v>18.441342857142853</v>
      </c>
      <c r="AH35" s="2">
        <f t="shared" si="17"/>
        <v>3279.9979316516815</v>
      </c>
      <c r="AI35" s="2">
        <f t="shared" si="18"/>
        <v>13.732459416586483</v>
      </c>
      <c r="AJ35" s="2">
        <v>0.21428571428571427</v>
      </c>
      <c r="AK35" s="2">
        <v>214.28571428571428</v>
      </c>
      <c r="AL35" s="2">
        <v>65.5</v>
      </c>
      <c r="AM35" s="1">
        <v>7.58</v>
      </c>
      <c r="AN35" s="2">
        <v>57.884160756501188</v>
      </c>
      <c r="AO35" s="2">
        <v>1847.7505568766842</v>
      </c>
      <c r="AP35" s="2">
        <v>1686.7129668471841</v>
      </c>
      <c r="AQ35" s="2">
        <f t="shared" si="19"/>
        <v>2.2550793326049774E-2</v>
      </c>
      <c r="AR35" s="2">
        <f t="shared" si="20"/>
        <v>2.4703812530774607E-2</v>
      </c>
      <c r="AS35" s="2">
        <f t="shared" si="21"/>
        <v>0.63615635001861803</v>
      </c>
      <c r="AT35" s="2">
        <f t="shared" si="22"/>
        <v>0.19445179098902426</v>
      </c>
      <c r="AU35" s="2">
        <v>35.968638932603071</v>
      </c>
      <c r="AV35" s="2">
        <v>20.120365702454876</v>
      </c>
      <c r="AW35" s="2">
        <f t="shared" si="23"/>
        <v>6.3993348012898661</v>
      </c>
      <c r="AX35" s="2">
        <f t="shared" si="24"/>
        <v>11.439919446809698</v>
      </c>
      <c r="AY35" s="1">
        <v>7233</v>
      </c>
      <c r="AZ35" s="1">
        <v>3</v>
      </c>
      <c r="BA35" s="1" t="s">
        <v>67</v>
      </c>
      <c r="BB35" s="1" t="s">
        <v>84</v>
      </c>
      <c r="BC35" s="1">
        <v>0.02</v>
      </c>
      <c r="BD35" s="1">
        <v>0</v>
      </c>
      <c r="BE35" s="1">
        <v>2.23</v>
      </c>
      <c r="BF35" s="1">
        <v>0.56000000000000005</v>
      </c>
      <c r="BG35" s="1">
        <v>0.04</v>
      </c>
      <c r="BH35" s="1">
        <v>0.39</v>
      </c>
      <c r="BI35" s="1">
        <v>7.0000000000000007E-2</v>
      </c>
      <c r="BJ35" s="1">
        <v>0.03</v>
      </c>
      <c r="BK35" s="1">
        <v>3.34</v>
      </c>
      <c r="BL35" s="1">
        <f t="shared" si="25"/>
        <v>3.9821428571428568</v>
      </c>
    </row>
    <row r="36" spans="1:64" x14ac:dyDescent="0.3">
      <c r="A36" s="1">
        <v>7119</v>
      </c>
      <c r="B36" s="1" t="s">
        <v>67</v>
      </c>
      <c r="C36" s="1">
        <v>1</v>
      </c>
      <c r="D36" s="1" t="str">
        <f t="shared" si="0"/>
        <v>BG_1</v>
      </c>
      <c r="E36" s="2">
        <v>1274.0743983050845</v>
      </c>
      <c r="F36" s="2">
        <v>160</v>
      </c>
      <c r="G36" s="2">
        <f t="shared" si="1"/>
        <v>1114.0743983050845</v>
      </c>
      <c r="H36" s="2">
        <v>17.052631578947373</v>
      </c>
      <c r="I36" s="2">
        <f t="shared" si="26"/>
        <v>24.70622858752542</v>
      </c>
      <c r="J36" s="2">
        <f t="shared" si="27"/>
        <v>13.988341243483049</v>
      </c>
      <c r="K36" s="2">
        <f t="shared" si="28"/>
        <v>1162.5152296000676</v>
      </c>
      <c r="L36" s="2">
        <f t="shared" si="29"/>
        <v>402.09718843899145</v>
      </c>
      <c r="M36" s="2">
        <f t="shared" si="30"/>
        <v>609.61957933701683</v>
      </c>
      <c r="N36" s="2">
        <f t="shared" si="31"/>
        <v>34.265982005864402</v>
      </c>
      <c r="O36" s="2">
        <f t="shared" si="8"/>
        <v>214.16238753665252</v>
      </c>
      <c r="P36" s="2">
        <f t="shared" si="9"/>
        <v>41.314880000000002</v>
      </c>
      <c r="Q36" s="2">
        <f t="shared" si="32"/>
        <v>12.120660369602142</v>
      </c>
      <c r="R36" s="2">
        <f>(Q36/E36)*100</f>
        <v>0.95133065900440283</v>
      </c>
      <c r="S36" s="1" t="s">
        <v>67</v>
      </c>
      <c r="T36" s="1">
        <v>3</v>
      </c>
      <c r="U36" s="1" t="s">
        <v>83</v>
      </c>
      <c r="V36" s="1">
        <v>7157</v>
      </c>
      <c r="W36" s="2">
        <v>1660.8351828230434</v>
      </c>
      <c r="X36" s="2">
        <v>48.391159445291201</v>
      </c>
      <c r="Y36" s="2">
        <v>1226.9526535920616</v>
      </c>
      <c r="Z36" s="2">
        <v>5.2168898337903342E-2</v>
      </c>
      <c r="AA36" s="2">
        <f t="shared" si="11"/>
        <v>845.51609307354931</v>
      </c>
      <c r="AB36" s="2">
        <f t="shared" si="12"/>
        <v>67.747623223407672</v>
      </c>
      <c r="AC36" s="2">
        <f t="shared" si="13"/>
        <v>858.86685751444304</v>
      </c>
      <c r="AD36" s="2">
        <f t="shared" si="14"/>
        <v>0.58429166138451738</v>
      </c>
      <c r="AE36" s="2">
        <f t="shared" si="15"/>
        <v>0.98445537358429358</v>
      </c>
      <c r="AF36" s="2">
        <f t="shared" si="16"/>
        <v>2.673127647757886</v>
      </c>
      <c r="AG36" s="2">
        <v>20.353474285714288</v>
      </c>
      <c r="AH36" s="2">
        <f t="shared" si="17"/>
        <v>4312.0789585284119</v>
      </c>
      <c r="AI36" s="2">
        <f t="shared" si="18"/>
        <v>18.053502024401975</v>
      </c>
      <c r="AJ36" s="2">
        <v>0.21428571428571427</v>
      </c>
      <c r="AK36" s="2">
        <v>214.28571428571428</v>
      </c>
      <c r="AL36" s="2">
        <v>77.5</v>
      </c>
      <c r="AM36" s="1">
        <v>7.08</v>
      </c>
      <c r="AN36" s="2">
        <v>82.70685579196217</v>
      </c>
      <c r="AO36" s="2">
        <v>1442.9987874924839</v>
      </c>
      <c r="AP36" s="2">
        <v>1316.8702280688321</v>
      </c>
      <c r="AQ36" s="2">
        <f t="shared" si="19"/>
        <v>3.3535135209213231E-2</v>
      </c>
      <c r="AR36" s="2">
        <f t="shared" si="20"/>
        <v>3.674709809200867E-2</v>
      </c>
      <c r="AS36" s="2">
        <f t="shared" si="21"/>
        <v>0.62440205735859611</v>
      </c>
      <c r="AT36" s="2">
        <f t="shared" si="22"/>
        <v>0.22582541074469228</v>
      </c>
      <c r="AU36" s="2">
        <v>28.022552196052448</v>
      </c>
      <c r="AV36" s="2">
        <v>15.793974039507159</v>
      </c>
      <c r="AW36" s="2">
        <f t="shared" si="23"/>
        <v>9.5392012442551568</v>
      </c>
      <c r="AX36" s="2">
        <f t="shared" si="24"/>
        <v>16.924984434388112</v>
      </c>
      <c r="AY36" s="1">
        <v>7157</v>
      </c>
      <c r="AZ36" s="1">
        <v>3</v>
      </c>
      <c r="BA36" s="1" t="s">
        <v>67</v>
      </c>
      <c r="BB36" s="1" t="s">
        <v>84</v>
      </c>
      <c r="BC36" s="1">
        <v>0.02</v>
      </c>
      <c r="BD36" s="1">
        <v>0</v>
      </c>
      <c r="BE36" s="1">
        <v>2.5299999999999998</v>
      </c>
      <c r="BF36" s="1">
        <v>0.69</v>
      </c>
      <c r="BG36" s="1">
        <v>7.0000000000000007E-2</v>
      </c>
      <c r="BH36" s="1">
        <v>0.4</v>
      </c>
      <c r="BI36" s="1">
        <v>7.0000000000000007E-2</v>
      </c>
      <c r="BJ36" s="1">
        <v>0.04</v>
      </c>
      <c r="BK36" s="1">
        <v>3.8199999999999994</v>
      </c>
      <c r="BL36" s="1">
        <f t="shared" si="25"/>
        <v>3.6666666666666665</v>
      </c>
    </row>
    <row r="37" spans="1:64" x14ac:dyDescent="0.3">
      <c r="A37" s="1">
        <v>6750</v>
      </c>
      <c r="B37" s="1" t="s">
        <v>67</v>
      </c>
      <c r="C37" s="1">
        <v>1</v>
      </c>
      <c r="D37" s="1" t="str">
        <f t="shared" si="0"/>
        <v>BG_1</v>
      </c>
      <c r="E37" s="2">
        <v>1598.3280154569893</v>
      </c>
      <c r="F37" s="2">
        <v>160</v>
      </c>
      <c r="G37" s="2">
        <f t="shared" si="1"/>
        <v>1438.3280154569893</v>
      </c>
      <c r="H37" s="2">
        <v>19.993751952514838</v>
      </c>
      <c r="I37" s="2">
        <f t="shared" si="26"/>
        <v>31.071975599451616</v>
      </c>
      <c r="J37" s="2">
        <f t="shared" si="27"/>
        <v>17.454288157219757</v>
      </c>
      <c r="K37" s="2">
        <f t="shared" si="28"/>
        <v>1458.8026207798548</v>
      </c>
      <c r="L37" s="2">
        <f t="shared" si="29"/>
        <v>512.02532547221301</v>
      </c>
      <c r="M37" s="2">
        <f t="shared" si="30"/>
        <v>775.63483728985489</v>
      </c>
      <c r="N37" s="2">
        <f t="shared" si="31"/>
        <v>42.939117757443555</v>
      </c>
      <c r="O37" s="2">
        <f t="shared" si="8"/>
        <v>268.36948598402222</v>
      </c>
      <c r="P37" s="2">
        <f t="shared" si="9"/>
        <v>41.314880000000002</v>
      </c>
      <c r="Q37" s="2">
        <f t="shared" si="32"/>
        <v>18.347331936001179</v>
      </c>
      <c r="R37" s="2">
        <f>(Q37/E37)*100</f>
        <v>1.1479077985600699</v>
      </c>
      <c r="S37" s="1" t="s">
        <v>67</v>
      </c>
      <c r="T37" s="1">
        <v>3</v>
      </c>
      <c r="U37" s="1" t="s">
        <v>83</v>
      </c>
      <c r="V37" s="1">
        <v>6850</v>
      </c>
      <c r="W37" s="2">
        <v>1399.280799224344</v>
      </c>
      <c r="X37" s="2">
        <v>25.713049400579838</v>
      </c>
      <c r="Y37" s="2">
        <v>918.99916263241153</v>
      </c>
      <c r="Z37" s="2">
        <v>2.6860777455700802E-2</v>
      </c>
      <c r="AA37" s="2">
        <f t="shared" si="11"/>
        <v>712.36113415057503</v>
      </c>
      <c r="AB37" s="2">
        <f t="shared" si="12"/>
        <v>35.998269160811773</v>
      </c>
      <c r="AC37" s="2">
        <f t="shared" si="13"/>
        <v>643.29941384268807</v>
      </c>
      <c r="AD37" s="2">
        <f t="shared" si="14"/>
        <v>0.30084070750384895</v>
      </c>
      <c r="AE37" s="2">
        <f t="shared" si="15"/>
        <v>1.1073554845874229</v>
      </c>
      <c r="AF37" s="2">
        <f t="shared" si="16"/>
        <v>1.4203888488880301</v>
      </c>
      <c r="AG37" s="2">
        <v>16.995719999999999</v>
      </c>
      <c r="AH37" s="2">
        <f t="shared" si="17"/>
        <v>3326.0675157321252</v>
      </c>
      <c r="AI37" s="2">
        <f t="shared" si="18"/>
        <v>13.925340237521981</v>
      </c>
      <c r="AJ37" s="2">
        <v>0.32142857142857145</v>
      </c>
      <c r="AK37" s="2">
        <v>321.42857142857144</v>
      </c>
      <c r="AL37" s="2">
        <v>70.75</v>
      </c>
      <c r="AM37" s="1">
        <v>7.28</v>
      </c>
      <c r="AN37" s="2">
        <v>66.572104018912526</v>
      </c>
      <c r="AO37" s="2">
        <v>1430.2640138695065</v>
      </c>
      <c r="AP37" s="2">
        <v>1305.233803201289</v>
      </c>
      <c r="AQ37" s="2">
        <f t="shared" si="19"/>
        <v>1.7977834267824785E-2</v>
      </c>
      <c r="AR37" s="2">
        <f t="shared" si="20"/>
        <v>1.9699956695508943E-2</v>
      </c>
      <c r="AS37" s="2">
        <f t="shared" si="21"/>
        <v>0.36343532721667615</v>
      </c>
      <c r="AT37" s="2">
        <f t="shared" si="22"/>
        <v>7.9996153690692823E-2</v>
      </c>
      <c r="AU37" s="2">
        <v>27.772543120286144</v>
      </c>
      <c r="AV37" s="2">
        <v>15.657852044251154</v>
      </c>
      <c r="AW37" s="2">
        <f t="shared" si="23"/>
        <v>5.1143636459079715</v>
      </c>
      <c r="AX37" s="2">
        <f t="shared" si="24"/>
        <v>9.071415701680051</v>
      </c>
      <c r="AY37" s="1">
        <v>6850</v>
      </c>
      <c r="AZ37" s="1">
        <v>3</v>
      </c>
      <c r="BA37" s="1" t="s">
        <v>67</v>
      </c>
      <c r="BB37" s="1" t="s">
        <v>84</v>
      </c>
      <c r="BC37" s="1">
        <v>0.02</v>
      </c>
      <c r="BD37" s="1">
        <v>0</v>
      </c>
      <c r="BE37" s="1">
        <v>2.5</v>
      </c>
      <c r="BF37" s="1">
        <v>0.68</v>
      </c>
      <c r="BG37" s="1">
        <v>0.04</v>
      </c>
      <c r="BH37" s="1">
        <v>0.4</v>
      </c>
      <c r="BI37" s="1">
        <v>7.0000000000000007E-2</v>
      </c>
      <c r="BJ37" s="1">
        <v>0.03</v>
      </c>
      <c r="BK37" s="1">
        <v>3.7399999999999998</v>
      </c>
      <c r="BL37" s="1">
        <f t="shared" si="25"/>
        <v>3.6764705882352939</v>
      </c>
    </row>
    <row r="38" spans="1:64" x14ac:dyDescent="0.3">
      <c r="A38" s="1">
        <v>6750</v>
      </c>
      <c r="B38" s="1" t="s">
        <v>67</v>
      </c>
      <c r="C38" s="1">
        <v>1</v>
      </c>
      <c r="D38" s="1" t="str">
        <f t="shared" si="0"/>
        <v>BG_1</v>
      </c>
      <c r="E38" s="2">
        <v>1382.8430100138121</v>
      </c>
      <c r="F38" s="2">
        <v>160</v>
      </c>
      <c r="G38" s="2">
        <f t="shared" si="1"/>
        <v>1222.8430100138121</v>
      </c>
      <c r="H38" s="2">
        <v>21.86633591127973</v>
      </c>
      <c r="I38" s="2">
        <f t="shared" si="26"/>
        <v>26.841573972591164</v>
      </c>
      <c r="J38" s="2">
        <f t="shared" si="27"/>
        <v>15.150968934037637</v>
      </c>
      <c r="K38" s="2">
        <f t="shared" si="28"/>
        <v>1261.9027660861409</v>
      </c>
      <c r="L38" s="2">
        <f t="shared" si="29"/>
        <v>438.97181441187263</v>
      </c>
      <c r="M38" s="2">
        <f t="shared" si="30"/>
        <v>665.3082383829917</v>
      </c>
      <c r="N38" s="2">
        <f t="shared" si="31"/>
        <v>37.175324831849451</v>
      </c>
      <c r="O38" s="2">
        <f t="shared" si="8"/>
        <v>232.34578019905908</v>
      </c>
      <c r="P38" s="2">
        <f t="shared" si="9"/>
        <v>41.314880000000002</v>
      </c>
      <c r="Q38" s="2">
        <f t="shared" si="32"/>
        <v>17.059543263134902</v>
      </c>
      <c r="R38" s="2">
        <f>(Q38/E38)*100</f>
        <v>1.2336572654740112</v>
      </c>
      <c r="AA38" s="2"/>
      <c r="AB38" s="2"/>
      <c r="AC38" s="2"/>
      <c r="AD38" s="2"/>
      <c r="AE38" s="2"/>
      <c r="AF38" s="2"/>
      <c r="AG38" s="2"/>
      <c r="AH38" s="2"/>
      <c r="AI38" s="2"/>
      <c r="AQ38" s="2"/>
      <c r="AR38" s="2"/>
      <c r="AS38" s="2"/>
      <c r="AT38" s="2"/>
      <c r="AU38" s="2"/>
      <c r="AV38" s="2"/>
      <c r="AW38" s="2"/>
      <c r="AX38" s="2"/>
    </row>
    <row r="39" spans="1:64" x14ac:dyDescent="0.3">
      <c r="A39" s="1">
        <v>6750</v>
      </c>
      <c r="B39" s="1" t="s">
        <v>67</v>
      </c>
      <c r="C39" s="1">
        <v>1</v>
      </c>
      <c r="D39" s="1" t="str">
        <f t="shared" si="0"/>
        <v>BG_1</v>
      </c>
      <c r="E39" s="2">
        <v>1104.1154311497326</v>
      </c>
      <c r="F39" s="2">
        <v>160</v>
      </c>
      <c r="G39" s="2">
        <f t="shared" si="1"/>
        <v>944.11543114973256</v>
      </c>
      <c r="H39" s="2">
        <v>18.001460564751699</v>
      </c>
      <c r="I39" s="2">
        <f t="shared" si="26"/>
        <v>21.36959414433155</v>
      </c>
      <c r="J39" s="2">
        <f t="shared" si="27"/>
        <v>12.171649843559491</v>
      </c>
      <c r="K39" s="2">
        <f t="shared" si="28"/>
        <v>1007.2148834439303</v>
      </c>
      <c r="L39" s="2">
        <f t="shared" si="29"/>
        <v>344.47786935295119</v>
      </c>
      <c r="M39" s="2">
        <f t="shared" si="30"/>
        <v>522.60194782521387</v>
      </c>
      <c r="N39" s="2">
        <f t="shared" si="31"/>
        <v>29.719919552393044</v>
      </c>
      <c r="O39" s="2">
        <f t="shared" si="8"/>
        <v>185.74949720245652</v>
      </c>
      <c r="P39" s="2">
        <f t="shared" si="9"/>
        <v>41.314880000000002</v>
      </c>
      <c r="Q39" s="2">
        <f t="shared" si="32"/>
        <v>10.843101376141064</v>
      </c>
      <c r="R39" s="2">
        <f>(Q39/E39)*100</f>
        <v>0.98206229803798439</v>
      </c>
      <c r="AA39" s="2"/>
      <c r="AB39" s="2"/>
      <c r="AC39" s="2"/>
      <c r="AD39" s="2"/>
      <c r="AE39" s="2"/>
      <c r="AF39" s="2"/>
      <c r="AG39" s="2"/>
      <c r="AH39" s="2"/>
      <c r="AI39" s="2"/>
      <c r="AQ39" s="2"/>
      <c r="AR39" s="2"/>
      <c r="AS39" s="2"/>
      <c r="AT39" s="2"/>
      <c r="AU39" s="2"/>
      <c r="AV39" s="2"/>
      <c r="AW39" s="2"/>
      <c r="AX39" s="2"/>
    </row>
    <row r="40" spans="1:64" x14ac:dyDescent="0.3">
      <c r="A40" s="1">
        <v>6750</v>
      </c>
      <c r="B40" s="1" t="s">
        <v>67</v>
      </c>
      <c r="C40" s="1">
        <v>1</v>
      </c>
      <c r="D40" s="1" t="str">
        <f t="shared" si="0"/>
        <v>BG_1</v>
      </c>
      <c r="E40" s="2">
        <v>1083.7207533783783</v>
      </c>
      <c r="F40" s="2">
        <v>160</v>
      </c>
      <c r="G40" s="2">
        <f t="shared" si="1"/>
        <v>923.72075337837828</v>
      </c>
      <c r="H40" s="2">
        <v>15.942420500154372</v>
      </c>
      <c r="I40" s="2">
        <f t="shared" si="26"/>
        <v>20.969205830324324</v>
      </c>
      <c r="J40" s="2">
        <f t="shared" si="27"/>
        <v>11.953651132861484</v>
      </c>
      <c r="K40" s="2">
        <f t="shared" si="28"/>
        <v>988.57920584099975</v>
      </c>
      <c r="L40" s="2">
        <f t="shared" si="29"/>
        <v>337.56368608958445</v>
      </c>
      <c r="M40" s="2">
        <f t="shared" si="30"/>
        <v>512.16003596370263</v>
      </c>
      <c r="N40" s="2">
        <f t="shared" si="31"/>
        <v>29.174402711364863</v>
      </c>
      <c r="O40" s="2">
        <f t="shared" si="8"/>
        <v>182.3400169460304</v>
      </c>
      <c r="P40" s="2">
        <f t="shared" si="9"/>
        <v>41.314880000000002</v>
      </c>
      <c r="Q40" s="2">
        <f t="shared" si="32"/>
        <v>9.3954079026994428</v>
      </c>
      <c r="R40" s="2">
        <f>(Q40/E40)*100</f>
        <v>0.86695838142900827</v>
      </c>
      <c r="AA40" s="2"/>
      <c r="AB40" s="2"/>
      <c r="AC40" s="2"/>
      <c r="AD40" s="2"/>
      <c r="AE40" s="2"/>
      <c r="AF40" s="2"/>
      <c r="AG40" s="2"/>
      <c r="AH40" s="2"/>
      <c r="AI40" s="2"/>
      <c r="AQ40" s="2"/>
      <c r="AR40" s="2"/>
      <c r="AS40" s="2"/>
      <c r="AT40" s="2"/>
      <c r="AU40" s="2"/>
      <c r="AV40" s="2"/>
      <c r="AW40" s="2"/>
      <c r="AX40" s="2"/>
    </row>
    <row r="41" spans="1:64" x14ac:dyDescent="0.3">
      <c r="A41" s="1">
        <v>6750</v>
      </c>
      <c r="B41" s="1" t="s">
        <v>67</v>
      </c>
      <c r="C41" s="1">
        <v>1</v>
      </c>
      <c r="D41" s="1" t="str">
        <f t="shared" si="0"/>
        <v>BG_1</v>
      </c>
      <c r="E41" s="2">
        <v>1699.1026741803275</v>
      </c>
      <c r="F41" s="2">
        <v>160</v>
      </c>
      <c r="G41" s="2">
        <f t="shared" si="1"/>
        <v>1539.1026741803275</v>
      </c>
      <c r="H41" s="3">
        <v>18.120558686596421</v>
      </c>
      <c r="I41" s="2">
        <f t="shared" si="26"/>
        <v>33.050383699508188</v>
      </c>
      <c r="J41" s="2">
        <f t="shared" si="27"/>
        <v>18.531468484313521</v>
      </c>
      <c r="K41" s="2">
        <f t="shared" si="28"/>
        <v>1550.8856667376226</v>
      </c>
      <c r="L41" s="2">
        <f t="shared" si="29"/>
        <v>546.18984949794049</v>
      </c>
      <c r="M41" s="2">
        <f t="shared" si="30"/>
        <v>827.23065635893431</v>
      </c>
      <c r="N41" s="2">
        <f t="shared" si="31"/>
        <v>45.634638328975406</v>
      </c>
      <c r="O41" s="2">
        <f t="shared" si="8"/>
        <v>285.21648955609629</v>
      </c>
      <c r="P41" s="2">
        <f t="shared" si="9"/>
        <v>41.314880000000002</v>
      </c>
      <c r="Q41" s="2">
        <f t="shared" si="32"/>
        <v>17.793437411932189</v>
      </c>
      <c r="R41" s="2">
        <f>(Q41/E41)*100</f>
        <v>1.0472255551310934</v>
      </c>
      <c r="AA41" s="2"/>
      <c r="AB41" s="2"/>
      <c r="AC41" s="2"/>
      <c r="AD41" s="2"/>
      <c r="AE41" s="2"/>
      <c r="AF41" s="2"/>
      <c r="AG41" s="2"/>
      <c r="AH41" s="2"/>
      <c r="AI41" s="2"/>
      <c r="AQ41" s="2"/>
      <c r="AR41" s="2"/>
      <c r="AS41" s="2"/>
      <c r="AT41" s="2"/>
      <c r="AU41" s="2"/>
      <c r="AV41" s="2"/>
      <c r="AW41" s="2"/>
      <c r="AX41" s="2"/>
    </row>
    <row r="42" spans="1:64" x14ac:dyDescent="0.3">
      <c r="A42" s="1">
        <v>6750</v>
      </c>
      <c r="B42" s="1" t="s">
        <v>67</v>
      </c>
      <c r="C42" s="1">
        <v>1</v>
      </c>
      <c r="D42" s="1" t="str">
        <f t="shared" si="0"/>
        <v>BG_1</v>
      </c>
      <c r="E42" s="2">
        <v>1556.9935847457625</v>
      </c>
      <c r="F42" s="2">
        <v>160</v>
      </c>
      <c r="G42" s="2">
        <f t="shared" si="1"/>
        <v>1396.9935847457625</v>
      </c>
      <c r="H42" s="2">
        <v>17.052631578947373</v>
      </c>
      <c r="I42" s="2">
        <f t="shared" si="26"/>
        <v>30.260498055728814</v>
      </c>
      <c r="J42" s="2">
        <f t="shared" si="27"/>
        <v>17.012464427347457</v>
      </c>
      <c r="K42" s="2">
        <f t="shared" si="28"/>
        <v>1421.0332020486101</v>
      </c>
      <c r="L42" s="2">
        <f t="shared" si="29"/>
        <v>498.01216810692375</v>
      </c>
      <c r="M42" s="2">
        <f t="shared" si="30"/>
        <v>754.47193944115247</v>
      </c>
      <c r="N42" s="2">
        <f t="shared" si="31"/>
        <v>41.83350440477966</v>
      </c>
      <c r="O42" s="2">
        <f t="shared" si="8"/>
        <v>261.45940252987288</v>
      </c>
      <c r="P42" s="2">
        <f t="shared" si="9"/>
        <v>41.314880000000002</v>
      </c>
      <c r="Q42" s="2">
        <f t="shared" si="32"/>
        <v>15.198701994208745</v>
      </c>
      <c r="R42" s="2">
        <f>(Q42/E42)*100</f>
        <v>0.97615700816715334</v>
      </c>
      <c r="AA42" s="2"/>
      <c r="AB42" s="2"/>
      <c r="AC42" s="2"/>
      <c r="AD42" s="2"/>
      <c r="AE42" s="2"/>
      <c r="AF42" s="2"/>
      <c r="AG42" s="2"/>
      <c r="AH42" s="2"/>
      <c r="AI42" s="2"/>
      <c r="AQ42" s="2"/>
      <c r="AR42" s="2"/>
      <c r="AS42" s="2"/>
      <c r="AT42" s="2"/>
      <c r="AU42" s="2"/>
      <c r="AV42" s="2"/>
      <c r="AW42" s="2"/>
      <c r="AX42" s="2"/>
    </row>
    <row r="43" spans="1:64" x14ac:dyDescent="0.3">
      <c r="A43" s="1">
        <v>6777</v>
      </c>
      <c r="B43" s="1" t="s">
        <v>67</v>
      </c>
      <c r="C43" s="1">
        <v>1</v>
      </c>
      <c r="D43" s="1" t="str">
        <f t="shared" si="0"/>
        <v>BG_1</v>
      </c>
      <c r="E43" s="2">
        <v>1085.5646352459016</v>
      </c>
      <c r="F43" s="2">
        <v>160</v>
      </c>
      <c r="G43" s="2">
        <f t="shared" si="1"/>
        <v>925.56463524590163</v>
      </c>
      <c r="H43" s="2">
        <v>21.86633591127973</v>
      </c>
      <c r="I43" s="2">
        <f t="shared" si="26"/>
        <v>21.005404919147541</v>
      </c>
      <c r="J43" s="2">
        <f t="shared" si="27"/>
        <v>11.973360386143442</v>
      </c>
      <c r="K43" s="2">
        <f t="shared" si="28"/>
        <v>990.26405658521298</v>
      </c>
      <c r="L43" s="2">
        <f t="shared" si="29"/>
        <v>338.18879707643032</v>
      </c>
      <c r="M43" s="2">
        <f t="shared" si="30"/>
        <v>513.10408872881965</v>
      </c>
      <c r="N43" s="2">
        <f t="shared" si="31"/>
        <v>29.223722863557377</v>
      </c>
      <c r="O43" s="2">
        <f t="shared" si="8"/>
        <v>182.64826789723361</v>
      </c>
      <c r="P43" s="2">
        <f t="shared" si="9"/>
        <v>41.314880000000002</v>
      </c>
      <c r="Q43" s="2">
        <f t="shared" si="32"/>
        <v>12.912295207564533</v>
      </c>
      <c r="R43" s="2">
        <f>(Q43/E43)*100</f>
        <v>1.1894542976374358</v>
      </c>
      <c r="AA43" s="2"/>
      <c r="AB43" s="2"/>
      <c r="AC43" s="2"/>
      <c r="AD43" s="2"/>
      <c r="AE43" s="2"/>
      <c r="AF43" s="2"/>
      <c r="AG43" s="2"/>
      <c r="AH43" s="2"/>
      <c r="AI43" s="2"/>
      <c r="AQ43" s="2"/>
      <c r="AR43" s="2"/>
      <c r="AS43" s="2"/>
      <c r="AT43" s="2"/>
      <c r="AU43" s="2"/>
      <c r="AV43" s="2"/>
      <c r="AW43" s="2"/>
      <c r="AX43" s="2"/>
    </row>
    <row r="44" spans="1:64" x14ac:dyDescent="0.3">
      <c r="A44" s="1">
        <v>6777</v>
      </c>
      <c r="B44" s="1" t="s">
        <v>67</v>
      </c>
      <c r="C44" s="1">
        <v>1</v>
      </c>
      <c r="D44" s="1" t="str">
        <f t="shared" si="0"/>
        <v>BG_1</v>
      </c>
      <c r="E44" s="2">
        <v>1729.1764851519335</v>
      </c>
      <c r="F44" s="2">
        <v>160</v>
      </c>
      <c r="G44" s="2">
        <f t="shared" si="1"/>
        <v>1569.1764851519335</v>
      </c>
      <c r="H44" s="2">
        <v>18.387336569154751</v>
      </c>
      <c r="I44" s="2">
        <f t="shared" si="26"/>
        <v>33.640792756502762</v>
      </c>
      <c r="J44" s="2">
        <f t="shared" si="27"/>
        <v>18.852927449789021</v>
      </c>
      <c r="K44" s="2">
        <f t="shared" si="28"/>
        <v>1578.3656716605497</v>
      </c>
      <c r="L44" s="2">
        <f t="shared" si="29"/>
        <v>556.38544281972338</v>
      </c>
      <c r="M44" s="2">
        <f t="shared" si="30"/>
        <v>842.62820698590883</v>
      </c>
      <c r="N44" s="2">
        <f t="shared" si="31"/>
        <v>46.439052624843924</v>
      </c>
      <c r="O44" s="2">
        <f t="shared" si="8"/>
        <v>290.24407890527453</v>
      </c>
      <c r="P44" s="2">
        <f t="shared" si="9"/>
        <v>41.314880000000002</v>
      </c>
      <c r="Q44" s="2">
        <f t="shared" si="32"/>
        <v>18.408198795753009</v>
      </c>
      <c r="R44" s="2">
        <f>(Q44/E44)*100</f>
        <v>1.0645644879987817</v>
      </c>
      <c r="AA44" s="2"/>
      <c r="AB44" s="2"/>
      <c r="AC44" s="2"/>
      <c r="AD44" s="2"/>
      <c r="AE44" s="2"/>
      <c r="AF44" s="2"/>
      <c r="AG44" s="2"/>
      <c r="AH44" s="2"/>
      <c r="AI44" s="2"/>
      <c r="AQ44" s="2"/>
      <c r="AR44" s="2"/>
      <c r="AS44" s="2"/>
      <c r="AT44" s="2"/>
      <c r="AU44" s="2"/>
      <c r="AV44" s="2"/>
      <c r="AW44" s="2"/>
      <c r="AX44" s="2"/>
    </row>
    <row r="45" spans="1:64" x14ac:dyDescent="0.3">
      <c r="A45" s="1">
        <v>6777</v>
      </c>
      <c r="B45" s="1" t="s">
        <v>67</v>
      </c>
      <c r="C45" s="1">
        <v>1</v>
      </c>
      <c r="D45" s="1" t="str">
        <f t="shared" si="0"/>
        <v>BG_1</v>
      </c>
      <c r="E45" s="2">
        <v>1736.505718579235</v>
      </c>
      <c r="F45" s="2">
        <v>160</v>
      </c>
      <c r="G45" s="2">
        <f t="shared" si="1"/>
        <v>1576.505718579235</v>
      </c>
      <c r="H45" s="3">
        <v>20.774599066414009</v>
      </c>
      <c r="I45" s="2">
        <f t="shared" si="26"/>
        <v>33.784680267147543</v>
      </c>
      <c r="J45" s="2">
        <f t="shared" si="27"/>
        <v>18.931269625893442</v>
      </c>
      <c r="K45" s="2">
        <f t="shared" si="28"/>
        <v>1585.0627733632132</v>
      </c>
      <c r="L45" s="2">
        <f t="shared" si="29"/>
        <v>558.8701922070137</v>
      </c>
      <c r="M45" s="2">
        <f t="shared" si="30"/>
        <v>846.38071586681974</v>
      </c>
      <c r="N45" s="2">
        <f t="shared" si="31"/>
        <v>46.635094960557382</v>
      </c>
      <c r="O45" s="2">
        <f t="shared" si="8"/>
        <v>291.46934350348363</v>
      </c>
      <c r="P45" s="2">
        <f t="shared" si="9"/>
        <v>41.314880000000002</v>
      </c>
      <c r="Q45" s="2">
        <f t="shared" si="32"/>
        <v>20.895312958352427</v>
      </c>
      <c r="R45" s="2">
        <f>(Q45/E45)*100</f>
        <v>1.2032965244392311</v>
      </c>
      <c r="AA45" s="2"/>
      <c r="AB45" s="2"/>
      <c r="AC45" s="2"/>
      <c r="AD45" s="2"/>
      <c r="AE45" s="2"/>
      <c r="AF45" s="2"/>
      <c r="AG45" s="2"/>
      <c r="AH45" s="2"/>
      <c r="AI45" s="2"/>
      <c r="AQ45" s="2"/>
      <c r="AR45" s="2"/>
      <c r="AS45" s="2"/>
      <c r="AT45" s="2"/>
      <c r="AU45" s="2"/>
      <c r="AV45" s="2"/>
      <c r="AW45" s="2"/>
      <c r="AX45" s="2"/>
    </row>
    <row r="46" spans="1:64" x14ac:dyDescent="0.3">
      <c r="A46" s="1">
        <v>6777</v>
      </c>
      <c r="B46" s="1" t="s">
        <v>67</v>
      </c>
      <c r="C46" s="1">
        <v>1</v>
      </c>
      <c r="D46" s="1" t="str">
        <f t="shared" si="0"/>
        <v>BG_1</v>
      </c>
      <c r="E46" s="2">
        <v>1432.2937733957219</v>
      </c>
      <c r="F46" s="2">
        <v>160</v>
      </c>
      <c r="G46" s="2">
        <f t="shared" si="1"/>
        <v>1272.2937733957219</v>
      </c>
      <c r="H46" s="2">
        <v>18.001460564751699</v>
      </c>
      <c r="I46" s="2">
        <f t="shared" si="26"/>
        <v>27.812391359304819</v>
      </c>
      <c r="J46" s="2">
        <f t="shared" si="27"/>
        <v>15.679548143826873</v>
      </c>
      <c r="K46" s="2">
        <f t="shared" si="28"/>
        <v>1307.0885000278879</v>
      </c>
      <c r="L46" s="2">
        <f t="shared" si="29"/>
        <v>455.7365627628443</v>
      </c>
      <c r="M46" s="2">
        <f t="shared" si="30"/>
        <v>690.6266336284225</v>
      </c>
      <c r="N46" s="2">
        <f t="shared" si="31"/>
        <v>38.498033850788779</v>
      </c>
      <c r="O46" s="2">
        <f t="shared" si="8"/>
        <v>240.61271156742987</v>
      </c>
      <c r="P46" s="2">
        <f t="shared" si="9"/>
        <v>41.314880000000002</v>
      </c>
      <c r="Q46" s="2">
        <f t="shared" si="32"/>
        <v>14.612207268302697</v>
      </c>
      <c r="R46" s="2">
        <f>(Q46/E46)*100</f>
        <v>1.0201962432371445</v>
      </c>
      <c r="AA46" s="2"/>
      <c r="AB46" s="2"/>
      <c r="AC46" s="2"/>
      <c r="AD46" s="2"/>
      <c r="AE46" s="2"/>
      <c r="AF46" s="2"/>
      <c r="AG46" s="2"/>
      <c r="AH46" s="2"/>
      <c r="AI46" s="2"/>
      <c r="AQ46" s="2"/>
      <c r="AR46" s="2"/>
      <c r="AS46" s="2"/>
      <c r="AT46" s="2"/>
      <c r="AU46" s="2"/>
      <c r="AV46" s="2"/>
      <c r="AW46" s="2"/>
      <c r="AX46" s="2"/>
    </row>
    <row r="47" spans="1:64" x14ac:dyDescent="0.3">
      <c r="A47" s="1">
        <v>6777</v>
      </c>
      <c r="B47" s="1" t="s">
        <v>67</v>
      </c>
      <c r="C47" s="1">
        <v>1</v>
      </c>
      <c r="D47" s="1" t="str">
        <f t="shared" si="0"/>
        <v>BG_1</v>
      </c>
      <c r="E47" s="2">
        <v>1246.440137162162</v>
      </c>
      <c r="F47" s="2">
        <v>160</v>
      </c>
      <c r="G47" s="2">
        <f t="shared" si="1"/>
        <v>1086.440137162162</v>
      </c>
      <c r="H47" s="2">
        <v>15.942420500154372</v>
      </c>
      <c r="I47" s="2">
        <f t="shared" si="26"/>
        <v>24.163712772767571</v>
      </c>
      <c r="J47" s="2">
        <f t="shared" si="27"/>
        <v>13.692958626126352</v>
      </c>
      <c r="K47" s="2">
        <f t="shared" si="28"/>
        <v>1137.2643682122</v>
      </c>
      <c r="L47" s="2">
        <f t="shared" si="29"/>
        <v>392.72864886057909</v>
      </c>
      <c r="M47" s="2">
        <f t="shared" si="30"/>
        <v>595.47105870592975</v>
      </c>
      <c r="N47" s="2">
        <f t="shared" si="31"/>
        <v>33.526820788813517</v>
      </c>
      <c r="O47" s="2">
        <f t="shared" si="8"/>
        <v>209.54262993008447</v>
      </c>
      <c r="P47" s="2">
        <f t="shared" si="9"/>
        <v>41.314880000000002</v>
      </c>
      <c r="Q47" s="2">
        <f t="shared" si="32"/>
        <v>11.050469758496362</v>
      </c>
      <c r="R47" s="2">
        <f>(Q47/E47)*100</f>
        <v>0.88656241315010664</v>
      </c>
      <c r="AA47" s="2"/>
      <c r="AB47" s="2"/>
      <c r="AC47" s="2"/>
      <c r="AD47" s="2"/>
      <c r="AE47" s="2"/>
      <c r="AF47" s="2"/>
      <c r="AG47" s="2"/>
      <c r="AH47" s="2"/>
      <c r="AI47" s="2"/>
      <c r="AQ47" s="2"/>
      <c r="AR47" s="2"/>
      <c r="AS47" s="2"/>
      <c r="AT47" s="2"/>
      <c r="AU47" s="2"/>
      <c r="AV47" s="2"/>
      <c r="AW47" s="2"/>
      <c r="AX47" s="2"/>
    </row>
    <row r="48" spans="1:64" x14ac:dyDescent="0.3">
      <c r="A48" s="1">
        <v>6777</v>
      </c>
      <c r="B48" s="1" t="s">
        <v>67</v>
      </c>
      <c r="C48" s="1">
        <v>1</v>
      </c>
      <c r="D48" s="1" t="str">
        <f t="shared" si="0"/>
        <v>BG_1</v>
      </c>
      <c r="E48" s="2">
        <v>1672.5504118852457</v>
      </c>
      <c r="F48" s="2">
        <v>160</v>
      </c>
      <c r="G48" s="2">
        <f t="shared" si="1"/>
        <v>1512.5504118852457</v>
      </c>
      <c r="H48" s="3">
        <v>18.120558686596421</v>
      </c>
      <c r="I48" s="2">
        <f t="shared" si="26"/>
        <v>32.529109686131143</v>
      </c>
      <c r="J48" s="2">
        <f t="shared" si="27"/>
        <v>18.247651352641391</v>
      </c>
      <c r="K48" s="2">
        <f t="shared" si="28"/>
        <v>1526.6234839609672</v>
      </c>
      <c r="L48" s="2">
        <f t="shared" si="29"/>
        <v>537.18812808692417</v>
      </c>
      <c r="M48" s="2">
        <f t="shared" si="30"/>
        <v>813.63611048195071</v>
      </c>
      <c r="N48" s="2">
        <f t="shared" si="31"/>
        <v>44.924418417106558</v>
      </c>
      <c r="O48" s="2">
        <f t="shared" si="8"/>
        <v>280.77761510691602</v>
      </c>
      <c r="P48" s="2">
        <f t="shared" si="9"/>
        <v>41.314880000000002</v>
      </c>
      <c r="Q48" s="2">
        <f t="shared" si="32"/>
        <v>17.486468926191392</v>
      </c>
      <c r="R48" s="2">
        <f>(Q48/E48)*100</f>
        <v>1.0454972718269939</v>
      </c>
      <c r="AA48" s="2"/>
      <c r="AB48" s="2"/>
      <c r="AC48" s="2"/>
      <c r="AD48" s="2"/>
      <c r="AE48" s="2"/>
      <c r="AF48" s="2"/>
      <c r="AG48" s="2"/>
      <c r="AH48" s="2"/>
      <c r="AI48" s="2"/>
      <c r="AQ48" s="2"/>
      <c r="AR48" s="2"/>
      <c r="AS48" s="2"/>
      <c r="AT48" s="2"/>
      <c r="AU48" s="2"/>
      <c r="AV48" s="2"/>
      <c r="AW48" s="2"/>
      <c r="AX48" s="2"/>
    </row>
    <row r="49" spans="1:50" x14ac:dyDescent="0.3">
      <c r="A49" s="1">
        <v>6777</v>
      </c>
      <c r="B49" s="1" t="s">
        <v>67</v>
      </c>
      <c r="C49" s="1">
        <v>1</v>
      </c>
      <c r="D49" s="1" t="str">
        <f t="shared" si="0"/>
        <v>BG_1</v>
      </c>
      <c r="E49" s="2">
        <v>1728.7316186440676</v>
      </c>
      <c r="F49" s="2">
        <v>160</v>
      </c>
      <c r="G49" s="2">
        <f t="shared" si="1"/>
        <v>1568.7316186440676</v>
      </c>
      <c r="H49" s="2">
        <v>17.052631578947373</v>
      </c>
      <c r="I49" s="2">
        <f t="shared" si="26"/>
        <v>33.632059137220338</v>
      </c>
      <c r="J49" s="2">
        <f t="shared" si="27"/>
        <v>18.848172271686437</v>
      </c>
      <c r="K49" s="2">
        <f t="shared" si="28"/>
        <v>1577.9591739992541</v>
      </c>
      <c r="L49" s="2">
        <f t="shared" si="29"/>
        <v>556.23462462109319</v>
      </c>
      <c r="M49" s="2">
        <f t="shared" si="30"/>
        <v>842.40043889281344</v>
      </c>
      <c r="N49" s="2">
        <f t="shared" si="31"/>
        <v>46.427153335491525</v>
      </c>
      <c r="O49" s="2">
        <f t="shared" si="8"/>
        <v>290.16970834682201</v>
      </c>
      <c r="P49" s="2">
        <f t="shared" si="9"/>
        <v>41.314880000000002</v>
      </c>
      <c r="Q49" s="2">
        <f t="shared" si="32"/>
        <v>17.067139492271188</v>
      </c>
      <c r="R49" s="2">
        <f>(Q49/E49)*100</f>
        <v>0.98726368559498068</v>
      </c>
      <c r="AA49" s="2"/>
      <c r="AB49" s="2"/>
      <c r="AC49" s="2"/>
      <c r="AD49" s="2"/>
      <c r="AE49" s="2"/>
      <c r="AF49" s="2"/>
      <c r="AG49" s="2"/>
      <c r="AH49" s="2"/>
      <c r="AI49" s="2"/>
      <c r="AQ49" s="2"/>
      <c r="AR49" s="2"/>
      <c r="AS49" s="2"/>
      <c r="AT49" s="2"/>
      <c r="AU49" s="2"/>
      <c r="AV49" s="2"/>
      <c r="AW49" s="2"/>
      <c r="AX49" s="2"/>
    </row>
    <row r="50" spans="1:50" x14ac:dyDescent="0.3">
      <c r="A50" s="1">
        <v>7199</v>
      </c>
      <c r="B50" s="1" t="s">
        <v>67</v>
      </c>
      <c r="C50" s="1">
        <v>1</v>
      </c>
      <c r="D50" s="1" t="str">
        <f t="shared" si="0"/>
        <v>BG_1</v>
      </c>
      <c r="E50" s="2">
        <v>1284.1073019125683</v>
      </c>
      <c r="F50" s="2">
        <v>160</v>
      </c>
      <c r="G50" s="2">
        <f t="shared" si="1"/>
        <v>1124.1073019125683</v>
      </c>
      <c r="H50" s="2">
        <v>18.387336569154751</v>
      </c>
      <c r="I50" s="2">
        <f t="shared" si="26"/>
        <v>24.903194551147543</v>
      </c>
      <c r="J50" s="2">
        <f t="shared" si="27"/>
        <v>14.095582950143442</v>
      </c>
      <c r="K50" s="2">
        <f t="shared" si="28"/>
        <v>1171.682815337213</v>
      </c>
      <c r="L50" s="2">
        <f t="shared" si="29"/>
        <v>405.49853338709698</v>
      </c>
      <c r="M50" s="2">
        <f t="shared" si="30"/>
        <v>614.7563457208197</v>
      </c>
      <c r="N50" s="2">
        <f t="shared" si="31"/>
        <v>34.534342111557379</v>
      </c>
      <c r="O50" s="2">
        <f t="shared" si="8"/>
        <v>215.83963819723363</v>
      </c>
      <c r="P50" s="2">
        <f t="shared" si="9"/>
        <v>41.314880000000002</v>
      </c>
      <c r="Q50" s="2">
        <f t="shared" si="32"/>
        <v>13.187038473470722</v>
      </c>
      <c r="R50" s="2">
        <f>(Q50/E50)*100</f>
        <v>1.0269420985169815</v>
      </c>
      <c r="AA50" s="2"/>
      <c r="AB50" s="2"/>
      <c r="AC50" s="2"/>
      <c r="AD50" s="2"/>
      <c r="AE50" s="2"/>
      <c r="AF50" s="2"/>
      <c r="AG50" s="2"/>
      <c r="AH50" s="2"/>
      <c r="AI50" s="2"/>
      <c r="AQ50" s="2"/>
      <c r="AR50" s="2"/>
      <c r="AS50" s="2"/>
      <c r="AT50" s="2"/>
      <c r="AU50" s="2"/>
      <c r="AV50" s="2"/>
      <c r="AW50" s="2"/>
      <c r="AX50" s="2"/>
    </row>
    <row r="51" spans="1:50" x14ac:dyDescent="0.3">
      <c r="A51" s="1">
        <v>7199</v>
      </c>
      <c r="B51" s="1" t="s">
        <v>67</v>
      </c>
      <c r="C51" s="1">
        <v>1</v>
      </c>
      <c r="D51" s="1" t="str">
        <f t="shared" si="0"/>
        <v>BG_1</v>
      </c>
      <c r="E51" s="2">
        <v>1728.8996398480663</v>
      </c>
      <c r="F51" s="2">
        <v>160</v>
      </c>
      <c r="G51" s="2">
        <f t="shared" si="1"/>
        <v>1568.8996398480663</v>
      </c>
      <c r="H51" s="2">
        <v>21.86633591127973</v>
      </c>
      <c r="I51" s="2">
        <f t="shared" si="26"/>
        <v>33.635357729497237</v>
      </c>
      <c r="J51" s="2">
        <f t="shared" si="27"/>
        <v>18.849968250335984</v>
      </c>
      <c r="K51" s="2">
        <f t="shared" si="28"/>
        <v>1578.1127037104504</v>
      </c>
      <c r="L51" s="2">
        <f t="shared" si="29"/>
        <v>556.29158700165169</v>
      </c>
      <c r="M51" s="2">
        <f t="shared" si="30"/>
        <v>842.48646440509117</v>
      </c>
      <c r="N51" s="2">
        <f t="shared" si="31"/>
        <v>46.431647566656082</v>
      </c>
      <c r="O51" s="2">
        <f t="shared" si="8"/>
        <v>290.19779729160052</v>
      </c>
      <c r="P51" s="2">
        <f t="shared" si="9"/>
        <v>41.314880000000002</v>
      </c>
      <c r="Q51" s="2">
        <f t="shared" si="32"/>
        <v>21.887283209970299</v>
      </c>
      <c r="R51" s="2">
        <f>(Q51/E51)*100</f>
        <v>1.2659660922766882</v>
      </c>
      <c r="AA51" s="2"/>
      <c r="AB51" s="2"/>
      <c r="AC51" s="2"/>
      <c r="AD51" s="2"/>
      <c r="AE51" s="2"/>
      <c r="AF51" s="2"/>
      <c r="AG51" s="2"/>
      <c r="AH51" s="2"/>
      <c r="AI51" s="2"/>
      <c r="AQ51" s="2"/>
      <c r="AR51" s="2"/>
      <c r="AS51" s="2"/>
      <c r="AT51" s="2"/>
      <c r="AU51" s="2"/>
      <c r="AV51" s="2"/>
      <c r="AW51" s="2"/>
      <c r="AX51" s="2"/>
    </row>
    <row r="52" spans="1:50" x14ac:dyDescent="0.3">
      <c r="A52" s="1">
        <v>7199</v>
      </c>
      <c r="B52" s="1" t="s">
        <v>67</v>
      </c>
      <c r="C52" s="1">
        <v>1</v>
      </c>
      <c r="D52" s="1" t="str">
        <f t="shared" si="0"/>
        <v>BG_1</v>
      </c>
      <c r="E52" s="2">
        <v>1770.2060027322404</v>
      </c>
      <c r="F52" s="2">
        <v>160</v>
      </c>
      <c r="G52" s="2">
        <f t="shared" si="1"/>
        <v>1610.2060027322404</v>
      </c>
      <c r="H52" s="3">
        <v>20.774599066414009</v>
      </c>
      <c r="I52" s="2">
        <f t="shared" si="26"/>
        <v>34.446284245639347</v>
      </c>
      <c r="J52" s="2">
        <f t="shared" si="27"/>
        <v>19.291491963204919</v>
      </c>
      <c r="K52" s="2">
        <f t="shared" si="28"/>
        <v>1615.8564754085903</v>
      </c>
      <c r="L52" s="2">
        <f t="shared" si="29"/>
        <v>570.29522884028142</v>
      </c>
      <c r="M52" s="2">
        <f t="shared" si="30"/>
        <v>863.63499175088532</v>
      </c>
      <c r="N52" s="2">
        <f t="shared" si="31"/>
        <v>47.536510161081971</v>
      </c>
      <c r="O52" s="2">
        <f t="shared" si="8"/>
        <v>297.10318850676231</v>
      </c>
      <c r="P52" s="2">
        <f t="shared" si="9"/>
        <v>41.314880000000002</v>
      </c>
      <c r="Q52" s="2">
        <f t="shared" si="32"/>
        <v>21.341983069258887</v>
      </c>
      <c r="R52" s="2">
        <f>(Q52/E52)*100</f>
        <v>1.2056214382008881</v>
      </c>
      <c r="AA52" s="2"/>
      <c r="AB52" s="2"/>
      <c r="AC52" s="2"/>
      <c r="AD52" s="2"/>
      <c r="AE52" s="2"/>
      <c r="AF52" s="2"/>
      <c r="AG52" s="2"/>
      <c r="AH52" s="2"/>
      <c r="AI52" s="2"/>
      <c r="AQ52" s="2"/>
      <c r="AR52" s="2"/>
      <c r="AS52" s="2"/>
      <c r="AT52" s="2"/>
      <c r="AU52" s="2"/>
      <c r="AV52" s="2"/>
      <c r="AW52" s="2"/>
      <c r="AX52" s="2"/>
    </row>
    <row r="53" spans="1:50" x14ac:dyDescent="0.3">
      <c r="A53" s="1">
        <v>7199</v>
      </c>
      <c r="B53" s="1" t="s">
        <v>67</v>
      </c>
      <c r="C53" s="1">
        <v>1</v>
      </c>
      <c r="D53" s="1" t="str">
        <f t="shared" si="0"/>
        <v>BG_1</v>
      </c>
      <c r="E53" s="2">
        <v>1336.7954311497326</v>
      </c>
      <c r="F53" s="2">
        <v>160</v>
      </c>
      <c r="G53" s="2">
        <f t="shared" si="1"/>
        <v>1176.7954311497326</v>
      </c>
      <c r="H53" s="2">
        <v>18.001460564751699</v>
      </c>
      <c r="I53" s="2">
        <f t="shared" si="26"/>
        <v>25.937567904331555</v>
      </c>
      <c r="J53" s="2">
        <f t="shared" si="27"/>
        <v>14.658766363559492</v>
      </c>
      <c r="K53" s="2">
        <f t="shared" si="28"/>
        <v>1219.8266988039304</v>
      </c>
      <c r="L53" s="2">
        <f t="shared" si="29"/>
        <v>423.36081027295126</v>
      </c>
      <c r="M53" s="2">
        <f t="shared" si="30"/>
        <v>641.7322463852139</v>
      </c>
      <c r="N53" s="2">
        <f t="shared" si="31"/>
        <v>35.943644192393052</v>
      </c>
      <c r="O53" s="2">
        <f t="shared" si="8"/>
        <v>224.64777620245658</v>
      </c>
      <c r="P53" s="2">
        <f t="shared" si="9"/>
        <v>41.314880000000002</v>
      </c>
      <c r="Q53" s="2">
        <f t="shared" si="32"/>
        <v>13.515415316744763</v>
      </c>
      <c r="R53" s="2">
        <f>(Q53/E53)*100</f>
        <v>1.0110309327673725</v>
      </c>
      <c r="AA53" s="2"/>
      <c r="AB53" s="2"/>
      <c r="AC53" s="2"/>
      <c r="AD53" s="2"/>
      <c r="AE53" s="2"/>
      <c r="AF53" s="2"/>
      <c r="AG53" s="2"/>
      <c r="AH53" s="2"/>
      <c r="AI53" s="2"/>
      <c r="AQ53" s="2"/>
      <c r="AR53" s="2"/>
      <c r="AS53" s="2"/>
      <c r="AT53" s="2"/>
      <c r="AU53" s="2"/>
      <c r="AV53" s="2"/>
      <c r="AW53" s="2"/>
      <c r="AX53" s="2"/>
    </row>
    <row r="54" spans="1:50" x14ac:dyDescent="0.3">
      <c r="A54" s="1">
        <v>7199</v>
      </c>
      <c r="B54" s="1" t="s">
        <v>67</v>
      </c>
      <c r="C54" s="1">
        <v>1</v>
      </c>
      <c r="D54" s="1" t="str">
        <f t="shared" si="0"/>
        <v>BG_1</v>
      </c>
      <c r="E54" s="2">
        <v>948.60845067567561</v>
      </c>
      <c r="F54" s="2">
        <v>160</v>
      </c>
      <c r="G54" s="2">
        <f t="shared" si="1"/>
        <v>788.60845067567561</v>
      </c>
      <c r="H54" s="2">
        <v>15.942420500154372</v>
      </c>
      <c r="I54" s="2">
        <f t="shared" si="26"/>
        <v>18.316681103664866</v>
      </c>
      <c r="J54" s="2">
        <f t="shared" si="27"/>
        <v>10.509435729272298</v>
      </c>
      <c r="K54" s="2">
        <f t="shared" si="28"/>
        <v>865.12006902179996</v>
      </c>
      <c r="L54" s="2">
        <f t="shared" si="29"/>
        <v>291.75804833961689</v>
      </c>
      <c r="M54" s="2">
        <f t="shared" si="30"/>
        <v>442.98361787834051</v>
      </c>
      <c r="N54" s="2">
        <f t="shared" si="31"/>
        <v>25.560418838672973</v>
      </c>
      <c r="O54" s="2">
        <f t="shared" si="8"/>
        <v>159.75261774170608</v>
      </c>
      <c r="P54" s="2">
        <f t="shared" si="9"/>
        <v>41.314880000000002</v>
      </c>
      <c r="Q54" s="2">
        <f t="shared" si="32"/>
        <v>8.0211449645527022</v>
      </c>
      <c r="R54" s="2">
        <f>(Q54/E54)*100</f>
        <v>0.84556962979186989</v>
      </c>
      <c r="AA54" s="2"/>
      <c r="AB54" s="2"/>
      <c r="AC54" s="2"/>
      <c r="AD54" s="2"/>
      <c r="AE54" s="2"/>
      <c r="AF54" s="2"/>
      <c r="AG54" s="2"/>
      <c r="AH54" s="2"/>
      <c r="AI54" s="2"/>
      <c r="AQ54" s="2"/>
      <c r="AR54" s="2"/>
      <c r="AS54" s="2"/>
      <c r="AT54" s="2"/>
      <c r="AU54" s="2"/>
      <c r="AV54" s="2"/>
      <c r="AW54" s="2"/>
      <c r="AX54" s="2"/>
    </row>
    <row r="55" spans="1:50" x14ac:dyDescent="0.3">
      <c r="A55" s="1">
        <v>7199</v>
      </c>
      <c r="B55" s="1" t="s">
        <v>67</v>
      </c>
      <c r="C55" s="1">
        <v>1</v>
      </c>
      <c r="D55" s="1" t="str">
        <f t="shared" si="0"/>
        <v>BG_1</v>
      </c>
      <c r="E55" s="2">
        <v>1534.0993299180325</v>
      </c>
      <c r="F55" s="2">
        <v>160</v>
      </c>
      <c r="G55" s="2">
        <f t="shared" si="1"/>
        <v>1374.0993299180325</v>
      </c>
      <c r="H55" s="3">
        <v>18.120558686596421</v>
      </c>
      <c r="I55" s="2">
        <f t="shared" si="26"/>
        <v>29.811038044950816</v>
      </c>
      <c r="J55" s="2">
        <f t="shared" si="27"/>
        <v>16.767747737493849</v>
      </c>
      <c r="K55" s="2">
        <f t="shared" si="28"/>
        <v>1400.1135309112619</v>
      </c>
      <c r="L55" s="2">
        <f t="shared" si="29"/>
        <v>490.25058072948144</v>
      </c>
      <c r="M55" s="2">
        <f t="shared" si="30"/>
        <v>742.75026412339332</v>
      </c>
      <c r="N55" s="2">
        <f t="shared" si="31"/>
        <v>41.221128876647533</v>
      </c>
      <c r="O55" s="2">
        <f t="shared" si="8"/>
        <v>257.6320554790471</v>
      </c>
      <c r="P55" s="2">
        <f t="shared" si="9"/>
        <v>41.314880000000002</v>
      </c>
      <c r="Q55" s="2">
        <f t="shared" si="32"/>
        <v>15.885847536257231</v>
      </c>
      <c r="R55" s="2">
        <f>(Q55/E55)*100</f>
        <v>1.0355162293895284</v>
      </c>
      <c r="AA55" s="2"/>
      <c r="AB55" s="2"/>
      <c r="AC55" s="2"/>
      <c r="AD55" s="2"/>
      <c r="AE55" s="2"/>
      <c r="AF55" s="2"/>
      <c r="AG55" s="2"/>
      <c r="AH55" s="2"/>
      <c r="AI55" s="2"/>
      <c r="AQ55" s="2"/>
      <c r="AR55" s="2"/>
      <c r="AS55" s="2"/>
      <c r="AT55" s="2"/>
      <c r="AU55" s="2"/>
      <c r="AV55" s="2"/>
      <c r="AW55" s="2"/>
      <c r="AX55" s="2"/>
    </row>
    <row r="56" spans="1:50" x14ac:dyDescent="0.3">
      <c r="A56" s="1">
        <v>7199</v>
      </c>
      <c r="B56" s="1" t="s">
        <v>67</v>
      </c>
      <c r="C56" s="1">
        <v>1</v>
      </c>
      <c r="D56" s="1" t="str">
        <f t="shared" si="0"/>
        <v>BG_1</v>
      </c>
      <c r="E56" s="2">
        <v>1602.8117542372879</v>
      </c>
      <c r="F56" s="2">
        <v>160</v>
      </c>
      <c r="G56" s="2">
        <f t="shared" si="1"/>
        <v>1442.8117542372879</v>
      </c>
      <c r="H56" s="2">
        <v>17.052631578947373</v>
      </c>
      <c r="I56" s="2">
        <f t="shared" si="26"/>
        <v>31.160000359186441</v>
      </c>
      <c r="J56" s="2">
        <f t="shared" si="27"/>
        <v>17.502214841042374</v>
      </c>
      <c r="K56" s="2">
        <f t="shared" si="28"/>
        <v>1462.8996460578305</v>
      </c>
      <c r="L56" s="2">
        <f t="shared" si="29"/>
        <v>513.5453981097711</v>
      </c>
      <c r="M56" s="2">
        <f t="shared" si="30"/>
        <v>777.93047567545761</v>
      </c>
      <c r="N56" s="2">
        <f t="shared" si="31"/>
        <v>43.059048802338985</v>
      </c>
      <c r="O56" s="2">
        <f t="shared" si="8"/>
        <v>269.11905501461865</v>
      </c>
      <c r="P56" s="2">
        <f t="shared" si="9"/>
        <v>41.314880000000002</v>
      </c>
      <c r="Q56" s="2">
        <f t="shared" si="32"/>
        <v>15.697184386415703</v>
      </c>
      <c r="R56" s="2">
        <f>(Q56/E56)*100</f>
        <v>0.97935296175097908</v>
      </c>
      <c r="AA56" s="2"/>
      <c r="AB56" s="2"/>
      <c r="AC56" s="2"/>
      <c r="AD56" s="2"/>
      <c r="AE56" s="2"/>
      <c r="AF56" s="2"/>
      <c r="AG56" s="2"/>
      <c r="AH56" s="2"/>
      <c r="AI56" s="2"/>
      <c r="AQ56" s="2"/>
      <c r="AR56" s="2"/>
      <c r="AS56" s="2"/>
      <c r="AT56" s="2"/>
      <c r="AU56" s="2"/>
      <c r="AV56" s="2"/>
      <c r="AW56" s="2"/>
      <c r="AX56" s="2"/>
    </row>
    <row r="57" spans="1:50" x14ac:dyDescent="0.3">
      <c r="A57" s="1">
        <v>6751</v>
      </c>
      <c r="B57" s="1" t="s">
        <v>70</v>
      </c>
      <c r="C57" s="1">
        <v>1</v>
      </c>
      <c r="D57" s="1" t="str">
        <f t="shared" si="0"/>
        <v>SIL_1</v>
      </c>
      <c r="E57" s="2">
        <v>1195.1051875000001</v>
      </c>
      <c r="F57" s="2">
        <v>160</v>
      </c>
      <c r="G57" s="2">
        <f t="shared" si="1"/>
        <v>1035.1051875000001</v>
      </c>
      <c r="H57" s="2">
        <v>0</v>
      </c>
      <c r="I57" s="2">
        <f>((G57/1000)*19.499)+((F57/1000)*17.717)</f>
        <v>23.018236051062502</v>
      </c>
      <c r="J57" s="2">
        <f>((G57/1000)*10.775)+((F57/1000)*13)</f>
        <v>13.233258395312502</v>
      </c>
      <c r="K57" s="2">
        <f>((G57/1000)*910.06)+((F57/1000)*903.297)</f>
        <v>1086.5353469362501</v>
      </c>
      <c r="L57" s="2">
        <f>((G57/1000)*347.868)+((F57/1000)*152.53)</f>
        <v>384.48477136525008</v>
      </c>
      <c r="M57" s="2">
        <f>((G57/1000)*543.743)+((F57/1000)*245.14)</f>
        <v>602.05359996681261</v>
      </c>
      <c r="N57" s="2">
        <f>((G57/1000)*24.773)+((F57/1000)*27.917)</f>
        <v>30.109380809937505</v>
      </c>
      <c r="O57" s="2">
        <f t="shared" si="8"/>
        <v>188.18363006210942</v>
      </c>
      <c r="P57" s="2">
        <f t="shared" si="9"/>
        <v>41.314880000000002</v>
      </c>
      <c r="Q57" s="2">
        <f t="shared" si="10"/>
        <v>0</v>
      </c>
      <c r="R57" s="2">
        <f>(Q57/E57)*100</f>
        <v>0</v>
      </c>
      <c r="AA57" s="2"/>
      <c r="AB57" s="2"/>
      <c r="AC57" s="2"/>
      <c r="AD57" s="2"/>
      <c r="AE57" s="2"/>
      <c r="AF57" s="2"/>
      <c r="AG57" s="2"/>
      <c r="AH57" s="2"/>
      <c r="AI57" s="2"/>
      <c r="AQ57" s="2"/>
      <c r="AR57" s="2"/>
      <c r="AS57" s="2"/>
      <c r="AT57" s="2"/>
      <c r="AU57" s="2"/>
      <c r="AV57" s="2"/>
      <c r="AW57" s="2"/>
      <c r="AX57" s="2"/>
    </row>
    <row r="58" spans="1:50" x14ac:dyDescent="0.3">
      <c r="A58" s="1">
        <v>6751</v>
      </c>
      <c r="B58" s="1" t="s">
        <v>70</v>
      </c>
      <c r="C58" s="1">
        <v>1</v>
      </c>
      <c r="D58" s="1" t="str">
        <f t="shared" si="0"/>
        <v>SIL_1</v>
      </c>
      <c r="E58" s="2">
        <v>1344.6956875000001</v>
      </c>
      <c r="F58" s="2">
        <v>160</v>
      </c>
      <c r="G58" s="2">
        <f t="shared" si="1"/>
        <v>1184.6956875000001</v>
      </c>
      <c r="H58" s="2">
        <v>0</v>
      </c>
      <c r="I58" s="2">
        <f t="shared" ref="I58:I84" si="33">((G58/1000)*19.499)+((F58/1000)*17.717)</f>
        <v>25.9351012105625</v>
      </c>
      <c r="J58" s="2">
        <f t="shared" ref="J58:J84" si="34">((G58/1000)*10.775)+((F58/1000)*13)</f>
        <v>14.845096032812501</v>
      </c>
      <c r="K58" s="2">
        <f t="shared" ref="K58:K84" si="35">((G58/1000)*910.06)+((F58/1000)*903.297)</f>
        <v>1222.6716773662502</v>
      </c>
      <c r="L58" s="2">
        <f t="shared" ref="L58:L84" si="36">((G58/1000)*347.868)+((F58/1000)*152.53)</f>
        <v>436.52251941925005</v>
      </c>
      <c r="M58" s="2">
        <f t="shared" ref="M58:M84" si="37">((G58/1000)*543.743)+((F58/1000)*245.14)</f>
        <v>683.39238720831258</v>
      </c>
      <c r="N58" s="2">
        <f t="shared" ref="N58:N84" si="38">((G58/1000)*24.773)+((F58/1000)*27.917)</f>
        <v>33.8151862664375</v>
      </c>
      <c r="O58" s="2">
        <f t="shared" si="8"/>
        <v>211.34491416523437</v>
      </c>
      <c r="P58" s="2">
        <f t="shared" si="9"/>
        <v>41.314880000000002</v>
      </c>
      <c r="Q58" s="2">
        <f t="shared" si="10"/>
        <v>0</v>
      </c>
      <c r="R58" s="2">
        <f>(Q58/E58)*100</f>
        <v>0</v>
      </c>
      <c r="AA58" s="2"/>
      <c r="AB58" s="2"/>
      <c r="AC58" s="2"/>
      <c r="AD58" s="2"/>
      <c r="AE58" s="2"/>
      <c r="AF58" s="2"/>
      <c r="AG58" s="2"/>
      <c r="AH58" s="2"/>
      <c r="AI58" s="2"/>
      <c r="AQ58" s="2"/>
      <c r="AR58" s="2"/>
      <c r="AS58" s="2"/>
      <c r="AT58" s="2"/>
      <c r="AU58" s="2"/>
      <c r="AV58" s="2"/>
      <c r="AW58" s="2"/>
      <c r="AX58" s="2"/>
    </row>
    <row r="59" spans="1:50" x14ac:dyDescent="0.3">
      <c r="A59" s="1">
        <v>6751</v>
      </c>
      <c r="B59" s="1" t="s">
        <v>70</v>
      </c>
      <c r="C59" s="1">
        <v>1</v>
      </c>
      <c r="D59" s="1" t="str">
        <f t="shared" si="0"/>
        <v>SIL_1</v>
      </c>
      <c r="E59" s="2">
        <v>1289.7780625</v>
      </c>
      <c r="F59" s="2">
        <v>160</v>
      </c>
      <c r="G59" s="2">
        <f t="shared" si="1"/>
        <v>1129.7780625</v>
      </c>
      <c r="H59" s="2">
        <v>0</v>
      </c>
      <c r="I59" s="2">
        <f t="shared" si="33"/>
        <v>24.864262440687501</v>
      </c>
      <c r="J59" s="2">
        <f t="shared" si="34"/>
        <v>14.253358623437501</v>
      </c>
      <c r="K59" s="2">
        <f t="shared" si="35"/>
        <v>1172.69334355875</v>
      </c>
      <c r="L59" s="2">
        <f t="shared" si="36"/>
        <v>417.41843504575002</v>
      </c>
      <c r="M59" s="2">
        <f t="shared" si="37"/>
        <v>653.53131303793759</v>
      </c>
      <c r="N59" s="2">
        <f t="shared" si="38"/>
        <v>32.4547119423125</v>
      </c>
      <c r="O59" s="2">
        <f t="shared" si="8"/>
        <v>202.84194963945313</v>
      </c>
      <c r="P59" s="2">
        <f t="shared" si="9"/>
        <v>41.314880000000002</v>
      </c>
      <c r="Q59" s="2">
        <f t="shared" si="10"/>
        <v>0</v>
      </c>
      <c r="R59" s="2">
        <f>(Q59/E59)*100</f>
        <v>0</v>
      </c>
      <c r="AA59" s="2"/>
      <c r="AB59" s="2"/>
      <c r="AC59" s="2"/>
      <c r="AD59" s="2"/>
      <c r="AE59" s="2"/>
      <c r="AF59" s="2"/>
      <c r="AG59" s="2"/>
      <c r="AH59" s="2"/>
      <c r="AI59" s="2"/>
      <c r="AQ59" s="2"/>
      <c r="AR59" s="2"/>
      <c r="AS59" s="2"/>
      <c r="AT59" s="2"/>
      <c r="AU59" s="2"/>
      <c r="AV59" s="2"/>
      <c r="AW59" s="2"/>
      <c r="AX59" s="2"/>
    </row>
    <row r="60" spans="1:50" x14ac:dyDescent="0.3">
      <c r="A60" s="1">
        <v>6751</v>
      </c>
      <c r="B60" s="1" t="s">
        <v>70</v>
      </c>
      <c r="C60" s="1">
        <v>1</v>
      </c>
      <c r="D60" s="1" t="str">
        <f t="shared" si="0"/>
        <v>SIL_1</v>
      </c>
      <c r="E60" s="2">
        <v>948.59950000000003</v>
      </c>
      <c r="F60" s="2">
        <v>160</v>
      </c>
      <c r="G60" s="2">
        <f t="shared" si="1"/>
        <v>788.59950000000003</v>
      </c>
      <c r="H60" s="2">
        <v>0</v>
      </c>
      <c r="I60" s="2">
        <f t="shared" si="33"/>
        <v>18.2116216505</v>
      </c>
      <c r="J60" s="2">
        <f t="shared" si="34"/>
        <v>10.577159612500001</v>
      </c>
      <c r="K60" s="2">
        <f t="shared" si="35"/>
        <v>862.20038096999997</v>
      </c>
      <c r="L60" s="2">
        <f t="shared" si="36"/>
        <v>298.73333086600002</v>
      </c>
      <c r="M60" s="2">
        <f t="shared" si="37"/>
        <v>468.01785792850006</v>
      </c>
      <c r="N60" s="2">
        <f t="shared" si="38"/>
        <v>24.0026954135</v>
      </c>
      <c r="O60" s="2">
        <f t="shared" si="8"/>
        <v>150.016846334375</v>
      </c>
      <c r="P60" s="2">
        <f t="shared" si="9"/>
        <v>41.314880000000002</v>
      </c>
      <c r="Q60" s="2">
        <f t="shared" si="10"/>
        <v>0</v>
      </c>
      <c r="R60" s="2">
        <f>(Q60/E60)*100</f>
        <v>0</v>
      </c>
      <c r="AA60" s="2"/>
      <c r="AB60" s="2"/>
      <c r="AC60" s="2"/>
      <c r="AD60" s="2"/>
      <c r="AE60" s="2"/>
      <c r="AF60" s="2"/>
      <c r="AG60" s="2"/>
      <c r="AH60" s="2"/>
      <c r="AI60" s="2"/>
      <c r="AQ60" s="2"/>
      <c r="AR60" s="2"/>
      <c r="AS60" s="2"/>
      <c r="AT60" s="2"/>
      <c r="AU60" s="2"/>
      <c r="AV60" s="2"/>
      <c r="AW60" s="2"/>
      <c r="AX60" s="2"/>
    </row>
    <row r="61" spans="1:50" x14ac:dyDescent="0.3">
      <c r="A61" s="1">
        <v>6751</v>
      </c>
      <c r="B61" s="1" t="s">
        <v>70</v>
      </c>
      <c r="C61" s="1">
        <v>1</v>
      </c>
      <c r="D61" s="1" t="str">
        <f t="shared" si="0"/>
        <v>SIL_1</v>
      </c>
      <c r="E61" s="2">
        <v>1032.0084999999999</v>
      </c>
      <c r="F61" s="2">
        <v>160</v>
      </c>
      <c r="G61" s="2">
        <f t="shared" si="1"/>
        <v>872.00849999999991</v>
      </c>
      <c r="H61" s="2">
        <v>0</v>
      </c>
      <c r="I61" s="2">
        <f t="shared" si="33"/>
        <v>19.838013741499999</v>
      </c>
      <c r="J61" s="2">
        <f t="shared" si="34"/>
        <v>11.4758915875</v>
      </c>
      <c r="K61" s="2">
        <f t="shared" si="35"/>
        <v>938.10757550999995</v>
      </c>
      <c r="L61" s="2">
        <f t="shared" si="36"/>
        <v>327.74865287800003</v>
      </c>
      <c r="M61" s="2">
        <f t="shared" si="37"/>
        <v>513.37091781550009</v>
      </c>
      <c r="N61" s="2">
        <f t="shared" si="38"/>
        <v>26.068986570500002</v>
      </c>
      <c r="O61" s="2">
        <f t="shared" si="8"/>
        <v>162.93116606562501</v>
      </c>
      <c r="P61" s="2">
        <f t="shared" si="9"/>
        <v>41.314880000000002</v>
      </c>
      <c r="Q61" s="2">
        <f t="shared" si="10"/>
        <v>0</v>
      </c>
      <c r="R61" s="2">
        <f>(Q61/E61)*100</f>
        <v>0</v>
      </c>
      <c r="AA61" s="2"/>
      <c r="AB61" s="2"/>
      <c r="AC61" s="2"/>
      <c r="AD61" s="2"/>
      <c r="AE61" s="2"/>
      <c r="AF61" s="2"/>
      <c r="AG61" s="2"/>
      <c r="AH61" s="2"/>
      <c r="AI61" s="2"/>
      <c r="AQ61" s="2"/>
      <c r="AR61" s="2"/>
      <c r="AS61" s="2"/>
      <c r="AT61" s="2"/>
      <c r="AU61" s="2"/>
      <c r="AV61" s="2"/>
      <c r="AW61" s="2"/>
      <c r="AX61" s="2"/>
    </row>
    <row r="62" spans="1:50" x14ac:dyDescent="0.3">
      <c r="A62" s="1">
        <v>6751</v>
      </c>
      <c r="B62" s="1" t="s">
        <v>70</v>
      </c>
      <c r="C62" s="1">
        <v>1</v>
      </c>
      <c r="D62" s="1" t="str">
        <f t="shared" si="0"/>
        <v>SIL_1</v>
      </c>
      <c r="E62" s="2">
        <v>1304.978875</v>
      </c>
      <c r="F62" s="2">
        <v>160</v>
      </c>
      <c r="G62" s="2">
        <f t="shared" si="1"/>
        <v>1144.978875</v>
      </c>
      <c r="H62" s="2">
        <v>0</v>
      </c>
      <c r="I62" s="2">
        <f t="shared" si="33"/>
        <v>25.160663083625</v>
      </c>
      <c r="J62" s="2">
        <f t="shared" si="34"/>
        <v>14.417147378125001</v>
      </c>
      <c r="K62" s="2">
        <f t="shared" si="35"/>
        <v>1186.5269949825001</v>
      </c>
      <c r="L62" s="2">
        <f t="shared" si="36"/>
        <v>422.70631128850005</v>
      </c>
      <c r="M62" s="2">
        <f t="shared" si="37"/>
        <v>661.79664842912507</v>
      </c>
      <c r="N62" s="2">
        <f t="shared" si="38"/>
        <v>32.831281670374999</v>
      </c>
      <c r="O62" s="2">
        <f t="shared" si="8"/>
        <v>205.19551043984373</v>
      </c>
      <c r="P62" s="2">
        <f t="shared" si="9"/>
        <v>41.314880000000002</v>
      </c>
      <c r="Q62" s="2">
        <f t="shared" si="10"/>
        <v>0</v>
      </c>
      <c r="R62" s="2">
        <f>(Q62/E62)*100</f>
        <v>0</v>
      </c>
      <c r="AA62" s="2"/>
      <c r="AB62" s="2"/>
      <c r="AC62" s="2"/>
      <c r="AD62" s="2"/>
      <c r="AE62" s="2"/>
      <c r="AF62" s="2"/>
      <c r="AG62" s="2"/>
      <c r="AH62" s="2"/>
      <c r="AI62" s="2"/>
      <c r="AQ62" s="2"/>
      <c r="AR62" s="2"/>
      <c r="AS62" s="2"/>
      <c r="AT62" s="2"/>
      <c r="AU62" s="2"/>
      <c r="AV62" s="2"/>
      <c r="AW62" s="2"/>
      <c r="AX62" s="2"/>
    </row>
    <row r="63" spans="1:50" x14ac:dyDescent="0.3">
      <c r="A63" s="1">
        <v>6751</v>
      </c>
      <c r="B63" s="1" t="s">
        <v>70</v>
      </c>
      <c r="C63" s="1">
        <v>1</v>
      </c>
      <c r="D63" s="1" t="str">
        <f t="shared" si="0"/>
        <v>SIL_1</v>
      </c>
      <c r="E63" s="2">
        <v>1525.5026874999999</v>
      </c>
      <c r="F63" s="2">
        <v>160</v>
      </c>
      <c r="G63" s="2">
        <f t="shared" si="1"/>
        <v>1365.5026874999999</v>
      </c>
      <c r="H63" s="2">
        <v>0</v>
      </c>
      <c r="I63" s="2">
        <f t="shared" si="33"/>
        <v>29.460656903562494</v>
      </c>
      <c r="J63" s="2">
        <f t="shared" si="34"/>
        <v>16.793291457812501</v>
      </c>
      <c r="K63" s="2">
        <f t="shared" si="35"/>
        <v>1387.2168957862498</v>
      </c>
      <c r="L63" s="2">
        <f t="shared" si="36"/>
        <v>499.41948889524997</v>
      </c>
      <c r="M63" s="2">
        <f t="shared" si="37"/>
        <v>781.70492780931249</v>
      </c>
      <c r="N63" s="2">
        <f t="shared" si="38"/>
        <v>38.294318077437495</v>
      </c>
      <c r="O63" s="2">
        <f t="shared" si="8"/>
        <v>239.33948798398436</v>
      </c>
      <c r="P63" s="2">
        <f t="shared" si="9"/>
        <v>41.314880000000002</v>
      </c>
      <c r="Q63" s="2">
        <f t="shared" si="10"/>
        <v>0</v>
      </c>
      <c r="R63" s="2">
        <f>(Q63/E63)*100</f>
        <v>0</v>
      </c>
      <c r="AA63" s="2"/>
      <c r="AB63" s="2"/>
      <c r="AC63" s="2"/>
      <c r="AD63" s="2"/>
      <c r="AE63" s="2"/>
      <c r="AF63" s="2"/>
      <c r="AG63" s="2"/>
      <c r="AH63" s="2"/>
      <c r="AI63" s="2"/>
      <c r="AQ63" s="2"/>
      <c r="AR63" s="2"/>
      <c r="AS63" s="2"/>
      <c r="AT63" s="2"/>
      <c r="AU63" s="2"/>
      <c r="AV63" s="2"/>
      <c r="AW63" s="2"/>
      <c r="AX63" s="2"/>
    </row>
    <row r="64" spans="1:50" x14ac:dyDescent="0.3">
      <c r="A64" s="1">
        <v>7233</v>
      </c>
      <c r="B64" s="1" t="s">
        <v>70</v>
      </c>
      <c r="C64" s="1">
        <v>1</v>
      </c>
      <c r="D64" s="1" t="str">
        <f t="shared" si="0"/>
        <v>SIL_1</v>
      </c>
      <c r="E64" s="2">
        <v>1953.1601875000001</v>
      </c>
      <c r="F64" s="2">
        <v>160</v>
      </c>
      <c r="G64" s="2">
        <f t="shared" si="1"/>
        <v>1793.1601875000001</v>
      </c>
      <c r="H64" s="2">
        <v>0</v>
      </c>
      <c r="I64" s="2">
        <f t="shared" si="33"/>
        <v>37.799550496062494</v>
      </c>
      <c r="J64" s="2">
        <f t="shared" si="34"/>
        <v>21.401301020312502</v>
      </c>
      <c r="K64" s="2">
        <f t="shared" si="35"/>
        <v>1776.41088023625</v>
      </c>
      <c r="L64" s="2">
        <f t="shared" si="36"/>
        <v>648.18784810525005</v>
      </c>
      <c r="M64" s="2">
        <f t="shared" si="37"/>
        <v>1014.2406998318127</v>
      </c>
      <c r="N64" s="2">
        <f t="shared" si="38"/>
        <v>48.888677324937504</v>
      </c>
      <c r="O64" s="2">
        <f t="shared" si="8"/>
        <v>305.55423328085942</v>
      </c>
      <c r="P64" s="2">
        <f t="shared" si="9"/>
        <v>41.314880000000002</v>
      </c>
      <c r="Q64" s="2">
        <f t="shared" si="10"/>
        <v>0</v>
      </c>
      <c r="R64" s="2">
        <f>(Q64/E64)*100</f>
        <v>0</v>
      </c>
      <c r="AA64" s="2"/>
      <c r="AB64" s="2"/>
      <c r="AC64" s="2"/>
      <c r="AD64" s="2"/>
      <c r="AE64" s="2"/>
      <c r="AF64" s="2"/>
      <c r="AG64" s="2"/>
      <c r="AH64" s="2"/>
      <c r="AI64" s="2"/>
      <c r="AQ64" s="2"/>
      <c r="AR64" s="2"/>
      <c r="AS64" s="2"/>
      <c r="AT64" s="2"/>
      <c r="AU64" s="2"/>
      <c r="AV64" s="2"/>
      <c r="AW64" s="2"/>
      <c r="AX64" s="2"/>
    </row>
    <row r="65" spans="1:50" x14ac:dyDescent="0.3">
      <c r="A65" s="1">
        <v>7233</v>
      </c>
      <c r="B65" s="1" t="s">
        <v>70</v>
      </c>
      <c r="C65" s="1">
        <v>1</v>
      </c>
      <c r="D65" s="1" t="str">
        <f t="shared" si="0"/>
        <v>SIL_1</v>
      </c>
      <c r="E65" s="2">
        <v>1511.5706875000001</v>
      </c>
      <c r="F65" s="2">
        <v>160</v>
      </c>
      <c r="G65" s="2">
        <f t="shared" si="1"/>
        <v>1351.5706875000001</v>
      </c>
      <c r="H65" s="2">
        <v>0</v>
      </c>
      <c r="I65" s="2">
        <f t="shared" si="33"/>
        <v>29.188996835562499</v>
      </c>
      <c r="J65" s="2">
        <f t="shared" si="34"/>
        <v>16.643174157812503</v>
      </c>
      <c r="K65" s="2">
        <f t="shared" si="35"/>
        <v>1374.5379398662501</v>
      </c>
      <c r="L65" s="2">
        <f t="shared" si="36"/>
        <v>494.57299191925</v>
      </c>
      <c r="M65" s="2">
        <f t="shared" si="37"/>
        <v>774.12950033331254</v>
      </c>
      <c r="N65" s="2">
        <f t="shared" si="38"/>
        <v>37.949180641437501</v>
      </c>
      <c r="O65" s="2">
        <f t="shared" si="8"/>
        <v>237.18237900898438</v>
      </c>
      <c r="P65" s="2">
        <f t="shared" si="9"/>
        <v>41.314880000000002</v>
      </c>
      <c r="Q65" s="2">
        <f t="shared" si="10"/>
        <v>0</v>
      </c>
      <c r="R65" s="2">
        <f>(Q65/E65)*100</f>
        <v>0</v>
      </c>
      <c r="AA65" s="2"/>
      <c r="AB65" s="2"/>
      <c r="AC65" s="2"/>
      <c r="AD65" s="2"/>
      <c r="AE65" s="2"/>
      <c r="AF65" s="2"/>
      <c r="AG65" s="2"/>
      <c r="AH65" s="2"/>
      <c r="AI65" s="2"/>
      <c r="AQ65" s="2"/>
      <c r="AR65" s="2"/>
      <c r="AS65" s="2"/>
      <c r="AT65" s="2"/>
      <c r="AU65" s="2"/>
      <c r="AV65" s="2"/>
      <c r="AW65" s="2"/>
      <c r="AX65" s="2"/>
    </row>
    <row r="66" spans="1:50" x14ac:dyDescent="0.3">
      <c r="A66" s="1">
        <v>7233</v>
      </c>
      <c r="B66" s="1" t="s">
        <v>70</v>
      </c>
      <c r="C66" s="1">
        <v>1</v>
      </c>
      <c r="D66" s="1" t="str">
        <f t="shared" si="0"/>
        <v>SIL_1</v>
      </c>
      <c r="E66" s="2">
        <v>1580.8940625000002</v>
      </c>
      <c r="F66" s="2">
        <v>160</v>
      </c>
      <c r="G66" s="2">
        <f t="shared" si="1"/>
        <v>1420.8940625000002</v>
      </c>
      <c r="H66" s="2">
        <v>0</v>
      </c>
      <c r="I66" s="2">
        <f t="shared" si="33"/>
        <v>30.540733324687501</v>
      </c>
      <c r="J66" s="2">
        <f t="shared" si="34"/>
        <v>17.390133523437502</v>
      </c>
      <c r="K66" s="2">
        <f t="shared" si="35"/>
        <v>1437.6263705187503</v>
      </c>
      <c r="L66" s="2">
        <f t="shared" si="36"/>
        <v>518.68837573375004</v>
      </c>
      <c r="M66" s="2">
        <f t="shared" si="37"/>
        <v>811.82360022593764</v>
      </c>
      <c r="N66" s="2">
        <f t="shared" si="38"/>
        <v>39.666528610312504</v>
      </c>
      <c r="O66" s="2">
        <f t="shared" si="8"/>
        <v>247.91580381445314</v>
      </c>
      <c r="P66" s="2">
        <f t="shared" si="9"/>
        <v>41.314880000000002</v>
      </c>
      <c r="Q66" s="2">
        <f t="shared" si="10"/>
        <v>0</v>
      </c>
      <c r="R66" s="2">
        <f>(Q66/E66)*100</f>
        <v>0</v>
      </c>
      <c r="AA66" s="2"/>
      <c r="AB66" s="2"/>
      <c r="AC66" s="2"/>
      <c r="AD66" s="2"/>
      <c r="AE66" s="2"/>
      <c r="AF66" s="2"/>
      <c r="AG66" s="2"/>
      <c r="AH66" s="2"/>
      <c r="AI66" s="2"/>
      <c r="AQ66" s="2"/>
      <c r="AR66" s="2"/>
      <c r="AS66" s="2"/>
      <c r="AT66" s="2"/>
      <c r="AU66" s="2"/>
      <c r="AV66" s="2"/>
      <c r="AW66" s="2"/>
      <c r="AX66" s="2"/>
    </row>
    <row r="67" spans="1:50" x14ac:dyDescent="0.3">
      <c r="A67" s="1">
        <v>7233</v>
      </c>
      <c r="B67" s="1" t="s">
        <v>70</v>
      </c>
      <c r="C67" s="1">
        <v>1</v>
      </c>
      <c r="D67" s="1" t="str">
        <f t="shared" ref="D67:D130" si="39">CONCATENATE(B67,"_",C67)</f>
        <v>SIL_1</v>
      </c>
      <c r="E67" s="2">
        <v>1074.0235</v>
      </c>
      <c r="F67" s="2">
        <v>160</v>
      </c>
      <c r="G67" s="2">
        <f t="shared" ref="G67:G130" si="40">E67-F67</f>
        <v>914.02350000000001</v>
      </c>
      <c r="H67" s="2">
        <v>0</v>
      </c>
      <c r="I67" s="2">
        <f t="shared" si="33"/>
        <v>20.657264226500001</v>
      </c>
      <c r="J67" s="2">
        <f t="shared" si="34"/>
        <v>11.928603212500001</v>
      </c>
      <c r="K67" s="2">
        <f t="shared" si="35"/>
        <v>976.34374640999988</v>
      </c>
      <c r="L67" s="2">
        <f t="shared" si="36"/>
        <v>342.364326898</v>
      </c>
      <c r="M67" s="2">
        <f t="shared" si="37"/>
        <v>536.21627996050006</v>
      </c>
      <c r="N67" s="2">
        <f t="shared" si="38"/>
        <v>27.109824165500001</v>
      </c>
      <c r="O67" s="2">
        <f t="shared" ref="O67:O130" si="41">N67*6.25</f>
        <v>169.436401034375</v>
      </c>
      <c r="P67" s="2">
        <f t="shared" ref="P67:P130" si="42">(F67/1000)*258.218</f>
        <v>41.314880000000002</v>
      </c>
      <c r="Q67" s="2">
        <f t="shared" ref="Q67:Q130" si="43">((H67/100)*G67)*(4.1/1000)</f>
        <v>0</v>
      </c>
      <c r="R67" s="2">
        <f t="shared" ref="R67:R130" si="44">(Q67/E67)*100</f>
        <v>0</v>
      </c>
      <c r="AA67" s="2"/>
      <c r="AB67" s="2"/>
      <c r="AC67" s="2"/>
      <c r="AD67" s="2"/>
      <c r="AE67" s="2"/>
      <c r="AF67" s="2"/>
      <c r="AG67" s="2"/>
      <c r="AH67" s="2"/>
      <c r="AI67" s="2"/>
      <c r="AQ67" s="2"/>
      <c r="AR67" s="2"/>
      <c r="AS67" s="2"/>
      <c r="AT67" s="2"/>
      <c r="AU67" s="2"/>
      <c r="AV67" s="2"/>
      <c r="AW67" s="2"/>
      <c r="AX67" s="2"/>
    </row>
    <row r="68" spans="1:50" x14ac:dyDescent="0.3">
      <c r="A68" s="1">
        <v>7233</v>
      </c>
      <c r="B68" s="1" t="s">
        <v>70</v>
      </c>
      <c r="C68" s="1">
        <v>1</v>
      </c>
      <c r="D68" s="1" t="str">
        <f t="shared" si="39"/>
        <v>SIL_1</v>
      </c>
      <c r="E68" s="2">
        <v>1320.3204999999998</v>
      </c>
      <c r="F68" s="2">
        <v>160</v>
      </c>
      <c r="G68" s="2">
        <f t="shared" si="40"/>
        <v>1160.3204999999998</v>
      </c>
      <c r="H68" s="2">
        <v>0</v>
      </c>
      <c r="I68" s="2">
        <f t="shared" si="33"/>
        <v>25.459809429499998</v>
      </c>
      <c r="J68" s="2">
        <f t="shared" si="34"/>
        <v>14.582453387499999</v>
      </c>
      <c r="K68" s="2">
        <f t="shared" si="35"/>
        <v>1200.4887942299999</v>
      </c>
      <c r="L68" s="2">
        <f t="shared" si="36"/>
        <v>428.04317169399997</v>
      </c>
      <c r="M68" s="2">
        <f t="shared" si="37"/>
        <v>670.13854963149993</v>
      </c>
      <c r="N68" s="2">
        <f t="shared" si="38"/>
        <v>33.211339746499995</v>
      </c>
      <c r="O68" s="2">
        <f t="shared" si="41"/>
        <v>207.57087341562496</v>
      </c>
      <c r="P68" s="2">
        <f t="shared" si="42"/>
        <v>41.314880000000002</v>
      </c>
      <c r="Q68" s="2">
        <f t="shared" si="43"/>
        <v>0</v>
      </c>
      <c r="R68" s="2">
        <f t="shared" si="44"/>
        <v>0</v>
      </c>
      <c r="AA68" s="2"/>
      <c r="AB68" s="2"/>
      <c r="AC68" s="2"/>
      <c r="AD68" s="2"/>
      <c r="AE68" s="2"/>
      <c r="AF68" s="2"/>
      <c r="AG68" s="2"/>
      <c r="AH68" s="2"/>
      <c r="AI68" s="2"/>
      <c r="AQ68" s="2"/>
      <c r="AR68" s="2"/>
      <c r="AS68" s="2"/>
      <c r="AT68" s="2"/>
      <c r="AU68" s="2"/>
      <c r="AV68" s="2"/>
      <c r="AW68" s="2"/>
      <c r="AX68" s="2"/>
    </row>
    <row r="69" spans="1:50" x14ac:dyDescent="0.3">
      <c r="A69" s="1">
        <v>7233</v>
      </c>
      <c r="B69" s="1" t="s">
        <v>70</v>
      </c>
      <c r="C69" s="1">
        <v>1</v>
      </c>
      <c r="D69" s="1" t="str">
        <f t="shared" si="39"/>
        <v>SIL_1</v>
      </c>
      <c r="E69" s="2">
        <v>1546.9768750000001</v>
      </c>
      <c r="F69" s="2">
        <v>160</v>
      </c>
      <c r="G69" s="2">
        <f t="shared" si="40"/>
        <v>1386.9768750000001</v>
      </c>
      <c r="H69" s="2">
        <v>0</v>
      </c>
      <c r="I69" s="2">
        <f t="shared" si="33"/>
        <v>29.879382085625</v>
      </c>
      <c r="J69" s="2">
        <f t="shared" si="34"/>
        <v>17.024675828124998</v>
      </c>
      <c r="K69" s="2">
        <f t="shared" si="35"/>
        <v>1406.7596948625001</v>
      </c>
      <c r="L69" s="2">
        <f t="shared" si="36"/>
        <v>506.88967155250003</v>
      </c>
      <c r="M69" s="2">
        <f t="shared" si="37"/>
        <v>793.38136694312504</v>
      </c>
      <c r="N69" s="2">
        <f t="shared" si="38"/>
        <v>38.826298124375</v>
      </c>
      <c r="O69" s="2">
        <f t="shared" si="41"/>
        <v>242.66436327734374</v>
      </c>
      <c r="P69" s="2">
        <f t="shared" si="42"/>
        <v>41.314880000000002</v>
      </c>
      <c r="Q69" s="2">
        <f t="shared" si="43"/>
        <v>0</v>
      </c>
      <c r="R69" s="2">
        <f t="shared" si="44"/>
        <v>0</v>
      </c>
      <c r="AA69" s="2"/>
      <c r="AB69" s="2"/>
      <c r="AC69" s="2"/>
      <c r="AD69" s="2"/>
      <c r="AE69" s="2"/>
      <c r="AF69" s="2"/>
      <c r="AG69" s="2"/>
      <c r="AH69" s="2"/>
      <c r="AI69" s="2"/>
      <c r="AQ69" s="2"/>
      <c r="AR69" s="2"/>
      <c r="AS69" s="2"/>
      <c r="AT69" s="2"/>
      <c r="AU69" s="2"/>
      <c r="AV69" s="2"/>
      <c r="AW69" s="2"/>
      <c r="AX69" s="2"/>
    </row>
    <row r="70" spans="1:50" x14ac:dyDescent="0.3">
      <c r="A70" s="1">
        <v>7233</v>
      </c>
      <c r="B70" s="1" t="s">
        <v>70</v>
      </c>
      <c r="C70" s="1">
        <v>1</v>
      </c>
      <c r="D70" s="1" t="str">
        <f t="shared" si="39"/>
        <v>SIL_1</v>
      </c>
      <c r="E70" s="2">
        <v>1853.6706874999998</v>
      </c>
      <c r="F70" s="2">
        <v>160</v>
      </c>
      <c r="G70" s="2">
        <f t="shared" si="40"/>
        <v>1693.6706874999998</v>
      </c>
      <c r="H70" s="2">
        <v>0</v>
      </c>
      <c r="I70" s="2">
        <f t="shared" si="33"/>
        <v>35.859604735562492</v>
      </c>
      <c r="J70" s="2">
        <f t="shared" si="34"/>
        <v>20.329301657812501</v>
      </c>
      <c r="K70" s="2">
        <f t="shared" si="35"/>
        <v>1685.8694658662498</v>
      </c>
      <c r="L70" s="2">
        <f t="shared" si="36"/>
        <v>613.57863471924998</v>
      </c>
      <c r="M70" s="2">
        <f t="shared" si="37"/>
        <v>960.14398063331248</v>
      </c>
      <c r="N70" s="2">
        <f t="shared" si="38"/>
        <v>46.424023941437497</v>
      </c>
      <c r="O70" s="2">
        <f t="shared" si="41"/>
        <v>290.15014963398437</v>
      </c>
      <c r="P70" s="2">
        <f t="shared" si="42"/>
        <v>41.314880000000002</v>
      </c>
      <c r="Q70" s="2">
        <f t="shared" si="43"/>
        <v>0</v>
      </c>
      <c r="R70" s="2">
        <f t="shared" si="44"/>
        <v>0</v>
      </c>
      <c r="AA70" s="2"/>
      <c r="AB70" s="2"/>
      <c r="AC70" s="2"/>
      <c r="AD70" s="2"/>
      <c r="AE70" s="2"/>
      <c r="AF70" s="2"/>
      <c r="AG70" s="2"/>
      <c r="AH70" s="2"/>
      <c r="AI70" s="2"/>
      <c r="AQ70" s="2"/>
      <c r="AR70" s="2"/>
      <c r="AS70" s="2"/>
      <c r="AT70" s="2"/>
      <c r="AU70" s="2"/>
      <c r="AV70" s="2"/>
      <c r="AW70" s="2"/>
      <c r="AX70" s="2"/>
    </row>
    <row r="71" spans="1:50" x14ac:dyDescent="0.3">
      <c r="A71" s="1">
        <v>7157</v>
      </c>
      <c r="B71" s="1" t="s">
        <v>70</v>
      </c>
      <c r="C71" s="1">
        <v>1</v>
      </c>
      <c r="D71" s="1" t="str">
        <f t="shared" si="39"/>
        <v>SIL_1</v>
      </c>
      <c r="E71" s="2">
        <v>1473.5010625</v>
      </c>
      <c r="F71" s="2">
        <v>160</v>
      </c>
      <c r="G71" s="2">
        <f t="shared" si="40"/>
        <v>1313.5010625</v>
      </c>
      <c r="H71" s="2">
        <v>0</v>
      </c>
      <c r="I71" s="2">
        <f t="shared" si="33"/>
        <v>28.446677217687501</v>
      </c>
      <c r="J71" s="2">
        <f t="shared" si="34"/>
        <v>16.232973948437504</v>
      </c>
      <c r="K71" s="2">
        <f t="shared" si="35"/>
        <v>1339.8922969387502</v>
      </c>
      <c r="L71" s="2">
        <f t="shared" si="36"/>
        <v>481.32978760975004</v>
      </c>
      <c r="M71" s="2">
        <f t="shared" si="37"/>
        <v>753.42940822693765</v>
      </c>
      <c r="N71" s="2">
        <f t="shared" si="38"/>
        <v>37.006081821312506</v>
      </c>
      <c r="O71" s="2">
        <f t="shared" si="41"/>
        <v>231.28801138320316</v>
      </c>
      <c r="P71" s="2">
        <f t="shared" si="42"/>
        <v>41.314880000000002</v>
      </c>
      <c r="Q71" s="2">
        <f t="shared" si="43"/>
        <v>0</v>
      </c>
      <c r="R71" s="2">
        <f t="shared" si="44"/>
        <v>0</v>
      </c>
      <c r="AA71" s="2"/>
      <c r="AB71" s="2"/>
      <c r="AC71" s="2"/>
      <c r="AD71" s="2"/>
      <c r="AE71" s="2"/>
      <c r="AF71" s="2"/>
      <c r="AG71" s="2"/>
      <c r="AH71" s="2"/>
      <c r="AI71" s="2"/>
      <c r="AQ71" s="2"/>
      <c r="AR71" s="2"/>
      <c r="AS71" s="2"/>
      <c r="AT71" s="2"/>
      <c r="AU71" s="2"/>
      <c r="AV71" s="2"/>
      <c r="AW71" s="2"/>
      <c r="AX71" s="2"/>
    </row>
    <row r="72" spans="1:50" x14ac:dyDescent="0.3">
      <c r="A72" s="1">
        <v>7157</v>
      </c>
      <c r="B72" s="1" t="s">
        <v>70</v>
      </c>
      <c r="C72" s="1">
        <v>1</v>
      </c>
      <c r="D72" s="1" t="str">
        <f t="shared" si="39"/>
        <v>SIL_1</v>
      </c>
      <c r="E72" s="2">
        <v>1585.0451875000001</v>
      </c>
      <c r="F72" s="2">
        <v>160</v>
      </c>
      <c r="G72" s="2">
        <f t="shared" si="40"/>
        <v>1425.0451875000001</v>
      </c>
      <c r="H72" s="2">
        <v>0</v>
      </c>
      <c r="I72" s="2">
        <f t="shared" si="33"/>
        <v>30.621676111062502</v>
      </c>
      <c r="J72" s="2">
        <f t="shared" si="34"/>
        <v>17.434861895312501</v>
      </c>
      <c r="K72" s="2">
        <f t="shared" si="35"/>
        <v>1441.4041433362502</v>
      </c>
      <c r="L72" s="2">
        <f t="shared" si="36"/>
        <v>520.13241928524997</v>
      </c>
      <c r="M72" s="2">
        <f t="shared" si="37"/>
        <v>814.08074538681262</v>
      </c>
      <c r="N72" s="2">
        <f t="shared" si="38"/>
        <v>39.769364429937504</v>
      </c>
      <c r="O72" s="2">
        <f t="shared" si="41"/>
        <v>248.5585276871094</v>
      </c>
      <c r="P72" s="2">
        <f t="shared" si="42"/>
        <v>41.314880000000002</v>
      </c>
      <c r="Q72" s="2">
        <f t="shared" si="43"/>
        <v>0</v>
      </c>
      <c r="R72" s="2">
        <f t="shared" si="44"/>
        <v>0</v>
      </c>
      <c r="AA72" s="2"/>
      <c r="AB72" s="2"/>
      <c r="AC72" s="2"/>
      <c r="AD72" s="2"/>
      <c r="AE72" s="2"/>
      <c r="AF72" s="2"/>
      <c r="AG72" s="2"/>
      <c r="AH72" s="2"/>
      <c r="AI72" s="2"/>
      <c r="AQ72" s="2"/>
      <c r="AR72" s="2"/>
      <c r="AS72" s="2"/>
      <c r="AT72" s="2"/>
      <c r="AU72" s="2"/>
      <c r="AV72" s="2"/>
      <c r="AW72" s="2"/>
      <c r="AX72" s="2"/>
    </row>
    <row r="73" spans="1:50" x14ac:dyDescent="0.3">
      <c r="A73" s="1">
        <v>7157</v>
      </c>
      <c r="B73" s="1" t="s">
        <v>70</v>
      </c>
      <c r="C73" s="1">
        <v>1</v>
      </c>
      <c r="D73" s="1" t="str">
        <f t="shared" si="39"/>
        <v>SIL_1</v>
      </c>
      <c r="E73" s="2">
        <v>1522.5176875</v>
      </c>
      <c r="F73" s="2">
        <v>160</v>
      </c>
      <c r="G73" s="2">
        <f t="shared" si="40"/>
        <v>1362.5176875</v>
      </c>
      <c r="H73" s="2">
        <v>0</v>
      </c>
      <c r="I73" s="2">
        <f t="shared" si="33"/>
        <v>29.402452388562498</v>
      </c>
      <c r="J73" s="2">
        <f t="shared" si="34"/>
        <v>16.761128082812501</v>
      </c>
      <c r="K73" s="2">
        <f t="shared" si="35"/>
        <v>1384.5003666862501</v>
      </c>
      <c r="L73" s="2">
        <f t="shared" si="36"/>
        <v>498.38110291525004</v>
      </c>
      <c r="M73" s="2">
        <f t="shared" si="37"/>
        <v>780.08185495431258</v>
      </c>
      <c r="N73" s="2">
        <f t="shared" si="38"/>
        <v>38.220370672437504</v>
      </c>
      <c r="O73" s="2">
        <f t="shared" si="41"/>
        <v>238.87731670273439</v>
      </c>
      <c r="P73" s="2">
        <f t="shared" si="42"/>
        <v>41.314880000000002</v>
      </c>
      <c r="Q73" s="2">
        <f t="shared" si="43"/>
        <v>0</v>
      </c>
      <c r="R73" s="2">
        <f t="shared" si="44"/>
        <v>0</v>
      </c>
      <c r="AA73" s="2"/>
      <c r="AB73" s="2"/>
      <c r="AC73" s="2"/>
      <c r="AD73" s="2"/>
      <c r="AE73" s="2"/>
      <c r="AF73" s="2"/>
      <c r="AG73" s="2"/>
      <c r="AH73" s="2"/>
      <c r="AI73" s="2"/>
      <c r="AQ73" s="2"/>
      <c r="AR73" s="2"/>
      <c r="AS73" s="2"/>
      <c r="AT73" s="2"/>
      <c r="AU73" s="2"/>
      <c r="AV73" s="2"/>
      <c r="AW73" s="2"/>
      <c r="AX73" s="2"/>
    </row>
    <row r="74" spans="1:50" x14ac:dyDescent="0.3">
      <c r="A74" s="1">
        <v>7157</v>
      </c>
      <c r="B74" s="1" t="s">
        <v>70</v>
      </c>
      <c r="C74" s="1">
        <v>1</v>
      </c>
      <c r="D74" s="1" t="str">
        <f t="shared" si="39"/>
        <v>SIL_1</v>
      </c>
      <c r="E74" s="2">
        <v>848.13549999999998</v>
      </c>
      <c r="F74" s="2">
        <v>160</v>
      </c>
      <c r="G74" s="2">
        <f t="shared" si="40"/>
        <v>688.13549999999998</v>
      </c>
      <c r="H74" s="2">
        <v>0</v>
      </c>
      <c r="I74" s="2">
        <f t="shared" si="33"/>
        <v>16.2526741145</v>
      </c>
      <c r="J74" s="2">
        <f t="shared" si="34"/>
        <v>9.4946600125000007</v>
      </c>
      <c r="K74" s="2">
        <f t="shared" si="35"/>
        <v>770.77211312999998</v>
      </c>
      <c r="L74" s="2">
        <f t="shared" si="36"/>
        <v>263.78512011399999</v>
      </c>
      <c r="M74" s="2">
        <f t="shared" si="37"/>
        <v>413.39126117650005</v>
      </c>
      <c r="N74" s="2">
        <f t="shared" si="38"/>
        <v>21.513900741500002</v>
      </c>
      <c r="O74" s="2">
        <f t="shared" si="41"/>
        <v>134.46187963437501</v>
      </c>
      <c r="P74" s="2">
        <f t="shared" si="42"/>
        <v>41.314880000000002</v>
      </c>
      <c r="Q74" s="2">
        <f t="shared" si="43"/>
        <v>0</v>
      </c>
      <c r="R74" s="2">
        <f t="shared" si="44"/>
        <v>0</v>
      </c>
      <c r="AA74" s="2"/>
      <c r="AB74" s="2"/>
      <c r="AC74" s="2"/>
      <c r="AD74" s="2"/>
      <c r="AE74" s="2"/>
      <c r="AF74" s="2"/>
      <c r="AG74" s="2"/>
      <c r="AH74" s="2"/>
      <c r="AI74" s="2"/>
      <c r="AQ74" s="2"/>
      <c r="AR74" s="2"/>
      <c r="AS74" s="2"/>
      <c r="AT74" s="2"/>
      <c r="AU74" s="2"/>
      <c r="AV74" s="2"/>
      <c r="AW74" s="2"/>
      <c r="AX74" s="2"/>
    </row>
    <row r="75" spans="1:50" x14ac:dyDescent="0.3">
      <c r="A75" s="1">
        <v>7157</v>
      </c>
      <c r="B75" s="1" t="s">
        <v>70</v>
      </c>
      <c r="C75" s="1">
        <v>1</v>
      </c>
      <c r="D75" s="1" t="str">
        <f t="shared" si="39"/>
        <v>SIL_1</v>
      </c>
      <c r="E75" s="2">
        <v>708.6004999999999</v>
      </c>
      <c r="F75" s="2">
        <v>160</v>
      </c>
      <c r="G75" s="2">
        <f t="shared" si="40"/>
        <v>548.6004999999999</v>
      </c>
      <c r="H75" s="2">
        <v>0</v>
      </c>
      <c r="I75" s="2">
        <f t="shared" si="33"/>
        <v>13.531881149499998</v>
      </c>
      <c r="J75" s="2">
        <f t="shared" si="34"/>
        <v>7.9911703874999995</v>
      </c>
      <c r="K75" s="2">
        <f t="shared" si="35"/>
        <v>643.78689102999988</v>
      </c>
      <c r="L75" s="2">
        <f t="shared" si="36"/>
        <v>215.24535873399998</v>
      </c>
      <c r="M75" s="2">
        <f t="shared" si="37"/>
        <v>337.52008167150001</v>
      </c>
      <c r="N75" s="2">
        <f t="shared" si="38"/>
        <v>18.057200186499998</v>
      </c>
      <c r="O75" s="2">
        <f t="shared" si="41"/>
        <v>112.85750116562498</v>
      </c>
      <c r="P75" s="2">
        <f t="shared" si="42"/>
        <v>41.314880000000002</v>
      </c>
      <c r="Q75" s="2">
        <f t="shared" si="43"/>
        <v>0</v>
      </c>
      <c r="R75" s="2">
        <f t="shared" si="44"/>
        <v>0</v>
      </c>
      <c r="AA75" s="2"/>
      <c r="AB75" s="2"/>
      <c r="AC75" s="2"/>
      <c r="AD75" s="2"/>
      <c r="AE75" s="2"/>
      <c r="AF75" s="2"/>
      <c r="AG75" s="2"/>
      <c r="AH75" s="2"/>
      <c r="AI75" s="2"/>
      <c r="AQ75" s="2"/>
      <c r="AR75" s="2"/>
      <c r="AS75" s="2"/>
      <c r="AT75" s="2"/>
      <c r="AU75" s="2"/>
      <c r="AV75" s="2"/>
      <c r="AW75" s="2"/>
      <c r="AX75" s="2"/>
    </row>
    <row r="76" spans="1:50" x14ac:dyDescent="0.3">
      <c r="A76" s="1">
        <v>7157</v>
      </c>
      <c r="B76" s="1" t="s">
        <v>70</v>
      </c>
      <c r="C76" s="1">
        <v>1</v>
      </c>
      <c r="D76" s="1" t="str">
        <f t="shared" si="39"/>
        <v>SIL_1</v>
      </c>
      <c r="E76" s="2">
        <v>1492.5988749999999</v>
      </c>
      <c r="F76" s="2">
        <v>160</v>
      </c>
      <c r="G76" s="2">
        <f t="shared" si="40"/>
        <v>1332.5988749999999</v>
      </c>
      <c r="H76" s="2">
        <v>0</v>
      </c>
      <c r="I76" s="2">
        <f t="shared" si="33"/>
        <v>28.819065463624998</v>
      </c>
      <c r="J76" s="2">
        <f t="shared" si="34"/>
        <v>16.438752878125001</v>
      </c>
      <c r="K76" s="2">
        <f t="shared" si="35"/>
        <v>1357.2724521825</v>
      </c>
      <c r="L76" s="2">
        <f t="shared" si="36"/>
        <v>487.97330544850001</v>
      </c>
      <c r="M76" s="2">
        <f t="shared" si="37"/>
        <v>763.81371008912504</v>
      </c>
      <c r="N76" s="2">
        <f t="shared" si="38"/>
        <v>37.479191930375002</v>
      </c>
      <c r="O76" s="2">
        <f t="shared" si="41"/>
        <v>234.24494956484375</v>
      </c>
      <c r="P76" s="2">
        <f t="shared" si="42"/>
        <v>41.314880000000002</v>
      </c>
      <c r="Q76" s="2">
        <f t="shared" si="43"/>
        <v>0</v>
      </c>
      <c r="R76" s="2">
        <f t="shared" si="44"/>
        <v>0</v>
      </c>
      <c r="AA76" s="2"/>
      <c r="AB76" s="2"/>
      <c r="AC76" s="2"/>
      <c r="AD76" s="2"/>
      <c r="AE76" s="2"/>
      <c r="AF76" s="2"/>
      <c r="AG76" s="2"/>
      <c r="AH76" s="2"/>
      <c r="AI76" s="2"/>
      <c r="AQ76" s="2"/>
      <c r="AR76" s="2"/>
      <c r="AS76" s="2"/>
      <c r="AT76" s="2"/>
      <c r="AU76" s="2"/>
      <c r="AV76" s="2"/>
      <c r="AW76" s="2"/>
      <c r="AX76" s="2"/>
    </row>
    <row r="77" spans="1:50" x14ac:dyDescent="0.3">
      <c r="A77" s="1">
        <v>7157</v>
      </c>
      <c r="B77" s="1" t="s">
        <v>70</v>
      </c>
      <c r="C77" s="1">
        <v>1</v>
      </c>
      <c r="D77" s="1" t="str">
        <f t="shared" si="39"/>
        <v>SIL_1</v>
      </c>
      <c r="E77" s="2">
        <v>1420.5276874999997</v>
      </c>
      <c r="F77" s="2">
        <v>160</v>
      </c>
      <c r="G77" s="2">
        <f t="shared" si="40"/>
        <v>1260.5276874999997</v>
      </c>
      <c r="H77" s="2">
        <v>0</v>
      </c>
      <c r="I77" s="2">
        <f t="shared" si="33"/>
        <v>27.413749378562496</v>
      </c>
      <c r="J77" s="2">
        <f t="shared" si="34"/>
        <v>15.662185832812497</v>
      </c>
      <c r="K77" s="2">
        <f t="shared" si="35"/>
        <v>1291.6833472862497</v>
      </c>
      <c r="L77" s="2">
        <f t="shared" si="36"/>
        <v>462.90204559524994</v>
      </c>
      <c r="M77" s="2">
        <f t="shared" si="37"/>
        <v>724.62550638431242</v>
      </c>
      <c r="N77" s="2">
        <f t="shared" si="38"/>
        <v>35.693772402437496</v>
      </c>
      <c r="O77" s="2">
        <f t="shared" si="41"/>
        <v>223.08607751523434</v>
      </c>
      <c r="P77" s="2">
        <f t="shared" si="42"/>
        <v>41.314880000000002</v>
      </c>
      <c r="Q77" s="2">
        <f t="shared" si="43"/>
        <v>0</v>
      </c>
      <c r="R77" s="2">
        <f t="shared" si="44"/>
        <v>0</v>
      </c>
      <c r="AA77" s="2"/>
      <c r="AB77" s="2"/>
      <c r="AC77" s="2"/>
      <c r="AD77" s="2"/>
      <c r="AE77" s="2"/>
      <c r="AF77" s="2"/>
      <c r="AG77" s="2"/>
      <c r="AH77" s="2"/>
      <c r="AI77" s="2"/>
      <c r="AQ77" s="2"/>
      <c r="AR77" s="2"/>
      <c r="AS77" s="2"/>
      <c r="AT77" s="2"/>
      <c r="AU77" s="2"/>
      <c r="AV77" s="2"/>
      <c r="AW77" s="2"/>
      <c r="AX77" s="2"/>
    </row>
    <row r="78" spans="1:50" x14ac:dyDescent="0.3">
      <c r="A78" s="1">
        <v>6850</v>
      </c>
      <c r="B78" s="1" t="s">
        <v>70</v>
      </c>
      <c r="C78" s="1">
        <v>1</v>
      </c>
      <c r="D78" s="1" t="str">
        <f t="shared" si="39"/>
        <v>SIL_1</v>
      </c>
      <c r="E78" s="2">
        <v>832.2281875000001</v>
      </c>
      <c r="F78" s="2">
        <v>160</v>
      </c>
      <c r="G78" s="2">
        <f t="shared" si="40"/>
        <v>672.2281875000001</v>
      </c>
      <c r="H78" s="2">
        <v>0</v>
      </c>
      <c r="I78" s="2">
        <f t="shared" si="33"/>
        <v>15.942497428062502</v>
      </c>
      <c r="J78" s="2">
        <f t="shared" si="34"/>
        <v>9.3232587203125021</v>
      </c>
      <c r="K78" s="2">
        <f t="shared" si="35"/>
        <v>756.29550431625012</v>
      </c>
      <c r="L78" s="2">
        <f t="shared" si="36"/>
        <v>258.25147512925003</v>
      </c>
      <c r="M78" s="2">
        <f t="shared" si="37"/>
        <v>404.7417713558126</v>
      </c>
      <c r="N78" s="2">
        <f t="shared" si="38"/>
        <v>21.119828888937505</v>
      </c>
      <c r="O78" s="2">
        <f t="shared" si="41"/>
        <v>131.9989305558594</v>
      </c>
      <c r="P78" s="2">
        <f t="shared" si="42"/>
        <v>41.314880000000002</v>
      </c>
      <c r="Q78" s="2">
        <f t="shared" si="43"/>
        <v>0</v>
      </c>
      <c r="R78" s="2">
        <f t="shared" si="44"/>
        <v>0</v>
      </c>
      <c r="AA78" s="2"/>
      <c r="AB78" s="2"/>
      <c r="AC78" s="2"/>
      <c r="AD78" s="2"/>
      <c r="AE78" s="2"/>
      <c r="AF78" s="2"/>
      <c r="AG78" s="2"/>
      <c r="AH78" s="2"/>
      <c r="AI78" s="2"/>
      <c r="AQ78" s="2"/>
      <c r="AR78" s="2"/>
      <c r="AS78" s="2"/>
      <c r="AT78" s="2"/>
      <c r="AU78" s="2"/>
      <c r="AV78" s="2"/>
      <c r="AW78" s="2"/>
      <c r="AX78" s="2"/>
    </row>
    <row r="79" spans="1:50" x14ac:dyDescent="0.3">
      <c r="A79" s="1">
        <v>6850</v>
      </c>
      <c r="B79" s="1" t="s">
        <v>70</v>
      </c>
      <c r="C79" s="1">
        <v>1</v>
      </c>
      <c r="D79" s="1" t="str">
        <f t="shared" si="39"/>
        <v>SIL_1</v>
      </c>
      <c r="E79" s="2">
        <v>882.51868750000006</v>
      </c>
      <c r="F79" s="2">
        <v>160</v>
      </c>
      <c r="G79" s="2">
        <f t="shared" si="40"/>
        <v>722.51868750000006</v>
      </c>
      <c r="H79" s="2">
        <v>0</v>
      </c>
      <c r="I79" s="2">
        <f t="shared" si="33"/>
        <v>16.923111887562499</v>
      </c>
      <c r="J79" s="2">
        <f t="shared" si="34"/>
        <v>9.8651388578125001</v>
      </c>
      <c r="K79" s="2">
        <f t="shared" si="35"/>
        <v>802.06287674625003</v>
      </c>
      <c r="L79" s="2">
        <f t="shared" si="36"/>
        <v>275.74593078325</v>
      </c>
      <c r="M79" s="2">
        <f t="shared" si="37"/>
        <v>432.08687869731256</v>
      </c>
      <c r="N79" s="2">
        <f t="shared" si="38"/>
        <v>22.365675445437503</v>
      </c>
      <c r="O79" s="2">
        <f t="shared" si="41"/>
        <v>139.78547153398441</v>
      </c>
      <c r="P79" s="2">
        <f t="shared" si="42"/>
        <v>41.314880000000002</v>
      </c>
      <c r="Q79" s="2">
        <f t="shared" si="43"/>
        <v>0</v>
      </c>
      <c r="R79" s="2">
        <f t="shared" si="44"/>
        <v>0</v>
      </c>
      <c r="AA79" s="2"/>
      <c r="AB79" s="2"/>
      <c r="AC79" s="2"/>
      <c r="AD79" s="2"/>
      <c r="AE79" s="2"/>
      <c r="AF79" s="2"/>
      <c r="AG79" s="2"/>
      <c r="AH79" s="2"/>
      <c r="AI79" s="2"/>
      <c r="AQ79" s="2"/>
      <c r="AR79" s="2"/>
      <c r="AS79" s="2"/>
      <c r="AT79" s="2"/>
      <c r="AU79" s="2"/>
      <c r="AV79" s="2"/>
      <c r="AW79" s="2"/>
      <c r="AX79" s="2"/>
    </row>
    <row r="80" spans="1:50" x14ac:dyDescent="0.3">
      <c r="A80" s="1">
        <v>6850</v>
      </c>
      <c r="B80" s="1" t="s">
        <v>70</v>
      </c>
      <c r="C80" s="1">
        <v>1</v>
      </c>
      <c r="D80" s="1" t="str">
        <f t="shared" si="39"/>
        <v>SIL_1</v>
      </c>
      <c r="E80" s="2">
        <v>1222.0570625</v>
      </c>
      <c r="F80" s="2">
        <v>160</v>
      </c>
      <c r="G80" s="2">
        <f t="shared" si="40"/>
        <v>1062.0570625</v>
      </c>
      <c r="H80" s="2">
        <v>0</v>
      </c>
      <c r="I80" s="2">
        <f t="shared" si="33"/>
        <v>23.5437706616875</v>
      </c>
      <c r="J80" s="2">
        <f t="shared" si="34"/>
        <v>13.523664848437502</v>
      </c>
      <c r="K80" s="2">
        <f t="shared" si="35"/>
        <v>1111.06317029875</v>
      </c>
      <c r="L80" s="2">
        <f t="shared" si="36"/>
        <v>393.86046621775006</v>
      </c>
      <c r="M80" s="2">
        <f t="shared" si="37"/>
        <v>616.70849333493754</v>
      </c>
      <c r="N80" s="2">
        <f t="shared" si="38"/>
        <v>30.777059609312502</v>
      </c>
      <c r="O80" s="2">
        <f t="shared" si="41"/>
        <v>192.35662255820313</v>
      </c>
      <c r="P80" s="2">
        <f t="shared" si="42"/>
        <v>41.314880000000002</v>
      </c>
      <c r="Q80" s="2">
        <f t="shared" si="43"/>
        <v>0</v>
      </c>
      <c r="R80" s="2">
        <f t="shared" si="44"/>
        <v>0</v>
      </c>
      <c r="AA80" s="2"/>
      <c r="AB80" s="2"/>
      <c r="AC80" s="2"/>
      <c r="AD80" s="2"/>
      <c r="AE80" s="2"/>
      <c r="AF80" s="2"/>
      <c r="AG80" s="2"/>
      <c r="AH80" s="2"/>
      <c r="AI80" s="2"/>
      <c r="AQ80" s="2"/>
      <c r="AR80" s="2"/>
      <c r="AS80" s="2"/>
      <c r="AT80" s="2"/>
      <c r="AU80" s="2"/>
      <c r="AV80" s="2"/>
      <c r="AW80" s="2"/>
      <c r="AX80" s="2"/>
    </row>
    <row r="81" spans="1:50" x14ac:dyDescent="0.3">
      <c r="A81" s="1">
        <v>6850</v>
      </c>
      <c r="B81" s="1" t="s">
        <v>70</v>
      </c>
      <c r="C81" s="1">
        <v>1</v>
      </c>
      <c r="D81" s="1" t="str">
        <f t="shared" si="39"/>
        <v>SIL_1</v>
      </c>
      <c r="E81" s="2">
        <v>925.51149999999996</v>
      </c>
      <c r="F81" s="2">
        <v>160</v>
      </c>
      <c r="G81" s="2">
        <f t="shared" si="40"/>
        <v>765.51149999999996</v>
      </c>
      <c r="H81" s="2">
        <v>0</v>
      </c>
      <c r="I81" s="2">
        <f t="shared" si="33"/>
        <v>17.761428738499998</v>
      </c>
      <c r="J81" s="2">
        <f t="shared" si="34"/>
        <v>10.328386412499999</v>
      </c>
      <c r="K81" s="2">
        <f t="shared" si="35"/>
        <v>841.18891568999982</v>
      </c>
      <c r="L81" s="2">
        <f t="shared" si="36"/>
        <v>290.70175448200001</v>
      </c>
      <c r="M81" s="2">
        <f t="shared" si="37"/>
        <v>455.46391954449996</v>
      </c>
      <c r="N81" s="2">
        <f t="shared" si="38"/>
        <v>23.430736389499998</v>
      </c>
      <c r="O81" s="2">
        <f t="shared" si="41"/>
        <v>146.44210243437499</v>
      </c>
      <c r="P81" s="2">
        <f t="shared" si="42"/>
        <v>41.314880000000002</v>
      </c>
      <c r="Q81" s="2">
        <f t="shared" si="43"/>
        <v>0</v>
      </c>
      <c r="R81" s="2">
        <f t="shared" si="44"/>
        <v>0</v>
      </c>
      <c r="AA81" s="2"/>
      <c r="AB81" s="2"/>
      <c r="AC81" s="2"/>
      <c r="AD81" s="2"/>
      <c r="AE81" s="2"/>
      <c r="AF81" s="2"/>
      <c r="AG81" s="2"/>
      <c r="AH81" s="2"/>
      <c r="AI81" s="2"/>
      <c r="AQ81" s="2"/>
      <c r="AR81" s="2"/>
      <c r="AS81" s="2"/>
      <c r="AT81" s="2"/>
      <c r="AU81" s="2"/>
      <c r="AV81" s="2"/>
      <c r="AW81" s="2"/>
      <c r="AX81" s="2"/>
    </row>
    <row r="82" spans="1:50" x14ac:dyDescent="0.3">
      <c r="A82" s="1">
        <v>6850</v>
      </c>
      <c r="B82" s="1" t="s">
        <v>70</v>
      </c>
      <c r="C82" s="1">
        <v>1</v>
      </c>
      <c r="D82" s="1" t="str">
        <f t="shared" si="39"/>
        <v>SIL_1</v>
      </c>
      <c r="E82" s="2">
        <v>835.20849999999996</v>
      </c>
      <c r="F82" s="2">
        <v>160</v>
      </c>
      <c r="G82" s="2">
        <f t="shared" si="40"/>
        <v>675.20849999999996</v>
      </c>
      <c r="H82" s="2">
        <v>0</v>
      </c>
      <c r="I82" s="2">
        <f t="shared" si="33"/>
        <v>16.000610541499999</v>
      </c>
      <c r="J82" s="2">
        <f t="shared" si="34"/>
        <v>9.3553715875000005</v>
      </c>
      <c r="K82" s="2">
        <f t="shared" si="35"/>
        <v>759.00776750999989</v>
      </c>
      <c r="L82" s="2">
        <f t="shared" si="36"/>
        <v>259.288230478</v>
      </c>
      <c r="M82" s="2">
        <f t="shared" si="37"/>
        <v>406.3622954155</v>
      </c>
      <c r="N82" s="2">
        <f t="shared" si="38"/>
        <v>21.193660170500003</v>
      </c>
      <c r="O82" s="2">
        <f t="shared" si="41"/>
        <v>132.46037606562501</v>
      </c>
      <c r="P82" s="2">
        <f t="shared" si="42"/>
        <v>41.314880000000002</v>
      </c>
      <c r="Q82" s="2">
        <f t="shared" si="43"/>
        <v>0</v>
      </c>
      <c r="R82" s="2">
        <f t="shared" si="44"/>
        <v>0</v>
      </c>
      <c r="AA82" s="2"/>
      <c r="AB82" s="2"/>
      <c r="AC82" s="2"/>
      <c r="AD82" s="2"/>
      <c r="AE82" s="2"/>
      <c r="AF82" s="2"/>
      <c r="AG82" s="2"/>
      <c r="AH82" s="2"/>
      <c r="AI82" s="2"/>
      <c r="AQ82" s="2"/>
      <c r="AR82" s="2"/>
      <c r="AS82" s="2"/>
      <c r="AT82" s="2"/>
      <c r="AU82" s="2"/>
      <c r="AV82" s="2"/>
      <c r="AW82" s="2"/>
      <c r="AX82" s="2"/>
    </row>
    <row r="83" spans="1:50" x14ac:dyDescent="0.3">
      <c r="A83" s="1">
        <v>6850</v>
      </c>
      <c r="B83" s="1" t="s">
        <v>70</v>
      </c>
      <c r="C83" s="1">
        <v>1</v>
      </c>
      <c r="D83" s="1" t="str">
        <f t="shared" si="39"/>
        <v>SIL_1</v>
      </c>
      <c r="E83" s="2">
        <v>1180.3228750000001</v>
      </c>
      <c r="F83" s="2">
        <v>160</v>
      </c>
      <c r="G83" s="2">
        <f t="shared" si="40"/>
        <v>1020.3228750000001</v>
      </c>
      <c r="H83" s="2">
        <v>0</v>
      </c>
      <c r="I83" s="2">
        <f t="shared" si="33"/>
        <v>22.729995739625</v>
      </c>
      <c r="J83" s="2">
        <f t="shared" si="34"/>
        <v>13.073978978125</v>
      </c>
      <c r="K83" s="2">
        <f t="shared" si="35"/>
        <v>1073.0825556225</v>
      </c>
      <c r="L83" s="2">
        <f t="shared" si="36"/>
        <v>379.34247788049998</v>
      </c>
      <c r="M83" s="2">
        <f t="shared" si="37"/>
        <v>594.01582102112502</v>
      </c>
      <c r="N83" s="2">
        <f t="shared" si="38"/>
        <v>29.743178582375002</v>
      </c>
      <c r="O83" s="2">
        <f t="shared" si="41"/>
        <v>185.89486613984377</v>
      </c>
      <c r="P83" s="2">
        <f t="shared" si="42"/>
        <v>41.314880000000002</v>
      </c>
      <c r="Q83" s="2">
        <f t="shared" si="43"/>
        <v>0</v>
      </c>
      <c r="R83" s="2">
        <f t="shared" si="44"/>
        <v>0</v>
      </c>
      <c r="AA83" s="2"/>
      <c r="AB83" s="2"/>
      <c r="AC83" s="2"/>
      <c r="AD83" s="2"/>
      <c r="AE83" s="2"/>
      <c r="AF83" s="2"/>
      <c r="AG83" s="2"/>
      <c r="AH83" s="2"/>
      <c r="AI83" s="2"/>
      <c r="AQ83" s="2"/>
      <c r="AR83" s="2"/>
      <c r="AS83" s="2"/>
      <c r="AT83" s="2"/>
      <c r="AU83" s="2"/>
      <c r="AV83" s="2"/>
      <c r="AW83" s="2"/>
      <c r="AX83" s="2"/>
    </row>
    <row r="84" spans="1:50" x14ac:dyDescent="0.3">
      <c r="A84" s="1">
        <v>6850</v>
      </c>
      <c r="B84" s="1" t="s">
        <v>70</v>
      </c>
      <c r="C84" s="1">
        <v>1</v>
      </c>
      <c r="D84" s="1" t="str">
        <f t="shared" si="39"/>
        <v>SIL_1</v>
      </c>
      <c r="E84" s="2">
        <v>1488.6806874999997</v>
      </c>
      <c r="F84" s="2">
        <v>160</v>
      </c>
      <c r="G84" s="2">
        <f t="shared" si="40"/>
        <v>1328.6806874999997</v>
      </c>
      <c r="H84" s="2">
        <v>0</v>
      </c>
      <c r="I84" s="2">
        <f t="shared" si="33"/>
        <v>28.742664725562491</v>
      </c>
      <c r="J84" s="2">
        <f t="shared" si="34"/>
        <v>16.396534407812496</v>
      </c>
      <c r="K84" s="2">
        <f t="shared" si="35"/>
        <v>1353.7066664662498</v>
      </c>
      <c r="L84" s="2">
        <f t="shared" si="36"/>
        <v>486.61029339924988</v>
      </c>
      <c r="M84" s="2">
        <f t="shared" si="37"/>
        <v>761.68322306331243</v>
      </c>
      <c r="N84" s="2">
        <f t="shared" si="38"/>
        <v>37.382126671437497</v>
      </c>
      <c r="O84" s="2">
        <f t="shared" si="41"/>
        <v>233.63829169648434</v>
      </c>
      <c r="P84" s="2">
        <f t="shared" si="42"/>
        <v>41.314880000000002</v>
      </c>
      <c r="Q84" s="2">
        <f t="shared" si="43"/>
        <v>0</v>
      </c>
      <c r="R84" s="2">
        <f t="shared" si="44"/>
        <v>0</v>
      </c>
      <c r="AA84" s="2"/>
      <c r="AB84" s="2"/>
      <c r="AC84" s="2"/>
      <c r="AD84" s="2"/>
      <c r="AE84" s="2"/>
      <c r="AF84" s="2"/>
      <c r="AG84" s="2"/>
      <c r="AH84" s="2"/>
      <c r="AI84" s="2"/>
      <c r="AQ84" s="2"/>
      <c r="AR84" s="2"/>
      <c r="AS84" s="2"/>
      <c r="AT84" s="2"/>
      <c r="AU84" s="2"/>
      <c r="AV84" s="2"/>
      <c r="AW84" s="2"/>
      <c r="AX84" s="2"/>
    </row>
    <row r="85" spans="1:50" x14ac:dyDescent="0.3">
      <c r="A85" s="1">
        <v>7037</v>
      </c>
      <c r="B85" s="1" t="s">
        <v>67</v>
      </c>
      <c r="C85" s="1">
        <v>2</v>
      </c>
      <c r="D85" s="1" t="str">
        <f t="shared" si="39"/>
        <v>BG_2</v>
      </c>
      <c r="E85" s="2">
        <v>1231.1826098687407</v>
      </c>
      <c r="F85" s="2">
        <v>160</v>
      </c>
      <c r="G85" s="2">
        <f t="shared" si="40"/>
        <v>1071.1826098687407</v>
      </c>
      <c r="H85" s="2">
        <v>21.970905838625885</v>
      </c>
      <c r="I85" s="2">
        <f t="shared" ref="I85:I112" si="45">((G85/1000)*19.632)+((F85/1000)*17.717)</f>
        <v>23.864176996943119</v>
      </c>
      <c r="J85" s="2">
        <f>((G85/1000)*10.689)+((F85/1000)*13)</f>
        <v>13.529870916886969</v>
      </c>
      <c r="K85" s="2">
        <f>((G85/1000)*913.752)+((F85/1000)*903.297)</f>
        <v>1123.3227721327814</v>
      </c>
      <c r="L85" s="2">
        <f>((G85/1000)*339.019)+((F85/1000)*152.53)</f>
        <v>387.55605721509062</v>
      </c>
      <c r="M85" s="2">
        <f>((G85/1000)*511.992)+((F85/1000)*245.14)</f>
        <v>587.65932679191633</v>
      </c>
      <c r="N85" s="2">
        <f>((G85/1000)*26.748)+((F85/1000)*27.917)</f>
        <v>33.118712448769081</v>
      </c>
      <c r="O85" s="2">
        <f t="shared" si="41"/>
        <v>206.99195280480674</v>
      </c>
      <c r="P85" s="2">
        <f t="shared" si="42"/>
        <v>41.314880000000002</v>
      </c>
      <c r="Q85" s="2">
        <f>((H85/100)*G85)*(63.8/1000)</f>
        <v>15.015235740220961</v>
      </c>
      <c r="R85" s="2">
        <f t="shared" si="44"/>
        <v>1.2195782835027025</v>
      </c>
      <c r="AA85" s="2"/>
      <c r="AB85" s="2"/>
      <c r="AC85" s="2"/>
      <c r="AD85" s="2"/>
      <c r="AE85" s="2"/>
      <c r="AF85" s="2"/>
      <c r="AG85" s="2"/>
      <c r="AH85" s="2"/>
      <c r="AI85" s="2"/>
      <c r="AQ85" s="2"/>
      <c r="AR85" s="2"/>
      <c r="AS85" s="2"/>
      <c r="AT85" s="2"/>
      <c r="AU85" s="2"/>
      <c r="AV85" s="2"/>
      <c r="AW85" s="2"/>
      <c r="AX85" s="2"/>
    </row>
    <row r="86" spans="1:50" x14ac:dyDescent="0.3">
      <c r="A86" s="1">
        <v>7037</v>
      </c>
      <c r="B86" s="1" t="s">
        <v>67</v>
      </c>
      <c r="C86" s="1">
        <v>2</v>
      </c>
      <c r="D86" s="1" t="str">
        <f t="shared" si="39"/>
        <v>BG_2</v>
      </c>
      <c r="E86" s="2">
        <v>2012.1191234375001</v>
      </c>
      <c r="F86" s="2">
        <v>160</v>
      </c>
      <c r="G86" s="2">
        <f t="shared" si="40"/>
        <v>1852.1191234375001</v>
      </c>
      <c r="H86" s="3">
        <v>18.372695366978807</v>
      </c>
      <c r="I86" s="2">
        <f t="shared" si="45"/>
        <v>39.195522631324998</v>
      </c>
      <c r="J86" s="2">
        <f t="shared" ref="J86:J112" si="46">((G86/1000)*10.689)+((F86/1000)*13)</f>
        <v>21.877301310423441</v>
      </c>
      <c r="K86" s="2">
        <f t="shared" ref="K86:K112" si="47">((G86/1000)*913.752)+((F86/1000)*903.297)</f>
        <v>1836.9050732792625</v>
      </c>
      <c r="L86" s="2">
        <f t="shared" ref="L86:L112" si="48">((G86/1000)*339.019)+((F86/1000)*152.53)</f>
        <v>652.30837310865786</v>
      </c>
      <c r="M86" s="2">
        <f t="shared" ref="M86:M112" si="49">((G86/1000)*511.992)+((F86/1000)*245.14)</f>
        <v>987.49257424701261</v>
      </c>
      <c r="N86" s="2">
        <f t="shared" ref="N86:N112" si="50">((G86/1000)*26.748)+((F86/1000)*27.917)</f>
        <v>54.007202313706259</v>
      </c>
      <c r="O86" s="2">
        <f t="shared" si="41"/>
        <v>337.54501446066411</v>
      </c>
      <c r="P86" s="2">
        <f t="shared" si="42"/>
        <v>41.314880000000002</v>
      </c>
      <c r="Q86" s="2">
        <f t="shared" ref="Q86:Q112" si="51">((H86/100)*G86)*(63.8/1000)</f>
        <v>21.710132239618176</v>
      </c>
      <c r="R86" s="2">
        <f t="shared" si="44"/>
        <v>1.0789685355471712</v>
      </c>
      <c r="AA86" s="2"/>
      <c r="AB86" s="2"/>
      <c r="AC86" s="2"/>
      <c r="AD86" s="2"/>
      <c r="AE86" s="2"/>
      <c r="AF86" s="2"/>
      <c r="AG86" s="2"/>
      <c r="AH86" s="2"/>
      <c r="AI86" s="2"/>
      <c r="AQ86" s="2"/>
      <c r="AR86" s="2"/>
      <c r="AS86" s="2"/>
      <c r="AT86" s="2"/>
      <c r="AU86" s="2"/>
      <c r="AV86" s="2"/>
      <c r="AW86" s="2"/>
      <c r="AX86" s="2"/>
    </row>
    <row r="87" spans="1:50" x14ac:dyDescent="0.3">
      <c r="A87" s="1">
        <v>7037</v>
      </c>
      <c r="B87" s="1" t="s">
        <v>67</v>
      </c>
      <c r="C87" s="1">
        <v>2</v>
      </c>
      <c r="D87" s="1" t="str">
        <f t="shared" si="39"/>
        <v>BG_2</v>
      </c>
      <c r="E87" s="2">
        <v>1420.0405213675215</v>
      </c>
      <c r="F87" s="2">
        <v>160</v>
      </c>
      <c r="G87" s="2">
        <f t="shared" si="40"/>
        <v>1260.0405213675215</v>
      </c>
      <c r="H87" s="2">
        <v>24.923728813559322</v>
      </c>
      <c r="I87" s="2">
        <f t="shared" si="45"/>
        <v>27.571835515487184</v>
      </c>
      <c r="J87" s="2">
        <f t="shared" si="46"/>
        <v>15.548573132897436</v>
      </c>
      <c r="K87" s="2">
        <f t="shared" si="47"/>
        <v>1295.8920664806155</v>
      </c>
      <c r="L87" s="2">
        <f t="shared" si="48"/>
        <v>451.5824775134958</v>
      </c>
      <c r="M87" s="2">
        <f t="shared" si="49"/>
        <v>684.35306661600009</v>
      </c>
      <c r="N87" s="2">
        <f t="shared" si="50"/>
        <v>38.170283865538465</v>
      </c>
      <c r="O87" s="2">
        <f t="shared" si="41"/>
        <v>238.56427415961542</v>
      </c>
      <c r="P87" s="2">
        <f t="shared" si="42"/>
        <v>41.314880000000002</v>
      </c>
      <c r="Q87" s="2">
        <f t="shared" si="51"/>
        <v>20.03633146264508</v>
      </c>
      <c r="R87" s="2">
        <f t="shared" si="44"/>
        <v>1.4109689942755843</v>
      </c>
      <c r="AA87" s="2"/>
      <c r="AB87" s="2"/>
      <c r="AC87" s="2"/>
      <c r="AD87" s="2"/>
      <c r="AE87" s="2"/>
      <c r="AF87" s="2"/>
      <c r="AG87" s="2"/>
      <c r="AH87" s="2"/>
      <c r="AI87" s="2"/>
      <c r="AQ87" s="2"/>
      <c r="AR87" s="2"/>
      <c r="AS87" s="2"/>
      <c r="AT87" s="2"/>
      <c r="AU87" s="2"/>
      <c r="AV87" s="2"/>
      <c r="AW87" s="2"/>
      <c r="AX87" s="2"/>
    </row>
    <row r="88" spans="1:50" x14ac:dyDescent="0.3">
      <c r="A88" s="1">
        <v>7037</v>
      </c>
      <c r="B88" s="1" t="s">
        <v>67</v>
      </c>
      <c r="C88" s="1">
        <v>2</v>
      </c>
      <c r="D88" s="1" t="str">
        <f t="shared" si="39"/>
        <v>BG_2</v>
      </c>
      <c r="E88" s="2">
        <v>1601.3001081081081</v>
      </c>
      <c r="F88" s="2">
        <v>160</v>
      </c>
      <c r="G88" s="2">
        <f t="shared" si="40"/>
        <v>1441.3001081081081</v>
      </c>
      <c r="H88" s="2">
        <v>21.537434306883785</v>
      </c>
      <c r="I88" s="2">
        <f t="shared" si="45"/>
        <v>31.130323722378382</v>
      </c>
      <c r="J88" s="2">
        <f t="shared" si="46"/>
        <v>17.486056855567568</v>
      </c>
      <c r="K88" s="2">
        <f t="shared" si="47"/>
        <v>1461.518376384</v>
      </c>
      <c r="L88" s="2">
        <f t="shared" si="48"/>
        <v>513.03292135070274</v>
      </c>
      <c r="M88" s="2">
        <f t="shared" si="49"/>
        <v>777.15652495048653</v>
      </c>
      <c r="N88" s="2">
        <f t="shared" si="50"/>
        <v>43.01861529167568</v>
      </c>
      <c r="O88" s="2">
        <f t="shared" si="41"/>
        <v>268.86634557297299</v>
      </c>
      <c r="P88" s="2">
        <f t="shared" si="42"/>
        <v>41.314880000000002</v>
      </c>
      <c r="Q88" s="2">
        <f t="shared" si="51"/>
        <v>19.804736279935273</v>
      </c>
      <c r="R88" s="2">
        <f t="shared" si="44"/>
        <v>1.236791041208011</v>
      </c>
      <c r="AA88" s="2"/>
      <c r="AB88" s="2"/>
      <c r="AC88" s="2"/>
      <c r="AD88" s="2"/>
      <c r="AE88" s="2"/>
      <c r="AF88" s="2"/>
      <c r="AG88" s="2"/>
      <c r="AH88" s="2"/>
      <c r="AI88" s="2"/>
      <c r="AQ88" s="2"/>
      <c r="AR88" s="2"/>
      <c r="AS88" s="2"/>
      <c r="AT88" s="2"/>
      <c r="AU88" s="2"/>
      <c r="AV88" s="2"/>
      <c r="AW88" s="2"/>
      <c r="AX88" s="2"/>
    </row>
    <row r="89" spans="1:50" x14ac:dyDescent="0.3">
      <c r="A89" s="1">
        <v>7037</v>
      </c>
      <c r="B89" s="1" t="s">
        <v>67</v>
      </c>
      <c r="C89" s="1">
        <v>2</v>
      </c>
      <c r="D89" s="1" t="str">
        <f t="shared" si="39"/>
        <v>BG_2</v>
      </c>
      <c r="E89" s="2">
        <v>1965.660992992767</v>
      </c>
      <c r="F89" s="2">
        <v>160</v>
      </c>
      <c r="G89" s="2">
        <f t="shared" si="40"/>
        <v>1805.660992992767</v>
      </c>
      <c r="H89" s="2">
        <v>16.613086248689566</v>
      </c>
      <c r="I89" s="2">
        <f t="shared" si="45"/>
        <v>38.283456614434002</v>
      </c>
      <c r="J89" s="2">
        <f t="shared" si="46"/>
        <v>21.380710354099683</v>
      </c>
      <c r="K89" s="2">
        <f t="shared" si="47"/>
        <v>1794.4538636691268</v>
      </c>
      <c r="L89" s="2">
        <f t="shared" si="48"/>
        <v>636.55818418341494</v>
      </c>
      <c r="M89" s="2">
        <f t="shared" si="49"/>
        <v>963.70638312435278</v>
      </c>
      <c r="N89" s="2">
        <f t="shared" si="50"/>
        <v>52.764540240570533</v>
      </c>
      <c r="O89" s="2">
        <f t="shared" si="41"/>
        <v>329.77837650356582</v>
      </c>
      <c r="P89" s="2">
        <f t="shared" si="42"/>
        <v>41.314880000000002</v>
      </c>
      <c r="Q89" s="2">
        <f t="shared" si="51"/>
        <v>19.138469956364332</v>
      </c>
      <c r="R89" s="2">
        <f t="shared" si="44"/>
        <v>0.97364042042801824</v>
      </c>
      <c r="AA89" s="2"/>
      <c r="AB89" s="2"/>
      <c r="AC89" s="2"/>
      <c r="AD89" s="2"/>
      <c r="AE89" s="2"/>
      <c r="AF89" s="2"/>
      <c r="AG89" s="2"/>
      <c r="AH89" s="2"/>
      <c r="AI89" s="2"/>
      <c r="AQ89" s="2"/>
      <c r="AR89" s="2"/>
      <c r="AS89" s="2"/>
      <c r="AT89" s="2"/>
      <c r="AU89" s="2"/>
      <c r="AV89" s="2"/>
      <c r="AW89" s="2"/>
      <c r="AX89" s="2"/>
    </row>
    <row r="90" spans="1:50" x14ac:dyDescent="0.3">
      <c r="A90" s="1">
        <v>7037</v>
      </c>
      <c r="B90" s="1" t="s">
        <v>67</v>
      </c>
      <c r="C90" s="1">
        <v>2</v>
      </c>
      <c r="D90" s="1" t="str">
        <f t="shared" si="39"/>
        <v>BG_2</v>
      </c>
      <c r="E90" s="2">
        <v>1584.53884813178</v>
      </c>
      <c r="F90" s="2">
        <v>160</v>
      </c>
      <c r="G90" s="2">
        <f t="shared" si="40"/>
        <v>1424.53884813178</v>
      </c>
      <c r="H90" s="2">
        <v>21.541146057733737</v>
      </c>
      <c r="I90" s="2">
        <f t="shared" si="45"/>
        <v>30.801266666523109</v>
      </c>
      <c r="J90" s="2">
        <f t="shared" si="46"/>
        <v>17.306895747680599</v>
      </c>
      <c r="K90" s="2">
        <f t="shared" si="47"/>
        <v>1446.2027415581103</v>
      </c>
      <c r="L90" s="2">
        <f t="shared" si="48"/>
        <v>507.35053575478793</v>
      </c>
      <c r="M90" s="2">
        <f t="shared" si="49"/>
        <v>768.57489393268634</v>
      </c>
      <c r="N90" s="2">
        <f t="shared" si="50"/>
        <v>42.570285109828852</v>
      </c>
      <c r="O90" s="2">
        <f t="shared" si="41"/>
        <v>266.06428193643035</v>
      </c>
      <c r="P90" s="2">
        <f t="shared" si="42"/>
        <v>41.314880000000002</v>
      </c>
      <c r="Q90" s="2">
        <f t="shared" si="51"/>
        <v>19.577795212429322</v>
      </c>
      <c r="R90" s="2">
        <f t="shared" si="44"/>
        <v>1.235551607681449</v>
      </c>
      <c r="AA90" s="2"/>
      <c r="AB90" s="2"/>
      <c r="AC90" s="2"/>
      <c r="AD90" s="2"/>
      <c r="AE90" s="2"/>
      <c r="AF90" s="2"/>
      <c r="AG90" s="2"/>
      <c r="AH90" s="2"/>
      <c r="AI90" s="2"/>
      <c r="AQ90" s="2"/>
      <c r="AR90" s="2"/>
      <c r="AS90" s="2"/>
      <c r="AT90" s="2"/>
      <c r="AU90" s="2"/>
      <c r="AV90" s="2"/>
      <c r="AW90" s="2"/>
      <c r="AX90" s="2"/>
    </row>
    <row r="91" spans="1:50" x14ac:dyDescent="0.3">
      <c r="A91" s="1">
        <v>7037</v>
      </c>
      <c r="B91" s="1" t="s">
        <v>67</v>
      </c>
      <c r="C91" s="1">
        <v>2</v>
      </c>
      <c r="D91" s="1" t="str">
        <f t="shared" si="39"/>
        <v>BG_2</v>
      </c>
      <c r="E91" s="2">
        <v>1876.80194907909</v>
      </c>
      <c r="F91" s="2">
        <v>160</v>
      </c>
      <c r="G91" s="2">
        <f t="shared" si="40"/>
        <v>1716.80194907909</v>
      </c>
      <c r="H91" s="3">
        <v>18.495486830423204</v>
      </c>
      <c r="I91" s="2">
        <f t="shared" si="45"/>
        <v>36.538975864320697</v>
      </c>
      <c r="J91" s="2">
        <f t="shared" si="46"/>
        <v>20.430896033706397</v>
      </c>
      <c r="K91" s="2">
        <f t="shared" si="47"/>
        <v>1713.2587345749166</v>
      </c>
      <c r="L91" s="2">
        <f t="shared" si="48"/>
        <v>606.43327997484403</v>
      </c>
      <c r="M91" s="2">
        <f t="shared" si="49"/>
        <v>918.2112635129015</v>
      </c>
      <c r="N91" s="2">
        <f t="shared" si="50"/>
        <v>50.3877385339675</v>
      </c>
      <c r="O91" s="2">
        <f t="shared" si="41"/>
        <v>314.9233658372969</v>
      </c>
      <c r="P91" s="2">
        <f t="shared" si="42"/>
        <v>41.314880000000002</v>
      </c>
      <c r="Q91" s="2">
        <f t="shared" si="51"/>
        <v>20.258470041688529</v>
      </c>
      <c r="R91" s="2">
        <f t="shared" si="44"/>
        <v>1.0794143756952599</v>
      </c>
      <c r="AA91" s="2"/>
      <c r="AB91" s="2"/>
      <c r="AC91" s="2"/>
      <c r="AD91" s="2"/>
      <c r="AE91" s="2"/>
      <c r="AF91" s="2"/>
      <c r="AG91" s="2"/>
      <c r="AH91" s="2"/>
      <c r="AI91" s="2"/>
      <c r="AQ91" s="2"/>
      <c r="AR91" s="2"/>
      <c r="AS91" s="2"/>
      <c r="AT91" s="2"/>
      <c r="AU91" s="2"/>
      <c r="AV91" s="2"/>
      <c r="AW91" s="2"/>
      <c r="AX91" s="2"/>
    </row>
    <row r="92" spans="1:50" x14ac:dyDescent="0.3">
      <c r="A92" s="1">
        <v>6778</v>
      </c>
      <c r="B92" s="1" t="s">
        <v>67</v>
      </c>
      <c r="C92" s="1">
        <v>2</v>
      </c>
      <c r="D92" s="1" t="str">
        <f t="shared" si="39"/>
        <v>BG_2</v>
      </c>
      <c r="E92" s="2">
        <v>1181.0972765625002</v>
      </c>
      <c r="F92" s="2">
        <v>160</v>
      </c>
      <c r="G92" s="2">
        <f t="shared" si="40"/>
        <v>1021.0972765625002</v>
      </c>
      <c r="H92" s="3">
        <v>18.372695366978807</v>
      </c>
      <c r="I92" s="2">
        <f t="shared" si="45"/>
        <v>22.880901733475007</v>
      </c>
      <c r="J92" s="2">
        <f t="shared" si="46"/>
        <v>12.994508789176564</v>
      </c>
      <c r="K92" s="2">
        <f t="shared" si="47"/>
        <v>1077.5571986535376</v>
      </c>
      <c r="L92" s="2">
        <f t="shared" si="48"/>
        <v>370.57617760294227</v>
      </c>
      <c r="M92" s="2">
        <f t="shared" si="49"/>
        <v>562.01603682178757</v>
      </c>
      <c r="N92" s="2">
        <f t="shared" si="50"/>
        <v>31.779029953493755</v>
      </c>
      <c r="O92" s="2">
        <f t="shared" si="41"/>
        <v>198.61893720933597</v>
      </c>
      <c r="P92" s="2">
        <f t="shared" si="42"/>
        <v>41.314880000000002</v>
      </c>
      <c r="Q92" s="2">
        <f t="shared" si="51"/>
        <v>11.969077271089425</v>
      </c>
      <c r="R92" s="2">
        <f t="shared" si="44"/>
        <v>1.0133862391017086</v>
      </c>
      <c r="AA92" s="2"/>
      <c r="AB92" s="2"/>
      <c r="AC92" s="2"/>
      <c r="AD92" s="2"/>
      <c r="AE92" s="2"/>
      <c r="AF92" s="2"/>
      <c r="AG92" s="2"/>
      <c r="AH92" s="2"/>
      <c r="AI92" s="2"/>
      <c r="AQ92" s="2"/>
      <c r="AR92" s="2"/>
      <c r="AS92" s="2"/>
      <c r="AT92" s="2"/>
      <c r="AU92" s="2"/>
      <c r="AV92" s="2"/>
      <c r="AW92" s="2"/>
      <c r="AX92" s="2"/>
    </row>
    <row r="93" spans="1:50" x14ac:dyDescent="0.3">
      <c r="A93" s="1">
        <v>6778</v>
      </c>
      <c r="B93" s="1" t="s">
        <v>67</v>
      </c>
      <c r="C93" s="1">
        <v>2</v>
      </c>
      <c r="D93" s="1" t="str">
        <f t="shared" si="39"/>
        <v>BG_2</v>
      </c>
      <c r="E93" s="2">
        <v>947.32058974358984</v>
      </c>
      <c r="F93" s="2">
        <v>160</v>
      </c>
      <c r="G93" s="2">
        <f t="shared" si="40"/>
        <v>787.32058974358984</v>
      </c>
      <c r="H93" s="2">
        <v>24.923728813559322</v>
      </c>
      <c r="I93" s="2">
        <f t="shared" si="45"/>
        <v>18.291397817846157</v>
      </c>
      <c r="J93" s="2">
        <f t="shared" si="46"/>
        <v>10.495669783769232</v>
      </c>
      <c r="K93" s="2">
        <f t="shared" si="47"/>
        <v>863.94328351938464</v>
      </c>
      <c r="L93" s="2">
        <f t="shared" si="48"/>
        <v>291.32143901428213</v>
      </c>
      <c r="M93" s="2">
        <f t="shared" si="49"/>
        <v>442.32424338400006</v>
      </c>
      <c r="N93" s="2">
        <f t="shared" si="50"/>
        <v>25.525971134461543</v>
      </c>
      <c r="O93" s="2">
        <f t="shared" si="41"/>
        <v>159.53731959038464</v>
      </c>
      <c r="P93" s="2">
        <f t="shared" si="42"/>
        <v>41.314880000000002</v>
      </c>
      <c r="Q93" s="2">
        <f t="shared" si="51"/>
        <v>12.519451585848326</v>
      </c>
      <c r="R93" s="2">
        <f t="shared" si="44"/>
        <v>1.3215643913363007</v>
      </c>
      <c r="AA93" s="2"/>
      <c r="AB93" s="2"/>
      <c r="AC93" s="2"/>
      <c r="AD93" s="2"/>
      <c r="AE93" s="2"/>
      <c r="AF93" s="2"/>
      <c r="AG93" s="2"/>
      <c r="AH93" s="2"/>
      <c r="AI93" s="2"/>
      <c r="AQ93" s="2"/>
      <c r="AR93" s="2"/>
      <c r="AS93" s="2"/>
      <c r="AT93" s="2"/>
      <c r="AU93" s="2"/>
      <c r="AV93" s="2"/>
      <c r="AW93" s="2"/>
      <c r="AX93" s="2"/>
    </row>
    <row r="94" spans="1:50" x14ac:dyDescent="0.3">
      <c r="A94" s="1">
        <v>6778</v>
      </c>
      <c r="B94" s="1" t="s">
        <v>67</v>
      </c>
      <c r="C94" s="1">
        <v>2</v>
      </c>
      <c r="D94" s="1" t="str">
        <f t="shared" si="39"/>
        <v>BG_2</v>
      </c>
      <c r="E94" s="2">
        <v>1481.115891891892</v>
      </c>
      <c r="F94" s="2">
        <v>160</v>
      </c>
      <c r="G94" s="2">
        <f t="shared" si="40"/>
        <v>1321.115891891892</v>
      </c>
      <c r="H94" s="2">
        <v>21.537434306883785</v>
      </c>
      <c r="I94" s="2">
        <f t="shared" si="45"/>
        <v>28.770867189621626</v>
      </c>
      <c r="J94" s="2">
        <f t="shared" si="46"/>
        <v>16.201407768432432</v>
      </c>
      <c r="K94" s="2">
        <f t="shared" si="47"/>
        <v>1351.6998084480001</v>
      </c>
      <c r="L94" s="2">
        <f t="shared" si="48"/>
        <v>472.28818855329735</v>
      </c>
      <c r="M94" s="2">
        <f t="shared" si="49"/>
        <v>715.6231677215136</v>
      </c>
      <c r="N94" s="2">
        <f t="shared" si="50"/>
        <v>39.80392787632433</v>
      </c>
      <c r="O94" s="2">
        <f t="shared" si="41"/>
        <v>248.77454922702705</v>
      </c>
      <c r="P94" s="2">
        <f t="shared" si="42"/>
        <v>41.314880000000002</v>
      </c>
      <c r="Q94" s="2">
        <f t="shared" si="51"/>
        <v>18.153299015910353</v>
      </c>
      <c r="R94" s="2">
        <f t="shared" si="44"/>
        <v>1.225650140903044</v>
      </c>
      <c r="AA94" s="2"/>
      <c r="AB94" s="2"/>
      <c r="AC94" s="2"/>
      <c r="AD94" s="2"/>
      <c r="AE94" s="2"/>
      <c r="AF94" s="2"/>
      <c r="AG94" s="2"/>
      <c r="AH94" s="2"/>
      <c r="AI94" s="2"/>
      <c r="AQ94" s="2"/>
      <c r="AR94" s="2"/>
      <c r="AS94" s="2"/>
      <c r="AT94" s="2"/>
      <c r="AU94" s="2"/>
      <c r="AV94" s="2"/>
      <c r="AW94" s="2"/>
      <c r="AX94" s="2"/>
    </row>
    <row r="95" spans="1:50" x14ac:dyDescent="0.3">
      <c r="A95" s="1">
        <v>6778</v>
      </c>
      <c r="B95" s="1" t="s">
        <v>67</v>
      </c>
      <c r="C95" s="1">
        <v>2</v>
      </c>
      <c r="D95" s="1" t="str">
        <f t="shared" si="39"/>
        <v>BG_2</v>
      </c>
      <c r="E95" s="2">
        <v>1607.0990174050635</v>
      </c>
      <c r="F95" s="2">
        <v>160</v>
      </c>
      <c r="G95" s="2">
        <f t="shared" si="40"/>
        <v>1447.0990174050635</v>
      </c>
      <c r="H95" s="2">
        <v>16.613086248689566</v>
      </c>
      <c r="I95" s="2">
        <f t="shared" si="45"/>
        <v>31.244167909696209</v>
      </c>
      <c r="J95" s="2">
        <f t="shared" si="46"/>
        <v>17.548041397042724</v>
      </c>
      <c r="K95" s="2">
        <f t="shared" si="47"/>
        <v>1466.8171413519117</v>
      </c>
      <c r="L95" s="2">
        <f t="shared" si="48"/>
        <v>514.99886178164718</v>
      </c>
      <c r="M95" s="2">
        <f t="shared" si="49"/>
        <v>780.12552011925334</v>
      </c>
      <c r="N95" s="2">
        <f t="shared" si="50"/>
        <v>43.173724517550646</v>
      </c>
      <c r="O95" s="2">
        <f t="shared" si="41"/>
        <v>269.83577823469153</v>
      </c>
      <c r="P95" s="2">
        <f t="shared" si="42"/>
        <v>41.314880000000002</v>
      </c>
      <c r="Q95" s="2">
        <f t="shared" si="51"/>
        <v>15.338018141815224</v>
      </c>
      <c r="R95" s="2">
        <f t="shared" si="44"/>
        <v>0.95439160721914207</v>
      </c>
      <c r="AA95" s="2"/>
      <c r="AB95" s="2"/>
      <c r="AC95" s="2"/>
      <c r="AD95" s="2"/>
      <c r="AE95" s="2"/>
      <c r="AF95" s="2"/>
      <c r="AG95" s="2"/>
      <c r="AH95" s="2"/>
      <c r="AI95" s="2"/>
      <c r="AQ95" s="2"/>
      <c r="AR95" s="2"/>
      <c r="AS95" s="2"/>
      <c r="AT95" s="2"/>
      <c r="AU95" s="2"/>
      <c r="AV95" s="2"/>
      <c r="AW95" s="2"/>
      <c r="AX95" s="2"/>
    </row>
    <row r="96" spans="1:50" x14ac:dyDescent="0.3">
      <c r="A96" s="1">
        <v>6778</v>
      </c>
      <c r="B96" s="1" t="s">
        <v>67</v>
      </c>
      <c r="C96" s="1">
        <v>2</v>
      </c>
      <c r="D96" s="1" t="str">
        <f t="shared" si="39"/>
        <v>BG_2</v>
      </c>
      <c r="E96" s="2">
        <v>1363.3040775411814</v>
      </c>
      <c r="F96" s="2">
        <v>160</v>
      </c>
      <c r="G96" s="2">
        <f t="shared" si="40"/>
        <v>1203.3040775411814</v>
      </c>
      <c r="H96" s="2">
        <v>21.541146057733737</v>
      </c>
      <c r="I96" s="2">
        <f t="shared" si="45"/>
        <v>26.457985650288474</v>
      </c>
      <c r="J96" s="2">
        <f t="shared" si="46"/>
        <v>14.942117284837687</v>
      </c>
      <c r="K96" s="2">
        <f t="shared" si="47"/>
        <v>1244.0490274614097</v>
      </c>
      <c r="L96" s="2">
        <f t="shared" si="48"/>
        <v>432.34774506393381</v>
      </c>
      <c r="M96" s="2">
        <f t="shared" si="49"/>
        <v>655.30446126846459</v>
      </c>
      <c r="N96" s="2">
        <f t="shared" si="50"/>
        <v>36.652697466071523</v>
      </c>
      <c r="O96" s="2">
        <f t="shared" si="41"/>
        <v>229.07935916294701</v>
      </c>
      <c r="P96" s="2">
        <f t="shared" si="42"/>
        <v>41.314880000000002</v>
      </c>
      <c r="Q96" s="2">
        <f t="shared" si="51"/>
        <v>16.537310189383572</v>
      </c>
      <c r="R96" s="2">
        <f t="shared" si="44"/>
        <v>1.2130316678293678</v>
      </c>
      <c r="AA96" s="2"/>
      <c r="AB96" s="2"/>
      <c r="AC96" s="2"/>
      <c r="AD96" s="2"/>
      <c r="AE96" s="2"/>
      <c r="AF96" s="2"/>
      <c r="AG96" s="2"/>
      <c r="AH96" s="2"/>
      <c r="AI96" s="2"/>
      <c r="AQ96" s="2"/>
      <c r="AR96" s="2"/>
      <c r="AS96" s="2"/>
      <c r="AT96" s="2"/>
      <c r="AU96" s="2"/>
      <c r="AV96" s="2"/>
      <c r="AW96" s="2"/>
      <c r="AX96" s="2"/>
    </row>
    <row r="97" spans="1:50" x14ac:dyDescent="0.3">
      <c r="A97" s="1">
        <v>6778</v>
      </c>
      <c r="B97" s="1" t="s">
        <v>67</v>
      </c>
      <c r="C97" s="1">
        <v>2</v>
      </c>
      <c r="D97" s="1" t="str">
        <f t="shared" si="39"/>
        <v>BG_2</v>
      </c>
      <c r="E97" s="2">
        <v>1367.5800516431925</v>
      </c>
      <c r="F97" s="2">
        <v>160</v>
      </c>
      <c r="G97" s="2">
        <f t="shared" si="40"/>
        <v>1207.5800516431925</v>
      </c>
      <c r="H97" s="3">
        <v>18.495486830423204</v>
      </c>
      <c r="I97" s="2">
        <f t="shared" si="45"/>
        <v>26.541931573859156</v>
      </c>
      <c r="J97" s="2">
        <f t="shared" si="46"/>
        <v>14.987823172014085</v>
      </c>
      <c r="K97" s="2">
        <f t="shared" si="47"/>
        <v>1247.9562073490704</v>
      </c>
      <c r="L97" s="2">
        <f t="shared" si="48"/>
        <v>433.79738152802349</v>
      </c>
      <c r="M97" s="2">
        <f t="shared" si="49"/>
        <v>657.49372580090142</v>
      </c>
      <c r="N97" s="2">
        <f t="shared" si="50"/>
        <v>36.767071221352118</v>
      </c>
      <c r="O97" s="2">
        <f t="shared" si="41"/>
        <v>229.79419513345073</v>
      </c>
      <c r="P97" s="2">
        <f t="shared" si="42"/>
        <v>41.314880000000002</v>
      </c>
      <c r="Q97" s="2">
        <f t="shared" si="51"/>
        <v>14.249590240899304</v>
      </c>
      <c r="R97" s="2">
        <f t="shared" si="44"/>
        <v>1.0419565731291527</v>
      </c>
      <c r="AA97" s="2"/>
      <c r="AB97" s="2"/>
      <c r="AC97" s="2"/>
      <c r="AD97" s="2"/>
      <c r="AE97" s="2"/>
      <c r="AF97" s="2"/>
      <c r="AG97" s="2"/>
      <c r="AH97" s="2"/>
      <c r="AI97" s="2"/>
      <c r="AQ97" s="2"/>
      <c r="AR97" s="2"/>
      <c r="AS97" s="2"/>
      <c r="AT97" s="2"/>
      <c r="AU97" s="2"/>
      <c r="AV97" s="2"/>
      <c r="AW97" s="2"/>
      <c r="AX97" s="2"/>
    </row>
    <row r="98" spans="1:50" x14ac:dyDescent="0.3">
      <c r="A98" s="1">
        <v>6778</v>
      </c>
      <c r="B98" s="1" t="s">
        <v>67</v>
      </c>
      <c r="C98" s="1">
        <v>2</v>
      </c>
      <c r="D98" s="1" t="str">
        <f t="shared" si="39"/>
        <v>BG_2</v>
      </c>
      <c r="E98" s="2">
        <v>1438.6119578776832</v>
      </c>
      <c r="F98" s="2">
        <v>160</v>
      </c>
      <c r="G98" s="2">
        <f t="shared" si="40"/>
        <v>1278.6119578776832</v>
      </c>
      <c r="H98" s="2">
        <v>20.477146133682837</v>
      </c>
      <c r="I98" s="2">
        <f t="shared" si="45"/>
        <v>27.936429957054678</v>
      </c>
      <c r="J98" s="2">
        <f t="shared" si="46"/>
        <v>15.747083217754556</v>
      </c>
      <c r="K98" s="2">
        <f t="shared" si="47"/>
        <v>1312.8617537346488</v>
      </c>
      <c r="L98" s="2">
        <f t="shared" si="48"/>
        <v>457.8785473477343</v>
      </c>
      <c r="M98" s="2">
        <f t="shared" si="49"/>
        <v>693.86149353771077</v>
      </c>
      <c r="N98" s="2">
        <f t="shared" si="50"/>
        <v>38.667032649312269</v>
      </c>
      <c r="O98" s="2">
        <f t="shared" si="41"/>
        <v>241.66895405820168</v>
      </c>
      <c r="P98" s="2">
        <f t="shared" si="42"/>
        <v>41.314880000000002</v>
      </c>
      <c r="Q98" s="2">
        <f t="shared" si="51"/>
        <v>16.704322654411339</v>
      </c>
      <c r="R98" s="2">
        <f t="shared" si="44"/>
        <v>1.1611416520584497</v>
      </c>
      <c r="AA98" s="2"/>
      <c r="AB98" s="2"/>
      <c r="AC98" s="2"/>
      <c r="AD98" s="2"/>
      <c r="AE98" s="2"/>
      <c r="AF98" s="2"/>
      <c r="AG98" s="2"/>
      <c r="AH98" s="2"/>
      <c r="AI98" s="2"/>
      <c r="AQ98" s="2"/>
      <c r="AR98" s="2"/>
      <c r="AS98" s="2"/>
      <c r="AT98" s="2"/>
      <c r="AU98" s="2"/>
      <c r="AV98" s="2"/>
      <c r="AW98" s="2"/>
      <c r="AX98" s="2"/>
    </row>
    <row r="99" spans="1:50" x14ac:dyDescent="0.3">
      <c r="A99" s="1">
        <v>6718</v>
      </c>
      <c r="B99" s="1" t="s">
        <v>67</v>
      </c>
      <c r="C99" s="1">
        <v>2</v>
      </c>
      <c r="D99" s="1" t="str">
        <f t="shared" si="39"/>
        <v>BG_2</v>
      </c>
      <c r="E99" s="2">
        <v>1844.3700140625001</v>
      </c>
      <c r="F99" s="2">
        <v>160</v>
      </c>
      <c r="G99" s="2">
        <f t="shared" si="40"/>
        <v>1684.3700140625001</v>
      </c>
      <c r="H99" s="3">
        <v>18.372695366978807</v>
      </c>
      <c r="I99" s="2">
        <f t="shared" si="45"/>
        <v>35.902272116075004</v>
      </c>
      <c r="J99" s="2">
        <f t="shared" si="46"/>
        <v>20.084231080314062</v>
      </c>
      <c r="K99" s="2">
        <f t="shared" si="47"/>
        <v>1683.6239890896377</v>
      </c>
      <c r="L99" s="2">
        <f t="shared" si="48"/>
        <v>595.4382377974548</v>
      </c>
      <c r="M99" s="2">
        <f t="shared" si="49"/>
        <v>901.60637223988761</v>
      </c>
      <c r="N99" s="2">
        <f t="shared" si="50"/>
        <v>49.520249136143761</v>
      </c>
      <c r="O99" s="2">
        <f t="shared" si="41"/>
        <v>309.50155710089848</v>
      </c>
      <c r="P99" s="2">
        <f t="shared" si="42"/>
        <v>41.314880000000002</v>
      </c>
      <c r="Q99" s="2">
        <f t="shared" si="51"/>
        <v>19.743814144024949</v>
      </c>
      <c r="R99" s="2">
        <f t="shared" si="44"/>
        <v>1.0704909531974147</v>
      </c>
      <c r="AA99" s="2"/>
      <c r="AB99" s="2"/>
      <c r="AC99" s="2"/>
      <c r="AD99" s="2"/>
      <c r="AE99" s="2"/>
      <c r="AF99" s="2"/>
      <c r="AG99" s="2"/>
      <c r="AH99" s="2"/>
      <c r="AI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3">
      <c r="A100" s="1">
        <v>6718</v>
      </c>
      <c r="B100" s="1" t="s">
        <v>67</v>
      </c>
      <c r="C100" s="1">
        <v>2</v>
      </c>
      <c r="D100" s="1" t="str">
        <f t="shared" si="39"/>
        <v>BG_2</v>
      </c>
      <c r="E100" s="2">
        <v>1484.5481452991455</v>
      </c>
      <c r="F100" s="2">
        <v>160</v>
      </c>
      <c r="G100" s="2">
        <f t="shared" si="40"/>
        <v>1324.5481452991455</v>
      </c>
      <c r="H100" s="2">
        <v>24.923728813559322</v>
      </c>
      <c r="I100" s="2">
        <f t="shared" si="45"/>
        <v>28.838249188512826</v>
      </c>
      <c r="J100" s="2">
        <f t="shared" si="46"/>
        <v>16.238095125102568</v>
      </c>
      <c r="K100" s="2">
        <f t="shared" si="47"/>
        <v>1354.8360368633848</v>
      </c>
      <c r="L100" s="2">
        <f t="shared" si="48"/>
        <v>473.45178767117102</v>
      </c>
      <c r="M100" s="2">
        <f t="shared" si="49"/>
        <v>717.38045400800013</v>
      </c>
      <c r="N100" s="2">
        <f t="shared" si="50"/>
        <v>39.895733790461549</v>
      </c>
      <c r="O100" s="2">
        <f t="shared" si="41"/>
        <v>249.34833619038469</v>
      </c>
      <c r="P100" s="2">
        <f t="shared" si="42"/>
        <v>41.314880000000002</v>
      </c>
      <c r="Q100" s="2">
        <f t="shared" si="51"/>
        <v>21.062089057772997</v>
      </c>
      <c r="R100" s="2">
        <f t="shared" si="44"/>
        <v>1.4187541929486469</v>
      </c>
      <c r="AA100" s="2"/>
      <c r="AB100" s="2"/>
      <c r="AC100" s="2"/>
      <c r="AD100" s="2"/>
      <c r="AE100" s="2"/>
      <c r="AF100" s="2"/>
      <c r="AG100" s="2"/>
      <c r="AH100" s="2"/>
      <c r="AI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3">
      <c r="A101" s="1">
        <v>6718</v>
      </c>
      <c r="B101" s="1" t="s">
        <v>67</v>
      </c>
      <c r="C101" s="1">
        <v>2</v>
      </c>
      <c r="D101" s="1" t="str">
        <f t="shared" si="39"/>
        <v>BG_2</v>
      </c>
      <c r="E101" s="2">
        <v>1755.6275675675677</v>
      </c>
      <c r="F101" s="2">
        <v>160</v>
      </c>
      <c r="G101" s="2">
        <f t="shared" si="40"/>
        <v>1595.6275675675677</v>
      </c>
      <c r="H101" s="2">
        <v>21.537434306883785</v>
      </c>
      <c r="I101" s="2">
        <f t="shared" si="45"/>
        <v>34.160080406486493</v>
      </c>
      <c r="J101" s="2">
        <f t="shared" si="46"/>
        <v>19.135663069729731</v>
      </c>
      <c r="K101" s="2">
        <f t="shared" si="47"/>
        <v>1602.5354011200002</v>
      </c>
      <c r="L101" s="2">
        <f t="shared" si="48"/>
        <v>565.35286232918929</v>
      </c>
      <c r="M101" s="2">
        <f t="shared" si="49"/>
        <v>856.17094957405413</v>
      </c>
      <c r="N101" s="2">
        <f t="shared" si="50"/>
        <v>47.146566177297309</v>
      </c>
      <c r="O101" s="2">
        <f t="shared" si="41"/>
        <v>294.66603860810818</v>
      </c>
      <c r="P101" s="2">
        <f t="shared" si="42"/>
        <v>41.314880000000002</v>
      </c>
      <c r="Q101" s="2">
        <f t="shared" si="51"/>
        <v>21.925331857603641</v>
      </c>
      <c r="R101" s="2">
        <f t="shared" si="44"/>
        <v>1.248860080727789</v>
      </c>
      <c r="AA101" s="2"/>
      <c r="AB101" s="2"/>
      <c r="AC101" s="2"/>
      <c r="AD101" s="2"/>
      <c r="AE101" s="2"/>
      <c r="AF101" s="2"/>
      <c r="AG101" s="2"/>
      <c r="AH101" s="2"/>
      <c r="AI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3">
      <c r="A102" s="1">
        <v>6718</v>
      </c>
      <c r="B102" s="1" t="s">
        <v>67</v>
      </c>
      <c r="C102" s="1">
        <v>2</v>
      </c>
      <c r="D102" s="1" t="str">
        <f t="shared" si="39"/>
        <v>BG_2</v>
      </c>
      <c r="E102" s="2">
        <v>2112.5762095388791</v>
      </c>
      <c r="F102" s="2">
        <v>160</v>
      </c>
      <c r="G102" s="2">
        <f t="shared" si="40"/>
        <v>1952.5762095388791</v>
      </c>
      <c r="H102" s="2">
        <v>16.613086248689566</v>
      </c>
      <c r="I102" s="2">
        <f t="shared" si="45"/>
        <v>41.167696145667271</v>
      </c>
      <c r="J102" s="2">
        <f t="shared" si="46"/>
        <v>22.951087103761076</v>
      </c>
      <c r="K102" s="2">
        <f t="shared" si="47"/>
        <v>1928.6979366185699</v>
      </c>
      <c r="L102" s="2">
        <f t="shared" si="48"/>
        <v>686.36523398166128</v>
      </c>
      <c r="M102" s="2">
        <f t="shared" si="49"/>
        <v>1038.9257986742298</v>
      </c>
      <c r="N102" s="2">
        <f t="shared" si="50"/>
        <v>56.694228452745939</v>
      </c>
      <c r="O102" s="2">
        <f t="shared" si="41"/>
        <v>354.33892782966211</v>
      </c>
      <c r="P102" s="2">
        <f t="shared" si="42"/>
        <v>41.314880000000002</v>
      </c>
      <c r="Q102" s="2">
        <f t="shared" si="51"/>
        <v>20.695646230821179</v>
      </c>
      <c r="R102" s="2">
        <f t="shared" si="44"/>
        <v>0.97964022019061303</v>
      </c>
      <c r="AA102" s="2"/>
      <c r="AB102" s="2"/>
      <c r="AC102" s="2"/>
      <c r="AD102" s="2"/>
      <c r="AE102" s="2"/>
      <c r="AF102" s="2"/>
      <c r="AG102" s="2"/>
      <c r="AH102" s="2"/>
      <c r="AI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3">
      <c r="A103" s="1">
        <v>6718</v>
      </c>
      <c r="B103" s="1" t="s">
        <v>67</v>
      </c>
      <c r="C103" s="1">
        <v>2</v>
      </c>
      <c r="D103" s="1" t="str">
        <f t="shared" si="39"/>
        <v>BG_2</v>
      </c>
      <c r="E103" s="2">
        <v>1883.0697834471678</v>
      </c>
      <c r="F103" s="2">
        <v>160</v>
      </c>
      <c r="G103" s="2">
        <f t="shared" si="40"/>
        <v>1723.0697834471678</v>
      </c>
      <c r="H103" s="2">
        <v>21.541146057733737</v>
      </c>
      <c r="I103" s="2">
        <f t="shared" si="45"/>
        <v>36.662025988634795</v>
      </c>
      <c r="J103" s="2">
        <f t="shared" si="46"/>
        <v>20.497892915266775</v>
      </c>
      <c r="K103" s="2">
        <f t="shared" si="47"/>
        <v>1718.9859807644164</v>
      </c>
      <c r="L103" s="2">
        <f t="shared" si="48"/>
        <v>608.55819491447539</v>
      </c>
      <c r="M103" s="2">
        <f t="shared" si="49"/>
        <v>921.42034456668239</v>
      </c>
      <c r="N103" s="2">
        <f t="shared" si="50"/>
        <v>50.555390567644849</v>
      </c>
      <c r="O103" s="2">
        <f t="shared" si="41"/>
        <v>315.97119104778028</v>
      </c>
      <c r="P103" s="2">
        <f t="shared" si="42"/>
        <v>41.314880000000002</v>
      </c>
      <c r="Q103" s="2">
        <f t="shared" si="51"/>
        <v>23.680580842912164</v>
      </c>
      <c r="R103" s="2">
        <f t="shared" si="44"/>
        <v>1.2575519532559352</v>
      </c>
      <c r="AA103" s="2"/>
      <c r="AB103" s="2"/>
      <c r="AC103" s="2"/>
      <c r="AD103" s="2"/>
      <c r="AE103" s="2"/>
      <c r="AF103" s="2"/>
      <c r="AG103" s="2"/>
      <c r="AH103" s="2"/>
      <c r="AI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3">
      <c r="A104" s="1">
        <v>6718</v>
      </c>
      <c r="B104" s="1" t="s">
        <v>67</v>
      </c>
      <c r="C104" s="1">
        <v>2</v>
      </c>
      <c r="D104" s="1" t="str">
        <f t="shared" si="39"/>
        <v>BG_2</v>
      </c>
      <c r="E104" s="2">
        <v>2141.9397475622973</v>
      </c>
      <c r="F104" s="2">
        <v>160</v>
      </c>
      <c r="G104" s="2">
        <f t="shared" si="40"/>
        <v>1981.9397475622973</v>
      </c>
      <c r="H104" s="3">
        <v>18.495486830423204</v>
      </c>
      <c r="I104" s="2">
        <f t="shared" si="45"/>
        <v>41.744161124143019</v>
      </c>
      <c r="J104" s="2">
        <f t="shared" si="46"/>
        <v>23.264953961693394</v>
      </c>
      <c r="K104" s="2">
        <f t="shared" si="47"/>
        <v>1955.5289282145443</v>
      </c>
      <c r="L104" s="2">
        <f t="shared" si="48"/>
        <v>696.32003127882251</v>
      </c>
      <c r="M104" s="2">
        <f t="shared" si="49"/>
        <v>1053.9596952339159</v>
      </c>
      <c r="N104" s="2">
        <f t="shared" si="50"/>
        <v>57.479644367796332</v>
      </c>
      <c r="O104" s="2">
        <f t="shared" si="41"/>
        <v>359.2477772987271</v>
      </c>
      <c r="P104" s="2">
        <f t="shared" si="42"/>
        <v>41.314880000000002</v>
      </c>
      <c r="Q104" s="2">
        <f t="shared" si="51"/>
        <v>23.387128038828223</v>
      </c>
      <c r="R104" s="2">
        <f t="shared" si="44"/>
        <v>1.0918667560768081</v>
      </c>
      <c r="AA104" s="2"/>
      <c r="AB104" s="2"/>
      <c r="AC104" s="2"/>
      <c r="AD104" s="2"/>
      <c r="AE104" s="2"/>
      <c r="AF104" s="2"/>
      <c r="AG104" s="2"/>
      <c r="AH104" s="2"/>
      <c r="AI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3">
      <c r="A105" s="1">
        <v>6718</v>
      </c>
      <c r="B105" s="1" t="s">
        <v>67</v>
      </c>
      <c r="C105" s="1">
        <v>2</v>
      </c>
      <c r="D105" s="1" t="str">
        <f t="shared" si="39"/>
        <v>BG_2</v>
      </c>
      <c r="E105" s="2">
        <v>1976.4105394896719</v>
      </c>
      <c r="F105" s="2">
        <v>160</v>
      </c>
      <c r="G105" s="2">
        <f t="shared" si="40"/>
        <v>1816.4105394896719</v>
      </c>
      <c r="H105" s="2">
        <v>20.477146133682837</v>
      </c>
      <c r="I105" s="2">
        <f t="shared" si="45"/>
        <v>38.49449171126124</v>
      </c>
      <c r="J105" s="2">
        <f t="shared" si="46"/>
        <v>21.495612256605106</v>
      </c>
      <c r="K105" s="2">
        <f t="shared" si="47"/>
        <v>1804.2762832797666</v>
      </c>
      <c r="L105" s="2">
        <f t="shared" si="48"/>
        <v>640.20248468724913</v>
      </c>
      <c r="M105" s="2">
        <f t="shared" si="49"/>
        <v>969.21006493439609</v>
      </c>
      <c r="N105" s="2">
        <f t="shared" si="50"/>
        <v>53.052069110269748</v>
      </c>
      <c r="O105" s="2">
        <f t="shared" si="41"/>
        <v>331.57543193918593</v>
      </c>
      <c r="P105" s="2">
        <f t="shared" si="42"/>
        <v>41.314880000000002</v>
      </c>
      <c r="Q105" s="2">
        <f t="shared" si="51"/>
        <v>23.730348787658897</v>
      </c>
      <c r="R105" s="2">
        <f t="shared" si="44"/>
        <v>1.2006791257946994</v>
      </c>
      <c r="AA105" s="2"/>
      <c r="AB105" s="2"/>
      <c r="AC105" s="2"/>
      <c r="AD105" s="2"/>
      <c r="AE105" s="2"/>
      <c r="AF105" s="2"/>
      <c r="AG105" s="2"/>
      <c r="AH105" s="2"/>
      <c r="AI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3">
      <c r="A106" s="1">
        <v>6772</v>
      </c>
      <c r="B106" s="1" t="s">
        <v>67</v>
      </c>
      <c r="C106" s="1">
        <v>2</v>
      </c>
      <c r="D106" s="1" t="str">
        <f t="shared" si="39"/>
        <v>BG_2</v>
      </c>
      <c r="E106" s="2">
        <v>1268.9543640625</v>
      </c>
      <c r="F106" s="2">
        <v>160</v>
      </c>
      <c r="G106" s="2">
        <f t="shared" si="40"/>
        <v>1108.9543640625</v>
      </c>
      <c r="H106" s="3">
        <v>18.372695366978807</v>
      </c>
      <c r="I106" s="2">
        <f t="shared" si="45"/>
        <v>24.605712075275001</v>
      </c>
      <c r="J106" s="2">
        <f t="shared" si="46"/>
        <v>13.933613197464062</v>
      </c>
      <c r="K106" s="2">
        <f t="shared" si="47"/>
        <v>1157.8367880708374</v>
      </c>
      <c r="L106" s="2">
        <f t="shared" si="48"/>
        <v>400.36139955010469</v>
      </c>
      <c r="M106" s="2">
        <f t="shared" si="49"/>
        <v>606.9981627650875</v>
      </c>
      <c r="N106" s="2">
        <f t="shared" si="50"/>
        <v>34.12903132994375</v>
      </c>
      <c r="O106" s="2">
        <f t="shared" si="41"/>
        <v>213.30644581214844</v>
      </c>
      <c r="P106" s="2">
        <f t="shared" si="42"/>
        <v>41.314880000000002</v>
      </c>
      <c r="Q106" s="2">
        <f t="shared" si="51"/>
        <v>12.998918690939689</v>
      </c>
      <c r="R106" s="2">
        <f t="shared" si="44"/>
        <v>1.0243803133569154</v>
      </c>
      <c r="AA106" s="2"/>
      <c r="AB106" s="2"/>
      <c r="AC106" s="2"/>
      <c r="AD106" s="2"/>
      <c r="AE106" s="2"/>
      <c r="AF106" s="2"/>
      <c r="AG106" s="2"/>
      <c r="AH106" s="2"/>
      <c r="AI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3">
      <c r="A107" s="1">
        <v>6772</v>
      </c>
      <c r="B107" s="1" t="s">
        <v>67</v>
      </c>
      <c r="C107" s="1">
        <v>2</v>
      </c>
      <c r="D107" s="1" t="str">
        <f t="shared" si="39"/>
        <v>BG_2</v>
      </c>
      <c r="E107" s="2">
        <v>1170.8294273504275</v>
      </c>
      <c r="F107" s="2">
        <v>160</v>
      </c>
      <c r="G107" s="2">
        <f t="shared" si="40"/>
        <v>1010.8294273504275</v>
      </c>
      <c r="H107" s="2">
        <v>24.923728813559322</v>
      </c>
      <c r="I107" s="2">
        <f t="shared" si="45"/>
        <v>22.679323317743595</v>
      </c>
      <c r="J107" s="2">
        <f t="shared" si="46"/>
        <v>12.88475574894872</v>
      </c>
      <c r="K107" s="2">
        <f t="shared" si="47"/>
        <v>1068.1749309003078</v>
      </c>
      <c r="L107" s="2">
        <f t="shared" si="48"/>
        <v>367.09518163091462</v>
      </c>
      <c r="M107" s="2">
        <f t="shared" si="49"/>
        <v>556.75898016800011</v>
      </c>
      <c r="N107" s="2">
        <f t="shared" si="50"/>
        <v>31.504385522769233</v>
      </c>
      <c r="O107" s="2">
        <f t="shared" si="41"/>
        <v>196.90240951730772</v>
      </c>
      <c r="P107" s="2">
        <f t="shared" si="42"/>
        <v>41.314880000000002</v>
      </c>
      <c r="Q107" s="2">
        <f t="shared" si="51"/>
        <v>16.073541378342316</v>
      </c>
      <c r="R107" s="2">
        <f t="shared" si="44"/>
        <v>1.3728337367396497</v>
      </c>
      <c r="AA107" s="2"/>
      <c r="AB107" s="2"/>
      <c r="AC107" s="2"/>
      <c r="AD107" s="2"/>
      <c r="AE107" s="2"/>
      <c r="AF107" s="2"/>
      <c r="AG107" s="2"/>
      <c r="AH107" s="2"/>
      <c r="AI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3">
      <c r="A108" s="1">
        <v>6772</v>
      </c>
      <c r="B108" s="1" t="s">
        <v>67</v>
      </c>
      <c r="C108" s="1">
        <v>2</v>
      </c>
      <c r="D108" s="1" t="str">
        <f t="shared" si="39"/>
        <v>BG_2</v>
      </c>
      <c r="E108" s="2">
        <v>1226.4072972972974</v>
      </c>
      <c r="F108" s="2">
        <v>160</v>
      </c>
      <c r="G108" s="2">
        <f t="shared" si="40"/>
        <v>1066.4072972972974</v>
      </c>
      <c r="H108" s="2">
        <v>21.537434306883785</v>
      </c>
      <c r="I108" s="2">
        <f t="shared" si="45"/>
        <v>23.770428060540542</v>
      </c>
      <c r="J108" s="2">
        <f t="shared" si="46"/>
        <v>13.478827600810812</v>
      </c>
      <c r="K108" s="2">
        <f t="shared" si="47"/>
        <v>1118.9593207200001</v>
      </c>
      <c r="L108" s="2">
        <f t="shared" si="48"/>
        <v>385.93713552243247</v>
      </c>
      <c r="M108" s="2">
        <f t="shared" si="49"/>
        <v>585.21440495783781</v>
      </c>
      <c r="N108" s="2">
        <f t="shared" si="50"/>
        <v>32.990982388108108</v>
      </c>
      <c r="O108" s="2">
        <f t="shared" si="41"/>
        <v>206.19363992567568</v>
      </c>
      <c r="P108" s="2">
        <f t="shared" si="42"/>
        <v>41.314880000000002</v>
      </c>
      <c r="Q108" s="2">
        <f t="shared" si="51"/>
        <v>14.653377996130255</v>
      </c>
      <c r="R108" s="2">
        <f t="shared" si="44"/>
        <v>1.194821494329227</v>
      </c>
      <c r="AA108" s="2"/>
      <c r="AB108" s="2"/>
      <c r="AC108" s="2"/>
      <c r="AD108" s="2"/>
      <c r="AE108" s="2"/>
      <c r="AF108" s="2"/>
      <c r="AG108" s="2"/>
      <c r="AH108" s="2"/>
      <c r="AI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3">
      <c r="A109" s="1">
        <v>6772</v>
      </c>
      <c r="B109" s="1" t="s">
        <v>67</v>
      </c>
      <c r="C109" s="1">
        <v>2</v>
      </c>
      <c r="D109" s="1" t="str">
        <f t="shared" si="39"/>
        <v>BG_2</v>
      </c>
      <c r="E109" s="2">
        <v>1510.6363266274866</v>
      </c>
      <c r="F109" s="2">
        <v>160</v>
      </c>
      <c r="G109" s="2">
        <f t="shared" si="40"/>
        <v>1350.6363266274866</v>
      </c>
      <c r="H109" s="2">
        <v>16.613086248689566</v>
      </c>
      <c r="I109" s="2">
        <f t="shared" si="45"/>
        <v>29.35041236435082</v>
      </c>
      <c r="J109" s="2">
        <f t="shared" si="46"/>
        <v>16.516951695321204</v>
      </c>
      <c r="K109" s="2">
        <f t="shared" si="47"/>
        <v>1378.6741647285191</v>
      </c>
      <c r="L109" s="2">
        <f t="shared" si="48"/>
        <v>482.29617681692389</v>
      </c>
      <c r="M109" s="2">
        <f t="shared" si="49"/>
        <v>730.73739414266015</v>
      </c>
      <c r="N109" s="2">
        <f t="shared" si="50"/>
        <v>40.593540464632014</v>
      </c>
      <c r="O109" s="2">
        <f t="shared" si="41"/>
        <v>253.70962790395009</v>
      </c>
      <c r="P109" s="2">
        <f t="shared" si="42"/>
        <v>41.314880000000002</v>
      </c>
      <c r="Q109" s="2">
        <f t="shared" si="51"/>
        <v>14.315595706750686</v>
      </c>
      <c r="R109" s="2">
        <f t="shared" si="44"/>
        <v>0.94765334676615542</v>
      </c>
      <c r="AA109" s="2"/>
      <c r="AB109" s="2"/>
      <c r="AC109" s="2"/>
      <c r="AD109" s="2"/>
      <c r="AE109" s="2"/>
      <c r="AF109" s="2"/>
      <c r="AG109" s="2"/>
      <c r="AH109" s="2"/>
      <c r="AI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3">
      <c r="A110" s="1">
        <v>6772</v>
      </c>
      <c r="B110" s="1" t="s">
        <v>67</v>
      </c>
      <c r="C110" s="1">
        <v>2</v>
      </c>
      <c r="D110" s="1" t="str">
        <f t="shared" si="39"/>
        <v>BG_2</v>
      </c>
      <c r="E110" s="2">
        <v>1078.6003153877059</v>
      </c>
      <c r="F110" s="2">
        <v>160</v>
      </c>
      <c r="G110" s="2">
        <f t="shared" si="40"/>
        <v>918.6003153877059</v>
      </c>
      <c r="H110" s="2">
        <v>21.541146057733737</v>
      </c>
      <c r="I110" s="2">
        <f t="shared" si="45"/>
        <v>20.868681391691446</v>
      </c>
      <c r="J110" s="2">
        <f t="shared" si="46"/>
        <v>11.898918771179188</v>
      </c>
      <c r="K110" s="2">
        <f t="shared" si="47"/>
        <v>983.90039538614701</v>
      </c>
      <c r="L110" s="2">
        <f t="shared" si="48"/>
        <v>335.82776032242469</v>
      </c>
      <c r="M110" s="2">
        <f t="shared" si="49"/>
        <v>509.53841267598233</v>
      </c>
      <c r="N110" s="2">
        <f t="shared" si="50"/>
        <v>29.037441235990357</v>
      </c>
      <c r="O110" s="2">
        <f t="shared" si="41"/>
        <v>181.48400772493974</v>
      </c>
      <c r="P110" s="2">
        <f t="shared" si="42"/>
        <v>41.314880000000002</v>
      </c>
      <c r="Q110" s="2">
        <f t="shared" si="51"/>
        <v>12.624554872841088</v>
      </c>
      <c r="R110" s="2">
        <f t="shared" si="44"/>
        <v>1.1704571835122408</v>
      </c>
      <c r="AA110" s="2"/>
      <c r="AB110" s="2"/>
      <c r="AC110" s="2"/>
      <c r="AD110" s="2"/>
      <c r="AE110" s="2"/>
      <c r="AF110" s="2"/>
      <c r="AG110" s="2"/>
      <c r="AH110" s="2"/>
      <c r="AI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3">
      <c r="A111" s="1">
        <v>6772</v>
      </c>
      <c r="B111" s="1" t="s">
        <v>67</v>
      </c>
      <c r="C111" s="1">
        <v>2</v>
      </c>
      <c r="D111" s="1" t="str">
        <f t="shared" si="39"/>
        <v>BG_2</v>
      </c>
      <c r="E111" s="2">
        <v>1363.6469429396896</v>
      </c>
      <c r="F111" s="2">
        <v>160</v>
      </c>
      <c r="G111" s="2">
        <f t="shared" si="40"/>
        <v>1203.6469429396896</v>
      </c>
      <c r="H111" s="3">
        <v>18.495486830423204</v>
      </c>
      <c r="I111" s="2">
        <f t="shared" si="45"/>
        <v>26.464716783791989</v>
      </c>
      <c r="J111" s="2">
        <f t="shared" si="46"/>
        <v>14.945782173082343</v>
      </c>
      <c r="K111" s="2">
        <f t="shared" si="47"/>
        <v>1244.3623214050274</v>
      </c>
      <c r="L111" s="2">
        <f t="shared" si="48"/>
        <v>432.46398294847069</v>
      </c>
      <c r="M111" s="2">
        <f t="shared" si="49"/>
        <v>655.48000560957757</v>
      </c>
      <c r="N111" s="2">
        <f t="shared" si="50"/>
        <v>36.661868429750825</v>
      </c>
      <c r="O111" s="2">
        <f t="shared" si="41"/>
        <v>229.13667768594266</v>
      </c>
      <c r="P111" s="2">
        <f t="shared" si="42"/>
        <v>41.314880000000002</v>
      </c>
      <c r="Q111" s="2">
        <f t="shared" si="51"/>
        <v>14.203179083873671</v>
      </c>
      <c r="R111" s="2">
        <f t="shared" si="44"/>
        <v>1.0415583855785346</v>
      </c>
      <c r="AA111" s="2"/>
      <c r="AB111" s="2"/>
      <c r="AC111" s="2"/>
      <c r="AD111" s="2"/>
      <c r="AE111" s="2"/>
      <c r="AF111" s="2"/>
      <c r="AG111" s="2"/>
      <c r="AH111" s="2"/>
      <c r="AI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3">
      <c r="A112" s="1">
        <v>6772</v>
      </c>
      <c r="B112" s="1" t="s">
        <v>67</v>
      </c>
      <c r="C112" s="1">
        <v>2</v>
      </c>
      <c r="D112" s="1" t="str">
        <f t="shared" si="39"/>
        <v>BG_2</v>
      </c>
      <c r="E112" s="2">
        <v>1229.4018760631834</v>
      </c>
      <c r="F112" s="2">
        <v>160</v>
      </c>
      <c r="G112" s="2">
        <f t="shared" si="40"/>
        <v>1069.4018760631834</v>
      </c>
      <c r="H112" s="2">
        <v>20.477146133682837</v>
      </c>
      <c r="I112" s="2">
        <f t="shared" si="45"/>
        <v>23.829217630872417</v>
      </c>
      <c r="J112" s="2">
        <f t="shared" si="46"/>
        <v>13.510836653239368</v>
      </c>
      <c r="K112" s="2">
        <f t="shared" si="47"/>
        <v>1121.6956230564858</v>
      </c>
      <c r="L112" s="2">
        <f t="shared" si="48"/>
        <v>386.95235462106439</v>
      </c>
      <c r="M112" s="2">
        <f t="shared" si="49"/>
        <v>586.74760532934135</v>
      </c>
      <c r="N112" s="2">
        <f t="shared" si="50"/>
        <v>33.071081380938033</v>
      </c>
      <c r="O112" s="2">
        <f t="shared" si="41"/>
        <v>206.69425863086269</v>
      </c>
      <c r="P112" s="2">
        <f t="shared" si="42"/>
        <v>41.314880000000002</v>
      </c>
      <c r="Q112" s="2">
        <f t="shared" si="51"/>
        <v>13.971114437755885</v>
      </c>
      <c r="R112" s="2">
        <f t="shared" si="44"/>
        <v>1.1364155781585825</v>
      </c>
      <c r="AA112" s="2"/>
      <c r="AB112" s="2"/>
      <c r="AC112" s="2"/>
      <c r="AD112" s="2"/>
      <c r="AE112" s="2"/>
      <c r="AF112" s="2"/>
      <c r="AG112" s="2"/>
      <c r="AH112" s="2"/>
      <c r="AI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3">
      <c r="A113" s="1">
        <v>7119</v>
      </c>
      <c r="B113" s="1" t="s">
        <v>70</v>
      </c>
      <c r="C113" s="1">
        <v>2</v>
      </c>
      <c r="D113" s="1" t="str">
        <f t="shared" si="39"/>
        <v>SIL_2</v>
      </c>
      <c r="E113" s="2">
        <v>793.88025000000005</v>
      </c>
      <c r="F113" s="2">
        <v>160</v>
      </c>
      <c r="G113" s="2">
        <f t="shared" si="40"/>
        <v>633.88025000000005</v>
      </c>
      <c r="H113" s="2">
        <v>0</v>
      </c>
      <c r="I113" s="2">
        <f>((G113/1000)*19.499)+((F113/1000)*17.717)</f>
        <v>15.194750994749999</v>
      </c>
      <c r="J113" s="2">
        <f>((G113/1000)*10.775)+((F113/1000)*13)</f>
        <v>8.9100596937500001</v>
      </c>
      <c r="K113" s="2">
        <f>((G113/1000)*910.06)+((F113/1000)*903.297)</f>
        <v>721.39658031499994</v>
      </c>
      <c r="L113" s="2">
        <f>((G113/1000)*347.868)+((F113/1000)*152.53)</f>
        <v>244.91145480700001</v>
      </c>
      <c r="M113" s="2">
        <f>((G113/1000)*543.743)+((F113/1000)*245.14)</f>
        <v>383.89034877575006</v>
      </c>
      <c r="N113" s="2">
        <f>((G113/1000)*24.773)+((F113/1000)*27.917)</f>
        <v>20.16983543325</v>
      </c>
      <c r="O113" s="2">
        <f t="shared" si="41"/>
        <v>126.0614714578125</v>
      </c>
      <c r="P113" s="2">
        <f t="shared" si="42"/>
        <v>41.314880000000002</v>
      </c>
      <c r="Q113" s="2">
        <f t="shared" si="43"/>
        <v>0</v>
      </c>
      <c r="R113" s="2">
        <f t="shared" si="44"/>
        <v>0</v>
      </c>
      <c r="AA113" s="2"/>
      <c r="AB113" s="2"/>
      <c r="AC113" s="2"/>
      <c r="AD113" s="2"/>
      <c r="AE113" s="2"/>
      <c r="AF113" s="2"/>
      <c r="AG113" s="2"/>
      <c r="AH113" s="2"/>
      <c r="AI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3">
      <c r="A114" s="1">
        <v>7119</v>
      </c>
      <c r="B114" s="1" t="s">
        <v>70</v>
      </c>
      <c r="C114" s="1">
        <v>2</v>
      </c>
      <c r="D114" s="1" t="str">
        <f t="shared" si="39"/>
        <v>SIL_2</v>
      </c>
      <c r="E114" s="2">
        <v>645.84899999999993</v>
      </c>
      <c r="F114" s="2">
        <v>160</v>
      </c>
      <c r="G114" s="2">
        <f t="shared" si="40"/>
        <v>485.84899999999993</v>
      </c>
      <c r="H114" s="2">
        <v>0</v>
      </c>
      <c r="I114" s="2">
        <f t="shared" ref="I114:I140" si="52">((G114/1000)*19.499)+((F114/1000)*17.717)</f>
        <v>12.308289650999999</v>
      </c>
      <c r="J114" s="2">
        <f t="shared" ref="J114:J140" si="53">((G114/1000)*10.775)+((F114/1000)*13)</f>
        <v>7.3150229749999998</v>
      </c>
      <c r="K114" s="2">
        <f t="shared" ref="K114:K140" si="54">((G114/1000)*910.06)+((F114/1000)*903.297)</f>
        <v>586.67926093999995</v>
      </c>
      <c r="L114" s="2">
        <f t="shared" ref="L114:L140" si="55">((G114/1000)*347.868)+((F114/1000)*152.53)</f>
        <v>193.41611993199996</v>
      </c>
      <c r="M114" s="2">
        <f t="shared" ref="M114:M140" si="56">((G114/1000)*543.743)+((F114/1000)*245.14)</f>
        <v>303.39939280699997</v>
      </c>
      <c r="N114" s="2">
        <f t="shared" ref="N114:N140" si="57">((G114/1000)*24.773)+((F114/1000)*27.917)</f>
        <v>16.502657276999997</v>
      </c>
      <c r="O114" s="2">
        <f t="shared" si="41"/>
        <v>103.14160798124999</v>
      </c>
      <c r="P114" s="2">
        <f t="shared" si="42"/>
        <v>41.314880000000002</v>
      </c>
      <c r="Q114" s="2">
        <f t="shared" si="43"/>
        <v>0</v>
      </c>
      <c r="R114" s="2">
        <f t="shared" si="44"/>
        <v>0</v>
      </c>
      <c r="AA114" s="2"/>
      <c r="AB114" s="2"/>
      <c r="AC114" s="2"/>
      <c r="AD114" s="2"/>
      <c r="AE114" s="2"/>
      <c r="AF114" s="2"/>
      <c r="AG114" s="2"/>
      <c r="AH114" s="2"/>
      <c r="AI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3">
      <c r="A115" s="1">
        <v>7119</v>
      </c>
      <c r="B115" s="1" t="s">
        <v>70</v>
      </c>
      <c r="C115" s="1">
        <v>2</v>
      </c>
      <c r="D115" s="1" t="str">
        <f t="shared" si="39"/>
        <v>SIL_2</v>
      </c>
      <c r="E115" s="2">
        <v>873.75200000000007</v>
      </c>
      <c r="F115" s="2">
        <v>160</v>
      </c>
      <c r="G115" s="2">
        <f t="shared" si="40"/>
        <v>713.75200000000007</v>
      </c>
      <c r="H115" s="2">
        <v>0</v>
      </c>
      <c r="I115" s="2">
        <f t="shared" si="52"/>
        <v>16.752170247999999</v>
      </c>
      <c r="J115" s="2">
        <f t="shared" si="53"/>
        <v>9.7706778000000014</v>
      </c>
      <c r="K115" s="2">
        <f t="shared" si="54"/>
        <v>794.08466511999995</v>
      </c>
      <c r="L115" s="2">
        <f t="shared" si="55"/>
        <v>272.69628073600001</v>
      </c>
      <c r="M115" s="2">
        <f t="shared" si="56"/>
        <v>427.32005373600003</v>
      </c>
      <c r="N115" s="2">
        <f t="shared" si="57"/>
        <v>22.148498296</v>
      </c>
      <c r="O115" s="2">
        <f t="shared" si="41"/>
        <v>138.42811434999999</v>
      </c>
      <c r="P115" s="2">
        <f t="shared" si="42"/>
        <v>41.314880000000002</v>
      </c>
      <c r="Q115" s="2">
        <f t="shared" si="43"/>
        <v>0</v>
      </c>
      <c r="R115" s="2">
        <f t="shared" si="44"/>
        <v>0</v>
      </c>
      <c r="AA115" s="2"/>
      <c r="AB115" s="2"/>
      <c r="AC115" s="2"/>
      <c r="AD115" s="2"/>
      <c r="AE115" s="2"/>
      <c r="AF115" s="2"/>
      <c r="AG115" s="2"/>
      <c r="AH115" s="2"/>
      <c r="AI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3">
      <c r="A116" s="1">
        <v>7119</v>
      </c>
      <c r="B116" s="1" t="s">
        <v>70</v>
      </c>
      <c r="C116" s="1">
        <v>2</v>
      </c>
      <c r="D116" s="1" t="str">
        <f t="shared" si="39"/>
        <v>SIL_2</v>
      </c>
      <c r="E116" s="2">
        <v>758.101</v>
      </c>
      <c r="F116" s="2">
        <v>160</v>
      </c>
      <c r="G116" s="2">
        <f t="shared" si="40"/>
        <v>598.101</v>
      </c>
      <c r="H116" s="2">
        <v>0</v>
      </c>
      <c r="I116" s="2">
        <f t="shared" si="52"/>
        <v>14.497091398999999</v>
      </c>
      <c r="J116" s="2">
        <f t="shared" si="53"/>
        <v>8.5245382750000012</v>
      </c>
      <c r="K116" s="2">
        <f t="shared" si="54"/>
        <v>688.83531605999997</v>
      </c>
      <c r="L116" s="2">
        <f t="shared" si="55"/>
        <v>232.46499866799999</v>
      </c>
      <c r="M116" s="2">
        <f t="shared" si="56"/>
        <v>364.435632043</v>
      </c>
      <c r="N116" s="2">
        <f t="shared" si="57"/>
        <v>19.283476073000003</v>
      </c>
      <c r="O116" s="2">
        <f t="shared" si="41"/>
        <v>120.52172545625001</v>
      </c>
      <c r="P116" s="2">
        <f t="shared" si="42"/>
        <v>41.314880000000002</v>
      </c>
      <c r="Q116" s="2">
        <f t="shared" si="43"/>
        <v>0</v>
      </c>
      <c r="R116" s="2">
        <f t="shared" si="44"/>
        <v>0</v>
      </c>
      <c r="AA116" s="2"/>
      <c r="AB116" s="2"/>
      <c r="AC116" s="2"/>
      <c r="AD116" s="2"/>
      <c r="AE116" s="2"/>
      <c r="AF116" s="2"/>
      <c r="AG116" s="2"/>
      <c r="AH116" s="2"/>
      <c r="AI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3">
      <c r="A117" s="1">
        <v>7119</v>
      </c>
      <c r="B117" s="1" t="s">
        <v>70</v>
      </c>
      <c r="C117" s="1">
        <v>2</v>
      </c>
      <c r="D117" s="1" t="str">
        <f t="shared" si="39"/>
        <v>SIL_2</v>
      </c>
      <c r="E117" s="2">
        <v>487.34800000000001</v>
      </c>
      <c r="F117" s="2">
        <v>160</v>
      </c>
      <c r="G117" s="2">
        <f t="shared" si="40"/>
        <v>327.34800000000001</v>
      </c>
      <c r="H117" s="2">
        <v>0</v>
      </c>
      <c r="I117" s="2">
        <f t="shared" si="52"/>
        <v>9.217678652</v>
      </c>
      <c r="J117" s="2">
        <f t="shared" si="53"/>
        <v>5.6071746999999998</v>
      </c>
      <c r="K117" s="2">
        <f t="shared" si="54"/>
        <v>442.43384088000005</v>
      </c>
      <c r="L117" s="2">
        <f t="shared" si="55"/>
        <v>138.27869406400001</v>
      </c>
      <c r="M117" s="2">
        <f t="shared" si="56"/>
        <v>217.21558356400001</v>
      </c>
      <c r="N117" s="2">
        <f t="shared" si="57"/>
        <v>12.576112004000001</v>
      </c>
      <c r="O117" s="2">
        <f t="shared" si="41"/>
        <v>78.600700025000009</v>
      </c>
      <c r="P117" s="2">
        <f t="shared" si="42"/>
        <v>41.314880000000002</v>
      </c>
      <c r="Q117" s="2">
        <f t="shared" si="43"/>
        <v>0</v>
      </c>
      <c r="R117" s="2">
        <f t="shared" si="44"/>
        <v>0</v>
      </c>
      <c r="AA117" s="2"/>
      <c r="AB117" s="2"/>
      <c r="AC117" s="2"/>
      <c r="AD117" s="2"/>
      <c r="AE117" s="2"/>
      <c r="AF117" s="2"/>
      <c r="AG117" s="2"/>
      <c r="AH117" s="2"/>
      <c r="AI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3">
      <c r="A118" s="1">
        <v>7119</v>
      </c>
      <c r="B118" s="1" t="s">
        <v>70</v>
      </c>
      <c r="C118" s="1">
        <v>2</v>
      </c>
      <c r="D118" s="1" t="str">
        <f t="shared" si="39"/>
        <v>SIL_2</v>
      </c>
      <c r="E118" s="2">
        <v>812.03599999999994</v>
      </c>
      <c r="F118" s="2">
        <v>160</v>
      </c>
      <c r="G118" s="2">
        <f t="shared" si="40"/>
        <v>652.03599999999994</v>
      </c>
      <c r="H118" s="2">
        <v>0</v>
      </c>
      <c r="I118" s="2">
        <f t="shared" si="52"/>
        <v>15.548769963999998</v>
      </c>
      <c r="J118" s="2">
        <f t="shared" si="53"/>
        <v>9.1056878999999995</v>
      </c>
      <c r="K118" s="2">
        <f t="shared" si="54"/>
        <v>737.91940215999989</v>
      </c>
      <c r="L118" s="2">
        <f t="shared" si="55"/>
        <v>251.22725924799997</v>
      </c>
      <c r="M118" s="2">
        <f t="shared" si="56"/>
        <v>393.76241074799998</v>
      </c>
      <c r="N118" s="2">
        <f t="shared" si="57"/>
        <v>20.619607827999999</v>
      </c>
      <c r="O118" s="2">
        <f t="shared" si="41"/>
        <v>128.87254892499999</v>
      </c>
      <c r="P118" s="2">
        <f t="shared" si="42"/>
        <v>41.314880000000002</v>
      </c>
      <c r="Q118" s="2">
        <f t="shared" si="43"/>
        <v>0</v>
      </c>
      <c r="R118" s="2">
        <f t="shared" si="44"/>
        <v>0</v>
      </c>
      <c r="AA118" s="2"/>
      <c r="AB118" s="2"/>
      <c r="AC118" s="2"/>
      <c r="AD118" s="2"/>
      <c r="AE118" s="2"/>
      <c r="AF118" s="2"/>
      <c r="AG118" s="2"/>
      <c r="AH118" s="2"/>
      <c r="AI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3">
      <c r="A119" s="1">
        <v>7119</v>
      </c>
      <c r="B119" s="1" t="s">
        <v>70</v>
      </c>
      <c r="C119" s="1">
        <v>2</v>
      </c>
      <c r="D119" s="1" t="str">
        <f t="shared" si="39"/>
        <v>SIL_2</v>
      </c>
      <c r="E119" s="2">
        <v>733.98849999999993</v>
      </c>
      <c r="F119" s="2">
        <v>160</v>
      </c>
      <c r="G119" s="2">
        <f t="shared" si="40"/>
        <v>573.98849999999993</v>
      </c>
      <c r="H119" s="2">
        <v>0</v>
      </c>
      <c r="I119" s="2">
        <f t="shared" si="52"/>
        <v>14.026921761499999</v>
      </c>
      <c r="J119" s="2">
        <f t="shared" si="53"/>
        <v>8.2647260874999979</v>
      </c>
      <c r="K119" s="2">
        <f t="shared" si="54"/>
        <v>666.89149430999987</v>
      </c>
      <c r="L119" s="2">
        <f t="shared" si="55"/>
        <v>224.07703151799996</v>
      </c>
      <c r="M119" s="2">
        <f t="shared" si="56"/>
        <v>351.32462895549997</v>
      </c>
      <c r="N119" s="2">
        <f t="shared" si="57"/>
        <v>18.686137110499999</v>
      </c>
      <c r="O119" s="2">
        <f t="shared" si="41"/>
        <v>116.78835694062499</v>
      </c>
      <c r="P119" s="2">
        <f t="shared" si="42"/>
        <v>41.314880000000002</v>
      </c>
      <c r="Q119" s="2">
        <f t="shared" si="43"/>
        <v>0</v>
      </c>
      <c r="R119" s="2">
        <f t="shared" si="44"/>
        <v>0</v>
      </c>
      <c r="AA119" s="2"/>
      <c r="AB119" s="2"/>
      <c r="AC119" s="2"/>
      <c r="AD119" s="2"/>
      <c r="AE119" s="2"/>
      <c r="AF119" s="2"/>
      <c r="AG119" s="2"/>
      <c r="AH119" s="2"/>
      <c r="AI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3">
      <c r="A120" s="1">
        <v>6750</v>
      </c>
      <c r="B120" s="1" t="s">
        <v>70</v>
      </c>
      <c r="C120" s="1">
        <v>2</v>
      </c>
      <c r="D120" s="1" t="str">
        <f t="shared" si="39"/>
        <v>SIL_2</v>
      </c>
      <c r="E120" s="2">
        <v>1036.03675</v>
      </c>
      <c r="F120" s="2">
        <v>160</v>
      </c>
      <c r="G120" s="2">
        <f t="shared" si="40"/>
        <v>876.03674999999998</v>
      </c>
      <c r="H120" s="2">
        <v>0</v>
      </c>
      <c r="I120" s="2">
        <f t="shared" si="52"/>
        <v>19.91656058825</v>
      </c>
      <c r="J120" s="2">
        <f t="shared" si="53"/>
        <v>11.51929598125</v>
      </c>
      <c r="K120" s="2">
        <f t="shared" si="54"/>
        <v>941.773524705</v>
      </c>
      <c r="L120" s="2">
        <f t="shared" si="55"/>
        <v>329.14995214900006</v>
      </c>
      <c r="M120" s="2">
        <f t="shared" si="56"/>
        <v>515.56125055525013</v>
      </c>
      <c r="N120" s="2">
        <f t="shared" si="57"/>
        <v>26.168778407750004</v>
      </c>
      <c r="O120" s="2">
        <f t="shared" si="41"/>
        <v>163.55486504843753</v>
      </c>
      <c r="P120" s="2">
        <f t="shared" si="42"/>
        <v>41.314880000000002</v>
      </c>
      <c r="Q120" s="2">
        <f t="shared" si="43"/>
        <v>0</v>
      </c>
      <c r="R120" s="2">
        <f t="shared" si="44"/>
        <v>0</v>
      </c>
      <c r="AA120" s="2"/>
      <c r="AB120" s="2"/>
      <c r="AC120" s="2"/>
      <c r="AD120" s="2"/>
      <c r="AE120" s="2"/>
      <c r="AF120" s="2"/>
      <c r="AG120" s="2"/>
      <c r="AH120" s="2"/>
      <c r="AI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3">
      <c r="A121" s="1">
        <v>6750</v>
      </c>
      <c r="B121" s="1" t="s">
        <v>70</v>
      </c>
      <c r="C121" s="1">
        <v>2</v>
      </c>
      <c r="D121" s="1" t="str">
        <f t="shared" si="39"/>
        <v>SIL_2</v>
      </c>
      <c r="E121" s="2">
        <v>1121.5709999999999</v>
      </c>
      <c r="F121" s="2">
        <v>160</v>
      </c>
      <c r="G121" s="2">
        <f t="shared" si="40"/>
        <v>961.57099999999991</v>
      </c>
      <c r="H121" s="2">
        <v>0</v>
      </c>
      <c r="I121" s="2">
        <f t="shared" si="52"/>
        <v>21.584392929</v>
      </c>
      <c r="J121" s="2">
        <f t="shared" si="53"/>
        <v>12.440927524999999</v>
      </c>
      <c r="K121" s="2">
        <f t="shared" si="54"/>
        <v>1019.6148242599999</v>
      </c>
      <c r="L121" s="2">
        <f t="shared" si="55"/>
        <v>358.90458062800002</v>
      </c>
      <c r="M121" s="2">
        <f t="shared" si="56"/>
        <v>562.06990025300001</v>
      </c>
      <c r="N121" s="2">
        <f t="shared" si="57"/>
        <v>28.287718382999998</v>
      </c>
      <c r="O121" s="2">
        <f t="shared" si="41"/>
        <v>176.79823989374998</v>
      </c>
      <c r="P121" s="2">
        <f t="shared" si="42"/>
        <v>41.314880000000002</v>
      </c>
      <c r="Q121" s="2">
        <f t="shared" si="43"/>
        <v>0</v>
      </c>
      <c r="R121" s="2">
        <f t="shared" si="44"/>
        <v>0</v>
      </c>
      <c r="AA121" s="2"/>
      <c r="AB121" s="2"/>
      <c r="AC121" s="2"/>
      <c r="AD121" s="2"/>
      <c r="AE121" s="2"/>
      <c r="AF121" s="2"/>
      <c r="AG121" s="2"/>
      <c r="AH121" s="2"/>
      <c r="AI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3">
      <c r="A122" s="1">
        <v>6750</v>
      </c>
      <c r="B122" s="1" t="s">
        <v>70</v>
      </c>
      <c r="C122" s="1">
        <v>2</v>
      </c>
      <c r="D122" s="1" t="str">
        <f t="shared" si="39"/>
        <v>SIL_2</v>
      </c>
      <c r="E122" s="2">
        <v>1110.6640000000002</v>
      </c>
      <c r="F122" s="2">
        <v>160</v>
      </c>
      <c r="G122" s="2">
        <f t="shared" si="40"/>
        <v>950.66400000000021</v>
      </c>
      <c r="H122" s="2">
        <v>0</v>
      </c>
      <c r="I122" s="2">
        <f t="shared" si="52"/>
        <v>21.371717336000003</v>
      </c>
      <c r="J122" s="2">
        <f t="shared" si="53"/>
        <v>12.323404600000002</v>
      </c>
      <c r="K122" s="2">
        <f t="shared" si="54"/>
        <v>1009.6887998400001</v>
      </c>
      <c r="L122" s="2">
        <f t="shared" si="55"/>
        <v>355.1103843520001</v>
      </c>
      <c r="M122" s="2">
        <f t="shared" si="56"/>
        <v>556.13929535200009</v>
      </c>
      <c r="N122" s="2">
        <f t="shared" si="57"/>
        <v>28.017519272000001</v>
      </c>
      <c r="O122" s="2">
        <f t="shared" si="41"/>
        <v>175.10949545</v>
      </c>
      <c r="P122" s="2">
        <f t="shared" si="42"/>
        <v>41.314880000000002</v>
      </c>
      <c r="Q122" s="2">
        <f t="shared" si="43"/>
        <v>0</v>
      </c>
      <c r="R122" s="2">
        <f t="shared" si="44"/>
        <v>0</v>
      </c>
      <c r="AA122" s="2"/>
      <c r="AB122" s="2"/>
      <c r="AC122" s="2"/>
      <c r="AD122" s="2"/>
      <c r="AE122" s="2"/>
      <c r="AF122" s="2"/>
      <c r="AG122" s="2"/>
      <c r="AH122" s="2"/>
      <c r="AI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3">
      <c r="A123" s="1">
        <v>6750</v>
      </c>
      <c r="B123" s="1" t="s">
        <v>70</v>
      </c>
      <c r="C123" s="1">
        <v>2</v>
      </c>
      <c r="D123" s="1" t="str">
        <f t="shared" si="39"/>
        <v>SIL_2</v>
      </c>
      <c r="E123" s="2">
        <v>1354.739</v>
      </c>
      <c r="F123" s="2">
        <v>160</v>
      </c>
      <c r="G123" s="2">
        <f t="shared" si="40"/>
        <v>1194.739</v>
      </c>
      <c r="H123" s="2">
        <v>0</v>
      </c>
      <c r="I123" s="2">
        <f t="shared" si="52"/>
        <v>26.130935761</v>
      </c>
      <c r="J123" s="2">
        <f t="shared" si="53"/>
        <v>14.953312725</v>
      </c>
      <c r="K123" s="2">
        <f t="shared" si="54"/>
        <v>1231.81169434</v>
      </c>
      <c r="L123" s="2">
        <f t="shared" si="55"/>
        <v>440.01626645200002</v>
      </c>
      <c r="M123" s="2">
        <f t="shared" si="56"/>
        <v>688.85336807700003</v>
      </c>
      <c r="N123" s="2">
        <f t="shared" si="57"/>
        <v>34.063989247000002</v>
      </c>
      <c r="O123" s="2">
        <f t="shared" si="41"/>
        <v>212.89993279375003</v>
      </c>
      <c r="P123" s="2">
        <f t="shared" si="42"/>
        <v>41.314880000000002</v>
      </c>
      <c r="Q123" s="2">
        <f t="shared" si="43"/>
        <v>0</v>
      </c>
      <c r="R123" s="2">
        <f t="shared" si="44"/>
        <v>0</v>
      </c>
      <c r="AA123" s="2"/>
      <c r="AB123" s="2"/>
      <c r="AC123" s="2"/>
      <c r="AD123" s="2"/>
      <c r="AE123" s="2"/>
      <c r="AF123" s="2"/>
      <c r="AG123" s="2"/>
      <c r="AH123" s="2"/>
      <c r="AI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3">
      <c r="A124" s="1">
        <v>6750</v>
      </c>
      <c r="B124" s="1" t="s">
        <v>70</v>
      </c>
      <c r="C124" s="1">
        <v>2</v>
      </c>
      <c r="D124" s="1" t="str">
        <f t="shared" si="39"/>
        <v>SIL_2</v>
      </c>
      <c r="E124" s="2">
        <v>931.01200000000006</v>
      </c>
      <c r="F124" s="2">
        <v>160</v>
      </c>
      <c r="G124" s="2">
        <f t="shared" si="40"/>
        <v>771.01200000000006</v>
      </c>
      <c r="H124" s="2">
        <v>0</v>
      </c>
      <c r="I124" s="2">
        <f t="shared" si="52"/>
        <v>17.868682988</v>
      </c>
      <c r="J124" s="2">
        <f t="shared" si="53"/>
        <v>10.387654300000001</v>
      </c>
      <c r="K124" s="2">
        <f t="shared" si="54"/>
        <v>846.19470072000001</v>
      </c>
      <c r="L124" s="2">
        <f t="shared" si="55"/>
        <v>292.61520241600005</v>
      </c>
      <c r="M124" s="2">
        <f t="shared" si="56"/>
        <v>458.45477791600007</v>
      </c>
      <c r="N124" s="2">
        <f t="shared" si="57"/>
        <v>23.567000276000002</v>
      </c>
      <c r="O124" s="2">
        <f t="shared" si="41"/>
        <v>147.29375172500002</v>
      </c>
      <c r="P124" s="2">
        <f t="shared" si="42"/>
        <v>41.314880000000002</v>
      </c>
      <c r="Q124" s="2">
        <f t="shared" si="43"/>
        <v>0</v>
      </c>
      <c r="R124" s="2">
        <f t="shared" si="44"/>
        <v>0</v>
      </c>
      <c r="AA124" s="2"/>
      <c r="AB124" s="2"/>
      <c r="AC124" s="2"/>
      <c r="AD124" s="2"/>
      <c r="AE124" s="2"/>
      <c r="AF124" s="2"/>
      <c r="AG124" s="2"/>
      <c r="AH124" s="2"/>
      <c r="AI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3">
      <c r="A125" s="1">
        <v>6750</v>
      </c>
      <c r="B125" s="1" t="s">
        <v>70</v>
      </c>
      <c r="C125" s="1">
        <v>2</v>
      </c>
      <c r="D125" s="1" t="str">
        <f t="shared" si="39"/>
        <v>SIL_2</v>
      </c>
      <c r="E125" s="2">
        <v>1388.3239999999998</v>
      </c>
      <c r="F125" s="2">
        <v>160</v>
      </c>
      <c r="G125" s="2">
        <f t="shared" si="40"/>
        <v>1228.3239999999998</v>
      </c>
      <c r="H125" s="2">
        <v>0</v>
      </c>
      <c r="I125" s="2">
        <f t="shared" si="52"/>
        <v>26.785809675999996</v>
      </c>
      <c r="J125" s="2">
        <f t="shared" si="53"/>
        <v>15.315191099999998</v>
      </c>
      <c r="K125" s="2">
        <f t="shared" si="54"/>
        <v>1262.3760594399998</v>
      </c>
      <c r="L125" s="2">
        <f t="shared" si="55"/>
        <v>451.69941323199993</v>
      </c>
      <c r="M125" s="2">
        <f t="shared" si="56"/>
        <v>707.11497673199995</v>
      </c>
      <c r="N125" s="2">
        <f t="shared" si="57"/>
        <v>34.895990451999992</v>
      </c>
      <c r="O125" s="2">
        <f t="shared" si="41"/>
        <v>218.09994032499995</v>
      </c>
      <c r="P125" s="2">
        <f t="shared" si="42"/>
        <v>41.314880000000002</v>
      </c>
      <c r="Q125" s="2">
        <f t="shared" si="43"/>
        <v>0</v>
      </c>
      <c r="R125" s="2">
        <f t="shared" si="44"/>
        <v>0</v>
      </c>
      <c r="AA125" s="2"/>
      <c r="AB125" s="2"/>
      <c r="AC125" s="2"/>
      <c r="AD125" s="2"/>
      <c r="AE125" s="2"/>
      <c r="AF125" s="2"/>
      <c r="AG125" s="2"/>
      <c r="AH125" s="2"/>
      <c r="AI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3">
      <c r="A126" s="1">
        <v>6750</v>
      </c>
      <c r="B126" s="1" t="s">
        <v>70</v>
      </c>
      <c r="C126" s="1">
        <v>2</v>
      </c>
      <c r="D126" s="1" t="str">
        <f t="shared" si="39"/>
        <v>SIL_2</v>
      </c>
      <c r="E126" s="2">
        <v>1459.6895</v>
      </c>
      <c r="F126" s="2">
        <v>160</v>
      </c>
      <c r="G126" s="2">
        <f t="shared" si="40"/>
        <v>1299.6895</v>
      </c>
      <c r="H126" s="2">
        <v>0</v>
      </c>
      <c r="I126" s="2">
        <f t="shared" si="52"/>
        <v>28.177365560499997</v>
      </c>
      <c r="J126" s="2">
        <f t="shared" si="53"/>
        <v>16.084154362500001</v>
      </c>
      <c r="K126" s="2">
        <f t="shared" si="54"/>
        <v>1327.32294637</v>
      </c>
      <c r="L126" s="2">
        <f t="shared" si="55"/>
        <v>476.52518698599999</v>
      </c>
      <c r="M126" s="2">
        <f t="shared" si="56"/>
        <v>745.91946779850002</v>
      </c>
      <c r="N126" s="2">
        <f t="shared" si="57"/>
        <v>36.663927983500002</v>
      </c>
      <c r="O126" s="2">
        <f t="shared" si="41"/>
        <v>229.14954989687502</v>
      </c>
      <c r="P126" s="2">
        <f t="shared" si="42"/>
        <v>41.314880000000002</v>
      </c>
      <c r="Q126" s="2">
        <f t="shared" si="43"/>
        <v>0</v>
      </c>
      <c r="R126" s="2">
        <f t="shared" si="44"/>
        <v>0</v>
      </c>
      <c r="AA126" s="2"/>
      <c r="AB126" s="2"/>
      <c r="AC126" s="2"/>
      <c r="AD126" s="2"/>
      <c r="AE126" s="2"/>
      <c r="AF126" s="2"/>
      <c r="AG126" s="2"/>
      <c r="AH126" s="2"/>
      <c r="AI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3">
      <c r="A127" s="1">
        <v>6777</v>
      </c>
      <c r="B127" s="1" t="s">
        <v>70</v>
      </c>
      <c r="C127" s="1">
        <v>2</v>
      </c>
      <c r="D127" s="1" t="str">
        <f t="shared" si="39"/>
        <v>SIL_2</v>
      </c>
      <c r="E127" s="2">
        <v>1312.6557500000001</v>
      </c>
      <c r="F127" s="2">
        <v>160</v>
      </c>
      <c r="G127" s="2">
        <f t="shared" si="40"/>
        <v>1152.6557500000001</v>
      </c>
      <c r="H127" s="2">
        <v>0</v>
      </c>
      <c r="I127" s="2">
        <f t="shared" si="52"/>
        <v>25.310354469250001</v>
      </c>
      <c r="J127" s="2">
        <f t="shared" si="53"/>
        <v>14.499865706250002</v>
      </c>
      <c r="K127" s="2">
        <f t="shared" si="54"/>
        <v>1193.5134118450001</v>
      </c>
      <c r="L127" s="2">
        <f t="shared" si="55"/>
        <v>425.37685044100004</v>
      </c>
      <c r="M127" s="2">
        <f t="shared" si="56"/>
        <v>665.97089547225005</v>
      </c>
      <c r="N127" s="2">
        <f t="shared" si="57"/>
        <v>33.02146089475</v>
      </c>
      <c r="O127" s="2">
        <f t="shared" si="41"/>
        <v>206.38413059218749</v>
      </c>
      <c r="P127" s="2">
        <f t="shared" si="42"/>
        <v>41.314880000000002</v>
      </c>
      <c r="Q127" s="2">
        <f t="shared" si="43"/>
        <v>0</v>
      </c>
      <c r="R127" s="2">
        <f t="shared" si="44"/>
        <v>0</v>
      </c>
      <c r="AA127" s="2"/>
      <c r="AB127" s="2"/>
      <c r="AC127" s="2"/>
      <c r="AD127" s="2"/>
      <c r="AE127" s="2"/>
      <c r="AF127" s="2"/>
      <c r="AG127" s="2"/>
      <c r="AH127" s="2"/>
      <c r="AI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3">
      <c r="A128" s="1">
        <v>6777</v>
      </c>
      <c r="B128" s="1" t="s">
        <v>70</v>
      </c>
      <c r="C128" s="1">
        <v>2</v>
      </c>
      <c r="D128" s="1" t="str">
        <f t="shared" si="39"/>
        <v>SIL_2</v>
      </c>
      <c r="E128" s="2">
        <v>724.88900000000001</v>
      </c>
      <c r="F128" s="2">
        <v>160</v>
      </c>
      <c r="G128" s="2">
        <f t="shared" si="40"/>
        <v>564.88900000000001</v>
      </c>
      <c r="H128" s="2">
        <v>0</v>
      </c>
      <c r="I128" s="2">
        <f t="shared" si="52"/>
        <v>13.849490611</v>
      </c>
      <c r="J128" s="2">
        <f t="shared" si="53"/>
        <v>8.166678975</v>
      </c>
      <c r="K128" s="2">
        <f t="shared" si="54"/>
        <v>658.61040333999995</v>
      </c>
      <c r="L128" s="2">
        <f t="shared" si="55"/>
        <v>220.91160665199999</v>
      </c>
      <c r="M128" s="2">
        <f t="shared" si="56"/>
        <v>346.37683952700002</v>
      </c>
      <c r="N128" s="2">
        <f t="shared" si="57"/>
        <v>18.460715196999999</v>
      </c>
      <c r="O128" s="2">
        <f t="shared" si="41"/>
        <v>115.37946998125</v>
      </c>
      <c r="P128" s="2">
        <f t="shared" si="42"/>
        <v>41.314880000000002</v>
      </c>
      <c r="Q128" s="2">
        <f t="shared" si="43"/>
        <v>0</v>
      </c>
      <c r="R128" s="2">
        <f t="shared" si="44"/>
        <v>0</v>
      </c>
      <c r="AA128" s="2"/>
      <c r="AB128" s="2"/>
      <c r="AC128" s="2"/>
      <c r="AD128" s="2"/>
      <c r="AE128" s="2"/>
      <c r="AF128" s="2"/>
      <c r="AG128" s="2"/>
      <c r="AH128" s="2"/>
      <c r="AI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3">
      <c r="A129" s="1">
        <v>6777</v>
      </c>
      <c r="B129" s="1" t="s">
        <v>70</v>
      </c>
      <c r="C129" s="1">
        <v>2</v>
      </c>
      <c r="D129" s="1" t="str">
        <f t="shared" si="39"/>
        <v>SIL_2</v>
      </c>
      <c r="E129" s="2">
        <v>1000.84</v>
      </c>
      <c r="F129" s="2">
        <v>160</v>
      </c>
      <c r="G129" s="2">
        <f t="shared" si="40"/>
        <v>840.84</v>
      </c>
      <c r="H129" s="2">
        <v>0</v>
      </c>
      <c r="I129" s="2">
        <f t="shared" si="52"/>
        <v>19.230259159999999</v>
      </c>
      <c r="J129" s="2">
        <f t="shared" si="53"/>
        <v>11.140051000000001</v>
      </c>
      <c r="K129" s="2">
        <f t="shared" si="54"/>
        <v>909.74237039999991</v>
      </c>
      <c r="L129" s="2">
        <f t="shared" si="55"/>
        <v>316.90612912</v>
      </c>
      <c r="M129" s="2">
        <f t="shared" si="56"/>
        <v>496.42326412000006</v>
      </c>
      <c r="N129" s="2">
        <f t="shared" si="57"/>
        <v>25.29684932</v>
      </c>
      <c r="O129" s="2">
        <f t="shared" si="41"/>
        <v>158.10530825000001</v>
      </c>
      <c r="P129" s="2">
        <f t="shared" si="42"/>
        <v>41.314880000000002</v>
      </c>
      <c r="Q129" s="2">
        <f t="shared" si="43"/>
        <v>0</v>
      </c>
      <c r="R129" s="2">
        <f t="shared" si="44"/>
        <v>0</v>
      </c>
      <c r="AA129" s="2"/>
      <c r="AB129" s="2"/>
      <c r="AC129" s="2"/>
      <c r="AD129" s="2"/>
      <c r="AE129" s="2"/>
      <c r="AF129" s="2"/>
      <c r="AG129" s="2"/>
      <c r="AH129" s="2"/>
      <c r="AI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3">
      <c r="A130" s="1">
        <v>6777</v>
      </c>
      <c r="B130" s="1" t="s">
        <v>70</v>
      </c>
      <c r="C130" s="1">
        <v>2</v>
      </c>
      <c r="D130" s="1" t="str">
        <f t="shared" si="39"/>
        <v>SIL_2</v>
      </c>
      <c r="E130" s="2">
        <v>1380.807</v>
      </c>
      <c r="F130" s="2">
        <v>160</v>
      </c>
      <c r="G130" s="2">
        <f t="shared" si="40"/>
        <v>1220.807</v>
      </c>
      <c r="H130" s="2">
        <v>0</v>
      </c>
      <c r="I130" s="2">
        <f t="shared" si="52"/>
        <v>26.639235693</v>
      </c>
      <c r="J130" s="2">
        <f t="shared" si="53"/>
        <v>15.234195425000001</v>
      </c>
      <c r="K130" s="2">
        <f t="shared" si="54"/>
        <v>1255.5351384200001</v>
      </c>
      <c r="L130" s="2">
        <f t="shared" si="55"/>
        <v>449.08448947599999</v>
      </c>
      <c r="M130" s="2">
        <f t="shared" si="56"/>
        <v>703.02766060100009</v>
      </c>
      <c r="N130" s="2">
        <f t="shared" si="57"/>
        <v>34.709771810999996</v>
      </c>
      <c r="O130" s="2">
        <f t="shared" si="41"/>
        <v>216.93607381874997</v>
      </c>
      <c r="P130" s="2">
        <f t="shared" si="42"/>
        <v>41.314880000000002</v>
      </c>
      <c r="Q130" s="2">
        <f t="shared" si="43"/>
        <v>0</v>
      </c>
      <c r="R130" s="2">
        <f t="shared" si="44"/>
        <v>0</v>
      </c>
      <c r="AA130" s="2"/>
      <c r="AB130" s="2"/>
      <c r="AC130" s="2"/>
      <c r="AD130" s="2"/>
      <c r="AE130" s="2"/>
      <c r="AF130" s="2"/>
      <c r="AG130" s="2"/>
      <c r="AH130" s="2"/>
      <c r="AI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3">
      <c r="A131" s="1">
        <v>6777</v>
      </c>
      <c r="B131" s="1" t="s">
        <v>70</v>
      </c>
      <c r="C131" s="1">
        <v>2</v>
      </c>
      <c r="D131" s="1" t="str">
        <f t="shared" ref="D131:D194" si="58">CONCATENATE(B131,"_",C131)</f>
        <v>SIL_2</v>
      </c>
      <c r="E131" s="2">
        <v>522.55600000000004</v>
      </c>
      <c r="F131" s="2">
        <v>160</v>
      </c>
      <c r="G131" s="2">
        <f t="shared" ref="G131:G194" si="59">E131-F131</f>
        <v>362.55600000000004</v>
      </c>
      <c r="H131" s="2">
        <v>0</v>
      </c>
      <c r="I131" s="2">
        <f t="shared" si="52"/>
        <v>9.9041994439999996</v>
      </c>
      <c r="J131" s="2">
        <f t="shared" si="53"/>
        <v>5.9865409000000005</v>
      </c>
      <c r="K131" s="2">
        <f t="shared" si="54"/>
        <v>474.47523336000006</v>
      </c>
      <c r="L131" s="2">
        <f t="shared" si="55"/>
        <v>150.52643060800003</v>
      </c>
      <c r="M131" s="2">
        <f t="shared" si="56"/>
        <v>236.35968710800003</v>
      </c>
      <c r="N131" s="2">
        <f t="shared" si="57"/>
        <v>13.448319788000001</v>
      </c>
      <c r="O131" s="2">
        <f t="shared" ref="O131:O194" si="60">N131*6.25</f>
        <v>84.051998675000007</v>
      </c>
      <c r="P131" s="2">
        <f t="shared" ref="P131:P194" si="61">(F131/1000)*258.218</f>
        <v>41.314880000000002</v>
      </c>
      <c r="Q131" s="2">
        <f t="shared" ref="Q131:Q194" si="62">((H131/100)*G131)*(4.1/1000)</f>
        <v>0</v>
      </c>
      <c r="R131" s="2">
        <f t="shared" ref="R131:R194" si="63">(Q131/E131)*100</f>
        <v>0</v>
      </c>
      <c r="AA131" s="2"/>
      <c r="AB131" s="2"/>
      <c r="AC131" s="2"/>
      <c r="AD131" s="2"/>
      <c r="AE131" s="2"/>
      <c r="AF131" s="2"/>
      <c r="AG131" s="2"/>
      <c r="AH131" s="2"/>
      <c r="AI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3">
      <c r="A132" s="1">
        <v>6777</v>
      </c>
      <c r="B132" s="1" t="s">
        <v>70</v>
      </c>
      <c r="C132" s="1">
        <v>2</v>
      </c>
      <c r="D132" s="1" t="str">
        <f t="shared" si="58"/>
        <v>SIL_2</v>
      </c>
      <c r="E132" s="2">
        <v>1683.4279999999999</v>
      </c>
      <c r="F132" s="2">
        <v>160</v>
      </c>
      <c r="G132" s="2">
        <f t="shared" si="59"/>
        <v>1523.4279999999999</v>
      </c>
      <c r="H132" s="2">
        <v>0</v>
      </c>
      <c r="I132" s="2">
        <f t="shared" si="52"/>
        <v>32.54004257199999</v>
      </c>
      <c r="J132" s="2">
        <f t="shared" si="53"/>
        <v>18.494936699999997</v>
      </c>
      <c r="K132" s="2">
        <f t="shared" si="54"/>
        <v>1530.9384056799997</v>
      </c>
      <c r="L132" s="2">
        <f t="shared" si="55"/>
        <v>554.35665150399996</v>
      </c>
      <c r="M132" s="2">
        <f t="shared" si="56"/>
        <v>867.57571100399991</v>
      </c>
      <c r="N132" s="2">
        <f t="shared" si="57"/>
        <v>42.206601843999998</v>
      </c>
      <c r="O132" s="2">
        <f t="shared" si="60"/>
        <v>263.79126152499998</v>
      </c>
      <c r="P132" s="2">
        <f t="shared" si="61"/>
        <v>41.314880000000002</v>
      </c>
      <c r="Q132" s="2">
        <f t="shared" si="62"/>
        <v>0</v>
      </c>
      <c r="R132" s="2">
        <f t="shared" si="63"/>
        <v>0</v>
      </c>
      <c r="AA132" s="2"/>
      <c r="AB132" s="2"/>
      <c r="AC132" s="2"/>
      <c r="AD132" s="2"/>
      <c r="AE132" s="2"/>
      <c r="AF132" s="2"/>
      <c r="AG132" s="2"/>
      <c r="AH132" s="2"/>
      <c r="AI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3">
      <c r="A133" s="1">
        <v>6777</v>
      </c>
      <c r="B133" s="1" t="s">
        <v>70</v>
      </c>
      <c r="C133" s="1">
        <v>2</v>
      </c>
      <c r="D133" s="1" t="str">
        <f t="shared" si="58"/>
        <v>SIL_2</v>
      </c>
      <c r="E133" s="2">
        <v>1467.0174999999999</v>
      </c>
      <c r="F133" s="2">
        <v>160</v>
      </c>
      <c r="G133" s="2">
        <f t="shared" si="59"/>
        <v>1307.0174999999999</v>
      </c>
      <c r="H133" s="2">
        <v>0</v>
      </c>
      <c r="I133" s="2">
        <f t="shared" si="52"/>
        <v>28.320254232499998</v>
      </c>
      <c r="J133" s="2">
        <f t="shared" si="53"/>
        <v>16.163113562500001</v>
      </c>
      <c r="K133" s="2">
        <f t="shared" si="54"/>
        <v>1333.99186605</v>
      </c>
      <c r="L133" s="2">
        <f t="shared" si="55"/>
        <v>479.07436368999998</v>
      </c>
      <c r="M133" s="2">
        <f t="shared" si="56"/>
        <v>749.90401650249999</v>
      </c>
      <c r="N133" s="2">
        <f t="shared" si="57"/>
        <v>36.845464527499999</v>
      </c>
      <c r="O133" s="2">
        <f t="shared" si="60"/>
        <v>230.28415329687499</v>
      </c>
      <c r="P133" s="2">
        <f t="shared" si="61"/>
        <v>41.314880000000002</v>
      </c>
      <c r="Q133" s="2">
        <f t="shared" si="62"/>
        <v>0</v>
      </c>
      <c r="R133" s="2">
        <f t="shared" si="63"/>
        <v>0</v>
      </c>
      <c r="AA133" s="2"/>
      <c r="AB133" s="2"/>
      <c r="AC133" s="2"/>
      <c r="AD133" s="2"/>
      <c r="AE133" s="2"/>
      <c r="AF133" s="2"/>
      <c r="AG133" s="2"/>
      <c r="AH133" s="2"/>
      <c r="AI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3">
      <c r="A134" s="1">
        <v>7199</v>
      </c>
      <c r="B134" s="1" t="s">
        <v>70</v>
      </c>
      <c r="C134" s="1">
        <v>2</v>
      </c>
      <c r="D134" s="1" t="str">
        <f t="shared" si="58"/>
        <v>SIL_2</v>
      </c>
      <c r="E134" s="2">
        <v>1167.4537500000001</v>
      </c>
      <c r="F134" s="2">
        <v>160</v>
      </c>
      <c r="G134" s="2">
        <f t="shared" si="59"/>
        <v>1007.4537500000001</v>
      </c>
      <c r="H134" s="2">
        <v>0</v>
      </c>
      <c r="I134" s="2">
        <f t="shared" si="52"/>
        <v>22.47906067125</v>
      </c>
      <c r="J134" s="2">
        <f t="shared" si="53"/>
        <v>12.935314156250001</v>
      </c>
      <c r="K134" s="2">
        <f t="shared" si="54"/>
        <v>1061.3708797250001</v>
      </c>
      <c r="L134" s="2">
        <f t="shared" si="55"/>
        <v>374.86572110500003</v>
      </c>
      <c r="M134" s="2">
        <f t="shared" si="56"/>
        <v>587.01832438625001</v>
      </c>
      <c r="N134" s="2">
        <f t="shared" si="57"/>
        <v>29.424371748749998</v>
      </c>
      <c r="O134" s="2">
        <f t="shared" si="60"/>
        <v>183.9023234296875</v>
      </c>
      <c r="P134" s="2">
        <f t="shared" si="61"/>
        <v>41.314880000000002</v>
      </c>
      <c r="Q134" s="2">
        <f t="shared" si="62"/>
        <v>0</v>
      </c>
      <c r="R134" s="2">
        <f t="shared" si="63"/>
        <v>0</v>
      </c>
      <c r="AA134" s="2"/>
      <c r="AB134" s="2"/>
      <c r="AC134" s="2"/>
      <c r="AD134" s="2"/>
      <c r="AE134" s="2"/>
      <c r="AF134" s="2"/>
      <c r="AG134" s="2"/>
      <c r="AH134" s="2"/>
      <c r="AI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3">
      <c r="A135" s="1">
        <v>7199</v>
      </c>
      <c r="B135" s="1" t="s">
        <v>70</v>
      </c>
      <c r="C135" s="1">
        <v>2</v>
      </c>
      <c r="D135" s="1" t="str">
        <f t="shared" si="58"/>
        <v>SIL_2</v>
      </c>
      <c r="E135" s="2">
        <v>961.76199999999994</v>
      </c>
      <c r="F135" s="2">
        <v>160</v>
      </c>
      <c r="G135" s="2">
        <f t="shared" si="59"/>
        <v>801.76199999999994</v>
      </c>
      <c r="H135" s="2">
        <v>0</v>
      </c>
      <c r="I135" s="2">
        <f t="shared" si="52"/>
        <v>18.468277237999999</v>
      </c>
      <c r="J135" s="2">
        <f t="shared" si="53"/>
        <v>10.718985549999999</v>
      </c>
      <c r="K135" s="2">
        <f t="shared" si="54"/>
        <v>874.17904571999986</v>
      </c>
      <c r="L135" s="2">
        <f t="shared" si="55"/>
        <v>303.31214341600003</v>
      </c>
      <c r="M135" s="2">
        <f t="shared" si="56"/>
        <v>475.17487516600005</v>
      </c>
      <c r="N135" s="2">
        <f t="shared" si="57"/>
        <v>24.328770026000001</v>
      </c>
      <c r="O135" s="2">
        <f t="shared" si="60"/>
        <v>152.05481266250001</v>
      </c>
      <c r="P135" s="2">
        <f t="shared" si="61"/>
        <v>41.314880000000002</v>
      </c>
      <c r="Q135" s="2">
        <f t="shared" si="62"/>
        <v>0</v>
      </c>
      <c r="R135" s="2">
        <f t="shared" si="63"/>
        <v>0</v>
      </c>
      <c r="AA135" s="2"/>
      <c r="AB135" s="2"/>
      <c r="AC135" s="2"/>
      <c r="AD135" s="2"/>
      <c r="AE135" s="2"/>
      <c r="AF135" s="2"/>
      <c r="AG135" s="2"/>
      <c r="AH135" s="2"/>
      <c r="AI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3">
      <c r="A136" s="1">
        <v>7199</v>
      </c>
      <c r="B136" s="1" t="s">
        <v>70</v>
      </c>
      <c r="C136" s="1">
        <v>2</v>
      </c>
      <c r="D136" s="1" t="str">
        <f t="shared" si="58"/>
        <v>SIL_2</v>
      </c>
      <c r="E136" s="2">
        <v>1381.48</v>
      </c>
      <c r="F136" s="2">
        <v>160</v>
      </c>
      <c r="G136" s="2">
        <f t="shared" si="59"/>
        <v>1221.48</v>
      </c>
      <c r="H136" s="2">
        <v>0</v>
      </c>
      <c r="I136" s="2">
        <f t="shared" si="52"/>
        <v>26.65235852</v>
      </c>
      <c r="J136" s="2">
        <f t="shared" si="53"/>
        <v>15.241447000000003</v>
      </c>
      <c r="K136" s="2">
        <f t="shared" si="54"/>
        <v>1256.1476088000002</v>
      </c>
      <c r="L136" s="2">
        <f t="shared" si="55"/>
        <v>449.31860464000005</v>
      </c>
      <c r="M136" s="2">
        <f t="shared" si="56"/>
        <v>703.39359964000016</v>
      </c>
      <c r="N136" s="2">
        <f t="shared" si="57"/>
        <v>34.726444040000004</v>
      </c>
      <c r="O136" s="2">
        <f t="shared" si="60"/>
        <v>217.04027525000004</v>
      </c>
      <c r="P136" s="2">
        <f t="shared" si="61"/>
        <v>41.314880000000002</v>
      </c>
      <c r="Q136" s="2">
        <f t="shared" si="62"/>
        <v>0</v>
      </c>
      <c r="R136" s="2">
        <f t="shared" si="63"/>
        <v>0</v>
      </c>
      <c r="AA136" s="2"/>
      <c r="AB136" s="2"/>
      <c r="AC136" s="2"/>
      <c r="AD136" s="2"/>
      <c r="AE136" s="2"/>
      <c r="AF136" s="2"/>
      <c r="AG136" s="2"/>
      <c r="AH136" s="2"/>
      <c r="AI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3">
      <c r="A137" s="1">
        <v>7199</v>
      </c>
      <c r="B137" s="1" t="s">
        <v>70</v>
      </c>
      <c r="C137" s="1">
        <v>2</v>
      </c>
      <c r="D137" s="1" t="str">
        <f t="shared" si="58"/>
        <v>SIL_2</v>
      </c>
      <c r="E137" s="2">
        <v>1394.107</v>
      </c>
      <c r="F137" s="2">
        <v>160</v>
      </c>
      <c r="G137" s="2">
        <f t="shared" si="59"/>
        <v>1234.107</v>
      </c>
      <c r="H137" s="2">
        <v>0</v>
      </c>
      <c r="I137" s="2">
        <f t="shared" si="52"/>
        <v>26.898572393000002</v>
      </c>
      <c r="J137" s="2">
        <f t="shared" si="53"/>
        <v>15.377502925000002</v>
      </c>
      <c r="K137" s="2">
        <f t="shared" si="54"/>
        <v>1267.6389364200002</v>
      </c>
      <c r="L137" s="2">
        <f t="shared" si="55"/>
        <v>453.71113387600002</v>
      </c>
      <c r="M137" s="2">
        <f t="shared" si="56"/>
        <v>710.25944250100008</v>
      </c>
      <c r="N137" s="2">
        <f t="shared" si="57"/>
        <v>35.039252711000003</v>
      </c>
      <c r="O137" s="2">
        <f t="shared" si="60"/>
        <v>218.99532944375002</v>
      </c>
      <c r="P137" s="2">
        <f t="shared" si="61"/>
        <v>41.314880000000002</v>
      </c>
      <c r="Q137" s="2">
        <f t="shared" si="62"/>
        <v>0</v>
      </c>
      <c r="R137" s="2">
        <f t="shared" si="63"/>
        <v>0</v>
      </c>
      <c r="AA137" s="2"/>
      <c r="AB137" s="2"/>
      <c r="AC137" s="2"/>
      <c r="AD137" s="2"/>
      <c r="AE137" s="2"/>
      <c r="AF137" s="2"/>
      <c r="AG137" s="2"/>
      <c r="AH137" s="2"/>
      <c r="AI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3">
      <c r="A138" s="1">
        <v>7199</v>
      </c>
      <c r="B138" s="1" t="s">
        <v>70</v>
      </c>
      <c r="C138" s="1">
        <v>2</v>
      </c>
      <c r="D138" s="1" t="str">
        <f t="shared" si="58"/>
        <v>SIL_2</v>
      </c>
      <c r="E138" s="2">
        <v>1173.364</v>
      </c>
      <c r="F138" s="2">
        <v>160</v>
      </c>
      <c r="G138" s="2">
        <f t="shared" si="59"/>
        <v>1013.364</v>
      </c>
      <c r="H138" s="2">
        <v>0</v>
      </c>
      <c r="I138" s="2">
        <f t="shared" si="52"/>
        <v>22.594304635999997</v>
      </c>
      <c r="J138" s="2">
        <f t="shared" si="53"/>
        <v>12.9989971</v>
      </c>
      <c r="K138" s="2">
        <f t="shared" si="54"/>
        <v>1066.7495618399998</v>
      </c>
      <c r="L138" s="2">
        <f t="shared" si="55"/>
        <v>376.92170795200002</v>
      </c>
      <c r="M138" s="2">
        <f t="shared" si="56"/>
        <v>590.23198145200001</v>
      </c>
      <c r="N138" s="2">
        <f t="shared" si="57"/>
        <v>29.570786372000001</v>
      </c>
      <c r="O138" s="2">
        <f t="shared" si="60"/>
        <v>184.81741482500001</v>
      </c>
      <c r="P138" s="2">
        <f t="shared" si="61"/>
        <v>41.314880000000002</v>
      </c>
      <c r="Q138" s="2">
        <f t="shared" si="62"/>
        <v>0</v>
      </c>
      <c r="R138" s="2">
        <f t="shared" si="63"/>
        <v>0</v>
      </c>
      <c r="AA138" s="2"/>
      <c r="AB138" s="2"/>
      <c r="AC138" s="2"/>
      <c r="AD138" s="2"/>
      <c r="AE138" s="2"/>
      <c r="AF138" s="2"/>
      <c r="AG138" s="2"/>
      <c r="AH138" s="2"/>
      <c r="AI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3">
      <c r="A139" s="1">
        <v>7199</v>
      </c>
      <c r="B139" s="1" t="s">
        <v>70</v>
      </c>
      <c r="C139" s="1">
        <v>2</v>
      </c>
      <c r="D139" s="1" t="str">
        <f t="shared" si="58"/>
        <v>SIL_2</v>
      </c>
      <c r="E139" s="2">
        <v>1546.3159999999998</v>
      </c>
      <c r="F139" s="2">
        <v>160</v>
      </c>
      <c r="G139" s="2">
        <f t="shared" si="59"/>
        <v>1386.3159999999998</v>
      </c>
      <c r="H139" s="2">
        <v>0</v>
      </c>
      <c r="I139" s="2">
        <f t="shared" si="52"/>
        <v>29.866495683999997</v>
      </c>
      <c r="J139" s="2">
        <f t="shared" si="53"/>
        <v>17.0175549</v>
      </c>
      <c r="K139" s="2">
        <f t="shared" si="54"/>
        <v>1406.15825896</v>
      </c>
      <c r="L139" s="2">
        <f t="shared" si="55"/>
        <v>506.65977428799999</v>
      </c>
      <c r="M139" s="2">
        <f t="shared" si="56"/>
        <v>793.02202078799996</v>
      </c>
      <c r="N139" s="2">
        <f t="shared" si="57"/>
        <v>38.809926267999998</v>
      </c>
      <c r="O139" s="2">
        <f t="shared" si="60"/>
        <v>242.562039175</v>
      </c>
      <c r="P139" s="2">
        <f t="shared" si="61"/>
        <v>41.314880000000002</v>
      </c>
      <c r="Q139" s="2">
        <f t="shared" si="62"/>
        <v>0</v>
      </c>
      <c r="R139" s="2">
        <f t="shared" si="63"/>
        <v>0</v>
      </c>
      <c r="AA139" s="2"/>
      <c r="AB139" s="2"/>
      <c r="AC139" s="2"/>
      <c r="AD139" s="2"/>
      <c r="AE139" s="2"/>
      <c r="AF139" s="2"/>
      <c r="AG139" s="2"/>
      <c r="AH139" s="2"/>
      <c r="AI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3">
      <c r="A140" s="1">
        <v>7199</v>
      </c>
      <c r="B140" s="1" t="s">
        <v>70</v>
      </c>
      <c r="C140" s="1">
        <v>2</v>
      </c>
      <c r="D140" s="1" t="str">
        <f t="shared" si="58"/>
        <v>SIL_2</v>
      </c>
      <c r="E140" s="2">
        <v>1772.0454999999999</v>
      </c>
      <c r="F140" s="2">
        <v>160</v>
      </c>
      <c r="G140" s="2">
        <f t="shared" si="59"/>
        <v>1612.0454999999999</v>
      </c>
      <c r="H140" s="2">
        <v>0</v>
      </c>
      <c r="I140" s="2">
        <f t="shared" si="52"/>
        <v>34.267995204499996</v>
      </c>
      <c r="J140" s="2">
        <f t="shared" si="53"/>
        <v>19.449790262500002</v>
      </c>
      <c r="K140" s="2">
        <f t="shared" si="54"/>
        <v>1611.5856477300001</v>
      </c>
      <c r="L140" s="2">
        <f t="shared" si="55"/>
        <v>585.18384399399997</v>
      </c>
      <c r="M140" s="2">
        <f t="shared" si="56"/>
        <v>915.76085630650005</v>
      </c>
      <c r="N140" s="2">
        <f t="shared" si="57"/>
        <v>44.401923171500002</v>
      </c>
      <c r="O140" s="2">
        <f t="shared" si="60"/>
        <v>277.51201982187501</v>
      </c>
      <c r="P140" s="2">
        <f t="shared" si="61"/>
        <v>41.314880000000002</v>
      </c>
      <c r="Q140" s="2">
        <f t="shared" si="62"/>
        <v>0</v>
      </c>
      <c r="R140" s="2">
        <f t="shared" si="63"/>
        <v>0</v>
      </c>
      <c r="AA140" s="2"/>
      <c r="AB140" s="2"/>
      <c r="AC140" s="2"/>
      <c r="AD140" s="2"/>
      <c r="AE140" s="2"/>
      <c r="AF140" s="2"/>
      <c r="AG140" s="2"/>
      <c r="AH140" s="2"/>
      <c r="AI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3">
      <c r="A141" s="1">
        <v>6751</v>
      </c>
      <c r="B141" s="1" t="s">
        <v>64</v>
      </c>
      <c r="C141" s="1">
        <v>2</v>
      </c>
      <c r="D141" s="1" t="str">
        <f t="shared" si="58"/>
        <v>TN_2</v>
      </c>
      <c r="E141" s="2">
        <v>1520.922517930328</v>
      </c>
      <c r="F141" s="2">
        <v>160</v>
      </c>
      <c r="G141" s="2">
        <f t="shared" si="59"/>
        <v>1360.922517930328</v>
      </c>
      <c r="H141" s="3">
        <v>18.37065191292842</v>
      </c>
      <c r="I141" s="2">
        <f t="shared" ref="I141:I168" si="64">((G141/1000)*19.63)+((F141/1000)*17.717)</f>
        <v>29.549629026972337</v>
      </c>
      <c r="J141" s="2">
        <f>((G141/1000)*11.093)+((F141/1000)*13)</f>
        <v>17.176713491401127</v>
      </c>
      <c r="K141" s="2">
        <f>((G141/1000)*911.796)+((F141/1000)*903.297)</f>
        <v>1385.4112281588014</v>
      </c>
      <c r="L141" s="2">
        <f>((G141/1000)*356.269)+((F141/1000)*152.53)</f>
        <v>509.25930454052002</v>
      </c>
      <c r="M141" s="2">
        <f>((G141/1000)*537.103)+((F141/1000)*245.14)</f>
        <v>770.1779671479328</v>
      </c>
      <c r="N141" s="2">
        <f>((G141/1000)*27.245)+((F141/1000)*27.917)</f>
        <v>41.545054001011785</v>
      </c>
      <c r="O141" s="2">
        <f t="shared" si="60"/>
        <v>259.65658750632366</v>
      </c>
      <c r="P141" s="2">
        <f t="shared" si="61"/>
        <v>41.314880000000002</v>
      </c>
      <c r="Q141" s="2">
        <f t="shared" si="62"/>
        <v>1.0250423881519297</v>
      </c>
      <c r="R141" s="2">
        <f t="shared" si="63"/>
        <v>6.7396095203245979E-2</v>
      </c>
      <c r="AA141" s="2"/>
      <c r="AB141" s="2"/>
      <c r="AC141" s="2"/>
      <c r="AD141" s="2"/>
      <c r="AE141" s="2"/>
      <c r="AF141" s="2"/>
      <c r="AG141" s="2"/>
      <c r="AH141" s="2"/>
      <c r="AI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3">
      <c r="A142" s="1">
        <v>6751</v>
      </c>
      <c r="B142" s="1" t="s">
        <v>64</v>
      </c>
      <c r="C142" s="1">
        <v>2</v>
      </c>
      <c r="D142" s="1" t="str">
        <f t="shared" si="58"/>
        <v>TN_2</v>
      </c>
      <c r="E142" s="2">
        <v>1078.1842350993379</v>
      </c>
      <c r="F142" s="2">
        <v>160</v>
      </c>
      <c r="G142" s="2">
        <f t="shared" si="59"/>
        <v>918.18423509933791</v>
      </c>
      <c r="H142" s="2">
        <v>21.39913592555666</v>
      </c>
      <c r="I142" s="2">
        <f t="shared" si="64"/>
        <v>20.858676535000004</v>
      </c>
      <c r="J142" s="2">
        <f t="shared" ref="J142:J168" si="65">((G142/1000)*11.093)+((F142/1000)*13)</f>
        <v>12.265417719956956</v>
      </c>
      <c r="K142" s="2">
        <f t="shared" ref="K142:K168" si="66">((G142/1000)*911.796)+((F142/1000)*903.297)</f>
        <v>981.7242328266359</v>
      </c>
      <c r="L142" s="2">
        <f t="shared" ref="L142:L168" si="67">((G142/1000)*356.269)+((F142/1000)*152.53)</f>
        <v>351.52537925460604</v>
      </c>
      <c r="M142" s="2">
        <f t="shared" ref="M142:M168" si="68">((G142/1000)*537.103)+((F142/1000)*245.14)</f>
        <v>532.38190722455965</v>
      </c>
      <c r="N142" s="2">
        <f t="shared" ref="N142:N168" si="69">((G142/1000)*27.245)+((F142/1000)*27.917)</f>
        <v>29.482649485281463</v>
      </c>
      <c r="O142" s="2">
        <f t="shared" si="60"/>
        <v>184.26655928300914</v>
      </c>
      <c r="P142" s="2">
        <f t="shared" si="61"/>
        <v>41.314880000000002</v>
      </c>
      <c r="Q142" s="2">
        <f t="shared" si="62"/>
        <v>0.80558231931535407</v>
      </c>
      <c r="R142" s="2">
        <f t="shared" si="63"/>
        <v>7.4716573762658681E-2</v>
      </c>
      <c r="AA142" s="2"/>
      <c r="AB142" s="2"/>
      <c r="AC142" s="2"/>
      <c r="AD142" s="2"/>
      <c r="AE142" s="2"/>
      <c r="AF142" s="2"/>
      <c r="AG142" s="2"/>
      <c r="AH142" s="2"/>
      <c r="AI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3">
      <c r="A143" s="1">
        <v>6751</v>
      </c>
      <c r="B143" s="1" t="s">
        <v>64</v>
      </c>
      <c r="C143" s="1">
        <v>2</v>
      </c>
      <c r="D143" s="1" t="str">
        <f t="shared" si="58"/>
        <v>TN_2</v>
      </c>
      <c r="E143" s="2">
        <v>1341.7017519999999</v>
      </c>
      <c r="F143" s="2">
        <v>160</v>
      </c>
      <c r="G143" s="2">
        <f t="shared" si="59"/>
        <v>1181.7017519999999</v>
      </c>
      <c r="H143" s="2">
        <v>18.294994399931078</v>
      </c>
      <c r="I143" s="2">
        <f t="shared" si="64"/>
        <v>26.031525391759999</v>
      </c>
      <c r="J143" s="2">
        <f t="shared" si="65"/>
        <v>15.188617534936</v>
      </c>
      <c r="K143" s="2">
        <f t="shared" si="66"/>
        <v>1221.9984506665921</v>
      </c>
      <c r="L143" s="2">
        <f t="shared" si="67"/>
        <v>445.40850148328803</v>
      </c>
      <c r="M143" s="2">
        <f t="shared" si="68"/>
        <v>673.91795610445593</v>
      </c>
      <c r="N143" s="2">
        <f t="shared" si="69"/>
        <v>36.662184233240005</v>
      </c>
      <c r="O143" s="2">
        <f t="shared" si="60"/>
        <v>229.13865145775003</v>
      </c>
      <c r="P143" s="2">
        <f t="shared" si="61"/>
        <v>41.314880000000002</v>
      </c>
      <c r="Q143" s="2">
        <f t="shared" si="62"/>
        <v>0.88638830434437832</v>
      </c>
      <c r="R143" s="2">
        <f t="shared" si="63"/>
        <v>6.6064481396337804E-2</v>
      </c>
      <c r="AA143" s="2"/>
      <c r="AB143" s="2"/>
      <c r="AC143" s="2"/>
      <c r="AD143" s="2"/>
      <c r="AE143" s="2"/>
      <c r="AF143" s="2"/>
      <c r="AG143" s="2"/>
      <c r="AH143" s="2"/>
      <c r="AI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3">
      <c r="A144" s="1">
        <v>6751</v>
      </c>
      <c r="B144" s="1" t="s">
        <v>64</v>
      </c>
      <c r="C144" s="1">
        <v>2</v>
      </c>
      <c r="D144" s="1" t="str">
        <f t="shared" si="58"/>
        <v>TN_2</v>
      </c>
      <c r="E144" s="2">
        <v>1850.6451247201076</v>
      </c>
      <c r="F144" s="2">
        <v>160</v>
      </c>
      <c r="G144" s="2">
        <f t="shared" si="59"/>
        <v>1690.6451247201076</v>
      </c>
      <c r="H144" s="2">
        <v>14.1120021797677</v>
      </c>
      <c r="I144" s="2">
        <f t="shared" si="64"/>
        <v>36.022083798255707</v>
      </c>
      <c r="J144" s="2">
        <f t="shared" si="65"/>
        <v>20.834326368520152</v>
      </c>
      <c r="K144" s="2">
        <f t="shared" si="66"/>
        <v>1686.0509821392952</v>
      </c>
      <c r="L144" s="2">
        <f t="shared" si="67"/>
        <v>626.72924793890797</v>
      </c>
      <c r="M144" s="2">
        <f t="shared" si="68"/>
        <v>947.27296842254384</v>
      </c>
      <c r="N144" s="2">
        <f t="shared" si="69"/>
        <v>50.528346422999334</v>
      </c>
      <c r="O144" s="2">
        <f t="shared" si="60"/>
        <v>315.80216514374581</v>
      </c>
      <c r="P144" s="2">
        <f t="shared" si="61"/>
        <v>41.314880000000002</v>
      </c>
      <c r="Q144" s="2">
        <f t="shared" si="62"/>
        <v>0.97819389509581534</v>
      </c>
      <c r="R144" s="2">
        <f t="shared" si="63"/>
        <v>5.2856913625931277E-2</v>
      </c>
      <c r="AA144" s="2"/>
      <c r="AB144" s="2"/>
      <c r="AC144" s="2"/>
      <c r="AD144" s="2"/>
      <c r="AE144" s="2"/>
      <c r="AF144" s="2"/>
      <c r="AG144" s="2"/>
      <c r="AH144" s="2"/>
      <c r="AI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3">
      <c r="A145" s="1">
        <v>6751</v>
      </c>
      <c r="B145" s="1" t="s">
        <v>64</v>
      </c>
      <c r="C145" s="1">
        <v>2</v>
      </c>
      <c r="D145" s="1" t="str">
        <f t="shared" si="58"/>
        <v>TN_2</v>
      </c>
      <c r="E145" s="2">
        <v>1232.1356852589643</v>
      </c>
      <c r="F145" s="2">
        <v>160</v>
      </c>
      <c r="G145" s="2">
        <f t="shared" si="59"/>
        <v>1072.1356852589643</v>
      </c>
      <c r="H145" s="2">
        <v>18.29814735028005</v>
      </c>
      <c r="I145" s="2">
        <f t="shared" si="64"/>
        <v>23.880743501633468</v>
      </c>
      <c r="J145" s="2">
        <f t="shared" si="65"/>
        <v>13.973201156577691</v>
      </c>
      <c r="K145" s="2">
        <f t="shared" si="66"/>
        <v>1122.0965492763828</v>
      </c>
      <c r="L145" s="2">
        <f t="shared" si="67"/>
        <v>406.37350845152599</v>
      </c>
      <c r="M145" s="2">
        <f t="shared" si="68"/>
        <v>615.06969295964541</v>
      </c>
      <c r="N145" s="2">
        <f t="shared" si="69"/>
        <v>33.677056744880481</v>
      </c>
      <c r="O145" s="2">
        <f t="shared" si="60"/>
        <v>210.48160465550302</v>
      </c>
      <c r="P145" s="2">
        <f t="shared" si="61"/>
        <v>41.314880000000002</v>
      </c>
      <c r="Q145" s="2">
        <f t="shared" si="62"/>
        <v>0.80434196668284208</v>
      </c>
      <c r="R145" s="2">
        <f t="shared" si="63"/>
        <v>6.5280307705217491E-2</v>
      </c>
      <c r="AA145" s="2"/>
      <c r="AB145" s="2"/>
      <c r="AC145" s="2"/>
      <c r="AD145" s="2"/>
      <c r="AE145" s="2"/>
      <c r="AF145" s="2"/>
      <c r="AG145" s="2"/>
      <c r="AH145" s="2"/>
      <c r="AI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3">
      <c r="A146" s="1">
        <v>6751</v>
      </c>
      <c r="B146" s="1" t="s">
        <v>64</v>
      </c>
      <c r="C146" s="1">
        <v>2</v>
      </c>
      <c r="D146" s="1" t="str">
        <f t="shared" si="58"/>
        <v>TN_2</v>
      </c>
      <c r="E146" s="2">
        <v>1258.4646666666667</v>
      </c>
      <c r="F146" s="2">
        <v>160</v>
      </c>
      <c r="G146" s="2">
        <f t="shared" si="59"/>
        <v>1098.4646666666667</v>
      </c>
      <c r="H146" s="3">
        <v>15.711009174311924</v>
      </c>
      <c r="I146" s="2">
        <f t="shared" si="64"/>
        <v>24.397581406666667</v>
      </c>
      <c r="J146" s="2">
        <f t="shared" si="65"/>
        <v>14.265268547333333</v>
      </c>
      <c r="K146" s="2">
        <f t="shared" si="66"/>
        <v>1146.1032092080002</v>
      </c>
      <c r="L146" s="2">
        <f t="shared" si="67"/>
        <v>415.75370832866668</v>
      </c>
      <c r="M146" s="2">
        <f t="shared" si="68"/>
        <v>629.21106786066662</v>
      </c>
      <c r="N146" s="2">
        <f t="shared" si="69"/>
        <v>34.394389843333336</v>
      </c>
      <c r="O146" s="2">
        <f t="shared" si="60"/>
        <v>214.96493652083336</v>
      </c>
      <c r="P146" s="2">
        <f t="shared" si="61"/>
        <v>41.314880000000002</v>
      </c>
      <c r="Q146" s="2">
        <f t="shared" si="62"/>
        <v>0.70757752668195706</v>
      </c>
      <c r="R146" s="2">
        <f t="shared" si="63"/>
        <v>5.6225458324240356E-2</v>
      </c>
      <c r="AA146" s="2"/>
      <c r="AB146" s="2"/>
      <c r="AC146" s="2"/>
      <c r="AD146" s="2"/>
      <c r="AE146" s="2"/>
      <c r="AF146" s="2"/>
      <c r="AG146" s="2"/>
      <c r="AH146" s="2"/>
      <c r="AI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3">
      <c r="A147" s="1">
        <v>6751</v>
      </c>
      <c r="B147" s="1" t="s">
        <v>64</v>
      </c>
      <c r="C147" s="1">
        <v>2</v>
      </c>
      <c r="D147" s="1" t="str">
        <f t="shared" si="58"/>
        <v>TN_2</v>
      </c>
      <c r="E147" s="2">
        <v>1599.4811847389556</v>
      </c>
      <c r="F147" s="2">
        <v>160</v>
      </c>
      <c r="G147" s="2">
        <f t="shared" si="59"/>
        <v>1439.4811847389556</v>
      </c>
      <c r="H147" s="2">
        <v>17.394331585845347</v>
      </c>
      <c r="I147" s="2">
        <f t="shared" si="64"/>
        <v>31.091735656425694</v>
      </c>
      <c r="J147" s="2">
        <f t="shared" si="65"/>
        <v>18.048164782309232</v>
      </c>
      <c r="K147" s="2">
        <f t="shared" si="66"/>
        <v>1457.0407063202408</v>
      </c>
      <c r="L147" s="2">
        <f t="shared" si="67"/>
        <v>537.247322205763</v>
      </c>
      <c r="M147" s="2">
        <f t="shared" si="68"/>
        <v>812.37206276684708</v>
      </c>
      <c r="N147" s="2">
        <f t="shared" si="69"/>
        <v>43.685384878212844</v>
      </c>
      <c r="O147" s="2">
        <f t="shared" si="60"/>
        <v>273.03365548883028</v>
      </c>
      <c r="P147" s="2">
        <f t="shared" si="61"/>
        <v>41.314880000000002</v>
      </c>
      <c r="Q147" s="2">
        <f t="shared" si="62"/>
        <v>1.0265913345963307</v>
      </c>
      <c r="R147" s="2">
        <f t="shared" si="63"/>
        <v>6.4182770287721527E-2</v>
      </c>
      <c r="AA147" s="2"/>
      <c r="AB147" s="2"/>
      <c r="AC147" s="2"/>
      <c r="AD147" s="2"/>
      <c r="AE147" s="2"/>
      <c r="AF147" s="2"/>
      <c r="AG147" s="2"/>
      <c r="AH147" s="2"/>
      <c r="AI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3">
      <c r="A148" s="1">
        <v>7233</v>
      </c>
      <c r="B148" s="1" t="s">
        <v>64</v>
      </c>
      <c r="C148" s="1">
        <v>2</v>
      </c>
      <c r="D148" s="1" t="str">
        <f t="shared" si="58"/>
        <v>TN_2</v>
      </c>
      <c r="E148" s="2">
        <v>1607.8126429303279</v>
      </c>
      <c r="F148" s="2">
        <v>160</v>
      </c>
      <c r="G148" s="2">
        <f t="shared" si="59"/>
        <v>1447.8126429303279</v>
      </c>
      <c r="H148" s="3">
        <v>18.37065191292842</v>
      </c>
      <c r="I148" s="2">
        <f t="shared" si="64"/>
        <v>31.255282180722336</v>
      </c>
      <c r="J148" s="2">
        <f t="shared" si="65"/>
        <v>18.140585648026125</v>
      </c>
      <c r="K148" s="2">
        <f t="shared" si="66"/>
        <v>1464.6372965733015</v>
      </c>
      <c r="L148" s="2">
        <f t="shared" si="67"/>
        <v>540.21556248414504</v>
      </c>
      <c r="M148" s="2">
        <f t="shared" si="68"/>
        <v>816.84691395580785</v>
      </c>
      <c r="N148" s="2">
        <f t="shared" si="69"/>
        <v>43.912375456636788</v>
      </c>
      <c r="O148" s="2">
        <f t="shared" si="60"/>
        <v>274.45234660397995</v>
      </c>
      <c r="P148" s="2">
        <f t="shared" si="61"/>
        <v>41.314880000000002</v>
      </c>
      <c r="Q148" s="2">
        <f t="shared" si="62"/>
        <v>1.090487746034809</v>
      </c>
      <c r="R148" s="2">
        <f t="shared" si="63"/>
        <v>6.7824304705511859E-2</v>
      </c>
      <c r="AA148" s="2"/>
      <c r="AB148" s="2"/>
      <c r="AC148" s="2"/>
      <c r="AD148" s="2"/>
      <c r="AE148" s="2"/>
      <c r="AF148" s="2"/>
      <c r="AG148" s="2"/>
      <c r="AH148" s="2"/>
      <c r="AI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3">
      <c r="A149" s="1">
        <v>7233</v>
      </c>
      <c r="B149" s="1" t="s">
        <v>64</v>
      </c>
      <c r="C149" s="1">
        <v>2</v>
      </c>
      <c r="D149" s="1" t="str">
        <f t="shared" si="58"/>
        <v>TN_2</v>
      </c>
      <c r="E149" s="2">
        <v>1732.0775264900665</v>
      </c>
      <c r="F149" s="2">
        <v>160</v>
      </c>
      <c r="G149" s="2">
        <f t="shared" si="59"/>
        <v>1572.0775264900665</v>
      </c>
      <c r="H149" s="2">
        <v>21.39913592555666</v>
      </c>
      <c r="I149" s="2">
        <f t="shared" si="64"/>
        <v>33.694601845000001</v>
      </c>
      <c r="J149" s="2">
        <f t="shared" si="65"/>
        <v>19.519056001354308</v>
      </c>
      <c r="K149" s="2">
        <f t="shared" si="66"/>
        <v>1577.9415203435367</v>
      </c>
      <c r="L149" s="2">
        <f t="shared" si="67"/>
        <v>584.48728828508945</v>
      </c>
      <c r="M149" s="2">
        <f t="shared" si="68"/>
        <v>883.58995571039407</v>
      </c>
      <c r="N149" s="2">
        <f t="shared" si="69"/>
        <v>47.297972209221861</v>
      </c>
      <c r="O149" s="2">
        <f t="shared" si="60"/>
        <v>295.61232630763664</v>
      </c>
      <c r="P149" s="2">
        <f t="shared" si="61"/>
        <v>41.314880000000002</v>
      </c>
      <c r="Q149" s="2">
        <f t="shared" si="62"/>
        <v>1.379285127669827</v>
      </c>
      <c r="R149" s="2">
        <f t="shared" si="63"/>
        <v>7.9631835560204478E-2</v>
      </c>
      <c r="AA149" s="2"/>
      <c r="AB149" s="2"/>
      <c r="AC149" s="2"/>
      <c r="AD149" s="2"/>
      <c r="AE149" s="2"/>
      <c r="AF149" s="2"/>
      <c r="AG149" s="2"/>
      <c r="AH149" s="2"/>
      <c r="AI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3">
      <c r="A150" s="1">
        <v>7233</v>
      </c>
      <c r="B150" s="1" t="s">
        <v>64</v>
      </c>
      <c r="C150" s="1">
        <v>2</v>
      </c>
      <c r="D150" s="1" t="str">
        <f t="shared" si="58"/>
        <v>TN_2</v>
      </c>
      <c r="E150" s="2">
        <v>1611.258928</v>
      </c>
      <c r="F150" s="2">
        <v>160</v>
      </c>
      <c r="G150" s="2">
        <f t="shared" si="59"/>
        <v>1451.258928</v>
      </c>
      <c r="H150" s="2">
        <v>18.294994399931078</v>
      </c>
      <c r="I150" s="2">
        <f t="shared" si="64"/>
        <v>31.322932756639997</v>
      </c>
      <c r="J150" s="2">
        <f t="shared" si="65"/>
        <v>18.178815288304001</v>
      </c>
      <c r="K150" s="2">
        <f t="shared" si="66"/>
        <v>1467.779605514688</v>
      </c>
      <c r="L150" s="2">
        <f t="shared" si="67"/>
        <v>541.44336701963198</v>
      </c>
      <c r="M150" s="2">
        <f t="shared" si="68"/>
        <v>818.6979240055839</v>
      </c>
      <c r="N150" s="2">
        <f t="shared" si="69"/>
        <v>44.006269493360001</v>
      </c>
      <c r="O150" s="2">
        <f t="shared" si="60"/>
        <v>275.03918433350003</v>
      </c>
      <c r="P150" s="2">
        <f t="shared" si="61"/>
        <v>41.314880000000002</v>
      </c>
      <c r="Q150" s="2">
        <f t="shared" si="62"/>
        <v>1.0885817323850091</v>
      </c>
      <c r="R150" s="2">
        <f t="shared" si="63"/>
        <v>6.7560943400712628E-2</v>
      </c>
      <c r="AA150" s="2"/>
      <c r="AB150" s="2"/>
      <c r="AC150" s="2"/>
      <c r="AD150" s="2"/>
      <c r="AE150" s="2"/>
      <c r="AF150" s="2"/>
      <c r="AG150" s="2"/>
      <c r="AH150" s="2"/>
      <c r="AI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3">
      <c r="A151" s="1">
        <v>7233</v>
      </c>
      <c r="B151" s="1" t="s">
        <v>64</v>
      </c>
      <c r="C151" s="1">
        <v>2</v>
      </c>
      <c r="D151" s="1" t="str">
        <f t="shared" si="58"/>
        <v>TN_2</v>
      </c>
      <c r="E151" s="2">
        <v>2137.3150521719663</v>
      </c>
      <c r="F151" s="2">
        <v>160</v>
      </c>
      <c r="G151" s="2">
        <f t="shared" si="59"/>
        <v>1977.3150521719663</v>
      </c>
      <c r="H151" s="2">
        <v>14.1120021797677</v>
      </c>
      <c r="I151" s="2">
        <f t="shared" si="64"/>
        <v>41.649414474135689</v>
      </c>
      <c r="J151" s="2">
        <f t="shared" si="65"/>
        <v>24.014355873743618</v>
      </c>
      <c r="K151" s="2">
        <f t="shared" si="66"/>
        <v>1947.4354753101902</v>
      </c>
      <c r="L151" s="2">
        <f t="shared" si="67"/>
        <v>728.86085632225422</v>
      </c>
      <c r="M151" s="2">
        <f t="shared" si="68"/>
        <v>1101.2442464667197</v>
      </c>
      <c r="N151" s="2">
        <f t="shared" si="69"/>
        <v>58.338668596425222</v>
      </c>
      <c r="O151" s="2">
        <f t="shared" si="60"/>
        <v>364.61667872765764</v>
      </c>
      <c r="P151" s="2">
        <f t="shared" si="61"/>
        <v>41.314880000000002</v>
      </c>
      <c r="Q151" s="2">
        <f t="shared" si="62"/>
        <v>1.144058847379869</v>
      </c>
      <c r="R151" s="2">
        <f t="shared" si="63"/>
        <v>5.3527852443525446E-2</v>
      </c>
      <c r="AA151" s="2"/>
      <c r="AB151" s="2"/>
      <c r="AC151" s="2"/>
      <c r="AD151" s="2"/>
      <c r="AE151" s="2"/>
      <c r="AF151" s="2"/>
      <c r="AG151" s="2"/>
      <c r="AH151" s="2"/>
      <c r="AI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3">
      <c r="A152" s="1">
        <v>7233</v>
      </c>
      <c r="B152" s="1" t="s">
        <v>64</v>
      </c>
      <c r="C152" s="1">
        <v>2</v>
      </c>
      <c r="D152" s="1" t="str">
        <f t="shared" si="58"/>
        <v>TN_2</v>
      </c>
      <c r="E152" s="2">
        <v>1788.2766733067731</v>
      </c>
      <c r="F152" s="2">
        <v>160</v>
      </c>
      <c r="G152" s="2">
        <f t="shared" si="59"/>
        <v>1628.2766733067731</v>
      </c>
      <c r="H152" s="2">
        <v>18.29814735028005</v>
      </c>
      <c r="I152" s="2">
        <f t="shared" si="64"/>
        <v>34.797791097011952</v>
      </c>
      <c r="J152" s="2">
        <f t="shared" si="65"/>
        <v>20.142473136992031</v>
      </c>
      <c r="K152" s="2">
        <f t="shared" si="66"/>
        <v>1629.1836776144225</v>
      </c>
      <c r="L152" s="2">
        <f t="shared" si="67"/>
        <v>604.50930212233072</v>
      </c>
      <c r="M152" s="2">
        <f t="shared" si="68"/>
        <v>913.77468606308764</v>
      </c>
      <c r="N152" s="2">
        <f t="shared" si="69"/>
        <v>48.829117964243039</v>
      </c>
      <c r="O152" s="2">
        <f t="shared" si="60"/>
        <v>305.18198727651901</v>
      </c>
      <c r="P152" s="2">
        <f t="shared" si="61"/>
        <v>41.314880000000002</v>
      </c>
      <c r="Q152" s="2">
        <f t="shared" si="62"/>
        <v>1.221572306302837</v>
      </c>
      <c r="R152" s="2">
        <f t="shared" si="63"/>
        <v>6.8310028561966274E-2</v>
      </c>
      <c r="AA152" s="2"/>
      <c r="AB152" s="2"/>
      <c r="AC152" s="2"/>
      <c r="AD152" s="2"/>
      <c r="AE152" s="2"/>
      <c r="AF152" s="2"/>
      <c r="AG152" s="2"/>
      <c r="AH152" s="2"/>
      <c r="AI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3">
      <c r="A153" s="1">
        <v>7233</v>
      </c>
      <c r="B153" s="1" t="s">
        <v>64</v>
      </c>
      <c r="C153" s="1">
        <v>2</v>
      </c>
      <c r="D153" s="1" t="str">
        <f t="shared" si="58"/>
        <v>TN_2</v>
      </c>
      <c r="E153" s="2">
        <v>1530.6704444444445</v>
      </c>
      <c r="F153" s="2">
        <v>160</v>
      </c>
      <c r="G153" s="2">
        <f t="shared" si="59"/>
        <v>1370.6704444444445</v>
      </c>
      <c r="H153" s="3">
        <v>15.711009174311924</v>
      </c>
      <c r="I153" s="2">
        <f t="shared" si="64"/>
        <v>29.740980824444442</v>
      </c>
      <c r="J153" s="2">
        <f t="shared" si="65"/>
        <v>17.28484724022222</v>
      </c>
      <c r="K153" s="2">
        <f t="shared" si="66"/>
        <v>1394.2993485626669</v>
      </c>
      <c r="L153" s="2">
        <f t="shared" si="67"/>
        <v>512.73218857177778</v>
      </c>
      <c r="M153" s="2">
        <f t="shared" si="68"/>
        <v>775.41360772244434</v>
      </c>
      <c r="N153" s="2">
        <f t="shared" si="69"/>
        <v>41.810636258888891</v>
      </c>
      <c r="O153" s="2">
        <f t="shared" si="60"/>
        <v>261.31647661805556</v>
      </c>
      <c r="P153" s="2">
        <f t="shared" si="61"/>
        <v>41.314880000000002</v>
      </c>
      <c r="Q153" s="2">
        <f t="shared" si="62"/>
        <v>0.88291925303261953</v>
      </c>
      <c r="R153" s="2">
        <f t="shared" si="63"/>
        <v>5.7681864586669691E-2</v>
      </c>
      <c r="AA153" s="2"/>
      <c r="AB153" s="2"/>
      <c r="AC153" s="2"/>
      <c r="AD153" s="2"/>
      <c r="AE153" s="2"/>
      <c r="AF153" s="2"/>
      <c r="AG153" s="2"/>
      <c r="AH153" s="2"/>
      <c r="AI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3">
      <c r="A154" s="1">
        <v>7233</v>
      </c>
      <c r="B154" s="1" t="s">
        <v>64</v>
      </c>
      <c r="C154" s="1">
        <v>2</v>
      </c>
      <c r="D154" s="1" t="str">
        <f t="shared" si="58"/>
        <v>TN_2</v>
      </c>
      <c r="E154" s="2">
        <v>1799.0861726907629</v>
      </c>
      <c r="F154" s="2">
        <v>160</v>
      </c>
      <c r="G154" s="2">
        <f t="shared" si="59"/>
        <v>1639.0861726907629</v>
      </c>
      <c r="H154" s="2">
        <v>17.394331585845347</v>
      </c>
      <c r="I154" s="2">
        <f t="shared" si="64"/>
        <v>35.009981569919667</v>
      </c>
      <c r="J154" s="2">
        <f t="shared" si="65"/>
        <v>20.262382913658634</v>
      </c>
      <c r="K154" s="2">
        <f t="shared" si="66"/>
        <v>1639.0397359147469</v>
      </c>
      <c r="L154" s="2">
        <f t="shared" si="67"/>
        <v>608.36039165836542</v>
      </c>
      <c r="M154" s="2">
        <f t="shared" si="68"/>
        <v>919.58050061072674</v>
      </c>
      <c r="N154" s="2">
        <f t="shared" si="69"/>
        <v>49.123622774959834</v>
      </c>
      <c r="O154" s="2">
        <f t="shared" si="60"/>
        <v>307.02264234349894</v>
      </c>
      <c r="P154" s="2">
        <f t="shared" si="61"/>
        <v>41.314880000000002</v>
      </c>
      <c r="Q154" s="2">
        <f t="shared" si="62"/>
        <v>1.168943143807849</v>
      </c>
      <c r="R154" s="2">
        <f t="shared" si="63"/>
        <v>6.4974272024977298E-2</v>
      </c>
      <c r="AA154" s="2"/>
      <c r="AB154" s="2"/>
      <c r="AC154" s="2"/>
      <c r="AD154" s="2"/>
      <c r="AE154" s="2"/>
      <c r="AF154" s="2"/>
      <c r="AG154" s="2"/>
      <c r="AH154" s="2"/>
      <c r="AI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3">
      <c r="A155" s="1">
        <v>7157</v>
      </c>
      <c r="B155" s="1" t="s">
        <v>64</v>
      </c>
      <c r="C155" s="1">
        <v>2</v>
      </c>
      <c r="D155" s="1" t="str">
        <f t="shared" si="58"/>
        <v>TN_2</v>
      </c>
      <c r="E155" s="2">
        <v>1001.0353459704339</v>
      </c>
      <c r="F155" s="2">
        <v>160</v>
      </c>
      <c r="G155" s="2">
        <f t="shared" si="59"/>
        <v>841.03534597043392</v>
      </c>
      <c r="H155" s="2">
        <v>21.968462183210619</v>
      </c>
      <c r="I155" s="2">
        <f t="shared" si="64"/>
        <v>19.344243841399617</v>
      </c>
      <c r="J155" s="2">
        <f t="shared" si="65"/>
        <v>11.409605092850024</v>
      </c>
      <c r="K155" s="2">
        <f t="shared" si="66"/>
        <v>911.38018431445778</v>
      </c>
      <c r="L155" s="2">
        <f t="shared" si="67"/>
        <v>324.03962167354058</v>
      </c>
      <c r="M155" s="2">
        <f t="shared" si="68"/>
        <v>490.94500742675791</v>
      </c>
      <c r="N155" s="2">
        <f t="shared" si="69"/>
        <v>27.380728000964474</v>
      </c>
      <c r="O155" s="2">
        <f t="shared" si="60"/>
        <v>171.12955000602796</v>
      </c>
      <c r="P155" s="2">
        <f t="shared" si="61"/>
        <v>41.314880000000002</v>
      </c>
      <c r="Q155" s="2">
        <f t="shared" si="62"/>
        <v>0.7575263809004924</v>
      </c>
      <c r="R155" s="2">
        <f t="shared" si="63"/>
        <v>7.5674289019847088E-2</v>
      </c>
      <c r="AA155" s="2"/>
      <c r="AB155" s="2"/>
      <c r="AC155" s="2"/>
      <c r="AD155" s="2"/>
      <c r="AE155" s="2"/>
      <c r="AF155" s="2"/>
      <c r="AG155" s="2"/>
      <c r="AH155" s="2"/>
      <c r="AI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3">
      <c r="A156" s="1">
        <v>7157</v>
      </c>
      <c r="B156" s="1" t="s">
        <v>64</v>
      </c>
      <c r="C156" s="1">
        <v>2</v>
      </c>
      <c r="D156" s="1" t="str">
        <f t="shared" si="58"/>
        <v>TN_2</v>
      </c>
      <c r="E156" s="2">
        <v>1376.7059966887418</v>
      </c>
      <c r="F156" s="2">
        <v>160</v>
      </c>
      <c r="G156" s="2">
        <f t="shared" si="59"/>
        <v>1216.7059966887418</v>
      </c>
      <c r="H156" s="2">
        <v>21.39913592555666</v>
      </c>
      <c r="I156" s="2">
        <f t="shared" si="64"/>
        <v>26.718658715000004</v>
      </c>
      <c r="J156" s="2">
        <f t="shared" si="65"/>
        <v>15.576919621268214</v>
      </c>
      <c r="K156" s="2">
        <f t="shared" si="66"/>
        <v>1253.9151809568082</v>
      </c>
      <c r="L156" s="2">
        <f t="shared" si="67"/>
        <v>457.87942873430143</v>
      </c>
      <c r="M156" s="2">
        <f t="shared" si="68"/>
        <v>692.71884093951326</v>
      </c>
      <c r="N156" s="2">
        <f t="shared" si="69"/>
        <v>37.615874879784776</v>
      </c>
      <c r="O156" s="2">
        <f t="shared" si="60"/>
        <v>235.09921799865486</v>
      </c>
      <c r="P156" s="2">
        <f t="shared" si="61"/>
        <v>41.314880000000002</v>
      </c>
      <c r="Q156" s="2">
        <f t="shared" si="62"/>
        <v>1.0674947371878731</v>
      </c>
      <c r="R156" s="2">
        <f t="shared" si="63"/>
        <v>7.7539775359111912E-2</v>
      </c>
      <c r="AA156" s="2"/>
      <c r="AB156" s="2"/>
      <c r="AC156" s="2"/>
      <c r="AD156" s="2"/>
      <c r="AE156" s="2"/>
      <c r="AF156" s="2"/>
      <c r="AG156" s="2"/>
      <c r="AH156" s="2"/>
      <c r="AI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3">
      <c r="A157" s="1">
        <v>7157</v>
      </c>
      <c r="B157" s="1" t="s">
        <v>64</v>
      </c>
      <c r="C157" s="1">
        <v>2</v>
      </c>
      <c r="D157" s="1" t="str">
        <f t="shared" si="58"/>
        <v>TN_2</v>
      </c>
      <c r="E157" s="2">
        <v>1132.3390879999999</v>
      </c>
      <c r="F157" s="2">
        <v>160</v>
      </c>
      <c r="G157" s="2">
        <f t="shared" si="59"/>
        <v>972.33908799999995</v>
      </c>
      <c r="H157" s="2">
        <v>18.294994399931078</v>
      </c>
      <c r="I157" s="2">
        <f t="shared" si="64"/>
        <v>21.921736297439999</v>
      </c>
      <c r="J157" s="2">
        <f t="shared" si="65"/>
        <v>12.866157503183999</v>
      </c>
      <c r="K157" s="2">
        <f t="shared" si="66"/>
        <v>1031.1024110820481</v>
      </c>
      <c r="L157" s="2">
        <f t="shared" si="67"/>
        <v>370.81907454267201</v>
      </c>
      <c r="M157" s="2">
        <f t="shared" si="68"/>
        <v>561.46864118206395</v>
      </c>
      <c r="N157" s="2">
        <f t="shared" si="69"/>
        <v>30.958098452560002</v>
      </c>
      <c r="O157" s="2">
        <f t="shared" si="60"/>
        <v>193.48811532850002</v>
      </c>
      <c r="P157" s="2">
        <f t="shared" si="61"/>
        <v>41.314880000000002</v>
      </c>
      <c r="Q157" s="2">
        <f t="shared" si="62"/>
        <v>0.72934646496155764</v>
      </c>
      <c r="R157" s="2">
        <f t="shared" si="63"/>
        <v>6.44106056825937E-2</v>
      </c>
      <c r="AA157" s="2"/>
      <c r="AB157" s="2"/>
      <c r="AC157" s="2"/>
      <c r="AD157" s="2"/>
      <c r="AE157" s="2"/>
      <c r="AF157" s="2"/>
      <c r="AG157" s="2"/>
      <c r="AH157" s="2"/>
      <c r="AI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3">
      <c r="A158" s="1">
        <v>7157</v>
      </c>
      <c r="B158" s="1" t="s">
        <v>64</v>
      </c>
      <c r="C158" s="1">
        <v>2</v>
      </c>
      <c r="D158" s="1" t="str">
        <f t="shared" si="58"/>
        <v>TN_2</v>
      </c>
      <c r="E158" s="2">
        <v>1972.141499552172</v>
      </c>
      <c r="F158" s="2">
        <v>160</v>
      </c>
      <c r="G158" s="2">
        <f t="shared" si="59"/>
        <v>1812.141499552172</v>
      </c>
      <c r="H158" s="2">
        <v>14.1120021797677</v>
      </c>
      <c r="I158" s="2">
        <f t="shared" si="64"/>
        <v>38.407057636209132</v>
      </c>
      <c r="J158" s="2">
        <f t="shared" si="65"/>
        <v>22.182085654532244</v>
      </c>
      <c r="K158" s="2">
        <f t="shared" si="66"/>
        <v>1796.8308907256724</v>
      </c>
      <c r="L158" s="2">
        <f t="shared" si="67"/>
        <v>670.0146399039528</v>
      </c>
      <c r="M158" s="2">
        <f t="shared" si="68"/>
        <v>1012.5290358339702</v>
      </c>
      <c r="N158" s="2">
        <f t="shared" si="69"/>
        <v>53.838515155298936</v>
      </c>
      <c r="O158" s="2">
        <f t="shared" si="60"/>
        <v>336.49071972061836</v>
      </c>
      <c r="P158" s="2">
        <f t="shared" si="61"/>
        <v>41.314880000000002</v>
      </c>
      <c r="Q158" s="2">
        <f t="shared" si="62"/>
        <v>1.048490736460838</v>
      </c>
      <c r="R158" s="2">
        <f t="shared" si="63"/>
        <v>5.3165086617716129E-2</v>
      </c>
      <c r="AA158" s="2"/>
      <c r="AB158" s="2"/>
      <c r="AC158" s="2"/>
      <c r="AD158" s="2"/>
      <c r="AE158" s="2"/>
      <c r="AF158" s="2"/>
      <c r="AG158" s="2"/>
      <c r="AH158" s="2"/>
      <c r="AI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3">
      <c r="A159" s="1">
        <v>7157</v>
      </c>
      <c r="B159" s="1" t="s">
        <v>64</v>
      </c>
      <c r="C159" s="1">
        <v>2</v>
      </c>
      <c r="D159" s="1" t="str">
        <f t="shared" si="58"/>
        <v>TN_2</v>
      </c>
      <c r="E159" s="2">
        <v>1013.3548087649403</v>
      </c>
      <c r="F159" s="2">
        <v>160</v>
      </c>
      <c r="G159" s="2">
        <f t="shared" si="59"/>
        <v>853.35480876494034</v>
      </c>
      <c r="H159" s="2">
        <v>18.29814735028005</v>
      </c>
      <c r="I159" s="2">
        <f t="shared" si="64"/>
        <v>19.586074896055777</v>
      </c>
      <c r="J159" s="2">
        <f t="shared" si="65"/>
        <v>11.546264893629482</v>
      </c>
      <c r="K159" s="2">
        <f t="shared" si="66"/>
        <v>922.61302121263748</v>
      </c>
      <c r="L159" s="2">
        <f t="shared" si="67"/>
        <v>328.42866436387652</v>
      </c>
      <c r="M159" s="2">
        <f t="shared" si="68"/>
        <v>497.56182785207568</v>
      </c>
      <c r="N159" s="2">
        <f t="shared" si="69"/>
        <v>27.716371764800797</v>
      </c>
      <c r="O159" s="2">
        <f t="shared" si="60"/>
        <v>173.22732353000498</v>
      </c>
      <c r="P159" s="2">
        <f t="shared" si="61"/>
        <v>41.314880000000002</v>
      </c>
      <c r="Q159" s="2">
        <f t="shared" si="62"/>
        <v>0.64020729334688808</v>
      </c>
      <c r="R159" s="2">
        <f t="shared" si="63"/>
        <v>6.3177012415539024E-2</v>
      </c>
      <c r="AA159" s="2"/>
      <c r="AB159" s="2"/>
      <c r="AC159" s="2"/>
      <c r="AD159" s="2"/>
      <c r="AE159" s="2"/>
      <c r="AF159" s="2"/>
      <c r="AG159" s="2"/>
      <c r="AH159" s="2"/>
      <c r="AI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3">
      <c r="A160" s="1">
        <v>7157</v>
      </c>
      <c r="B160" s="1" t="s">
        <v>64</v>
      </c>
      <c r="C160" s="1">
        <v>2</v>
      </c>
      <c r="D160" s="1" t="str">
        <f t="shared" si="58"/>
        <v>TN_2</v>
      </c>
      <c r="E160" s="2">
        <v>1426.4071111111111</v>
      </c>
      <c r="F160" s="2">
        <v>160</v>
      </c>
      <c r="G160" s="2">
        <f t="shared" si="59"/>
        <v>1266.4071111111111</v>
      </c>
      <c r="H160" s="3">
        <v>15.711009174311924</v>
      </c>
      <c r="I160" s="2">
        <f t="shared" si="64"/>
        <v>27.69429159111111</v>
      </c>
      <c r="J160" s="2">
        <f t="shared" si="65"/>
        <v>16.128254083555554</v>
      </c>
      <c r="K160" s="2">
        <f t="shared" si="66"/>
        <v>1299.2324582826668</v>
      </c>
      <c r="L160" s="2">
        <f t="shared" si="67"/>
        <v>475.58639506844446</v>
      </c>
      <c r="M160" s="2">
        <f t="shared" si="68"/>
        <v>719.41345859911098</v>
      </c>
      <c r="N160" s="2">
        <f t="shared" si="69"/>
        <v>38.969981742222224</v>
      </c>
      <c r="O160" s="2">
        <f t="shared" si="60"/>
        <v>243.56238588888891</v>
      </c>
      <c r="P160" s="2">
        <f t="shared" si="61"/>
        <v>41.314880000000002</v>
      </c>
      <c r="Q160" s="2">
        <f t="shared" si="62"/>
        <v>0.81575788338430144</v>
      </c>
      <c r="R160" s="2">
        <f t="shared" si="63"/>
        <v>5.7189695496460358E-2</v>
      </c>
      <c r="AA160" s="2"/>
      <c r="AB160" s="2"/>
      <c r="AC160" s="2"/>
      <c r="AD160" s="2"/>
      <c r="AE160" s="2"/>
      <c r="AF160" s="2"/>
      <c r="AG160" s="2"/>
      <c r="AH160" s="2"/>
      <c r="AI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3">
      <c r="A161" s="1">
        <v>7157</v>
      </c>
      <c r="B161" s="1" t="s">
        <v>64</v>
      </c>
      <c r="C161" s="1">
        <v>2</v>
      </c>
      <c r="D161" s="1" t="str">
        <f t="shared" si="58"/>
        <v>TN_2</v>
      </c>
      <c r="E161" s="2">
        <v>1774.4521084337348</v>
      </c>
      <c r="F161" s="2">
        <v>160</v>
      </c>
      <c r="G161" s="2">
        <f t="shared" si="59"/>
        <v>1614.4521084337348</v>
      </c>
      <c r="H161" s="2">
        <v>17.394331585845347</v>
      </c>
      <c r="I161" s="2">
        <f t="shared" si="64"/>
        <v>34.526414888554214</v>
      </c>
      <c r="J161" s="2">
        <f t="shared" si="65"/>
        <v>19.989117238855421</v>
      </c>
      <c r="K161" s="2">
        <f t="shared" si="66"/>
        <v>1616.5784946614458</v>
      </c>
      <c r="L161" s="2">
        <f t="shared" si="67"/>
        <v>599.58403821957836</v>
      </c>
      <c r="M161" s="2">
        <f t="shared" si="68"/>
        <v>906.34947079608423</v>
      </c>
      <c r="N161" s="2">
        <f t="shared" si="69"/>
        <v>48.452467694277111</v>
      </c>
      <c r="O161" s="2">
        <f t="shared" si="60"/>
        <v>302.82792308923194</v>
      </c>
      <c r="P161" s="2">
        <f t="shared" si="61"/>
        <v>41.314880000000002</v>
      </c>
      <c r="Q161" s="2">
        <f t="shared" si="62"/>
        <v>1.1513749274461045</v>
      </c>
      <c r="R161" s="2">
        <f t="shared" si="63"/>
        <v>6.4886221610252121E-2</v>
      </c>
      <c r="AA161" s="2"/>
      <c r="AB161" s="2"/>
      <c r="AC161" s="2"/>
      <c r="AD161" s="2"/>
      <c r="AE161" s="2"/>
      <c r="AF161" s="2"/>
      <c r="AG161" s="2"/>
      <c r="AH161" s="2"/>
      <c r="AI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3">
      <c r="A162" s="1">
        <v>6850</v>
      </c>
      <c r="B162" s="1" t="s">
        <v>64</v>
      </c>
      <c r="C162" s="1">
        <v>2</v>
      </c>
      <c r="D162" s="1" t="str">
        <f t="shared" si="58"/>
        <v>TN_2</v>
      </c>
      <c r="E162" s="2">
        <v>1687.3432218237706</v>
      </c>
      <c r="F162" s="2">
        <v>160</v>
      </c>
      <c r="G162" s="2">
        <f t="shared" si="59"/>
        <v>1527.3432218237706</v>
      </c>
      <c r="H162" s="3">
        <v>18.37065191292842</v>
      </c>
      <c r="I162" s="2">
        <f t="shared" si="64"/>
        <v>32.816467444400615</v>
      </c>
      <c r="J162" s="2">
        <f t="shared" si="65"/>
        <v>19.022818359691087</v>
      </c>
      <c r="K162" s="2">
        <f t="shared" si="66"/>
        <v>1537.1529602860269</v>
      </c>
      <c r="L162" s="2">
        <f t="shared" si="67"/>
        <v>568.54984229593299</v>
      </c>
      <c r="M162" s="2">
        <f t="shared" si="68"/>
        <v>859.56302647121254</v>
      </c>
      <c r="N162" s="2">
        <f t="shared" si="69"/>
        <v>46.079186078588634</v>
      </c>
      <c r="O162" s="2">
        <f t="shared" si="60"/>
        <v>287.99491299117898</v>
      </c>
      <c r="P162" s="2">
        <f t="shared" si="61"/>
        <v>41.314880000000002</v>
      </c>
      <c r="Q162" s="2">
        <f t="shared" si="62"/>
        <v>1.1503899178674992</v>
      </c>
      <c r="R162" s="2">
        <f t="shared" si="63"/>
        <v>6.8177588470951178E-2</v>
      </c>
      <c r="AA162" s="2"/>
      <c r="AB162" s="2"/>
      <c r="AC162" s="2"/>
      <c r="AD162" s="2"/>
      <c r="AE162" s="2"/>
      <c r="AF162" s="2"/>
      <c r="AG162" s="2"/>
      <c r="AH162" s="2"/>
      <c r="AI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3">
      <c r="A163" s="1">
        <v>6850</v>
      </c>
      <c r="B163" s="1" t="s">
        <v>64</v>
      </c>
      <c r="C163" s="1">
        <v>2</v>
      </c>
      <c r="D163" s="1" t="str">
        <f t="shared" si="58"/>
        <v>TN_2</v>
      </c>
      <c r="E163" s="2">
        <v>1829.3269172185433</v>
      </c>
      <c r="F163" s="2">
        <v>160</v>
      </c>
      <c r="G163" s="2">
        <f t="shared" si="59"/>
        <v>1669.3269172185433</v>
      </c>
      <c r="H163" s="2">
        <v>21.39913592555666</v>
      </c>
      <c r="I163" s="2">
        <f t="shared" si="64"/>
        <v>35.603607384999997</v>
      </c>
      <c r="J163" s="2">
        <f t="shared" si="65"/>
        <v>20.597843492705302</v>
      </c>
      <c r="K163" s="2">
        <f t="shared" si="66"/>
        <v>1666.6131258121991</v>
      </c>
      <c r="L163" s="2">
        <f t="shared" si="67"/>
        <v>619.13423147053322</v>
      </c>
      <c r="M163" s="2">
        <f t="shared" si="68"/>
        <v>935.82289521883115</v>
      </c>
      <c r="N163" s="2">
        <f t="shared" si="69"/>
        <v>49.947531859619211</v>
      </c>
      <c r="O163" s="2">
        <f t="shared" si="60"/>
        <v>312.17207412262007</v>
      </c>
      <c r="P163" s="2">
        <f t="shared" si="61"/>
        <v>41.314880000000002</v>
      </c>
      <c r="Q163" s="2">
        <f t="shared" si="62"/>
        <v>1.4646082978357531</v>
      </c>
      <c r="R163" s="2">
        <f t="shared" si="63"/>
        <v>8.0062687759641246E-2</v>
      </c>
      <c r="AA163" s="2"/>
      <c r="AB163" s="2"/>
      <c r="AC163" s="2"/>
      <c r="AD163" s="2"/>
      <c r="AE163" s="2"/>
      <c r="AF163" s="2"/>
      <c r="AG163" s="2"/>
      <c r="AH163" s="2"/>
      <c r="AI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3">
      <c r="A164" s="1">
        <v>6850</v>
      </c>
      <c r="B164" s="1" t="s">
        <v>64</v>
      </c>
      <c r="C164" s="1">
        <v>2</v>
      </c>
      <c r="D164" s="1" t="str">
        <f t="shared" si="58"/>
        <v>TN_2</v>
      </c>
      <c r="E164" s="2">
        <v>1506.028376</v>
      </c>
      <c r="F164" s="2">
        <v>160</v>
      </c>
      <c r="G164" s="2">
        <f t="shared" si="59"/>
        <v>1346.028376</v>
      </c>
      <c r="H164" s="2">
        <v>18.294994399931078</v>
      </c>
      <c r="I164" s="2">
        <f t="shared" si="64"/>
        <v>29.257257020880001</v>
      </c>
      <c r="J164" s="2">
        <f t="shared" si="65"/>
        <v>17.011492774967998</v>
      </c>
      <c r="K164" s="2">
        <f t="shared" si="66"/>
        <v>1371.8308091232961</v>
      </c>
      <c r="L164" s="2">
        <f t="shared" si="67"/>
        <v>503.95298348914406</v>
      </c>
      <c r="M164" s="2">
        <f t="shared" si="68"/>
        <v>762.17827883472796</v>
      </c>
      <c r="N164" s="2">
        <f t="shared" si="69"/>
        <v>41.139263104120005</v>
      </c>
      <c r="O164" s="2">
        <f t="shared" si="60"/>
        <v>257.12039440075</v>
      </c>
      <c r="P164" s="2">
        <f t="shared" si="61"/>
        <v>41.314880000000002</v>
      </c>
      <c r="Q164" s="2">
        <f t="shared" si="62"/>
        <v>1.0096488456438011</v>
      </c>
      <c r="R164" s="2">
        <f t="shared" si="63"/>
        <v>6.7040492844193333E-2</v>
      </c>
      <c r="AA164" s="2"/>
      <c r="AB164" s="2"/>
      <c r="AC164" s="2"/>
      <c r="AD164" s="2"/>
      <c r="AE164" s="2"/>
      <c r="AF164" s="2"/>
      <c r="AG164" s="2"/>
      <c r="AH164" s="2"/>
      <c r="AI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3">
      <c r="A165" s="1">
        <v>6850</v>
      </c>
      <c r="B165" s="1" t="s">
        <v>64</v>
      </c>
      <c r="C165" s="1">
        <v>2</v>
      </c>
      <c r="D165" s="1" t="str">
        <f t="shared" si="58"/>
        <v>TN_2</v>
      </c>
      <c r="E165" s="2">
        <v>1511.9932039856697</v>
      </c>
      <c r="F165" s="2">
        <v>160</v>
      </c>
      <c r="G165" s="2">
        <f t="shared" si="59"/>
        <v>1351.9932039856697</v>
      </c>
      <c r="H165" s="2">
        <v>14.1120021797677</v>
      </c>
      <c r="I165" s="2">
        <f t="shared" si="64"/>
        <v>29.374346594238695</v>
      </c>
      <c r="J165" s="2">
        <f t="shared" si="65"/>
        <v>17.077660611813034</v>
      </c>
      <c r="K165" s="2">
        <f t="shared" si="66"/>
        <v>1377.2695154213179</v>
      </c>
      <c r="L165" s="2">
        <f t="shared" si="67"/>
        <v>506.07806679077061</v>
      </c>
      <c r="M165" s="2">
        <f t="shared" si="68"/>
        <v>765.38200584031506</v>
      </c>
      <c r="N165" s="2">
        <f t="shared" si="69"/>
        <v>41.301774842589573</v>
      </c>
      <c r="O165" s="2">
        <f t="shared" si="60"/>
        <v>258.13609276618485</v>
      </c>
      <c r="P165" s="2">
        <f t="shared" si="61"/>
        <v>41.314880000000002</v>
      </c>
      <c r="Q165" s="2">
        <f t="shared" si="62"/>
        <v>0.78225257270875226</v>
      </c>
      <c r="R165" s="2">
        <f t="shared" si="63"/>
        <v>5.1736513804870668E-2</v>
      </c>
      <c r="AA165" s="2"/>
      <c r="AB165" s="2"/>
      <c r="AC165" s="2"/>
      <c r="AD165" s="2"/>
      <c r="AE165" s="2"/>
      <c r="AF165" s="2"/>
      <c r="AG165" s="2"/>
      <c r="AH165" s="2"/>
      <c r="AI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3">
      <c r="A166" s="1">
        <v>6850</v>
      </c>
      <c r="B166" s="1" t="s">
        <v>64</v>
      </c>
      <c r="C166" s="1">
        <v>2</v>
      </c>
      <c r="D166" s="1" t="str">
        <f t="shared" si="58"/>
        <v>TN_2</v>
      </c>
      <c r="E166" s="2">
        <v>1233.0108087649403</v>
      </c>
      <c r="F166" s="2">
        <v>160</v>
      </c>
      <c r="G166" s="2">
        <f t="shared" si="59"/>
        <v>1073.0108087649403</v>
      </c>
      <c r="H166" s="2">
        <v>18.29814735028005</v>
      </c>
      <c r="I166" s="2">
        <f t="shared" si="64"/>
        <v>23.897922176055779</v>
      </c>
      <c r="J166" s="2">
        <f t="shared" si="65"/>
        <v>13.982908901629484</v>
      </c>
      <c r="K166" s="2">
        <f t="shared" si="66"/>
        <v>1122.8944833886376</v>
      </c>
      <c r="L166" s="2">
        <f t="shared" si="67"/>
        <v>406.68528782787655</v>
      </c>
      <c r="M166" s="2">
        <f t="shared" si="68"/>
        <v>615.53972442007569</v>
      </c>
      <c r="N166" s="2">
        <f t="shared" si="69"/>
        <v>33.7008994848008</v>
      </c>
      <c r="O166" s="2">
        <f t="shared" si="60"/>
        <v>210.63062178000501</v>
      </c>
      <c r="P166" s="2">
        <f t="shared" si="61"/>
        <v>41.314880000000002</v>
      </c>
      <c r="Q166" s="2">
        <f t="shared" si="62"/>
        <v>0.80499850537618578</v>
      </c>
      <c r="R166" s="2">
        <f t="shared" si="63"/>
        <v>6.5287222111420254E-2</v>
      </c>
      <c r="AA166" s="2"/>
      <c r="AB166" s="2"/>
      <c r="AC166" s="2"/>
      <c r="AD166" s="2"/>
      <c r="AE166" s="2"/>
      <c r="AF166" s="2"/>
      <c r="AG166" s="2"/>
      <c r="AH166" s="2"/>
      <c r="AI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3">
      <c r="A167" s="1">
        <v>6850</v>
      </c>
      <c r="B167" s="1" t="s">
        <v>64</v>
      </c>
      <c r="C167" s="1">
        <v>2</v>
      </c>
      <c r="D167" s="1" t="str">
        <f t="shared" si="58"/>
        <v>TN_2</v>
      </c>
      <c r="E167" s="2">
        <v>1167.8788888888889</v>
      </c>
      <c r="F167" s="2">
        <v>160</v>
      </c>
      <c r="G167" s="2">
        <f t="shared" si="59"/>
        <v>1007.8788888888889</v>
      </c>
      <c r="H167" s="3">
        <v>15.711009174311924</v>
      </c>
      <c r="I167" s="2">
        <f t="shared" si="64"/>
        <v>22.61938258888889</v>
      </c>
      <c r="J167" s="2">
        <f t="shared" si="65"/>
        <v>13.260400514444445</v>
      </c>
      <c r="K167" s="2">
        <f t="shared" si="66"/>
        <v>1063.5074593733334</v>
      </c>
      <c r="L167" s="2">
        <f t="shared" si="67"/>
        <v>383.48080386555563</v>
      </c>
      <c r="M167" s="2">
        <f t="shared" si="68"/>
        <v>580.55717485888886</v>
      </c>
      <c r="N167" s="2">
        <f t="shared" si="69"/>
        <v>31.926380327777785</v>
      </c>
      <c r="O167" s="2">
        <f t="shared" si="60"/>
        <v>199.53987704861115</v>
      </c>
      <c r="P167" s="2">
        <f t="shared" si="61"/>
        <v>41.314880000000002</v>
      </c>
      <c r="Q167" s="2">
        <f t="shared" si="62"/>
        <v>0.64922657326707423</v>
      </c>
      <c r="R167" s="2">
        <f t="shared" si="63"/>
        <v>5.5590231097056943E-2</v>
      </c>
      <c r="AA167" s="2"/>
      <c r="AB167" s="2"/>
      <c r="AC167" s="2"/>
      <c r="AD167" s="2"/>
      <c r="AE167" s="2"/>
      <c r="AF167" s="2"/>
      <c r="AG167" s="2"/>
      <c r="AH167" s="2"/>
      <c r="AI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3">
      <c r="A168" s="1">
        <v>6850</v>
      </c>
      <c r="B168" s="1" t="s">
        <v>64</v>
      </c>
      <c r="C168" s="1">
        <v>2</v>
      </c>
      <c r="D168" s="1" t="str">
        <f t="shared" si="58"/>
        <v>TN_2</v>
      </c>
      <c r="E168" s="2">
        <v>1511.0748232931726</v>
      </c>
      <c r="F168" s="2">
        <v>160</v>
      </c>
      <c r="G168" s="2">
        <f t="shared" si="59"/>
        <v>1351.0748232931726</v>
      </c>
      <c r="H168" s="2">
        <v>17.394331585845347</v>
      </c>
      <c r="I168" s="2">
        <f t="shared" si="64"/>
        <v>29.35631878124498</v>
      </c>
      <c r="J168" s="2">
        <f t="shared" si="65"/>
        <v>17.067473014791162</v>
      </c>
      <c r="K168" s="2">
        <f t="shared" si="66"/>
        <v>1376.4321395794218</v>
      </c>
      <c r="L168" s="2">
        <f t="shared" si="67"/>
        <v>505.75087621983533</v>
      </c>
      <c r="M168" s="2">
        <f t="shared" si="68"/>
        <v>764.88874081523284</v>
      </c>
      <c r="N168" s="2">
        <f t="shared" si="69"/>
        <v>41.276753560622495</v>
      </c>
      <c r="O168" s="2">
        <f t="shared" si="60"/>
        <v>257.97970975389057</v>
      </c>
      <c r="P168" s="2">
        <f t="shared" si="61"/>
        <v>41.314880000000002</v>
      </c>
      <c r="Q168" s="2">
        <f t="shared" si="62"/>
        <v>0.96354278241960278</v>
      </c>
      <c r="R168" s="2">
        <f t="shared" si="63"/>
        <v>6.3765391863236681E-2</v>
      </c>
      <c r="AA168" s="2"/>
      <c r="AB168" s="2"/>
      <c r="AC168" s="2"/>
      <c r="AD168" s="2"/>
      <c r="AE168" s="2"/>
      <c r="AF168" s="2"/>
      <c r="AG168" s="2"/>
      <c r="AH168" s="2"/>
      <c r="AI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3">
      <c r="A169" s="1">
        <v>7037</v>
      </c>
      <c r="B169" s="1" t="s">
        <v>70</v>
      </c>
      <c r="C169" s="1">
        <v>3</v>
      </c>
      <c r="D169" s="1" t="str">
        <f t="shared" si="58"/>
        <v>SIL_3</v>
      </c>
      <c r="E169" s="2">
        <v>1060.335</v>
      </c>
      <c r="F169" s="2">
        <v>160</v>
      </c>
      <c r="G169" s="2">
        <f t="shared" si="59"/>
        <v>900.33500000000004</v>
      </c>
      <c r="H169" s="2">
        <v>0</v>
      </c>
      <c r="I169" s="2">
        <f>((G169/1000)*19.499)+((F169/1000)*17.717)</f>
        <v>20.390352164999999</v>
      </c>
      <c r="J169" s="2">
        <f>((G169/1000)*10.775)+((F169/1000)*13)</f>
        <v>11.781109625000001</v>
      </c>
      <c r="K169" s="2">
        <f>((G169/1000)*910.06)+((F169/1000)*903.297)</f>
        <v>963.88639009999997</v>
      </c>
      <c r="L169" s="2">
        <f>((G169/1000)*347.868)+((F169/1000)*152.53)</f>
        <v>337.60253578000004</v>
      </c>
      <c r="M169" s="2">
        <f>((G169/1000)*543.743)+((F169/1000)*245.14)</f>
        <v>528.77325390500005</v>
      </c>
      <c r="N169" s="2">
        <f>((G169/1000)*24.773)+((F169/1000)*27.917)</f>
        <v>26.770718955</v>
      </c>
      <c r="O169" s="2">
        <f t="shared" si="60"/>
        <v>167.31699346874998</v>
      </c>
      <c r="P169" s="2">
        <f t="shared" si="61"/>
        <v>41.314880000000002</v>
      </c>
      <c r="Q169" s="2">
        <f t="shared" si="62"/>
        <v>0</v>
      </c>
      <c r="R169" s="2">
        <f t="shared" si="63"/>
        <v>0</v>
      </c>
      <c r="AA169" s="2"/>
      <c r="AB169" s="2"/>
      <c r="AC169" s="2"/>
      <c r="AD169" s="2"/>
      <c r="AE169" s="2"/>
      <c r="AF169" s="2"/>
      <c r="AG169" s="2"/>
      <c r="AH169" s="2"/>
      <c r="AI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3">
      <c r="A170" s="1">
        <v>7037</v>
      </c>
      <c r="B170" s="1" t="s">
        <v>70</v>
      </c>
      <c r="C170" s="1">
        <v>3</v>
      </c>
      <c r="D170" s="1" t="str">
        <f t="shared" si="58"/>
        <v>SIL_3</v>
      </c>
      <c r="E170" s="2">
        <v>1332.845</v>
      </c>
      <c r="F170" s="2">
        <v>160</v>
      </c>
      <c r="G170" s="2">
        <f t="shared" si="59"/>
        <v>1172.845</v>
      </c>
      <c r="H170" s="2">
        <v>0</v>
      </c>
      <c r="I170" s="2">
        <f t="shared" ref="I170:I196" si="70">((G170/1000)*19.499)+((F170/1000)*17.717)</f>
        <v>25.704024655000001</v>
      </c>
      <c r="J170" s="2">
        <f t="shared" ref="J170:J196" si="71">((G170/1000)*10.775)+((F170/1000)*13)</f>
        <v>14.717404875000001</v>
      </c>
      <c r="K170" s="2">
        <f t="shared" ref="K170:K196" si="72">((G170/1000)*910.06)+((F170/1000)*903.297)</f>
        <v>1211.8868407000002</v>
      </c>
      <c r="L170" s="2">
        <f t="shared" ref="L170:L196" si="73">((G170/1000)*347.868)+((F170/1000)*152.53)</f>
        <v>432.40004446000006</v>
      </c>
      <c r="M170" s="2">
        <f t="shared" ref="M170:M196" si="74">((G170/1000)*543.743)+((F170/1000)*245.14)</f>
        <v>676.94865883500017</v>
      </c>
      <c r="N170" s="2">
        <f t="shared" ref="N170:N196" si="75">((G170/1000)*24.773)+((F170/1000)*27.917)</f>
        <v>33.521609185000003</v>
      </c>
      <c r="O170" s="2">
        <f t="shared" si="60"/>
        <v>209.51005740625001</v>
      </c>
      <c r="P170" s="2">
        <f t="shared" si="61"/>
        <v>41.314880000000002</v>
      </c>
      <c r="Q170" s="2">
        <f t="shared" si="62"/>
        <v>0</v>
      </c>
      <c r="R170" s="2">
        <f t="shared" si="63"/>
        <v>0</v>
      </c>
      <c r="AA170" s="2"/>
      <c r="AB170" s="2"/>
      <c r="AC170" s="2"/>
      <c r="AD170" s="2"/>
      <c r="AE170" s="2"/>
      <c r="AF170" s="2"/>
      <c r="AG170" s="2"/>
      <c r="AH170" s="2"/>
      <c r="AI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3">
      <c r="A171" s="1">
        <v>7037</v>
      </c>
      <c r="B171" s="1" t="s">
        <v>70</v>
      </c>
      <c r="C171" s="1">
        <v>3</v>
      </c>
      <c r="D171" s="1" t="str">
        <f t="shared" si="58"/>
        <v>SIL_3</v>
      </c>
      <c r="E171" s="2">
        <v>965.15800000000002</v>
      </c>
      <c r="F171" s="2">
        <v>160</v>
      </c>
      <c r="G171" s="2">
        <f t="shared" si="59"/>
        <v>805.15800000000002</v>
      </c>
      <c r="H171" s="2">
        <v>0</v>
      </c>
      <c r="I171" s="2">
        <f t="shared" si="70"/>
        <v>18.534495841999998</v>
      </c>
      <c r="J171" s="2">
        <f t="shared" si="71"/>
        <v>10.755577450000001</v>
      </c>
      <c r="K171" s="2">
        <f t="shared" si="72"/>
        <v>877.26960947999999</v>
      </c>
      <c r="L171" s="2">
        <f t="shared" si="73"/>
        <v>304.49350314400004</v>
      </c>
      <c r="M171" s="2">
        <f t="shared" si="74"/>
        <v>477.02142639400006</v>
      </c>
      <c r="N171" s="2">
        <f t="shared" si="75"/>
        <v>24.412899134</v>
      </c>
      <c r="O171" s="2">
        <f t="shared" si="60"/>
        <v>152.5806195875</v>
      </c>
      <c r="P171" s="2">
        <f t="shared" si="61"/>
        <v>41.314880000000002</v>
      </c>
      <c r="Q171" s="2">
        <f t="shared" si="62"/>
        <v>0</v>
      </c>
      <c r="R171" s="2">
        <f t="shared" si="63"/>
        <v>0</v>
      </c>
      <c r="AA171" s="2"/>
      <c r="AB171" s="2"/>
      <c r="AC171" s="2"/>
      <c r="AD171" s="2"/>
      <c r="AE171" s="2"/>
      <c r="AF171" s="2"/>
      <c r="AG171" s="2"/>
      <c r="AH171" s="2"/>
      <c r="AI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3">
      <c r="A172" s="1">
        <v>7037</v>
      </c>
      <c r="B172" s="1" t="s">
        <v>70</v>
      </c>
      <c r="C172" s="1">
        <v>3</v>
      </c>
      <c r="D172" s="1" t="str">
        <f t="shared" si="58"/>
        <v>SIL_3</v>
      </c>
      <c r="E172" s="2">
        <v>1178.096</v>
      </c>
      <c r="F172" s="2">
        <v>160</v>
      </c>
      <c r="G172" s="2">
        <f t="shared" si="59"/>
        <v>1018.096</v>
      </c>
      <c r="H172" s="2">
        <v>0</v>
      </c>
      <c r="I172" s="2">
        <f t="shared" si="70"/>
        <v>22.686573904000003</v>
      </c>
      <c r="J172" s="2">
        <f t="shared" si="71"/>
        <v>13.049984400000001</v>
      </c>
      <c r="K172" s="2">
        <f t="shared" si="72"/>
        <v>1071.0559657600002</v>
      </c>
      <c r="L172" s="2">
        <f t="shared" si="73"/>
        <v>378.56781932800004</v>
      </c>
      <c r="M172" s="2">
        <f t="shared" si="74"/>
        <v>592.80497332800007</v>
      </c>
      <c r="N172" s="2">
        <f t="shared" si="75"/>
        <v>29.688012208000004</v>
      </c>
      <c r="O172" s="2">
        <f t="shared" si="60"/>
        <v>185.55007630000003</v>
      </c>
      <c r="P172" s="2">
        <f t="shared" si="61"/>
        <v>41.314880000000002</v>
      </c>
      <c r="Q172" s="2">
        <f t="shared" si="62"/>
        <v>0</v>
      </c>
      <c r="R172" s="2">
        <f t="shared" si="63"/>
        <v>0</v>
      </c>
      <c r="AA172" s="2"/>
      <c r="AB172" s="2"/>
      <c r="AC172" s="2"/>
      <c r="AD172" s="2"/>
      <c r="AE172" s="2"/>
      <c r="AF172" s="2"/>
      <c r="AG172" s="2"/>
      <c r="AH172" s="2"/>
      <c r="AI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3">
      <c r="A173" s="1">
        <v>7037</v>
      </c>
      <c r="B173" s="1" t="s">
        <v>70</v>
      </c>
      <c r="C173" s="1">
        <v>3</v>
      </c>
      <c r="D173" s="1" t="str">
        <f t="shared" si="58"/>
        <v>SIL_3</v>
      </c>
      <c r="E173" s="2">
        <v>976.27200000000005</v>
      </c>
      <c r="F173" s="2">
        <v>160</v>
      </c>
      <c r="G173" s="2">
        <f t="shared" si="59"/>
        <v>816.27200000000005</v>
      </c>
      <c r="H173" s="2">
        <v>0</v>
      </c>
      <c r="I173" s="2">
        <f t="shared" si="70"/>
        <v>18.751207727999997</v>
      </c>
      <c r="J173" s="2">
        <f t="shared" si="71"/>
        <v>10.8753308</v>
      </c>
      <c r="K173" s="2">
        <f t="shared" si="72"/>
        <v>887.38401631999989</v>
      </c>
      <c r="L173" s="2">
        <f t="shared" si="73"/>
        <v>308.35970809600002</v>
      </c>
      <c r="M173" s="2">
        <f t="shared" si="74"/>
        <v>483.06458609600003</v>
      </c>
      <c r="N173" s="2">
        <f t="shared" si="75"/>
        <v>24.688226256</v>
      </c>
      <c r="O173" s="2">
        <f t="shared" si="60"/>
        <v>154.30141409999999</v>
      </c>
      <c r="P173" s="2">
        <f t="shared" si="61"/>
        <v>41.314880000000002</v>
      </c>
      <c r="Q173" s="2">
        <f t="shared" si="62"/>
        <v>0</v>
      </c>
      <c r="R173" s="2">
        <f t="shared" si="63"/>
        <v>0</v>
      </c>
      <c r="AA173" s="2"/>
      <c r="AB173" s="2"/>
      <c r="AC173" s="2"/>
      <c r="AD173" s="2"/>
      <c r="AE173" s="2"/>
      <c r="AF173" s="2"/>
      <c r="AG173" s="2"/>
      <c r="AH173" s="2"/>
      <c r="AI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3">
      <c r="A174" s="1">
        <v>7037</v>
      </c>
      <c r="B174" s="1" t="s">
        <v>70</v>
      </c>
      <c r="C174" s="1">
        <v>3</v>
      </c>
      <c r="D174" s="1" t="str">
        <f t="shared" si="58"/>
        <v>SIL_3</v>
      </c>
      <c r="E174" s="2">
        <v>855.23599999999988</v>
      </c>
      <c r="F174" s="2">
        <v>160</v>
      </c>
      <c r="G174" s="2">
        <f t="shared" si="59"/>
        <v>695.23599999999988</v>
      </c>
      <c r="H174" s="2">
        <v>0</v>
      </c>
      <c r="I174" s="2">
        <f t="shared" si="70"/>
        <v>16.391126763999996</v>
      </c>
      <c r="J174" s="2">
        <f t="shared" si="71"/>
        <v>9.571167899999999</v>
      </c>
      <c r="K174" s="2">
        <f t="shared" si="72"/>
        <v>777.23399415999984</v>
      </c>
      <c r="L174" s="2">
        <f t="shared" si="73"/>
        <v>266.25515684799996</v>
      </c>
      <c r="M174" s="2">
        <f t="shared" si="74"/>
        <v>417.25210834799992</v>
      </c>
      <c r="N174" s="2">
        <f t="shared" si="75"/>
        <v>21.689801427999996</v>
      </c>
      <c r="O174" s="2">
        <f t="shared" si="60"/>
        <v>135.56125892499998</v>
      </c>
      <c r="P174" s="2">
        <f t="shared" si="61"/>
        <v>41.314880000000002</v>
      </c>
      <c r="Q174" s="2">
        <f t="shared" si="62"/>
        <v>0</v>
      </c>
      <c r="R174" s="2">
        <f t="shared" si="63"/>
        <v>0</v>
      </c>
      <c r="AA174" s="2"/>
      <c r="AB174" s="2"/>
      <c r="AC174" s="2"/>
      <c r="AD174" s="2"/>
      <c r="AE174" s="2"/>
      <c r="AF174" s="2"/>
      <c r="AG174" s="2"/>
      <c r="AH174" s="2"/>
      <c r="AI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3">
      <c r="A175" s="1">
        <v>7037</v>
      </c>
      <c r="B175" s="1" t="s">
        <v>70</v>
      </c>
      <c r="C175" s="1">
        <v>3</v>
      </c>
      <c r="D175" s="1" t="str">
        <f t="shared" si="58"/>
        <v>SIL_3</v>
      </c>
      <c r="E175" s="2">
        <v>873.77</v>
      </c>
      <c r="F175" s="2">
        <v>160</v>
      </c>
      <c r="G175" s="2">
        <f t="shared" si="59"/>
        <v>713.77</v>
      </c>
      <c r="H175" s="2">
        <v>0</v>
      </c>
      <c r="I175" s="2">
        <f t="shared" si="70"/>
        <v>16.752521229999999</v>
      </c>
      <c r="J175" s="2">
        <f t="shared" si="71"/>
        <v>9.7708717500000013</v>
      </c>
      <c r="K175" s="2">
        <f t="shared" si="72"/>
        <v>794.10104619999993</v>
      </c>
      <c r="L175" s="2">
        <f t="shared" si="73"/>
        <v>272.70254236</v>
      </c>
      <c r="M175" s="2">
        <f t="shared" si="74"/>
        <v>427.32984111000002</v>
      </c>
      <c r="N175" s="2">
        <f t="shared" si="75"/>
        <v>22.148944210000003</v>
      </c>
      <c r="O175" s="2">
        <f t="shared" si="60"/>
        <v>138.43090131250003</v>
      </c>
      <c r="P175" s="2">
        <f t="shared" si="61"/>
        <v>41.314880000000002</v>
      </c>
      <c r="Q175" s="2">
        <f t="shared" si="62"/>
        <v>0</v>
      </c>
      <c r="R175" s="2">
        <f t="shared" si="63"/>
        <v>0</v>
      </c>
      <c r="AA175" s="2"/>
      <c r="AB175" s="2"/>
      <c r="AC175" s="2"/>
      <c r="AD175" s="2"/>
      <c r="AE175" s="2"/>
      <c r="AF175" s="2"/>
      <c r="AG175" s="2"/>
      <c r="AH175" s="2"/>
      <c r="AI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3">
      <c r="A176" s="1">
        <v>6778</v>
      </c>
      <c r="B176" s="1" t="s">
        <v>70</v>
      </c>
      <c r="C176" s="1">
        <v>3</v>
      </c>
      <c r="D176" s="1" t="str">
        <f t="shared" si="58"/>
        <v>SIL_3</v>
      </c>
      <c r="E176" s="2">
        <v>1257.4480000000001</v>
      </c>
      <c r="F176" s="2">
        <v>160</v>
      </c>
      <c r="G176" s="2">
        <f t="shared" si="59"/>
        <v>1097.4480000000001</v>
      </c>
      <c r="H176" s="2">
        <v>0</v>
      </c>
      <c r="I176" s="2">
        <f t="shared" si="70"/>
        <v>24.233858552000004</v>
      </c>
      <c r="J176" s="2">
        <f t="shared" si="71"/>
        <v>13.905002200000002</v>
      </c>
      <c r="K176" s="2">
        <f t="shared" si="72"/>
        <v>1143.2710468800001</v>
      </c>
      <c r="L176" s="2">
        <f t="shared" si="73"/>
        <v>406.1718408640001</v>
      </c>
      <c r="M176" s="2">
        <f t="shared" si="74"/>
        <v>635.95206786400013</v>
      </c>
      <c r="N176" s="2">
        <f t="shared" si="75"/>
        <v>31.653799304000003</v>
      </c>
      <c r="O176" s="2">
        <f t="shared" si="60"/>
        <v>197.83624565000002</v>
      </c>
      <c r="P176" s="2">
        <f t="shared" si="61"/>
        <v>41.314880000000002</v>
      </c>
      <c r="Q176" s="2">
        <f t="shared" si="62"/>
        <v>0</v>
      </c>
      <c r="R176" s="2">
        <f t="shared" si="63"/>
        <v>0</v>
      </c>
      <c r="AA176" s="2"/>
      <c r="AB176" s="2"/>
      <c r="AC176" s="2"/>
      <c r="AD176" s="2"/>
      <c r="AE176" s="2"/>
      <c r="AF176" s="2"/>
      <c r="AG176" s="2"/>
      <c r="AH176" s="2"/>
      <c r="AI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3">
      <c r="A177" s="1">
        <v>6778</v>
      </c>
      <c r="B177" s="1" t="s">
        <v>70</v>
      </c>
      <c r="C177" s="1">
        <v>3</v>
      </c>
      <c r="D177" s="1" t="str">
        <f t="shared" si="58"/>
        <v>SIL_3</v>
      </c>
      <c r="E177" s="2">
        <v>1252.2049999999999</v>
      </c>
      <c r="F177" s="2">
        <v>160</v>
      </c>
      <c r="G177" s="2">
        <f t="shared" si="59"/>
        <v>1092.2049999999999</v>
      </c>
      <c r="H177" s="2">
        <v>0</v>
      </c>
      <c r="I177" s="2">
        <f t="shared" si="70"/>
        <v>24.131625294999996</v>
      </c>
      <c r="J177" s="2">
        <f t="shared" si="71"/>
        <v>13.848508874999998</v>
      </c>
      <c r="K177" s="2">
        <f t="shared" si="72"/>
        <v>1138.4996022999999</v>
      </c>
      <c r="L177" s="2">
        <f t="shared" si="73"/>
        <v>404.34796893999999</v>
      </c>
      <c r="M177" s="2">
        <f t="shared" si="74"/>
        <v>633.10122331499997</v>
      </c>
      <c r="N177" s="2">
        <f t="shared" si="75"/>
        <v>31.523914464999997</v>
      </c>
      <c r="O177" s="2">
        <f t="shared" si="60"/>
        <v>197.02446540624999</v>
      </c>
      <c r="P177" s="2">
        <f t="shared" si="61"/>
        <v>41.314880000000002</v>
      </c>
      <c r="Q177" s="2">
        <f t="shared" si="62"/>
        <v>0</v>
      </c>
      <c r="R177" s="2">
        <f t="shared" si="63"/>
        <v>0</v>
      </c>
      <c r="AA177" s="2"/>
      <c r="AB177" s="2"/>
      <c r="AC177" s="2"/>
      <c r="AD177" s="2"/>
      <c r="AE177" s="2"/>
      <c r="AF177" s="2"/>
      <c r="AG177" s="2"/>
      <c r="AH177" s="2"/>
      <c r="AI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3">
      <c r="A178" s="1">
        <v>6778</v>
      </c>
      <c r="B178" s="1" t="s">
        <v>70</v>
      </c>
      <c r="C178" s="1">
        <v>3</v>
      </c>
      <c r="D178" s="1" t="str">
        <f t="shared" si="58"/>
        <v>SIL_3</v>
      </c>
      <c r="E178" s="2">
        <v>1114.384</v>
      </c>
      <c r="F178" s="2">
        <v>160</v>
      </c>
      <c r="G178" s="2">
        <f t="shared" si="59"/>
        <v>954.38400000000001</v>
      </c>
      <c r="H178" s="2">
        <v>0</v>
      </c>
      <c r="I178" s="2">
        <f t="shared" si="70"/>
        <v>21.444253616000001</v>
      </c>
      <c r="J178" s="2">
        <f t="shared" si="71"/>
        <v>12.363487600000001</v>
      </c>
      <c r="K178" s="2">
        <f t="shared" si="72"/>
        <v>1013.07422304</v>
      </c>
      <c r="L178" s="2">
        <f t="shared" si="73"/>
        <v>356.40445331200004</v>
      </c>
      <c r="M178" s="2">
        <f t="shared" si="74"/>
        <v>558.1620193120001</v>
      </c>
      <c r="N178" s="2">
        <f t="shared" si="75"/>
        <v>28.109674832000003</v>
      </c>
      <c r="O178" s="2">
        <f t="shared" si="60"/>
        <v>175.68546770000003</v>
      </c>
      <c r="P178" s="2">
        <f t="shared" si="61"/>
        <v>41.314880000000002</v>
      </c>
      <c r="Q178" s="2">
        <f t="shared" si="62"/>
        <v>0</v>
      </c>
      <c r="R178" s="2">
        <f t="shared" si="63"/>
        <v>0</v>
      </c>
      <c r="AA178" s="2"/>
      <c r="AB178" s="2"/>
      <c r="AC178" s="2"/>
      <c r="AD178" s="2"/>
      <c r="AE178" s="2"/>
      <c r="AF178" s="2"/>
      <c r="AG178" s="2"/>
      <c r="AH178" s="2"/>
      <c r="AI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3">
      <c r="A179" s="1">
        <v>6778</v>
      </c>
      <c r="B179" s="1" t="s">
        <v>70</v>
      </c>
      <c r="C179" s="1">
        <v>3</v>
      </c>
      <c r="D179" s="1" t="str">
        <f t="shared" si="58"/>
        <v>SIL_3</v>
      </c>
      <c r="E179" s="2">
        <v>1318.7679999999998</v>
      </c>
      <c r="F179" s="2">
        <v>160</v>
      </c>
      <c r="G179" s="2">
        <f t="shared" si="59"/>
        <v>1158.7679999999998</v>
      </c>
      <c r="H179" s="2">
        <v>0</v>
      </c>
      <c r="I179" s="2">
        <f t="shared" si="70"/>
        <v>25.429537231999994</v>
      </c>
      <c r="J179" s="2">
        <f t="shared" si="71"/>
        <v>14.565725199999997</v>
      </c>
      <c r="K179" s="2">
        <f t="shared" si="72"/>
        <v>1199.0759260799998</v>
      </c>
      <c r="L179" s="2">
        <f t="shared" si="73"/>
        <v>427.50310662399994</v>
      </c>
      <c r="M179" s="2">
        <f t="shared" si="74"/>
        <v>669.29438862399991</v>
      </c>
      <c r="N179" s="2">
        <f t="shared" si="75"/>
        <v>33.172879663999993</v>
      </c>
      <c r="O179" s="2">
        <f t="shared" si="60"/>
        <v>207.33049789999995</v>
      </c>
      <c r="P179" s="2">
        <f t="shared" si="61"/>
        <v>41.314880000000002</v>
      </c>
      <c r="Q179" s="2">
        <f t="shared" si="62"/>
        <v>0</v>
      </c>
      <c r="R179" s="2">
        <f t="shared" si="63"/>
        <v>0</v>
      </c>
      <c r="AA179" s="2"/>
      <c r="AB179" s="2"/>
      <c r="AC179" s="2"/>
      <c r="AD179" s="2"/>
      <c r="AE179" s="2"/>
      <c r="AF179" s="2"/>
      <c r="AG179" s="2"/>
      <c r="AH179" s="2"/>
      <c r="AI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3">
      <c r="A180" s="1">
        <v>6778</v>
      </c>
      <c r="B180" s="1" t="s">
        <v>70</v>
      </c>
      <c r="C180" s="1">
        <v>3</v>
      </c>
      <c r="D180" s="1" t="str">
        <f t="shared" si="58"/>
        <v>SIL_3</v>
      </c>
      <c r="E180" s="2">
        <v>1349.6320000000001</v>
      </c>
      <c r="F180" s="2">
        <v>160</v>
      </c>
      <c r="G180" s="2">
        <f t="shared" si="59"/>
        <v>1189.6320000000001</v>
      </c>
      <c r="H180" s="2">
        <v>0</v>
      </c>
      <c r="I180" s="2">
        <f t="shared" si="70"/>
        <v>26.031354367999999</v>
      </c>
      <c r="J180" s="2">
        <f t="shared" si="71"/>
        <v>14.898284800000001</v>
      </c>
      <c r="K180" s="2">
        <f t="shared" si="72"/>
        <v>1227.1640179200001</v>
      </c>
      <c r="L180" s="2">
        <f t="shared" si="73"/>
        <v>438.23970457600001</v>
      </c>
      <c r="M180" s="2">
        <f t="shared" si="74"/>
        <v>686.07647257600001</v>
      </c>
      <c r="N180" s="2">
        <f t="shared" si="75"/>
        <v>33.937473535999999</v>
      </c>
      <c r="O180" s="2">
        <f t="shared" si="60"/>
        <v>212.10920959999999</v>
      </c>
      <c r="P180" s="2">
        <f t="shared" si="61"/>
        <v>41.314880000000002</v>
      </c>
      <c r="Q180" s="2">
        <f t="shared" si="62"/>
        <v>0</v>
      </c>
      <c r="R180" s="2">
        <f t="shared" si="63"/>
        <v>0</v>
      </c>
      <c r="AA180" s="2"/>
      <c r="AB180" s="2"/>
      <c r="AC180" s="2"/>
      <c r="AD180" s="2"/>
      <c r="AE180" s="2"/>
      <c r="AF180" s="2"/>
      <c r="AG180" s="2"/>
      <c r="AH180" s="2"/>
      <c r="AI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3">
      <c r="A181" s="1">
        <v>6778</v>
      </c>
      <c r="B181" s="1" t="s">
        <v>70</v>
      </c>
      <c r="C181" s="1">
        <v>3</v>
      </c>
      <c r="D181" s="1" t="str">
        <f t="shared" si="58"/>
        <v>SIL_3</v>
      </c>
      <c r="E181" s="2">
        <v>1214.33</v>
      </c>
      <c r="F181" s="2">
        <v>160</v>
      </c>
      <c r="G181" s="2">
        <f t="shared" si="59"/>
        <v>1054.33</v>
      </c>
      <c r="H181" s="2">
        <v>0</v>
      </c>
      <c r="I181" s="2">
        <f t="shared" si="70"/>
        <v>23.393100669999999</v>
      </c>
      <c r="J181" s="2">
        <f t="shared" si="71"/>
        <v>13.44040575</v>
      </c>
      <c r="K181" s="2">
        <f t="shared" si="72"/>
        <v>1104.0310798</v>
      </c>
      <c r="L181" s="2">
        <f t="shared" si="73"/>
        <v>391.17246843999999</v>
      </c>
      <c r="M181" s="2">
        <f t="shared" si="74"/>
        <v>612.50695719000009</v>
      </c>
      <c r="N181" s="2">
        <f t="shared" si="75"/>
        <v>30.585637089999999</v>
      </c>
      <c r="O181" s="2">
        <f t="shared" si="60"/>
        <v>191.1602318125</v>
      </c>
      <c r="P181" s="2">
        <f t="shared" si="61"/>
        <v>41.314880000000002</v>
      </c>
      <c r="Q181" s="2">
        <f t="shared" si="62"/>
        <v>0</v>
      </c>
      <c r="R181" s="2">
        <f t="shared" si="63"/>
        <v>0</v>
      </c>
      <c r="AA181" s="2"/>
      <c r="AB181" s="2"/>
      <c r="AC181" s="2"/>
      <c r="AD181" s="2"/>
      <c r="AE181" s="2"/>
      <c r="AF181" s="2"/>
      <c r="AG181" s="2"/>
      <c r="AH181" s="2"/>
      <c r="AI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3">
      <c r="A182" s="1">
        <v>6778</v>
      </c>
      <c r="B182" s="1" t="s">
        <v>70</v>
      </c>
      <c r="C182" s="1">
        <v>3</v>
      </c>
      <c r="D182" s="1" t="str">
        <f t="shared" si="58"/>
        <v>SIL_3</v>
      </c>
      <c r="E182" s="2">
        <v>1178.69</v>
      </c>
      <c r="F182" s="2">
        <v>160</v>
      </c>
      <c r="G182" s="2">
        <f t="shared" si="59"/>
        <v>1018.69</v>
      </c>
      <c r="H182" s="2">
        <v>0</v>
      </c>
      <c r="I182" s="2">
        <f t="shared" si="70"/>
        <v>22.698156310000002</v>
      </c>
      <c r="J182" s="2">
        <f t="shared" si="71"/>
        <v>13.056384750000001</v>
      </c>
      <c r="K182" s="2">
        <f t="shared" si="72"/>
        <v>1071.5965414</v>
      </c>
      <c r="L182" s="2">
        <f t="shared" si="73"/>
        <v>378.77445292000004</v>
      </c>
      <c r="M182" s="2">
        <f t="shared" si="74"/>
        <v>593.12795667000012</v>
      </c>
      <c r="N182" s="2">
        <f t="shared" si="75"/>
        <v>29.702727370000005</v>
      </c>
      <c r="O182" s="2">
        <f t="shared" si="60"/>
        <v>185.64204606250004</v>
      </c>
      <c r="P182" s="2">
        <f t="shared" si="61"/>
        <v>41.314880000000002</v>
      </c>
      <c r="Q182" s="2">
        <f t="shared" si="62"/>
        <v>0</v>
      </c>
      <c r="R182" s="2">
        <f t="shared" si="63"/>
        <v>0</v>
      </c>
      <c r="AA182" s="2"/>
      <c r="AB182" s="2"/>
      <c r="AC182" s="2"/>
      <c r="AD182" s="2"/>
      <c r="AE182" s="2"/>
      <c r="AF182" s="2"/>
      <c r="AG182" s="2"/>
      <c r="AH182" s="2"/>
      <c r="AI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3">
      <c r="A183" s="1">
        <v>6718</v>
      </c>
      <c r="B183" s="1" t="s">
        <v>70</v>
      </c>
      <c r="C183" s="1">
        <v>3</v>
      </c>
      <c r="D183" s="1" t="str">
        <f t="shared" si="58"/>
        <v>SIL_3</v>
      </c>
      <c r="E183" s="2">
        <v>1838.6370000000002</v>
      </c>
      <c r="F183" s="2">
        <v>160</v>
      </c>
      <c r="G183" s="2">
        <f t="shared" si="59"/>
        <v>1678.6370000000002</v>
      </c>
      <c r="H183" s="2">
        <v>0</v>
      </c>
      <c r="I183" s="2">
        <f t="shared" si="70"/>
        <v>35.566462862999998</v>
      </c>
      <c r="J183" s="2">
        <f t="shared" si="71"/>
        <v>20.167313675000003</v>
      </c>
      <c r="K183" s="2">
        <f t="shared" si="72"/>
        <v>1672.1879082200001</v>
      </c>
      <c r="L183" s="2">
        <f t="shared" si="73"/>
        <v>608.34889591600006</v>
      </c>
      <c r="M183" s="2">
        <f t="shared" si="74"/>
        <v>951.96951829100021</v>
      </c>
      <c r="N183" s="2">
        <f t="shared" si="75"/>
        <v>46.051594401000003</v>
      </c>
      <c r="O183" s="2">
        <f t="shared" si="60"/>
        <v>287.82246500625001</v>
      </c>
      <c r="P183" s="2">
        <f t="shared" si="61"/>
        <v>41.314880000000002</v>
      </c>
      <c r="Q183" s="2">
        <f t="shared" si="62"/>
        <v>0</v>
      </c>
      <c r="R183" s="2">
        <f t="shared" si="63"/>
        <v>0</v>
      </c>
      <c r="AA183" s="2"/>
      <c r="AB183" s="2"/>
      <c r="AC183" s="2"/>
      <c r="AD183" s="2"/>
      <c r="AE183" s="2"/>
      <c r="AF183" s="2"/>
      <c r="AG183" s="2"/>
      <c r="AH183" s="2"/>
      <c r="AI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3">
      <c r="A184" s="1">
        <v>6718</v>
      </c>
      <c r="B184" s="1" t="s">
        <v>70</v>
      </c>
      <c r="C184" s="1">
        <v>3</v>
      </c>
      <c r="D184" s="1" t="str">
        <f t="shared" si="58"/>
        <v>SIL_3</v>
      </c>
      <c r="E184" s="2">
        <v>1754.7349999999999</v>
      </c>
      <c r="F184" s="2">
        <v>160</v>
      </c>
      <c r="G184" s="2">
        <f t="shared" si="59"/>
        <v>1594.7349999999999</v>
      </c>
      <c r="H184" s="2">
        <v>0</v>
      </c>
      <c r="I184" s="2">
        <f t="shared" si="70"/>
        <v>33.930457764999993</v>
      </c>
      <c r="J184" s="2">
        <f t="shared" si="71"/>
        <v>19.263269625</v>
      </c>
      <c r="K184" s="2">
        <f t="shared" si="72"/>
        <v>1595.8320540999998</v>
      </c>
      <c r="L184" s="2">
        <f t="shared" si="73"/>
        <v>579.16207497999994</v>
      </c>
      <c r="M184" s="2">
        <f t="shared" si="74"/>
        <v>906.34839310500001</v>
      </c>
      <c r="N184" s="2">
        <f t="shared" si="75"/>
        <v>43.973090154999994</v>
      </c>
      <c r="O184" s="2">
        <f t="shared" si="60"/>
        <v>274.83181346874994</v>
      </c>
      <c r="P184" s="2">
        <f t="shared" si="61"/>
        <v>41.314880000000002</v>
      </c>
      <c r="Q184" s="2">
        <f t="shared" si="62"/>
        <v>0</v>
      </c>
      <c r="R184" s="2">
        <f t="shared" si="63"/>
        <v>0</v>
      </c>
      <c r="AA184" s="2"/>
      <c r="AB184" s="2"/>
      <c r="AC184" s="2"/>
      <c r="AD184" s="2"/>
      <c r="AE184" s="2"/>
      <c r="AF184" s="2"/>
      <c r="AG184" s="2"/>
      <c r="AH184" s="2"/>
      <c r="AI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3">
      <c r="A185" s="1">
        <v>6718</v>
      </c>
      <c r="B185" s="1" t="s">
        <v>70</v>
      </c>
      <c r="C185" s="1">
        <v>3</v>
      </c>
      <c r="D185" s="1" t="str">
        <f t="shared" si="58"/>
        <v>SIL_3</v>
      </c>
      <c r="E185" s="2">
        <v>1645.2439999999999</v>
      </c>
      <c r="F185" s="2">
        <v>160</v>
      </c>
      <c r="G185" s="2">
        <f t="shared" si="59"/>
        <v>1485.2439999999999</v>
      </c>
      <c r="H185" s="2">
        <v>0</v>
      </c>
      <c r="I185" s="2">
        <f t="shared" si="70"/>
        <v>31.795492755999998</v>
      </c>
      <c r="J185" s="2">
        <f t="shared" si="71"/>
        <v>18.083504099999999</v>
      </c>
      <c r="K185" s="2">
        <f t="shared" si="72"/>
        <v>1496.18867464</v>
      </c>
      <c r="L185" s="2">
        <f t="shared" si="73"/>
        <v>541.07365979200006</v>
      </c>
      <c r="M185" s="2">
        <f t="shared" si="74"/>
        <v>846.81342829200003</v>
      </c>
      <c r="N185" s="2">
        <f t="shared" si="75"/>
        <v>41.260669612000001</v>
      </c>
      <c r="O185" s="2">
        <f t="shared" si="60"/>
        <v>257.87918507500001</v>
      </c>
      <c r="P185" s="2">
        <f t="shared" si="61"/>
        <v>41.314880000000002</v>
      </c>
      <c r="Q185" s="2">
        <f t="shared" si="62"/>
        <v>0</v>
      </c>
      <c r="R185" s="2">
        <f t="shared" si="63"/>
        <v>0</v>
      </c>
      <c r="AA185" s="2"/>
      <c r="AB185" s="2"/>
      <c r="AC185" s="2"/>
      <c r="AD185" s="2"/>
      <c r="AE185" s="2"/>
      <c r="AF185" s="2"/>
      <c r="AG185" s="2"/>
      <c r="AH185" s="2"/>
      <c r="AI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3">
      <c r="A186" s="1">
        <v>6718</v>
      </c>
      <c r="B186" s="1" t="s">
        <v>70</v>
      </c>
      <c r="C186" s="1">
        <v>3</v>
      </c>
      <c r="D186" s="1" t="str">
        <f t="shared" si="58"/>
        <v>SIL_3</v>
      </c>
      <c r="E186" s="2">
        <v>2055.0559999999996</v>
      </c>
      <c r="F186" s="2">
        <v>160</v>
      </c>
      <c r="G186" s="2">
        <f t="shared" si="59"/>
        <v>1895.0559999999996</v>
      </c>
      <c r="H186" s="2">
        <v>0</v>
      </c>
      <c r="I186" s="2">
        <f t="shared" si="70"/>
        <v>39.786416943999988</v>
      </c>
      <c r="J186" s="2">
        <f t="shared" si="71"/>
        <v>22.4992284</v>
      </c>
      <c r="K186" s="2">
        <f t="shared" si="72"/>
        <v>1869.1421833599998</v>
      </c>
      <c r="L186" s="2">
        <f t="shared" si="73"/>
        <v>683.63414060799994</v>
      </c>
      <c r="M186" s="2">
        <f t="shared" si="74"/>
        <v>1069.6458346080001</v>
      </c>
      <c r="N186" s="2">
        <f t="shared" si="75"/>
        <v>51.412942287999989</v>
      </c>
      <c r="O186" s="2">
        <f t="shared" si="60"/>
        <v>321.33088929999991</v>
      </c>
      <c r="P186" s="2">
        <f t="shared" si="61"/>
        <v>41.314880000000002</v>
      </c>
      <c r="Q186" s="2">
        <f t="shared" si="62"/>
        <v>0</v>
      </c>
      <c r="R186" s="2">
        <f t="shared" si="63"/>
        <v>0</v>
      </c>
      <c r="AA186" s="2"/>
      <c r="AB186" s="2"/>
      <c r="AC186" s="2"/>
      <c r="AD186" s="2"/>
      <c r="AE186" s="2"/>
      <c r="AF186" s="2"/>
      <c r="AG186" s="2"/>
      <c r="AH186" s="2"/>
      <c r="AI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3">
      <c r="A187" s="1">
        <v>6718</v>
      </c>
      <c r="B187" s="1" t="s">
        <v>70</v>
      </c>
      <c r="C187" s="1">
        <v>3</v>
      </c>
      <c r="D187" s="1" t="str">
        <f t="shared" si="58"/>
        <v>SIL_3</v>
      </c>
      <c r="E187" s="2">
        <v>1566.16</v>
      </c>
      <c r="F187" s="2">
        <v>160</v>
      </c>
      <c r="G187" s="2">
        <f t="shared" si="59"/>
        <v>1406.16</v>
      </c>
      <c r="H187" s="2">
        <v>0</v>
      </c>
      <c r="I187" s="2">
        <f t="shared" si="70"/>
        <v>30.25343384</v>
      </c>
      <c r="J187" s="2">
        <f t="shared" si="71"/>
        <v>17.231374000000002</v>
      </c>
      <c r="K187" s="2">
        <f t="shared" si="72"/>
        <v>1424.2174896000001</v>
      </c>
      <c r="L187" s="2">
        <f t="shared" si="73"/>
        <v>513.56286688</v>
      </c>
      <c r="M187" s="2">
        <f t="shared" si="74"/>
        <v>803.81205688000011</v>
      </c>
      <c r="N187" s="2">
        <f t="shared" si="75"/>
        <v>39.30152168</v>
      </c>
      <c r="O187" s="2">
        <f t="shared" si="60"/>
        <v>245.6345105</v>
      </c>
      <c r="P187" s="2">
        <f t="shared" si="61"/>
        <v>41.314880000000002</v>
      </c>
      <c r="Q187" s="2">
        <f t="shared" si="62"/>
        <v>0</v>
      </c>
      <c r="R187" s="2">
        <f t="shared" si="63"/>
        <v>0</v>
      </c>
      <c r="AA187" s="2"/>
      <c r="AB187" s="2"/>
      <c r="AC187" s="2"/>
      <c r="AD187" s="2"/>
      <c r="AE187" s="2"/>
      <c r="AF187" s="2"/>
      <c r="AG187" s="2"/>
      <c r="AH187" s="2"/>
      <c r="AI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3">
      <c r="A188" s="1">
        <v>6718</v>
      </c>
      <c r="B188" s="1" t="s">
        <v>70</v>
      </c>
      <c r="C188" s="1">
        <v>3</v>
      </c>
      <c r="D188" s="1" t="str">
        <f t="shared" si="58"/>
        <v>SIL_3</v>
      </c>
      <c r="E188" s="2">
        <v>1643.4579999999999</v>
      </c>
      <c r="F188" s="2">
        <v>160</v>
      </c>
      <c r="G188" s="2">
        <f t="shared" si="59"/>
        <v>1483.4579999999999</v>
      </c>
      <c r="H188" s="2">
        <v>0</v>
      </c>
      <c r="I188" s="2">
        <f t="shared" si="70"/>
        <v>31.760667541999997</v>
      </c>
      <c r="J188" s="2">
        <f t="shared" si="71"/>
        <v>18.06425995</v>
      </c>
      <c r="K188" s="2">
        <f t="shared" si="72"/>
        <v>1494.56330748</v>
      </c>
      <c r="L188" s="2">
        <f t="shared" si="73"/>
        <v>540.45236754400003</v>
      </c>
      <c r="M188" s="2">
        <f t="shared" si="74"/>
        <v>845.84230329400009</v>
      </c>
      <c r="N188" s="2">
        <f t="shared" si="75"/>
        <v>41.216425034000004</v>
      </c>
      <c r="O188" s="2">
        <f t="shared" si="60"/>
        <v>257.60265646250002</v>
      </c>
      <c r="P188" s="2">
        <f t="shared" si="61"/>
        <v>41.314880000000002</v>
      </c>
      <c r="Q188" s="2">
        <f t="shared" si="62"/>
        <v>0</v>
      </c>
      <c r="R188" s="2">
        <f t="shared" si="63"/>
        <v>0</v>
      </c>
      <c r="AA188" s="2"/>
      <c r="AB188" s="2"/>
      <c r="AC188" s="2"/>
      <c r="AD188" s="2"/>
      <c r="AE188" s="2"/>
      <c r="AF188" s="2"/>
      <c r="AG188" s="2"/>
      <c r="AH188" s="2"/>
      <c r="AI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3">
      <c r="A189" s="1">
        <v>6718</v>
      </c>
      <c r="B189" s="1" t="s">
        <v>70</v>
      </c>
      <c r="C189" s="1">
        <v>3</v>
      </c>
      <c r="D189" s="1" t="str">
        <f t="shared" si="58"/>
        <v>SIL_3</v>
      </c>
      <c r="E189" s="2">
        <v>1543.45</v>
      </c>
      <c r="F189" s="2">
        <v>160</v>
      </c>
      <c r="G189" s="2">
        <f t="shared" si="59"/>
        <v>1383.45</v>
      </c>
      <c r="H189" s="2">
        <v>0</v>
      </c>
      <c r="I189" s="2">
        <f t="shared" si="70"/>
        <v>29.810611550000001</v>
      </c>
      <c r="J189" s="2">
        <f t="shared" si="71"/>
        <v>16.986673750000001</v>
      </c>
      <c r="K189" s="2">
        <f t="shared" si="72"/>
        <v>1403.550027</v>
      </c>
      <c r="L189" s="2">
        <f t="shared" si="73"/>
        <v>505.66278460000007</v>
      </c>
      <c r="M189" s="2">
        <f t="shared" si="74"/>
        <v>791.46365335000007</v>
      </c>
      <c r="N189" s="2">
        <f t="shared" si="75"/>
        <v>38.738926850000006</v>
      </c>
      <c r="O189" s="2">
        <f t="shared" si="60"/>
        <v>242.11829281250004</v>
      </c>
      <c r="P189" s="2">
        <f t="shared" si="61"/>
        <v>41.314880000000002</v>
      </c>
      <c r="Q189" s="2">
        <f t="shared" si="62"/>
        <v>0</v>
      </c>
      <c r="R189" s="2">
        <f t="shared" si="63"/>
        <v>0</v>
      </c>
      <c r="AA189" s="2"/>
      <c r="AB189" s="2"/>
      <c r="AC189" s="2"/>
      <c r="AD189" s="2"/>
      <c r="AE189" s="2"/>
      <c r="AF189" s="2"/>
      <c r="AG189" s="2"/>
      <c r="AH189" s="2"/>
      <c r="AI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3">
      <c r="A190" s="1">
        <v>6772</v>
      </c>
      <c r="B190" s="1" t="s">
        <v>70</v>
      </c>
      <c r="C190" s="1">
        <v>3</v>
      </c>
      <c r="D190" s="1" t="str">
        <f t="shared" si="58"/>
        <v>SIL_3</v>
      </c>
      <c r="E190" s="2">
        <v>1803.721</v>
      </c>
      <c r="F190" s="2">
        <v>160</v>
      </c>
      <c r="G190" s="2">
        <f t="shared" si="59"/>
        <v>1643.721</v>
      </c>
      <c r="H190" s="2">
        <v>0</v>
      </c>
      <c r="I190" s="2">
        <f t="shared" si="70"/>
        <v>34.885635778999998</v>
      </c>
      <c r="J190" s="2">
        <f t="shared" si="71"/>
        <v>19.791093775</v>
      </c>
      <c r="K190" s="2">
        <f t="shared" si="72"/>
        <v>1640.4122532599999</v>
      </c>
      <c r="L190" s="2">
        <f t="shared" si="73"/>
        <v>596.20273682799996</v>
      </c>
      <c r="M190" s="2">
        <f t="shared" si="74"/>
        <v>932.98418770300009</v>
      </c>
      <c r="N190" s="2">
        <f t="shared" si="75"/>
        <v>45.186620333</v>
      </c>
      <c r="O190" s="2">
        <f t="shared" si="60"/>
        <v>282.41637708125</v>
      </c>
      <c r="P190" s="2">
        <f t="shared" si="61"/>
        <v>41.314880000000002</v>
      </c>
      <c r="Q190" s="2">
        <f t="shared" si="62"/>
        <v>0</v>
      </c>
      <c r="R190" s="2">
        <f t="shared" si="63"/>
        <v>0</v>
      </c>
      <c r="AA190" s="2"/>
      <c r="AB190" s="2"/>
      <c r="AC190" s="2"/>
      <c r="AD190" s="2"/>
      <c r="AE190" s="2"/>
      <c r="AF190" s="2"/>
      <c r="AG190" s="2"/>
      <c r="AH190" s="2"/>
      <c r="AI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3">
      <c r="A191" s="1">
        <v>6772</v>
      </c>
      <c r="B191" s="1" t="s">
        <v>70</v>
      </c>
      <c r="C191" s="1">
        <v>3</v>
      </c>
      <c r="D191" s="1" t="str">
        <f t="shared" si="58"/>
        <v>SIL_3</v>
      </c>
      <c r="E191" s="2">
        <v>1178.2849999999999</v>
      </c>
      <c r="F191" s="2">
        <v>160</v>
      </c>
      <c r="G191" s="2">
        <f t="shared" si="59"/>
        <v>1018.2849999999999</v>
      </c>
      <c r="H191" s="2">
        <v>0</v>
      </c>
      <c r="I191" s="2">
        <f t="shared" si="70"/>
        <v>22.690259214999998</v>
      </c>
      <c r="J191" s="2">
        <f t="shared" si="71"/>
        <v>13.052020874999998</v>
      </c>
      <c r="K191" s="2">
        <f t="shared" si="72"/>
        <v>1071.2279670999999</v>
      </c>
      <c r="L191" s="2">
        <f t="shared" si="73"/>
        <v>378.63356637999999</v>
      </c>
      <c r="M191" s="2">
        <f t="shared" si="74"/>
        <v>592.90774075499996</v>
      </c>
      <c r="N191" s="2">
        <f t="shared" si="75"/>
        <v>29.692694304999996</v>
      </c>
      <c r="O191" s="2">
        <f t="shared" si="60"/>
        <v>185.57933940624997</v>
      </c>
      <c r="P191" s="2">
        <f t="shared" si="61"/>
        <v>41.314880000000002</v>
      </c>
      <c r="Q191" s="2">
        <f t="shared" si="62"/>
        <v>0</v>
      </c>
      <c r="R191" s="2">
        <f t="shared" si="63"/>
        <v>0</v>
      </c>
      <c r="AA191" s="2"/>
      <c r="AB191" s="2"/>
      <c r="AC191" s="2"/>
      <c r="AD191" s="2"/>
      <c r="AE191" s="2"/>
      <c r="AF191" s="2"/>
      <c r="AG191" s="2"/>
      <c r="AH191" s="2"/>
      <c r="AI191" s="2"/>
      <c r="AQ191" s="2"/>
      <c r="AR191" s="2"/>
      <c r="AS191" s="2"/>
      <c r="AT191" s="2"/>
      <c r="AU191" s="2"/>
      <c r="AV191" s="2"/>
      <c r="AW191" s="2"/>
      <c r="AX191" s="2"/>
    </row>
    <row r="192" spans="1:50" x14ac:dyDescent="0.3">
      <c r="A192" s="1">
        <v>6772</v>
      </c>
      <c r="B192" s="1" t="s">
        <v>70</v>
      </c>
      <c r="C192" s="1">
        <v>3</v>
      </c>
      <c r="D192" s="1" t="str">
        <f t="shared" si="58"/>
        <v>SIL_3</v>
      </c>
      <c r="E192" s="2">
        <v>982.71399999999994</v>
      </c>
      <c r="F192" s="2">
        <v>160</v>
      </c>
      <c r="G192" s="2">
        <f t="shared" si="59"/>
        <v>822.71399999999994</v>
      </c>
      <c r="H192" s="2">
        <v>0</v>
      </c>
      <c r="I192" s="2">
        <f t="shared" si="70"/>
        <v>18.876820285999997</v>
      </c>
      <c r="J192" s="2">
        <f t="shared" si="71"/>
        <v>10.94474335</v>
      </c>
      <c r="K192" s="2">
        <f t="shared" si="72"/>
        <v>893.24662283999987</v>
      </c>
      <c r="L192" s="2">
        <f t="shared" si="73"/>
        <v>310.60067375199998</v>
      </c>
      <c r="M192" s="2">
        <f t="shared" si="74"/>
        <v>486.567378502</v>
      </c>
      <c r="N192" s="2">
        <f t="shared" si="75"/>
        <v>24.847813922</v>
      </c>
      <c r="O192" s="2">
        <f t="shared" si="60"/>
        <v>155.2988370125</v>
      </c>
      <c r="P192" s="2">
        <f t="shared" si="61"/>
        <v>41.314880000000002</v>
      </c>
      <c r="Q192" s="2">
        <f t="shared" si="62"/>
        <v>0</v>
      </c>
      <c r="R192" s="2">
        <f t="shared" si="63"/>
        <v>0</v>
      </c>
      <c r="AA192" s="2"/>
      <c r="AB192" s="2"/>
      <c r="AC192" s="2"/>
      <c r="AD192" s="2"/>
      <c r="AE192" s="2"/>
      <c r="AF192" s="2"/>
      <c r="AG192" s="2"/>
      <c r="AH192" s="2"/>
      <c r="AI192" s="2"/>
      <c r="AQ192" s="2"/>
      <c r="AR192" s="2"/>
      <c r="AS192" s="2"/>
      <c r="AT192" s="2"/>
      <c r="AU192" s="2"/>
      <c r="AV192" s="2"/>
      <c r="AW192" s="2"/>
      <c r="AX192" s="2"/>
    </row>
    <row r="193" spans="1:50" x14ac:dyDescent="0.3">
      <c r="A193" s="1">
        <v>6772</v>
      </c>
      <c r="B193" s="1" t="s">
        <v>70</v>
      </c>
      <c r="C193" s="1">
        <v>3</v>
      </c>
      <c r="D193" s="1" t="str">
        <f t="shared" si="58"/>
        <v>SIL_3</v>
      </c>
      <c r="E193" s="2">
        <v>1384.1759999999999</v>
      </c>
      <c r="F193" s="2">
        <v>160</v>
      </c>
      <c r="G193" s="2">
        <f t="shared" si="59"/>
        <v>1224.1759999999999</v>
      </c>
      <c r="H193" s="2">
        <v>0</v>
      </c>
      <c r="I193" s="2">
        <f t="shared" si="70"/>
        <v>26.704927823999999</v>
      </c>
      <c r="J193" s="2">
        <f t="shared" si="71"/>
        <v>15.270496399999999</v>
      </c>
      <c r="K193" s="2">
        <f t="shared" si="72"/>
        <v>1258.60113056</v>
      </c>
      <c r="L193" s="2">
        <f t="shared" si="73"/>
        <v>450.25645676800002</v>
      </c>
      <c r="M193" s="2">
        <f t="shared" si="74"/>
        <v>704.85953076800001</v>
      </c>
      <c r="N193" s="2">
        <f t="shared" si="75"/>
        <v>34.793232048</v>
      </c>
      <c r="O193" s="2">
        <f t="shared" si="60"/>
        <v>217.4577003</v>
      </c>
      <c r="P193" s="2">
        <f t="shared" si="61"/>
        <v>41.314880000000002</v>
      </c>
      <c r="Q193" s="2">
        <f t="shared" si="62"/>
        <v>0</v>
      </c>
      <c r="R193" s="2">
        <f t="shared" si="63"/>
        <v>0</v>
      </c>
      <c r="AA193" s="2"/>
      <c r="AB193" s="2"/>
      <c r="AC193" s="2"/>
      <c r="AD193" s="2"/>
      <c r="AE193" s="2"/>
      <c r="AF193" s="2"/>
      <c r="AG193" s="2"/>
      <c r="AH193" s="2"/>
      <c r="AI193" s="2"/>
      <c r="AQ193" s="2"/>
      <c r="AR193" s="2"/>
      <c r="AS193" s="2"/>
      <c r="AT193" s="2"/>
      <c r="AU193" s="2"/>
      <c r="AV193" s="2"/>
      <c r="AW193" s="2"/>
      <c r="AX193" s="2"/>
    </row>
    <row r="194" spans="1:50" x14ac:dyDescent="0.3">
      <c r="A194" s="1">
        <v>6772</v>
      </c>
      <c r="B194" s="1" t="s">
        <v>70</v>
      </c>
      <c r="C194" s="1">
        <v>3</v>
      </c>
      <c r="D194" s="1" t="str">
        <f t="shared" si="58"/>
        <v>SIL_3</v>
      </c>
      <c r="E194" s="2">
        <v>1036.1759999999999</v>
      </c>
      <c r="F194" s="2">
        <v>160</v>
      </c>
      <c r="G194" s="2">
        <f t="shared" si="59"/>
        <v>876.17599999999993</v>
      </c>
      <c r="H194" s="2">
        <v>0</v>
      </c>
      <c r="I194" s="2">
        <f t="shared" si="70"/>
        <v>19.919275824</v>
      </c>
      <c r="J194" s="2">
        <f t="shared" si="71"/>
        <v>11.5207964</v>
      </c>
      <c r="K194" s="2">
        <f t="shared" si="72"/>
        <v>941.9002505599999</v>
      </c>
      <c r="L194" s="2">
        <f t="shared" si="73"/>
        <v>329.19839276800002</v>
      </c>
      <c r="M194" s="2">
        <f t="shared" si="74"/>
        <v>515.63696676800009</v>
      </c>
      <c r="N194" s="2">
        <f t="shared" si="75"/>
        <v>26.172228048000001</v>
      </c>
      <c r="O194" s="2">
        <f t="shared" si="60"/>
        <v>163.57642530000001</v>
      </c>
      <c r="P194" s="2">
        <f t="shared" si="61"/>
        <v>41.314880000000002</v>
      </c>
      <c r="Q194" s="2">
        <f t="shared" si="62"/>
        <v>0</v>
      </c>
      <c r="R194" s="2">
        <f t="shared" si="63"/>
        <v>0</v>
      </c>
      <c r="AA194" s="2"/>
      <c r="AB194" s="2"/>
      <c r="AC194" s="2"/>
      <c r="AD194" s="2"/>
      <c r="AE194" s="2"/>
      <c r="AF194" s="2"/>
      <c r="AG194" s="2"/>
      <c r="AH194" s="2"/>
      <c r="AI194" s="2"/>
      <c r="AQ194" s="2"/>
      <c r="AR194" s="2"/>
      <c r="AS194" s="2"/>
      <c r="AT194" s="2"/>
      <c r="AU194" s="2"/>
      <c r="AV194" s="2"/>
      <c r="AW194" s="2"/>
      <c r="AX194" s="2"/>
    </row>
    <row r="195" spans="1:50" x14ac:dyDescent="0.3">
      <c r="A195" s="1">
        <v>6772</v>
      </c>
      <c r="B195" s="1" t="s">
        <v>70</v>
      </c>
      <c r="C195" s="1">
        <v>3</v>
      </c>
      <c r="D195" s="1" t="str">
        <f t="shared" ref="D195:D252" si="76">CONCATENATE(B195,"_",C195)</f>
        <v>SIL_3</v>
      </c>
      <c r="E195" s="2">
        <v>1091.1399999999999</v>
      </c>
      <c r="F195" s="2">
        <v>160</v>
      </c>
      <c r="G195" s="2">
        <f t="shared" ref="G195:G252" si="77">E195-F195</f>
        <v>931.13999999999987</v>
      </c>
      <c r="H195" s="2">
        <v>0</v>
      </c>
      <c r="I195" s="2">
        <f t="shared" si="70"/>
        <v>20.991018859999997</v>
      </c>
      <c r="J195" s="2">
        <f t="shared" si="71"/>
        <v>12.113033499999998</v>
      </c>
      <c r="K195" s="2">
        <f t="shared" si="72"/>
        <v>991.92078839999976</v>
      </c>
      <c r="L195" s="2">
        <f t="shared" si="73"/>
        <v>348.31860952</v>
      </c>
      <c r="M195" s="2">
        <f t="shared" si="74"/>
        <v>545.52325701999996</v>
      </c>
      <c r="N195" s="2">
        <f t="shared" si="75"/>
        <v>27.533851219999995</v>
      </c>
      <c r="O195" s="2">
        <f t="shared" ref="O195:O252" si="78">N195*6.25</f>
        <v>172.08657012499998</v>
      </c>
      <c r="P195" s="2">
        <f t="shared" ref="P195:P252" si="79">(F195/1000)*258.218</f>
        <v>41.314880000000002</v>
      </c>
      <c r="Q195" s="2">
        <f t="shared" ref="Q195:Q224" si="80">((H195/100)*G195)*(4.1/1000)</f>
        <v>0</v>
      </c>
      <c r="R195" s="2">
        <f t="shared" ref="R195:R252" si="81">(Q195/E195)*100</f>
        <v>0</v>
      </c>
      <c r="AA195" s="2"/>
      <c r="AB195" s="2"/>
      <c r="AC195" s="2"/>
      <c r="AD195" s="2"/>
      <c r="AE195" s="2"/>
      <c r="AF195" s="2"/>
      <c r="AG195" s="2"/>
      <c r="AH195" s="2"/>
      <c r="AI195" s="2"/>
      <c r="AQ195" s="2"/>
      <c r="AR195" s="2"/>
      <c r="AS195" s="2"/>
      <c r="AT195" s="2"/>
      <c r="AU195" s="2"/>
      <c r="AV195" s="2"/>
      <c r="AW195" s="2"/>
      <c r="AX195" s="2"/>
    </row>
    <row r="196" spans="1:50" x14ac:dyDescent="0.3">
      <c r="A196" s="1">
        <v>6772</v>
      </c>
      <c r="B196" s="1" t="s">
        <v>70</v>
      </c>
      <c r="C196" s="1">
        <v>3</v>
      </c>
      <c r="D196" s="1" t="str">
        <f t="shared" si="76"/>
        <v>SIL_3</v>
      </c>
      <c r="E196" s="2">
        <v>1046.69</v>
      </c>
      <c r="F196" s="2">
        <v>160</v>
      </c>
      <c r="G196" s="2">
        <f t="shared" si="77"/>
        <v>886.69</v>
      </c>
      <c r="H196" s="2">
        <v>0</v>
      </c>
      <c r="I196" s="2">
        <f t="shared" si="70"/>
        <v>20.124288310000001</v>
      </c>
      <c r="J196" s="2">
        <f t="shared" si="71"/>
        <v>11.634084750000001</v>
      </c>
      <c r="K196" s="2">
        <f t="shared" si="72"/>
        <v>951.46862139999996</v>
      </c>
      <c r="L196" s="2">
        <f t="shared" si="73"/>
        <v>332.85587692000007</v>
      </c>
      <c r="M196" s="2">
        <f t="shared" si="74"/>
        <v>521.35388067000008</v>
      </c>
      <c r="N196" s="2">
        <f t="shared" si="75"/>
        <v>26.432691370000001</v>
      </c>
      <c r="O196" s="2">
        <f t="shared" si="78"/>
        <v>165.20432106250001</v>
      </c>
      <c r="P196" s="2">
        <f t="shared" si="79"/>
        <v>41.314880000000002</v>
      </c>
      <c r="Q196" s="2">
        <f t="shared" si="80"/>
        <v>0</v>
      </c>
      <c r="R196" s="2">
        <f t="shared" si="81"/>
        <v>0</v>
      </c>
      <c r="AA196" s="2"/>
      <c r="AB196" s="2"/>
      <c r="AC196" s="2"/>
      <c r="AD196" s="2"/>
      <c r="AE196" s="2"/>
      <c r="AF196" s="2"/>
      <c r="AG196" s="2"/>
      <c r="AH196" s="2"/>
      <c r="AI196" s="2"/>
      <c r="AQ196" s="2"/>
      <c r="AR196" s="2"/>
      <c r="AS196" s="2"/>
      <c r="AT196" s="2"/>
      <c r="AU196" s="2"/>
      <c r="AV196" s="2"/>
      <c r="AW196" s="2"/>
      <c r="AX196" s="2"/>
    </row>
    <row r="197" spans="1:50" x14ac:dyDescent="0.3">
      <c r="A197" s="1">
        <v>7119</v>
      </c>
      <c r="B197" s="1" t="s">
        <v>64</v>
      </c>
      <c r="C197" s="1">
        <v>3</v>
      </c>
      <c r="D197" s="1" t="str">
        <f t="shared" si="76"/>
        <v>TN_3</v>
      </c>
      <c r="E197" s="2">
        <v>1293.5156103646834</v>
      </c>
      <c r="F197" s="2">
        <v>160</v>
      </c>
      <c r="G197" s="2">
        <f t="shared" si="77"/>
        <v>1133.5156103646834</v>
      </c>
      <c r="H197" s="2">
        <v>21.958971088435376</v>
      </c>
      <c r="I197" s="2">
        <f>((G197/1000)*19.63)+((F197/1000)*17.717)</f>
        <v>25.085631431458737</v>
      </c>
      <c r="J197" s="2">
        <f>((G197/1000)*11.093)+((F197/1000)*13)</f>
        <v>14.654088665775435</v>
      </c>
      <c r="K197" s="2">
        <f>((G197/1000)*911.796)+((F197/1000)*903.297)</f>
        <v>1178.0625194680772</v>
      </c>
      <c r="L197" s="2">
        <f>((G197/1000)*356.269)+((F197/1000)*152.53)</f>
        <v>428.24127298901544</v>
      </c>
      <c r="M197" s="2">
        <f>((G197/1000)*537.103)+((F197/1000)*245.14)</f>
        <v>648.03703487370251</v>
      </c>
      <c r="N197" s="2">
        <f>((G197/1000)*27.245)+((F197/1000)*27.917)</f>
        <v>35.349352804385802</v>
      </c>
      <c r="O197" s="2">
        <f t="shared" si="78"/>
        <v>220.93345502741127</v>
      </c>
      <c r="P197" s="2">
        <f t="shared" si="79"/>
        <v>41.314880000000002</v>
      </c>
      <c r="Q197" s="2">
        <f t="shared" si="80"/>
        <v>1.0205242971678186</v>
      </c>
      <c r="R197" s="2">
        <f t="shared" si="81"/>
        <v>7.8895398632267008E-2</v>
      </c>
      <c r="AA197" s="2"/>
      <c r="AB197" s="2"/>
      <c r="AC197" s="2"/>
      <c r="AD197" s="2"/>
      <c r="AE197" s="2"/>
      <c r="AF197" s="2"/>
      <c r="AG197" s="2"/>
      <c r="AH197" s="2"/>
      <c r="AI197" s="2"/>
      <c r="AQ197" s="2"/>
      <c r="AR197" s="2"/>
      <c r="AS197" s="2"/>
      <c r="AT197" s="2"/>
      <c r="AU197" s="2"/>
      <c r="AV197" s="2"/>
      <c r="AW197" s="2"/>
      <c r="AX197" s="2"/>
    </row>
    <row r="198" spans="1:50" x14ac:dyDescent="0.3">
      <c r="A198" s="1">
        <v>7119</v>
      </c>
      <c r="B198" s="1" t="s">
        <v>64</v>
      </c>
      <c r="C198" s="1">
        <v>3</v>
      </c>
      <c r="D198" s="1" t="str">
        <f t="shared" si="76"/>
        <v>TN_3</v>
      </c>
      <c r="E198" s="2">
        <v>1004.5200156249999</v>
      </c>
      <c r="F198" s="2">
        <v>160</v>
      </c>
      <c r="G198" s="2">
        <f t="shared" si="77"/>
        <v>844.52001562499993</v>
      </c>
      <c r="H198" s="2">
        <v>23.603002502085076</v>
      </c>
      <c r="I198" s="2">
        <f t="shared" ref="I198:I224" si="82">((G198/1000)*19.63)+((F198/1000)*17.717)</f>
        <v>19.41264790671875</v>
      </c>
      <c r="J198" s="2">
        <f t="shared" ref="J198:J224" si="83">((G198/1000)*11.093)+((F198/1000)*13)</f>
        <v>11.448260533328124</v>
      </c>
      <c r="K198" s="2">
        <f t="shared" ref="K198:K224" si="84">((G198/1000)*911.796)+((F198/1000)*903.297)</f>
        <v>914.55749216681238</v>
      </c>
      <c r="L198" s="2">
        <f t="shared" ref="L198:L224" si="85">((G198/1000)*356.269)+((F198/1000)*152.53)</f>
        <v>325.28110144670313</v>
      </c>
      <c r="M198" s="2">
        <f t="shared" ref="M198:M224" si="86">((G198/1000)*537.103)+((F198/1000)*245.14)</f>
        <v>492.81663395223427</v>
      </c>
      <c r="N198" s="2">
        <f t="shared" ref="N198:N224" si="87">((G198/1000)*27.245)+((F198/1000)*27.917)</f>
        <v>27.475667825703127</v>
      </c>
      <c r="O198" s="2">
        <f t="shared" si="78"/>
        <v>171.72292391064454</v>
      </c>
      <c r="P198" s="2">
        <f t="shared" si="79"/>
        <v>41.314880000000002</v>
      </c>
      <c r="Q198" s="2">
        <f t="shared" si="80"/>
        <v>0.81726152971616972</v>
      </c>
      <c r="R198" s="2">
        <f t="shared" si="81"/>
        <v>8.1358411679600007E-2</v>
      </c>
      <c r="AA198" s="2"/>
      <c r="AB198" s="2"/>
      <c r="AC198" s="2"/>
      <c r="AD198" s="2"/>
      <c r="AE198" s="2"/>
      <c r="AF198" s="2"/>
      <c r="AG198" s="2"/>
      <c r="AH198" s="2"/>
      <c r="AI198" s="2"/>
      <c r="AQ198" s="2"/>
      <c r="AR198" s="2"/>
      <c r="AS198" s="2"/>
      <c r="AT198" s="2"/>
      <c r="AU198" s="2"/>
      <c r="AV198" s="2"/>
      <c r="AW198" s="2"/>
      <c r="AX198" s="2"/>
    </row>
    <row r="199" spans="1:50" x14ac:dyDescent="0.3">
      <c r="A199" s="1">
        <v>7119</v>
      </c>
      <c r="B199" s="1" t="s">
        <v>64</v>
      </c>
      <c r="C199" s="1">
        <v>3</v>
      </c>
      <c r="D199" s="1" t="str">
        <f t="shared" si="76"/>
        <v>TN_3</v>
      </c>
      <c r="E199" s="2">
        <v>1489.9498079710145</v>
      </c>
      <c r="F199" s="2">
        <v>160</v>
      </c>
      <c r="G199" s="2">
        <f t="shared" si="77"/>
        <v>1329.9498079710145</v>
      </c>
      <c r="H199" s="2">
        <v>20.171818727491001</v>
      </c>
      <c r="I199" s="2">
        <f t="shared" si="82"/>
        <v>28.941634730471016</v>
      </c>
      <c r="J199" s="2">
        <f t="shared" si="83"/>
        <v>16.833133219822464</v>
      </c>
      <c r="K199" s="2">
        <f t="shared" si="84"/>
        <v>1357.1704351087394</v>
      </c>
      <c r="L199" s="2">
        <f t="shared" si="85"/>
        <v>498.22468813602541</v>
      </c>
      <c r="M199" s="2">
        <f t="shared" si="86"/>
        <v>753.54243171065582</v>
      </c>
      <c r="N199" s="2">
        <f t="shared" si="87"/>
        <v>40.701202518170298</v>
      </c>
      <c r="O199" s="2">
        <f t="shared" si="78"/>
        <v>254.38251573856436</v>
      </c>
      <c r="P199" s="2">
        <f t="shared" si="79"/>
        <v>41.314880000000002</v>
      </c>
      <c r="Q199" s="2">
        <f t="shared" si="80"/>
        <v>1.0999277641651635</v>
      </c>
      <c r="R199" s="2">
        <f t="shared" si="81"/>
        <v>7.382314211396318E-2</v>
      </c>
      <c r="AA199" s="2"/>
      <c r="AB199" s="2"/>
      <c r="AC199" s="2"/>
      <c r="AD199" s="2"/>
      <c r="AE199" s="2"/>
      <c r="AF199" s="2"/>
      <c r="AG199" s="2"/>
      <c r="AH199" s="2"/>
      <c r="AI199" s="2"/>
      <c r="AQ199" s="2"/>
      <c r="AR199" s="2"/>
      <c r="AS199" s="2"/>
      <c r="AT199" s="2"/>
      <c r="AU199" s="2"/>
      <c r="AV199" s="2"/>
      <c r="AW199" s="2"/>
      <c r="AX199" s="2"/>
    </row>
    <row r="200" spans="1:50" x14ac:dyDescent="0.3">
      <c r="A200" s="1">
        <v>7119</v>
      </c>
      <c r="B200" s="1" t="s">
        <v>64</v>
      </c>
      <c r="C200" s="1">
        <v>3</v>
      </c>
      <c r="D200" s="1" t="str">
        <f t="shared" si="76"/>
        <v>TN_3</v>
      </c>
      <c r="E200" s="2">
        <v>1403.9264545454546</v>
      </c>
      <c r="F200" s="2">
        <v>160</v>
      </c>
      <c r="G200" s="2">
        <f t="shared" si="77"/>
        <v>1243.9264545454546</v>
      </c>
      <c r="H200" s="2">
        <v>20.847549627791565</v>
      </c>
      <c r="I200" s="2">
        <f t="shared" si="82"/>
        <v>27.252996302727276</v>
      </c>
      <c r="J200" s="2">
        <f t="shared" si="83"/>
        <v>15.878876160272728</v>
      </c>
      <c r="K200" s="2">
        <f t="shared" si="84"/>
        <v>1278.7346855487276</v>
      </c>
      <c r="L200" s="2">
        <f t="shared" si="85"/>
        <v>467.57723403445465</v>
      </c>
      <c r="M200" s="2">
        <f t="shared" si="86"/>
        <v>707.33903051572725</v>
      </c>
      <c r="N200" s="2">
        <f t="shared" si="87"/>
        <v>38.357496254090918</v>
      </c>
      <c r="O200" s="2">
        <f t="shared" si="78"/>
        <v>239.73435158806825</v>
      </c>
      <c r="P200" s="2">
        <f t="shared" si="79"/>
        <v>41.314880000000002</v>
      </c>
      <c r="Q200" s="2">
        <f t="shared" si="80"/>
        <v>1.063245558272826</v>
      </c>
      <c r="R200" s="2">
        <f t="shared" si="81"/>
        <v>7.573370776157004E-2</v>
      </c>
      <c r="AA200" s="2"/>
      <c r="AB200" s="2"/>
      <c r="AC200" s="2"/>
      <c r="AD200" s="2"/>
      <c r="AE200" s="2"/>
      <c r="AF200" s="2"/>
      <c r="AG200" s="2"/>
      <c r="AH200" s="2"/>
      <c r="AI200" s="2"/>
      <c r="AQ200" s="2"/>
      <c r="AR200" s="2"/>
      <c r="AS200" s="2"/>
      <c r="AT200" s="2"/>
      <c r="AU200" s="2"/>
      <c r="AV200" s="2"/>
      <c r="AW200" s="2"/>
      <c r="AX200" s="2"/>
    </row>
    <row r="201" spans="1:50" x14ac:dyDescent="0.3">
      <c r="A201" s="1">
        <v>7119</v>
      </c>
      <c r="B201" s="1" t="s">
        <v>64</v>
      </c>
      <c r="C201" s="1">
        <v>3</v>
      </c>
      <c r="D201" s="1" t="str">
        <f t="shared" si="76"/>
        <v>TN_3</v>
      </c>
      <c r="E201" s="2">
        <v>1253.2748510145957</v>
      </c>
      <c r="F201" s="2">
        <v>160</v>
      </c>
      <c r="G201" s="2">
        <f t="shared" si="77"/>
        <v>1093.2748510145957</v>
      </c>
      <c r="H201" s="3">
        <v>25.574127593495238</v>
      </c>
      <c r="I201" s="2">
        <f t="shared" si="82"/>
        <v>24.295705325416513</v>
      </c>
      <c r="J201" s="2">
        <f t="shared" si="83"/>
        <v>14.207697922304911</v>
      </c>
      <c r="K201" s="2">
        <f t="shared" si="84"/>
        <v>1141.3711560557044</v>
      </c>
      <c r="L201" s="2">
        <f t="shared" si="85"/>
        <v>413.90473789611906</v>
      </c>
      <c r="M201" s="2">
        <f t="shared" si="86"/>
        <v>626.42360230449242</v>
      </c>
      <c r="N201" s="2">
        <f t="shared" si="87"/>
        <v>34.25299331589266</v>
      </c>
      <c r="O201" s="2">
        <f t="shared" si="78"/>
        <v>214.08120822432912</v>
      </c>
      <c r="P201" s="2">
        <f t="shared" si="79"/>
        <v>41.314880000000002</v>
      </c>
      <c r="Q201" s="2">
        <f t="shared" si="80"/>
        <v>1.1463415719188774</v>
      </c>
      <c r="R201" s="2">
        <f t="shared" si="81"/>
        <v>9.1467691304174037E-2</v>
      </c>
      <c r="AA201" s="2"/>
      <c r="AB201" s="2"/>
      <c r="AC201" s="2"/>
      <c r="AD201" s="2"/>
      <c r="AE201" s="2"/>
      <c r="AF201" s="2"/>
      <c r="AG201" s="2"/>
      <c r="AH201" s="2"/>
      <c r="AI201" s="2"/>
      <c r="AQ201" s="2"/>
      <c r="AR201" s="2"/>
      <c r="AS201" s="2"/>
      <c r="AT201" s="2"/>
      <c r="AU201" s="2"/>
      <c r="AV201" s="2"/>
      <c r="AW201" s="2"/>
      <c r="AX201" s="2"/>
    </row>
    <row r="202" spans="1:50" x14ac:dyDescent="0.3">
      <c r="A202" s="1">
        <v>7119</v>
      </c>
      <c r="B202" s="1" t="s">
        <v>64</v>
      </c>
      <c r="C202" s="1">
        <v>3</v>
      </c>
      <c r="D202" s="1" t="str">
        <f t="shared" si="76"/>
        <v>TN_3</v>
      </c>
      <c r="E202" s="2">
        <v>1594.5209090909093</v>
      </c>
      <c r="F202" s="2">
        <v>160</v>
      </c>
      <c r="G202" s="2">
        <f t="shared" si="77"/>
        <v>1434.5209090909093</v>
      </c>
      <c r="H202" s="2">
        <v>17.52756100582188</v>
      </c>
      <c r="I202" s="2">
        <f t="shared" si="82"/>
        <v>30.994365445454548</v>
      </c>
      <c r="J202" s="2">
        <f t="shared" si="83"/>
        <v>17.993140444545457</v>
      </c>
      <c r="K202" s="2">
        <f t="shared" si="84"/>
        <v>1452.5179468254548</v>
      </c>
      <c r="L202" s="2">
        <f t="shared" si="85"/>
        <v>535.48012976090911</v>
      </c>
      <c r="M202" s="2">
        <f t="shared" si="86"/>
        <v>809.7078838354546</v>
      </c>
      <c r="N202" s="2">
        <f t="shared" si="87"/>
        <v>43.550242168181825</v>
      </c>
      <c r="O202" s="2">
        <f t="shared" si="78"/>
        <v>272.18901355113638</v>
      </c>
      <c r="P202" s="2">
        <f t="shared" si="79"/>
        <v>41.314880000000002</v>
      </c>
      <c r="Q202" s="2">
        <f t="shared" si="80"/>
        <v>1.0308897626769369</v>
      </c>
      <c r="R202" s="2">
        <f t="shared" si="81"/>
        <v>6.4652006555667066E-2</v>
      </c>
      <c r="AA202" s="2"/>
      <c r="AB202" s="2"/>
      <c r="AC202" s="2"/>
      <c r="AD202" s="2"/>
      <c r="AE202" s="2"/>
      <c r="AF202" s="2"/>
      <c r="AG202" s="2"/>
      <c r="AH202" s="2"/>
      <c r="AI202" s="2"/>
      <c r="AQ202" s="2"/>
      <c r="AR202" s="2"/>
      <c r="AS202" s="2"/>
      <c r="AT202" s="2"/>
      <c r="AU202" s="2"/>
      <c r="AV202" s="2"/>
      <c r="AW202" s="2"/>
      <c r="AX202" s="2"/>
    </row>
    <row r="203" spans="1:50" x14ac:dyDescent="0.3">
      <c r="A203" s="1">
        <v>7119</v>
      </c>
      <c r="B203" s="1" t="s">
        <v>64</v>
      </c>
      <c r="C203" s="1">
        <v>3</v>
      </c>
      <c r="D203" s="1" t="str">
        <f t="shared" si="76"/>
        <v>TN_3</v>
      </c>
      <c r="E203" s="2">
        <v>981.62933531676583</v>
      </c>
      <c r="F203" s="2">
        <v>160</v>
      </c>
      <c r="G203" s="2">
        <f t="shared" si="77"/>
        <v>821.62933531676583</v>
      </c>
      <c r="H203" s="3">
        <v>17.725281488722352</v>
      </c>
      <c r="I203" s="2">
        <f t="shared" si="82"/>
        <v>18.963303852268112</v>
      </c>
      <c r="J203" s="2">
        <f t="shared" si="83"/>
        <v>11.194334216668883</v>
      </c>
      <c r="K203" s="2">
        <f t="shared" si="84"/>
        <v>893.68586142448589</v>
      </c>
      <c r="L203" s="2">
        <f t="shared" si="85"/>
        <v>317.12586166396886</v>
      </c>
      <c r="M203" s="2">
        <f t="shared" si="86"/>
        <v>480.52198088664085</v>
      </c>
      <c r="N203" s="2">
        <f t="shared" si="87"/>
        <v>26.852011240705288</v>
      </c>
      <c r="O203" s="2">
        <f t="shared" si="78"/>
        <v>167.82507025440805</v>
      </c>
      <c r="P203" s="2">
        <f t="shared" si="79"/>
        <v>41.314880000000002</v>
      </c>
      <c r="Q203" s="2">
        <f t="shared" si="80"/>
        <v>0.59710806116314219</v>
      </c>
      <c r="R203" s="2">
        <f t="shared" si="81"/>
        <v>6.0828261715554686E-2</v>
      </c>
      <c r="AA203" s="2"/>
      <c r="AB203" s="2"/>
      <c r="AC203" s="2"/>
      <c r="AD203" s="2"/>
      <c r="AE203" s="2"/>
      <c r="AF203" s="2"/>
      <c r="AG203" s="2"/>
      <c r="AH203" s="2"/>
      <c r="AI203" s="2"/>
      <c r="AQ203" s="2"/>
      <c r="AR203" s="2"/>
      <c r="AS203" s="2"/>
      <c r="AT203" s="2"/>
      <c r="AU203" s="2"/>
      <c r="AV203" s="2"/>
      <c r="AW203" s="2"/>
      <c r="AX203" s="2"/>
    </row>
    <row r="204" spans="1:50" x14ac:dyDescent="0.3">
      <c r="A204" s="1">
        <v>6750</v>
      </c>
      <c r="B204" s="1" t="s">
        <v>64</v>
      </c>
      <c r="C204" s="1">
        <v>3</v>
      </c>
      <c r="D204" s="1" t="str">
        <f t="shared" si="76"/>
        <v>TN_3</v>
      </c>
      <c r="E204" s="2">
        <v>1255.4160959692899</v>
      </c>
      <c r="F204" s="2">
        <v>160</v>
      </c>
      <c r="G204" s="2">
        <f t="shared" si="77"/>
        <v>1095.4160959692899</v>
      </c>
      <c r="H204" s="2">
        <v>21.958971088435376</v>
      </c>
      <c r="I204" s="2">
        <f t="shared" si="82"/>
        <v>24.337737963877164</v>
      </c>
      <c r="J204" s="2">
        <f t="shared" si="83"/>
        <v>14.231450752587333</v>
      </c>
      <c r="K204" s="2">
        <f t="shared" si="84"/>
        <v>1143.3235346404149</v>
      </c>
      <c r="L204" s="2">
        <f t="shared" si="85"/>
        <v>414.66759709488304</v>
      </c>
      <c r="M204" s="2">
        <f t="shared" si="86"/>
        <v>627.57367139339351</v>
      </c>
      <c r="N204" s="2">
        <f t="shared" si="87"/>
        <v>34.311331534683305</v>
      </c>
      <c r="O204" s="2">
        <f t="shared" si="78"/>
        <v>214.44582209177065</v>
      </c>
      <c r="P204" s="2">
        <f t="shared" si="79"/>
        <v>41.314880000000002</v>
      </c>
      <c r="Q204" s="2">
        <f t="shared" si="80"/>
        <v>0.98622262562905172</v>
      </c>
      <c r="R204" s="2">
        <f t="shared" si="81"/>
        <v>7.8557430384672777E-2</v>
      </c>
      <c r="AA204" s="2"/>
      <c r="AB204" s="2"/>
      <c r="AC204" s="2"/>
      <c r="AD204" s="2"/>
      <c r="AE204" s="2"/>
      <c r="AF204" s="2"/>
      <c r="AG204" s="2"/>
      <c r="AH204" s="2"/>
      <c r="AI204" s="2"/>
      <c r="AQ204" s="2"/>
      <c r="AR204" s="2"/>
      <c r="AS204" s="2"/>
      <c r="AT204" s="2"/>
      <c r="AU204" s="2"/>
      <c r="AV204" s="2"/>
      <c r="AW204" s="2"/>
      <c r="AX204" s="2"/>
    </row>
    <row r="205" spans="1:50" x14ac:dyDescent="0.3">
      <c r="A205" s="1">
        <v>6750</v>
      </c>
      <c r="B205" s="1" t="s">
        <v>64</v>
      </c>
      <c r="C205" s="1">
        <v>3</v>
      </c>
      <c r="D205" s="1" t="str">
        <f t="shared" si="76"/>
        <v>TN_3</v>
      </c>
      <c r="E205" s="2">
        <v>1688.8914062499998</v>
      </c>
      <c r="F205" s="2">
        <v>160</v>
      </c>
      <c r="G205" s="2">
        <f t="shared" si="77"/>
        <v>1528.8914062499998</v>
      </c>
      <c r="H205" s="2">
        <v>23.603002502085076</v>
      </c>
      <c r="I205" s="2">
        <f t="shared" si="82"/>
        <v>32.846858304687494</v>
      </c>
      <c r="J205" s="2">
        <f t="shared" si="83"/>
        <v>19.039992369531248</v>
      </c>
      <c r="K205" s="2">
        <f t="shared" si="84"/>
        <v>1538.5645886531252</v>
      </c>
      <c r="L205" s="2">
        <f t="shared" si="85"/>
        <v>569.1014124132812</v>
      </c>
      <c r="M205" s="2">
        <f t="shared" si="86"/>
        <v>860.3945609710936</v>
      </c>
      <c r="N205" s="2">
        <f t="shared" si="87"/>
        <v>46.121366363281247</v>
      </c>
      <c r="O205" s="2">
        <f t="shared" si="78"/>
        <v>288.25853977050781</v>
      </c>
      <c r="P205" s="2">
        <f t="shared" si="79"/>
        <v>41.314880000000002</v>
      </c>
      <c r="Q205" s="2">
        <f t="shared" si="80"/>
        <v>1.4795435351725397</v>
      </c>
      <c r="R205" s="2">
        <f t="shared" si="81"/>
        <v>8.7604420846554343E-2</v>
      </c>
      <c r="AA205" s="2"/>
      <c r="AB205" s="2"/>
      <c r="AC205" s="2"/>
      <c r="AD205" s="2"/>
      <c r="AE205" s="2"/>
      <c r="AF205" s="2"/>
      <c r="AG205" s="2"/>
      <c r="AH205" s="2"/>
      <c r="AI205" s="2"/>
      <c r="AQ205" s="2"/>
      <c r="AR205" s="2"/>
      <c r="AS205" s="2"/>
      <c r="AT205" s="2"/>
      <c r="AU205" s="2"/>
      <c r="AV205" s="2"/>
      <c r="AW205" s="2"/>
      <c r="AX205" s="2"/>
    </row>
    <row r="206" spans="1:50" x14ac:dyDescent="0.3">
      <c r="A206" s="1">
        <v>6750</v>
      </c>
      <c r="B206" s="1" t="s">
        <v>64</v>
      </c>
      <c r="C206" s="1">
        <v>3</v>
      </c>
      <c r="D206" s="1" t="str">
        <f t="shared" si="76"/>
        <v>TN_3</v>
      </c>
      <c r="E206" s="2">
        <v>1529.1786268115941</v>
      </c>
      <c r="F206" s="2">
        <v>160</v>
      </c>
      <c r="G206" s="2">
        <f t="shared" si="77"/>
        <v>1369.1786268115941</v>
      </c>
      <c r="H206" s="2">
        <v>20.171818727491001</v>
      </c>
      <c r="I206" s="2">
        <f t="shared" si="82"/>
        <v>29.711696444311592</v>
      </c>
      <c r="J206" s="2">
        <f t="shared" si="83"/>
        <v>17.268298507221015</v>
      </c>
      <c r="K206" s="2">
        <f t="shared" si="84"/>
        <v>1392.9391152123044</v>
      </c>
      <c r="L206" s="2">
        <f t="shared" si="85"/>
        <v>512.20070019553987</v>
      </c>
      <c r="M206" s="2">
        <f t="shared" si="86"/>
        <v>774.6123479963876</v>
      </c>
      <c r="N206" s="2">
        <f t="shared" si="87"/>
        <v>41.769991687481884</v>
      </c>
      <c r="O206" s="2">
        <f t="shared" si="78"/>
        <v>261.0624480467618</v>
      </c>
      <c r="P206" s="2">
        <f t="shared" si="79"/>
        <v>41.314880000000002</v>
      </c>
      <c r="Q206" s="2">
        <f t="shared" si="80"/>
        <v>1.1323717456895395</v>
      </c>
      <c r="R206" s="2">
        <f t="shared" si="81"/>
        <v>7.4050979122732397E-2</v>
      </c>
      <c r="AA206" s="2"/>
      <c r="AB206" s="2"/>
      <c r="AC206" s="2"/>
      <c r="AD206" s="2"/>
      <c r="AE206" s="2"/>
      <c r="AF206" s="2"/>
      <c r="AG206" s="2"/>
      <c r="AH206" s="2"/>
      <c r="AI206" s="2"/>
      <c r="AQ206" s="2"/>
      <c r="AR206" s="2"/>
      <c r="AS206" s="2"/>
      <c r="AT206" s="2"/>
      <c r="AU206" s="2"/>
      <c r="AV206" s="2"/>
      <c r="AW206" s="2"/>
      <c r="AX206" s="2"/>
    </row>
    <row r="207" spans="1:50" x14ac:dyDescent="0.3">
      <c r="A207" s="1">
        <v>6750</v>
      </c>
      <c r="B207" s="1" t="s">
        <v>64</v>
      </c>
      <c r="C207" s="1">
        <v>3</v>
      </c>
      <c r="D207" s="1" t="str">
        <f t="shared" si="76"/>
        <v>TN_3</v>
      </c>
      <c r="E207" s="2">
        <v>1490.0226433566434</v>
      </c>
      <c r="F207" s="2">
        <v>160</v>
      </c>
      <c r="G207" s="2">
        <f t="shared" si="77"/>
        <v>1330.0226433566434</v>
      </c>
      <c r="H207" s="2">
        <v>20.847549627791565</v>
      </c>
      <c r="I207" s="2">
        <f t="shared" si="82"/>
        <v>28.943064489090908</v>
      </c>
      <c r="J207" s="2">
        <f t="shared" si="83"/>
        <v>16.833941182755247</v>
      </c>
      <c r="K207" s="2">
        <f t="shared" si="84"/>
        <v>1357.2368461220142</v>
      </c>
      <c r="L207" s="2">
        <f t="shared" si="85"/>
        <v>498.25063712602798</v>
      </c>
      <c r="M207" s="2">
        <f t="shared" si="86"/>
        <v>753.5815518147831</v>
      </c>
      <c r="N207" s="2">
        <f t="shared" si="87"/>
        <v>40.703186918251753</v>
      </c>
      <c r="O207" s="2">
        <f t="shared" si="78"/>
        <v>254.39491823907346</v>
      </c>
      <c r="P207" s="2">
        <f t="shared" si="79"/>
        <v>41.314880000000002</v>
      </c>
      <c r="Q207" s="2">
        <f t="shared" si="80"/>
        <v>1.1368362356020296</v>
      </c>
      <c r="R207" s="2">
        <f t="shared" si="81"/>
        <v>7.629657446285687E-2</v>
      </c>
      <c r="AA207" s="2"/>
      <c r="AB207" s="2"/>
      <c r="AC207" s="2"/>
      <c r="AD207" s="2"/>
      <c r="AE207" s="2"/>
      <c r="AF207" s="2"/>
      <c r="AG207" s="2"/>
      <c r="AH207" s="2"/>
      <c r="AI207" s="2"/>
      <c r="AQ207" s="2"/>
      <c r="AR207" s="2"/>
      <c r="AS207" s="2"/>
      <c r="AT207" s="2"/>
      <c r="AU207" s="2"/>
      <c r="AV207" s="2"/>
      <c r="AW207" s="2"/>
      <c r="AX207" s="2"/>
    </row>
    <row r="208" spans="1:50" x14ac:dyDescent="0.3">
      <c r="A208" s="1">
        <v>6750</v>
      </c>
      <c r="B208" s="1" t="s">
        <v>64</v>
      </c>
      <c r="C208" s="1">
        <v>3</v>
      </c>
      <c r="D208" s="1" t="str">
        <f t="shared" si="76"/>
        <v>TN_3</v>
      </c>
      <c r="E208" s="2">
        <v>1617.4579798860802</v>
      </c>
      <c r="F208" s="2">
        <v>160</v>
      </c>
      <c r="G208" s="2">
        <f t="shared" si="77"/>
        <v>1457.4579798860802</v>
      </c>
      <c r="H208" s="3">
        <v>25.574127593495238</v>
      </c>
      <c r="I208" s="2">
        <f t="shared" si="82"/>
        <v>31.444620145163753</v>
      </c>
      <c r="J208" s="2">
        <f t="shared" si="83"/>
        <v>18.24758137087629</v>
      </c>
      <c r="K208" s="2">
        <f t="shared" si="84"/>
        <v>1473.4318762282087</v>
      </c>
      <c r="L208" s="2">
        <f t="shared" si="85"/>
        <v>543.65189703603392</v>
      </c>
      <c r="M208" s="2">
        <f t="shared" si="86"/>
        <v>822.02745337075328</v>
      </c>
      <c r="N208" s="2">
        <f t="shared" si="87"/>
        <v>44.175162661996261</v>
      </c>
      <c r="O208" s="2">
        <f t="shared" si="78"/>
        <v>276.09476663747665</v>
      </c>
      <c r="P208" s="2">
        <f t="shared" si="79"/>
        <v>41.314880000000002</v>
      </c>
      <c r="Q208" s="2">
        <f t="shared" si="80"/>
        <v>1.5282018699303417</v>
      </c>
      <c r="R208" s="2">
        <f t="shared" si="81"/>
        <v>9.448170455951968E-2</v>
      </c>
      <c r="AA208" s="2"/>
      <c r="AB208" s="2"/>
      <c r="AC208" s="2"/>
      <c r="AD208" s="2"/>
      <c r="AE208" s="2"/>
      <c r="AF208" s="2"/>
      <c r="AG208" s="2"/>
      <c r="AH208" s="2"/>
      <c r="AI208" s="2"/>
      <c r="AQ208" s="2"/>
      <c r="AR208" s="2"/>
      <c r="AS208" s="2"/>
      <c r="AT208" s="2"/>
      <c r="AU208" s="2"/>
      <c r="AV208" s="2"/>
      <c r="AW208" s="2"/>
      <c r="AX208" s="2"/>
    </row>
    <row r="209" spans="1:50" x14ac:dyDescent="0.3">
      <c r="A209" s="1">
        <v>6750</v>
      </c>
      <c r="B209" s="1" t="s">
        <v>64</v>
      </c>
      <c r="C209" s="1">
        <v>3</v>
      </c>
      <c r="D209" s="1" t="str">
        <f t="shared" si="76"/>
        <v>TN_3</v>
      </c>
      <c r="E209" s="2">
        <v>1463.1983636363636</v>
      </c>
      <c r="F209" s="2">
        <v>160</v>
      </c>
      <c r="G209" s="2">
        <f t="shared" si="77"/>
        <v>1303.1983636363636</v>
      </c>
      <c r="H209" s="2">
        <v>17.52756100582188</v>
      </c>
      <c r="I209" s="2">
        <f t="shared" si="82"/>
        <v>28.416503878181818</v>
      </c>
      <c r="J209" s="2">
        <f t="shared" si="83"/>
        <v>16.536379447818181</v>
      </c>
      <c r="K209" s="2">
        <f t="shared" si="84"/>
        <v>1332.778575170182</v>
      </c>
      <c r="L209" s="2">
        <f t="shared" si="85"/>
        <v>488.69397781436362</v>
      </c>
      <c r="M209" s="2">
        <f t="shared" si="86"/>
        <v>739.17415070418167</v>
      </c>
      <c r="N209" s="2">
        <f t="shared" si="87"/>
        <v>39.972359417272727</v>
      </c>
      <c r="O209" s="2">
        <f t="shared" si="78"/>
        <v>249.82724635795455</v>
      </c>
      <c r="P209" s="2">
        <f t="shared" si="79"/>
        <v>41.314880000000002</v>
      </c>
      <c r="Q209" s="2">
        <f t="shared" si="80"/>
        <v>0.93651744167426776</v>
      </c>
      <c r="R209" s="2">
        <f t="shared" si="81"/>
        <v>6.4004817456658439E-2</v>
      </c>
      <c r="AA209" s="2"/>
      <c r="AB209" s="2"/>
      <c r="AC209" s="2"/>
      <c r="AD209" s="2"/>
      <c r="AE209" s="2"/>
      <c r="AF209" s="2"/>
      <c r="AG209" s="2"/>
      <c r="AH209" s="2"/>
      <c r="AI209" s="2"/>
      <c r="AQ209" s="2"/>
      <c r="AR209" s="2"/>
      <c r="AS209" s="2"/>
      <c r="AT209" s="2"/>
      <c r="AU209" s="2"/>
      <c r="AV209" s="2"/>
      <c r="AW209" s="2"/>
      <c r="AX209" s="2"/>
    </row>
    <row r="210" spans="1:50" x14ac:dyDescent="0.3">
      <c r="A210" s="1">
        <v>6750</v>
      </c>
      <c r="B210" s="1" t="s">
        <v>64</v>
      </c>
      <c r="C210" s="1">
        <v>3</v>
      </c>
      <c r="D210" s="1" t="str">
        <f t="shared" si="76"/>
        <v>TN_3</v>
      </c>
      <c r="E210" s="2">
        <v>1566.4099870493524</v>
      </c>
      <c r="F210" s="2">
        <v>160</v>
      </c>
      <c r="G210" s="2">
        <f t="shared" si="77"/>
        <v>1406.4099870493524</v>
      </c>
      <c r="H210" s="3">
        <v>17.725281488722352</v>
      </c>
      <c r="I210" s="2">
        <f t="shared" si="82"/>
        <v>30.442548045778786</v>
      </c>
      <c r="J210" s="2">
        <f t="shared" si="83"/>
        <v>17.681305986338465</v>
      </c>
      <c r="K210" s="2">
        <f t="shared" si="84"/>
        <v>1426.8865205516513</v>
      </c>
      <c r="L210" s="2">
        <f t="shared" si="85"/>
        <v>525.46507967608568</v>
      </c>
      <c r="M210" s="2">
        <f t="shared" si="86"/>
        <v>794.60942327416819</v>
      </c>
      <c r="N210" s="2">
        <f t="shared" si="87"/>
        <v>42.784360097159606</v>
      </c>
      <c r="O210" s="2">
        <f t="shared" si="78"/>
        <v>267.40225060724754</v>
      </c>
      <c r="P210" s="2">
        <f t="shared" si="79"/>
        <v>41.314880000000002</v>
      </c>
      <c r="Q210" s="2">
        <f t="shared" si="80"/>
        <v>1.0220895292690053</v>
      </c>
      <c r="R210" s="2">
        <f t="shared" si="81"/>
        <v>6.5250447693730312E-2</v>
      </c>
      <c r="AA210" s="2"/>
      <c r="AB210" s="2"/>
      <c r="AC210" s="2"/>
      <c r="AD210" s="2"/>
      <c r="AE210" s="2"/>
      <c r="AF210" s="2"/>
      <c r="AG210" s="2"/>
      <c r="AH210" s="2"/>
      <c r="AI210" s="2"/>
      <c r="AQ210" s="2"/>
      <c r="AR210" s="2"/>
      <c r="AS210" s="2"/>
      <c r="AT210" s="2"/>
      <c r="AU210" s="2"/>
      <c r="AV210" s="2"/>
      <c r="AW210" s="2"/>
      <c r="AX210" s="2"/>
    </row>
    <row r="211" spans="1:50" x14ac:dyDescent="0.3">
      <c r="A211" s="1">
        <v>6777</v>
      </c>
      <c r="B211" s="1" t="s">
        <v>64</v>
      </c>
      <c r="C211" s="1">
        <v>3</v>
      </c>
      <c r="D211" s="1" t="str">
        <f t="shared" si="76"/>
        <v>TN_3</v>
      </c>
      <c r="E211" s="2">
        <v>1473.2219904030712</v>
      </c>
      <c r="F211" s="2">
        <v>160</v>
      </c>
      <c r="G211" s="2">
        <f t="shared" si="77"/>
        <v>1313.2219904030712</v>
      </c>
      <c r="H211" s="2">
        <v>21.958971088435376</v>
      </c>
      <c r="I211" s="2">
        <f t="shared" si="82"/>
        <v>28.613267671612288</v>
      </c>
      <c r="J211" s="2">
        <f t="shared" si="83"/>
        <v>16.647571539541268</v>
      </c>
      <c r="K211" s="2">
        <f t="shared" si="84"/>
        <v>1341.918077961559</v>
      </c>
      <c r="L211" s="2">
        <f t="shared" si="85"/>
        <v>492.26508529891186</v>
      </c>
      <c r="M211" s="2">
        <f t="shared" si="86"/>
        <v>744.55787071146074</v>
      </c>
      <c r="N211" s="2">
        <f t="shared" si="87"/>
        <v>40.245453128531679</v>
      </c>
      <c r="O211" s="2">
        <f t="shared" si="78"/>
        <v>251.534082053323</v>
      </c>
      <c r="P211" s="2">
        <f t="shared" si="79"/>
        <v>41.314880000000002</v>
      </c>
      <c r="Q211" s="2">
        <f t="shared" si="80"/>
        <v>1.1823171525183023</v>
      </c>
      <c r="R211" s="2">
        <f t="shared" si="81"/>
        <v>8.025383548577239E-2</v>
      </c>
      <c r="AA211" s="2"/>
      <c r="AB211" s="2"/>
      <c r="AC211" s="2"/>
      <c r="AD211" s="2"/>
      <c r="AE211" s="2"/>
      <c r="AF211" s="2"/>
      <c r="AG211" s="2"/>
      <c r="AH211" s="2"/>
      <c r="AI211" s="2"/>
      <c r="AQ211" s="2"/>
      <c r="AR211" s="2"/>
      <c r="AS211" s="2"/>
      <c r="AT211" s="2"/>
      <c r="AU211" s="2"/>
      <c r="AV211" s="2"/>
      <c r="AW211" s="2"/>
      <c r="AX211" s="2"/>
    </row>
    <row r="212" spans="1:50" x14ac:dyDescent="0.3">
      <c r="A212" s="1">
        <v>6777</v>
      </c>
      <c r="B212" s="1" t="s">
        <v>64</v>
      </c>
      <c r="C212" s="1">
        <v>3</v>
      </c>
      <c r="D212" s="1" t="str">
        <f t="shared" si="76"/>
        <v>TN_3</v>
      </c>
      <c r="E212" s="2">
        <v>1941.4334687499997</v>
      </c>
      <c r="F212" s="2">
        <v>160</v>
      </c>
      <c r="G212" s="2">
        <f t="shared" si="77"/>
        <v>1781.4334687499997</v>
      </c>
      <c r="H212" s="2">
        <v>23.603002502085076</v>
      </c>
      <c r="I212" s="2">
        <f t="shared" si="82"/>
        <v>37.804258991562492</v>
      </c>
      <c r="J212" s="2">
        <f t="shared" si="83"/>
        <v>21.841441468843747</v>
      </c>
      <c r="K212" s="2">
        <f t="shared" si="84"/>
        <v>1768.8314310723749</v>
      </c>
      <c r="L212" s="2">
        <f t="shared" si="85"/>
        <v>659.07432047809368</v>
      </c>
      <c r="M212" s="2">
        <f t="shared" si="86"/>
        <v>996.03566036603104</v>
      </c>
      <c r="N212" s="2">
        <f t="shared" si="87"/>
        <v>53.00187485609375</v>
      </c>
      <c r="O212" s="2">
        <f t="shared" si="78"/>
        <v>331.26171785058591</v>
      </c>
      <c r="P212" s="2">
        <f t="shared" si="79"/>
        <v>41.314880000000002</v>
      </c>
      <c r="Q212" s="2">
        <f t="shared" si="80"/>
        <v>1.7239343234283777</v>
      </c>
      <c r="R212" s="2">
        <f t="shared" si="81"/>
        <v>8.879698177544762E-2</v>
      </c>
      <c r="AA212" s="2"/>
      <c r="AB212" s="2"/>
      <c r="AC212" s="2"/>
      <c r="AD212" s="2"/>
      <c r="AE212" s="2"/>
      <c r="AF212" s="2"/>
      <c r="AG212" s="2"/>
      <c r="AH212" s="2"/>
      <c r="AI212" s="2"/>
      <c r="AQ212" s="2"/>
      <c r="AR212" s="2"/>
      <c r="AS212" s="2"/>
      <c r="AT212" s="2"/>
      <c r="AU212" s="2"/>
      <c r="AV212" s="2"/>
      <c r="AW212" s="2"/>
      <c r="AX212" s="2"/>
    </row>
    <row r="213" spans="1:50" x14ac:dyDescent="0.3">
      <c r="A213" s="1">
        <v>6777</v>
      </c>
      <c r="B213" s="1" t="s">
        <v>64</v>
      </c>
      <c r="C213" s="1">
        <v>3</v>
      </c>
      <c r="D213" s="1" t="str">
        <f t="shared" si="76"/>
        <v>TN_3</v>
      </c>
      <c r="E213" s="2">
        <v>1887.1125833333333</v>
      </c>
      <c r="F213" s="2">
        <v>160</v>
      </c>
      <c r="G213" s="2">
        <f t="shared" si="77"/>
        <v>1727.1125833333333</v>
      </c>
      <c r="H213" s="2">
        <v>20.171818727491001</v>
      </c>
      <c r="I213" s="2">
        <f t="shared" si="82"/>
        <v>36.737940010833327</v>
      </c>
      <c r="J213" s="2">
        <f t="shared" si="83"/>
        <v>21.238859886916664</v>
      </c>
      <c r="K213" s="2">
        <f t="shared" si="84"/>
        <v>1719.3018650330002</v>
      </c>
      <c r="L213" s="2">
        <f t="shared" si="85"/>
        <v>639.72147295158334</v>
      </c>
      <c r="M213" s="2">
        <f t="shared" si="86"/>
        <v>966.85974984608333</v>
      </c>
      <c r="N213" s="2">
        <f t="shared" si="87"/>
        <v>51.521902332916675</v>
      </c>
      <c r="O213" s="2">
        <f t="shared" si="78"/>
        <v>322.01188958072919</v>
      </c>
      <c r="P213" s="2">
        <f t="shared" si="79"/>
        <v>41.314880000000002</v>
      </c>
      <c r="Q213" s="2">
        <f t="shared" si="80"/>
        <v>1.4283990800717161</v>
      </c>
      <c r="R213" s="2">
        <f t="shared" si="81"/>
        <v>7.5692308592878926E-2</v>
      </c>
      <c r="AA213" s="2"/>
      <c r="AB213" s="2"/>
      <c r="AC213" s="2"/>
      <c r="AD213" s="2"/>
      <c r="AE213" s="2"/>
      <c r="AF213" s="2"/>
      <c r="AG213" s="2"/>
      <c r="AH213" s="2"/>
      <c r="AI213" s="2"/>
      <c r="AQ213" s="2"/>
      <c r="AR213" s="2"/>
      <c r="AS213" s="2"/>
      <c r="AT213" s="2"/>
      <c r="AU213" s="2"/>
      <c r="AV213" s="2"/>
      <c r="AW213" s="2"/>
      <c r="AX213" s="2"/>
    </row>
    <row r="214" spans="1:50" x14ac:dyDescent="0.3">
      <c r="A214" s="1">
        <v>6777</v>
      </c>
      <c r="B214" s="1" t="s">
        <v>64</v>
      </c>
      <c r="C214" s="1">
        <v>3</v>
      </c>
      <c r="D214" s="1" t="str">
        <f t="shared" si="76"/>
        <v>TN_3</v>
      </c>
      <c r="E214" s="2">
        <v>2020.9854685314685</v>
      </c>
      <c r="F214" s="2">
        <v>160</v>
      </c>
      <c r="G214" s="2">
        <f t="shared" si="77"/>
        <v>1860.9854685314685</v>
      </c>
      <c r="H214" s="2">
        <v>20.847549627791565</v>
      </c>
      <c r="I214" s="2">
        <f t="shared" si="82"/>
        <v>39.365864747272724</v>
      </c>
      <c r="J214" s="2">
        <f t="shared" si="83"/>
        <v>22.723911802419579</v>
      </c>
      <c r="K214" s="2">
        <f t="shared" si="84"/>
        <v>1841.3666262651191</v>
      </c>
      <c r="L214" s="2">
        <f t="shared" si="85"/>
        <v>687.4162318882378</v>
      </c>
      <c r="M214" s="2">
        <f t="shared" si="86"/>
        <v>1038.7632781046573</v>
      </c>
      <c r="N214" s="2">
        <f t="shared" si="87"/>
        <v>55.169269090139863</v>
      </c>
      <c r="O214" s="2">
        <f t="shared" si="78"/>
        <v>344.80793181337413</v>
      </c>
      <c r="P214" s="2">
        <f t="shared" si="79"/>
        <v>41.314880000000002</v>
      </c>
      <c r="Q214" s="2">
        <f t="shared" si="80"/>
        <v>1.5906764633841577</v>
      </c>
      <c r="R214" s="2">
        <f t="shared" si="81"/>
        <v>7.8707961445166091E-2</v>
      </c>
      <c r="AA214" s="2"/>
      <c r="AB214" s="2"/>
      <c r="AC214" s="2"/>
      <c r="AD214" s="2"/>
      <c r="AE214" s="2"/>
      <c r="AF214" s="2"/>
      <c r="AG214" s="2"/>
      <c r="AH214" s="2"/>
      <c r="AI214" s="2"/>
      <c r="AQ214" s="2"/>
      <c r="AR214" s="2"/>
      <c r="AS214" s="2"/>
      <c r="AT214" s="2"/>
      <c r="AU214" s="2"/>
      <c r="AV214" s="2"/>
      <c r="AW214" s="2"/>
      <c r="AX214" s="2"/>
    </row>
    <row r="215" spans="1:50" x14ac:dyDescent="0.3">
      <c r="A215" s="1">
        <v>6777</v>
      </c>
      <c r="B215" s="1" t="s">
        <v>64</v>
      </c>
      <c r="C215" s="1">
        <v>3</v>
      </c>
      <c r="D215" s="1" t="str">
        <f t="shared" si="76"/>
        <v>TN_3</v>
      </c>
      <c r="E215" s="2">
        <v>1699.1245437878247</v>
      </c>
      <c r="F215" s="2">
        <v>160</v>
      </c>
      <c r="G215" s="2">
        <f t="shared" si="77"/>
        <v>1539.1245437878247</v>
      </c>
      <c r="H215" s="3">
        <v>25.574127593495238</v>
      </c>
      <c r="I215" s="2">
        <f t="shared" si="82"/>
        <v>33.047734794554998</v>
      </c>
      <c r="J215" s="2">
        <f t="shared" si="83"/>
        <v>19.153508564238336</v>
      </c>
      <c r="K215" s="2">
        <f t="shared" si="84"/>
        <v>1547.8951225275637</v>
      </c>
      <c r="L215" s="2">
        <f t="shared" si="85"/>
        <v>572.7471620907445</v>
      </c>
      <c r="M215" s="2">
        <f t="shared" si="86"/>
        <v>865.89080984207192</v>
      </c>
      <c r="N215" s="2">
        <f t="shared" si="87"/>
        <v>46.40016819549929</v>
      </c>
      <c r="O215" s="2">
        <f t="shared" si="78"/>
        <v>290.00105122187057</v>
      </c>
      <c r="P215" s="2">
        <f t="shared" si="79"/>
        <v>41.314880000000002</v>
      </c>
      <c r="Q215" s="2">
        <f t="shared" si="80"/>
        <v>1.6138324660695089</v>
      </c>
      <c r="R215" s="2">
        <f t="shared" si="81"/>
        <v>9.4980233907505346E-2</v>
      </c>
      <c r="AA215" s="2"/>
      <c r="AB215" s="2"/>
      <c r="AC215" s="2"/>
      <c r="AD215" s="2"/>
      <c r="AE215" s="2"/>
      <c r="AF215" s="2"/>
      <c r="AG215" s="2"/>
      <c r="AH215" s="2"/>
      <c r="AI215" s="2"/>
      <c r="AQ215" s="2"/>
      <c r="AR215" s="2"/>
      <c r="AS215" s="2"/>
      <c r="AT215" s="2"/>
      <c r="AU215" s="2"/>
      <c r="AV215" s="2"/>
      <c r="AW215" s="2"/>
      <c r="AX215" s="2"/>
    </row>
    <row r="216" spans="1:50" x14ac:dyDescent="0.3">
      <c r="A216" s="1">
        <v>6777</v>
      </c>
      <c r="B216" s="1" t="s">
        <v>64</v>
      </c>
      <c r="C216" s="1">
        <v>3</v>
      </c>
      <c r="D216" s="1" t="str">
        <f t="shared" si="76"/>
        <v>TN_3</v>
      </c>
      <c r="E216" s="2">
        <v>2084.8780000000002</v>
      </c>
      <c r="F216" s="2">
        <v>160</v>
      </c>
      <c r="G216" s="2">
        <f t="shared" si="77"/>
        <v>1924.8780000000002</v>
      </c>
      <c r="H216" s="2">
        <v>17.52756100582188</v>
      </c>
      <c r="I216" s="2">
        <f t="shared" si="82"/>
        <v>40.620075139999997</v>
      </c>
      <c r="J216" s="2">
        <f t="shared" si="83"/>
        <v>23.432671654000004</v>
      </c>
      <c r="K216" s="2">
        <f t="shared" si="84"/>
        <v>1899.6235808880003</v>
      </c>
      <c r="L216" s="2">
        <f t="shared" si="85"/>
        <v>710.17916018200003</v>
      </c>
      <c r="M216" s="2">
        <f t="shared" si="86"/>
        <v>1073.080148434</v>
      </c>
      <c r="N216" s="2">
        <f t="shared" si="87"/>
        <v>56.91002111000001</v>
      </c>
      <c r="O216" s="2">
        <f t="shared" si="78"/>
        <v>355.68763193750004</v>
      </c>
      <c r="P216" s="2">
        <f t="shared" si="79"/>
        <v>41.314880000000002</v>
      </c>
      <c r="Q216" s="2">
        <f t="shared" si="80"/>
        <v>1.3832750795243405</v>
      </c>
      <c r="R216" s="2">
        <f t="shared" si="81"/>
        <v>6.6348010748079292E-2</v>
      </c>
      <c r="AA216" s="2"/>
      <c r="AB216" s="2"/>
      <c r="AC216" s="2"/>
      <c r="AD216" s="2"/>
      <c r="AE216" s="2"/>
      <c r="AF216" s="2"/>
      <c r="AG216" s="2"/>
      <c r="AH216" s="2"/>
      <c r="AI216" s="2"/>
      <c r="AQ216" s="2"/>
      <c r="AR216" s="2"/>
      <c r="AS216" s="2"/>
      <c r="AT216" s="2"/>
      <c r="AU216" s="2"/>
      <c r="AV216" s="2"/>
      <c r="AW216" s="2"/>
      <c r="AX216" s="2"/>
    </row>
    <row r="217" spans="1:50" x14ac:dyDescent="0.3">
      <c r="A217" s="1">
        <v>6777</v>
      </c>
      <c r="B217" s="1" t="s">
        <v>64</v>
      </c>
      <c r="C217" s="1">
        <v>3</v>
      </c>
      <c r="D217" s="1" t="str">
        <f t="shared" si="76"/>
        <v>TN_3</v>
      </c>
      <c r="E217" s="2">
        <v>1944.5028879943998</v>
      </c>
      <c r="F217" s="2">
        <v>160</v>
      </c>
      <c r="G217" s="2">
        <f t="shared" si="77"/>
        <v>1784.5028879943998</v>
      </c>
      <c r="H217" s="3">
        <v>17.725281488722352</v>
      </c>
      <c r="I217" s="2">
        <f t="shared" si="82"/>
        <v>37.864511691330065</v>
      </c>
      <c r="J217" s="2">
        <f t="shared" si="83"/>
        <v>21.87549053652188</v>
      </c>
      <c r="K217" s="2">
        <f t="shared" si="84"/>
        <v>1771.630115261742</v>
      </c>
      <c r="L217" s="2">
        <f t="shared" si="85"/>
        <v>660.16785940287684</v>
      </c>
      <c r="M217" s="2">
        <f t="shared" si="86"/>
        <v>997.68425465045607</v>
      </c>
      <c r="N217" s="2">
        <f t="shared" si="87"/>
        <v>53.08550118340743</v>
      </c>
      <c r="O217" s="2">
        <f t="shared" si="78"/>
        <v>331.78438239629645</v>
      </c>
      <c r="P217" s="2">
        <f t="shared" si="79"/>
        <v>41.314880000000002</v>
      </c>
      <c r="Q217" s="2">
        <f t="shared" si="80"/>
        <v>1.2968634562926871</v>
      </c>
      <c r="R217" s="2">
        <f t="shared" si="81"/>
        <v>6.6693830299748166E-2</v>
      </c>
      <c r="AA217" s="2"/>
      <c r="AB217" s="2"/>
      <c r="AC217" s="2"/>
      <c r="AD217" s="2"/>
      <c r="AE217" s="2"/>
      <c r="AF217" s="2"/>
      <c r="AG217" s="2"/>
      <c r="AH217" s="2"/>
      <c r="AI217" s="2"/>
      <c r="AQ217" s="2"/>
      <c r="AR217" s="2"/>
      <c r="AS217" s="2"/>
      <c r="AT217" s="2"/>
      <c r="AU217" s="2"/>
      <c r="AV217" s="2"/>
      <c r="AW217" s="2"/>
      <c r="AX217" s="2"/>
    </row>
    <row r="218" spans="1:50" x14ac:dyDescent="0.3">
      <c r="A218" s="1">
        <v>7199</v>
      </c>
      <c r="B218" s="1" t="s">
        <v>64</v>
      </c>
      <c r="C218" s="1">
        <v>3</v>
      </c>
      <c r="D218" s="1" t="str">
        <f t="shared" si="76"/>
        <v>TN_3</v>
      </c>
      <c r="E218" s="2">
        <v>1760.8402898272554</v>
      </c>
      <c r="F218" s="2">
        <v>160</v>
      </c>
      <c r="G218" s="2">
        <f t="shared" si="77"/>
        <v>1600.8402898272554</v>
      </c>
      <c r="H218" s="2">
        <v>21.958971088435376</v>
      </c>
      <c r="I218" s="2">
        <f t="shared" si="82"/>
        <v>34.259214889309021</v>
      </c>
      <c r="J218" s="2">
        <f t="shared" si="83"/>
        <v>19.838121335053742</v>
      </c>
      <c r="K218" s="2">
        <f t="shared" si="84"/>
        <v>1604.1672929033323</v>
      </c>
      <c r="L218" s="2">
        <f t="shared" si="85"/>
        <v>594.73456921646641</v>
      </c>
      <c r="M218" s="2">
        <f t="shared" si="86"/>
        <v>899.03852218708823</v>
      </c>
      <c r="N218" s="2">
        <f t="shared" si="87"/>
        <v>48.081613696343574</v>
      </c>
      <c r="O218" s="2">
        <f t="shared" si="78"/>
        <v>300.51008560214734</v>
      </c>
      <c r="P218" s="2">
        <f t="shared" si="79"/>
        <v>41.314880000000002</v>
      </c>
      <c r="Q218" s="2">
        <f t="shared" si="80"/>
        <v>1.4412650313022874</v>
      </c>
      <c r="R218" s="2">
        <f t="shared" si="81"/>
        <v>8.1850979877549288E-2</v>
      </c>
      <c r="AA218" s="2"/>
      <c r="AB218" s="2"/>
      <c r="AC218" s="2"/>
      <c r="AD218" s="2"/>
      <c r="AE218" s="2"/>
      <c r="AF218" s="2"/>
      <c r="AG218" s="2"/>
      <c r="AH218" s="2"/>
      <c r="AI218" s="2"/>
      <c r="AQ218" s="2"/>
      <c r="AR218" s="2"/>
      <c r="AS218" s="2"/>
      <c r="AT218" s="2"/>
      <c r="AU218" s="2"/>
      <c r="AV218" s="2"/>
      <c r="AW218" s="2"/>
      <c r="AX218" s="2"/>
    </row>
    <row r="219" spans="1:50" x14ac:dyDescent="0.3">
      <c r="A219" s="1">
        <v>7199</v>
      </c>
      <c r="B219" s="1" t="s">
        <v>64</v>
      </c>
      <c r="C219" s="1">
        <v>3</v>
      </c>
      <c r="D219" s="1" t="str">
        <f t="shared" si="76"/>
        <v>TN_3</v>
      </c>
      <c r="E219" s="2">
        <v>4335.5234218749993</v>
      </c>
      <c r="F219" s="2">
        <v>160</v>
      </c>
      <c r="G219" s="2">
        <f t="shared" si="77"/>
        <v>4175.5234218749993</v>
      </c>
      <c r="H219" s="2">
        <v>23.603002502085076</v>
      </c>
      <c r="I219" s="2">
        <f t="shared" si="82"/>
        <v>84.800244771406227</v>
      </c>
      <c r="J219" s="2">
        <f t="shared" si="83"/>
        <v>48.399081318859359</v>
      </c>
      <c r="K219" s="2">
        <f t="shared" si="84"/>
        <v>3951.7530739719368</v>
      </c>
      <c r="L219" s="2">
        <f t="shared" si="85"/>
        <v>1512.0143539879841</v>
      </c>
      <c r="M219" s="2">
        <f t="shared" si="86"/>
        <v>2281.9085564593274</v>
      </c>
      <c r="N219" s="2">
        <f t="shared" si="87"/>
        <v>118.22885562898435</v>
      </c>
      <c r="O219" s="2">
        <f t="shared" si="78"/>
        <v>738.93034768115217</v>
      </c>
      <c r="P219" s="2">
        <f t="shared" si="79"/>
        <v>41.314880000000002</v>
      </c>
      <c r="Q219" s="2">
        <f t="shared" si="80"/>
        <v>4.0407504807352481</v>
      </c>
      <c r="R219" s="2">
        <f t="shared" si="81"/>
        <v>9.320098376928454E-2</v>
      </c>
      <c r="AA219" s="2"/>
      <c r="AB219" s="2"/>
      <c r="AC219" s="2"/>
      <c r="AD219" s="2"/>
      <c r="AE219" s="2"/>
      <c r="AF219" s="2"/>
      <c r="AG219" s="2"/>
      <c r="AH219" s="2"/>
      <c r="AI219" s="2"/>
      <c r="AQ219" s="2"/>
      <c r="AR219" s="2"/>
      <c r="AS219" s="2"/>
      <c r="AT219" s="2"/>
      <c r="AU219" s="2"/>
      <c r="AV219" s="2"/>
      <c r="AW219" s="2"/>
      <c r="AX219" s="2"/>
    </row>
    <row r="220" spans="1:50" x14ac:dyDescent="0.3">
      <c r="A220" s="1">
        <v>7199</v>
      </c>
      <c r="B220" s="1" t="s">
        <v>64</v>
      </c>
      <c r="C220" s="1">
        <v>3</v>
      </c>
      <c r="D220" s="1" t="str">
        <f t="shared" si="76"/>
        <v>TN_3</v>
      </c>
      <c r="E220" s="2">
        <v>1790.5493369565218</v>
      </c>
      <c r="F220" s="2">
        <v>160</v>
      </c>
      <c r="G220" s="2">
        <f t="shared" si="77"/>
        <v>1630.5493369565218</v>
      </c>
      <c r="H220" s="2">
        <v>20.171818727491001</v>
      </c>
      <c r="I220" s="2">
        <f t="shared" si="82"/>
        <v>34.842403484456518</v>
      </c>
      <c r="J220" s="2">
        <f t="shared" si="83"/>
        <v>20.167683794858696</v>
      </c>
      <c r="K220" s="2">
        <f t="shared" si="84"/>
        <v>1631.2558832396089</v>
      </c>
      <c r="L220" s="2">
        <f t="shared" si="85"/>
        <v>605.31898172816307</v>
      </c>
      <c r="M220" s="2">
        <f t="shared" si="86"/>
        <v>914.99534052735862</v>
      </c>
      <c r="N220" s="2">
        <f t="shared" si="87"/>
        <v>48.891036685380442</v>
      </c>
      <c r="O220" s="2">
        <f t="shared" si="78"/>
        <v>305.56897928362775</v>
      </c>
      <c r="P220" s="2">
        <f t="shared" si="79"/>
        <v>41.314880000000002</v>
      </c>
      <c r="Q220" s="2">
        <f t="shared" si="80"/>
        <v>1.3485369717040214</v>
      </c>
      <c r="R220" s="2">
        <f t="shared" si="81"/>
        <v>7.5314147668010714E-2</v>
      </c>
      <c r="AA220" s="2"/>
      <c r="AB220" s="2"/>
      <c r="AC220" s="2"/>
      <c r="AD220" s="2"/>
      <c r="AE220" s="2"/>
      <c r="AF220" s="2"/>
      <c r="AG220" s="2"/>
      <c r="AH220" s="2"/>
      <c r="AI220" s="2"/>
      <c r="AQ220" s="2"/>
      <c r="AR220" s="2"/>
      <c r="AS220" s="2"/>
      <c r="AT220" s="2"/>
      <c r="AU220" s="2"/>
      <c r="AV220" s="2"/>
      <c r="AW220" s="2"/>
      <c r="AX220" s="2"/>
    </row>
    <row r="221" spans="1:50" x14ac:dyDescent="0.3">
      <c r="A221" s="1">
        <v>7199</v>
      </c>
      <c r="B221" s="1" t="s">
        <v>64</v>
      </c>
      <c r="C221" s="1">
        <v>3</v>
      </c>
      <c r="D221" s="1" t="str">
        <f t="shared" si="76"/>
        <v>TN_3</v>
      </c>
      <c r="E221" s="2">
        <v>1643.2520629370629</v>
      </c>
      <c r="F221" s="2">
        <v>160</v>
      </c>
      <c r="G221" s="2">
        <f t="shared" si="77"/>
        <v>1483.2520629370629</v>
      </c>
      <c r="H221" s="2">
        <v>20.847549627791565</v>
      </c>
      <c r="I221" s="2">
        <f t="shared" si="82"/>
        <v>31.950957995454544</v>
      </c>
      <c r="J221" s="2">
        <f t="shared" si="83"/>
        <v>18.533715134160836</v>
      </c>
      <c r="K221" s="2">
        <f t="shared" si="84"/>
        <v>1496.9508179777624</v>
      </c>
      <c r="L221" s="2">
        <f t="shared" si="85"/>
        <v>552.84152921052453</v>
      </c>
      <c r="M221" s="2">
        <f t="shared" si="86"/>
        <v>835.88153275968523</v>
      </c>
      <c r="N221" s="2">
        <f t="shared" si="87"/>
        <v>44.877922454720284</v>
      </c>
      <c r="O221" s="2">
        <f t="shared" si="78"/>
        <v>280.48701534200177</v>
      </c>
      <c r="P221" s="2">
        <f t="shared" si="79"/>
        <v>41.314880000000002</v>
      </c>
      <c r="Q221" s="2">
        <f t="shared" si="80"/>
        <v>1.2678090106967899</v>
      </c>
      <c r="R221" s="2">
        <f t="shared" si="81"/>
        <v>7.7152436883649742E-2</v>
      </c>
      <c r="AA221" s="2"/>
      <c r="AB221" s="2"/>
      <c r="AC221" s="2"/>
      <c r="AD221" s="2"/>
      <c r="AE221" s="2"/>
      <c r="AF221" s="2"/>
      <c r="AG221" s="2"/>
      <c r="AH221" s="2"/>
      <c r="AI221" s="2"/>
      <c r="AQ221" s="2"/>
      <c r="AR221" s="2"/>
      <c r="AS221" s="2"/>
      <c r="AT221" s="2"/>
      <c r="AU221" s="2"/>
      <c r="AV221" s="2"/>
      <c r="AW221" s="2"/>
      <c r="AX221" s="2"/>
    </row>
    <row r="222" spans="1:50" x14ac:dyDescent="0.3">
      <c r="A222" s="1">
        <v>7199</v>
      </c>
      <c r="B222" s="1" t="s">
        <v>64</v>
      </c>
      <c r="C222" s="1">
        <v>3</v>
      </c>
      <c r="D222" s="1" t="str">
        <f t="shared" si="76"/>
        <v>TN_3</v>
      </c>
      <c r="E222" s="2">
        <v>1572.0646359914558</v>
      </c>
      <c r="F222" s="2">
        <v>160</v>
      </c>
      <c r="G222" s="2">
        <f t="shared" si="77"/>
        <v>1412.0646359914558</v>
      </c>
      <c r="H222" s="3">
        <v>25.574127593495238</v>
      </c>
      <c r="I222" s="2">
        <f t="shared" si="82"/>
        <v>30.553548804512275</v>
      </c>
      <c r="J222" s="2">
        <f t="shared" si="83"/>
        <v>17.744033007053218</v>
      </c>
      <c r="K222" s="2">
        <f t="shared" si="84"/>
        <v>1432.0424068384655</v>
      </c>
      <c r="L222" s="2">
        <f t="shared" si="85"/>
        <v>527.47965580003995</v>
      </c>
      <c r="M222" s="2">
        <f t="shared" si="86"/>
        <v>797.64655218491873</v>
      </c>
      <c r="N222" s="2">
        <f t="shared" si="87"/>
        <v>42.938421007587216</v>
      </c>
      <c r="O222" s="2">
        <f t="shared" si="78"/>
        <v>268.36513129742008</v>
      </c>
      <c r="P222" s="2">
        <f t="shared" si="79"/>
        <v>41.314880000000002</v>
      </c>
      <c r="Q222" s="2">
        <f t="shared" si="80"/>
        <v>1.4806051680154237</v>
      </c>
      <c r="R222" s="2">
        <f t="shared" si="81"/>
        <v>9.4182206896451723E-2</v>
      </c>
      <c r="AA222" s="2"/>
      <c r="AB222" s="2"/>
      <c r="AC222" s="2"/>
      <c r="AD222" s="2"/>
      <c r="AE222" s="2"/>
      <c r="AF222" s="2"/>
      <c r="AG222" s="2"/>
      <c r="AH222" s="2"/>
      <c r="AI222" s="2"/>
      <c r="AQ222" s="2"/>
      <c r="AR222" s="2"/>
      <c r="AS222" s="2"/>
      <c r="AT222" s="2"/>
      <c r="AU222" s="2"/>
      <c r="AV222" s="2"/>
      <c r="AW222" s="2"/>
      <c r="AX222" s="2"/>
    </row>
    <row r="223" spans="1:50" x14ac:dyDescent="0.3">
      <c r="A223" s="1">
        <v>7199</v>
      </c>
      <c r="B223" s="1" t="s">
        <v>64</v>
      </c>
      <c r="C223" s="1">
        <v>3</v>
      </c>
      <c r="D223" s="1" t="str">
        <f t="shared" si="76"/>
        <v>TN_3</v>
      </c>
      <c r="E223" s="2">
        <v>1468.3736363636365</v>
      </c>
      <c r="F223" s="2">
        <v>160</v>
      </c>
      <c r="G223" s="2">
        <f t="shared" si="77"/>
        <v>1308.3736363636365</v>
      </c>
      <c r="H223" s="2">
        <v>17.52756100582188</v>
      </c>
      <c r="I223" s="2">
        <f t="shared" si="82"/>
        <v>28.518094481818185</v>
      </c>
      <c r="J223" s="2">
        <f t="shared" si="83"/>
        <v>16.593788748181819</v>
      </c>
      <c r="K223" s="2">
        <f t="shared" si="84"/>
        <v>1337.4973681418185</v>
      </c>
      <c r="L223" s="2">
        <f t="shared" si="85"/>
        <v>490.5377670536364</v>
      </c>
      <c r="M223" s="2">
        <f t="shared" si="86"/>
        <v>741.95380521181812</v>
      </c>
      <c r="N223" s="2">
        <f t="shared" si="87"/>
        <v>40.113359722727282</v>
      </c>
      <c r="O223" s="2">
        <f t="shared" si="78"/>
        <v>250.70849826704551</v>
      </c>
      <c r="P223" s="2">
        <f t="shared" si="79"/>
        <v>41.314880000000002</v>
      </c>
      <c r="Q223" s="2">
        <f t="shared" si="80"/>
        <v>0.94023654792067857</v>
      </c>
      <c r="R223" s="2">
        <f t="shared" si="81"/>
        <v>6.4032513567128163E-2</v>
      </c>
      <c r="AA223" s="2"/>
      <c r="AB223" s="2"/>
      <c r="AC223" s="2"/>
      <c r="AD223" s="2"/>
      <c r="AE223" s="2"/>
      <c r="AF223" s="2"/>
      <c r="AG223" s="2"/>
      <c r="AH223" s="2"/>
      <c r="AI223" s="2"/>
      <c r="AQ223" s="2"/>
      <c r="AR223" s="2"/>
      <c r="AS223" s="2"/>
      <c r="AT223" s="2"/>
      <c r="AU223" s="2"/>
      <c r="AV223" s="2"/>
      <c r="AW223" s="2"/>
      <c r="AX223" s="2"/>
    </row>
    <row r="224" spans="1:50" x14ac:dyDescent="0.3">
      <c r="A224" s="1">
        <v>7199</v>
      </c>
      <c r="B224" s="1" t="s">
        <v>64</v>
      </c>
      <c r="C224" s="1">
        <v>3</v>
      </c>
      <c r="D224" s="1" t="str">
        <f t="shared" si="76"/>
        <v>TN_3</v>
      </c>
      <c r="E224" s="2">
        <v>1493.1132296114806</v>
      </c>
      <c r="F224" s="2">
        <v>160</v>
      </c>
      <c r="G224" s="2">
        <f t="shared" si="77"/>
        <v>1333.1132296114806</v>
      </c>
      <c r="H224" s="3">
        <v>17.725281488722352</v>
      </c>
      <c r="I224" s="2">
        <f t="shared" si="82"/>
        <v>29.003732697273367</v>
      </c>
      <c r="J224" s="2">
        <f t="shared" si="83"/>
        <v>16.868225056080156</v>
      </c>
      <c r="K224" s="2">
        <f t="shared" si="84"/>
        <v>1360.0548303068299</v>
      </c>
      <c r="L224" s="2">
        <f t="shared" si="85"/>
        <v>499.35171720045264</v>
      </c>
      <c r="M224" s="2">
        <f t="shared" si="86"/>
        <v>755.2415149640151</v>
      </c>
      <c r="N224" s="2">
        <f t="shared" si="87"/>
        <v>40.787389940764797</v>
      </c>
      <c r="O224" s="2">
        <f t="shared" si="78"/>
        <v>254.92118712977998</v>
      </c>
      <c r="P224" s="2">
        <f t="shared" si="79"/>
        <v>41.314880000000002</v>
      </c>
      <c r="Q224" s="2">
        <f t="shared" si="80"/>
        <v>0.96882209729933311</v>
      </c>
      <c r="R224" s="2">
        <f t="shared" si="81"/>
        <v>6.4886043341229258E-2</v>
      </c>
      <c r="AA224" s="2"/>
      <c r="AB224" s="2"/>
      <c r="AC224" s="2"/>
      <c r="AD224" s="2"/>
      <c r="AE224" s="2"/>
      <c r="AF224" s="2"/>
      <c r="AG224" s="2"/>
      <c r="AH224" s="2"/>
      <c r="AI224" s="2"/>
      <c r="AQ224" s="2"/>
      <c r="AR224" s="2"/>
      <c r="AS224" s="2"/>
      <c r="AT224" s="2"/>
      <c r="AU224" s="2"/>
      <c r="AV224" s="2"/>
      <c r="AW224" s="2"/>
      <c r="AX224" s="2"/>
    </row>
    <row r="225" spans="1:50" x14ac:dyDescent="0.3">
      <c r="A225" s="1">
        <v>6751</v>
      </c>
      <c r="B225" s="1" t="s">
        <v>67</v>
      </c>
      <c r="C225" s="1">
        <v>3</v>
      </c>
      <c r="D225" s="1" t="str">
        <f t="shared" si="76"/>
        <v>BG_3</v>
      </c>
      <c r="E225" s="2">
        <v>1603.6973265704255</v>
      </c>
      <c r="F225" s="2">
        <v>160</v>
      </c>
      <c r="G225" s="2">
        <f t="shared" si="77"/>
        <v>1443.6973265704255</v>
      </c>
      <c r="H225" s="2">
        <v>23.758078231292519</v>
      </c>
      <c r="I225" s="2">
        <f>((G225/1000)*19.632)+((F225/1000)*17.717)</f>
        <v>31.177385915230598</v>
      </c>
      <c r="J225" s="2">
        <f>((G225/1000)*10.689)+((F225/1000)*13)</f>
        <v>17.511680723711279</v>
      </c>
      <c r="K225" s="2">
        <f>((G225/1000)*913.752)+((F225/1000)*903.297)</f>
        <v>1463.7088395483795</v>
      </c>
      <c r="L225" s="2">
        <f>((G225/1000)*339.019)+((F225/1000)*152.53)</f>
        <v>513.84562395657917</v>
      </c>
      <c r="M225" s="2">
        <f>((G225/1000)*511.992)+((F225/1000)*245.14)</f>
        <v>778.38388162544538</v>
      </c>
      <c r="N225" s="2">
        <f>((G225/1000)*26.748+((F225/1000)*27.917))</f>
        <v>43.082736091105751</v>
      </c>
      <c r="O225" s="2">
        <f t="shared" si="78"/>
        <v>269.26710056941096</v>
      </c>
      <c r="P225" s="2">
        <f t="shared" si="79"/>
        <v>41.314880000000002</v>
      </c>
      <c r="Q225" s="2">
        <f>((H225/100)*G225)*(63.8/1000)</f>
        <v>21.883064429205604</v>
      </c>
      <c r="R225" s="2">
        <f t="shared" si="81"/>
        <v>1.3645383119770775</v>
      </c>
      <c r="AA225" s="2"/>
      <c r="AB225" s="2"/>
      <c r="AC225" s="2"/>
      <c r="AD225" s="2"/>
      <c r="AE225" s="2"/>
      <c r="AF225" s="2"/>
      <c r="AG225" s="2"/>
      <c r="AH225" s="2"/>
      <c r="AI225" s="2"/>
      <c r="AQ225" s="2"/>
      <c r="AR225" s="2"/>
      <c r="AS225" s="2"/>
      <c r="AT225" s="2"/>
      <c r="AU225" s="2"/>
      <c r="AV225" s="2"/>
      <c r="AW225" s="2"/>
      <c r="AX225" s="2"/>
    </row>
    <row r="226" spans="1:50" x14ac:dyDescent="0.3">
      <c r="A226" s="1">
        <v>6751</v>
      </c>
      <c r="B226" s="1" t="s">
        <v>67</v>
      </c>
      <c r="C226" s="1">
        <v>3</v>
      </c>
      <c r="D226" s="1" t="str">
        <f t="shared" si="76"/>
        <v>BG_3</v>
      </c>
      <c r="E226" s="2">
        <v>1349.1626238973536</v>
      </c>
      <c r="F226" s="2">
        <v>160</v>
      </c>
      <c r="G226" s="2">
        <f t="shared" si="77"/>
        <v>1189.1626238973536</v>
      </c>
      <c r="H226" s="2">
        <v>23.845309687897814</v>
      </c>
      <c r="I226" s="2">
        <f t="shared" ref="I226:I252" si="88">((G226/1000)*19.632)+((F226/1000)*17.717)</f>
        <v>26.180360632352848</v>
      </c>
      <c r="J226" s="2">
        <f t="shared" ref="J226:J252" si="89">((G226/1000)*10.689)+((F226/1000)*13)</f>
        <v>14.790959286838813</v>
      </c>
      <c r="K226" s="2">
        <f t="shared" ref="K226:K252" si="90">((G226/1000)*913.752)+((F226/1000)*903.297)</f>
        <v>1231.1272459114548</v>
      </c>
      <c r="L226" s="2">
        <f t="shared" ref="L226:L252" si="91">((G226/1000)*339.019)+((F226/1000)*152.53)</f>
        <v>427.55352359105694</v>
      </c>
      <c r="M226" s="2">
        <f t="shared" ref="M226:M252" si="92">((G226/1000)*511.992)+((F226/1000)*245.14)</f>
        <v>648.06415013445394</v>
      </c>
      <c r="N226" s="2">
        <f t="shared" ref="N226:N252" si="93">((G226/1000)*26.748+((F226/1000)*27.917))</f>
        <v>36.27444186400642</v>
      </c>
      <c r="O226" s="2">
        <f t="shared" si="78"/>
        <v>226.71526165004013</v>
      </c>
      <c r="P226" s="2">
        <f t="shared" si="79"/>
        <v>41.314880000000002</v>
      </c>
      <c r="Q226" s="2">
        <f t="shared" ref="Q226:Q252" si="94">((H226/100)*G226)*(63.8/1000)</f>
        <v>18.091096761035342</v>
      </c>
      <c r="R226" s="2">
        <f t="shared" si="81"/>
        <v>1.340912981177556</v>
      </c>
      <c r="AA226" s="2"/>
      <c r="AB226" s="2"/>
      <c r="AC226" s="2"/>
      <c r="AD226" s="2"/>
      <c r="AE226" s="2"/>
      <c r="AF226" s="2"/>
      <c r="AG226" s="2"/>
      <c r="AH226" s="2"/>
      <c r="AI226" s="2"/>
      <c r="AQ226" s="2"/>
      <c r="AR226" s="2"/>
      <c r="AS226" s="2"/>
      <c r="AT226" s="2"/>
      <c r="AU226" s="2"/>
      <c r="AV226" s="2"/>
      <c r="AW226" s="2"/>
      <c r="AX226" s="2"/>
    </row>
    <row r="227" spans="1:50" x14ac:dyDescent="0.3">
      <c r="A227" s="1">
        <v>6751</v>
      </c>
      <c r="B227" s="1" t="s">
        <v>67</v>
      </c>
      <c r="C227" s="1">
        <v>3</v>
      </c>
      <c r="D227" s="1" t="str">
        <f t="shared" si="76"/>
        <v>BG_3</v>
      </c>
      <c r="E227" s="2">
        <v>1649.3270125786164</v>
      </c>
      <c r="F227" s="2">
        <v>160</v>
      </c>
      <c r="G227" s="2">
        <f t="shared" si="77"/>
        <v>1489.3270125786164</v>
      </c>
      <c r="H227" s="2">
        <v>20.963010204081634</v>
      </c>
      <c r="I227" s="2">
        <f t="shared" si="88"/>
        <v>32.073187910943396</v>
      </c>
      <c r="J227" s="2">
        <f t="shared" si="89"/>
        <v>17.99941643745283</v>
      </c>
      <c r="K227" s="2">
        <f t="shared" si="90"/>
        <v>1505.403056397736</v>
      </c>
      <c r="L227" s="2">
        <f t="shared" si="91"/>
        <v>529.31495447738996</v>
      </c>
      <c r="M227" s="2">
        <f t="shared" si="92"/>
        <v>801.74591582415098</v>
      </c>
      <c r="N227" s="2">
        <f t="shared" si="93"/>
        <v>44.303238932452835</v>
      </c>
      <c r="O227" s="2">
        <f t="shared" si="78"/>
        <v>276.8952433278302</v>
      </c>
      <c r="P227" s="2">
        <f t="shared" si="79"/>
        <v>41.314880000000002</v>
      </c>
      <c r="Q227" s="2">
        <f t="shared" si="94"/>
        <v>19.918855956892166</v>
      </c>
      <c r="R227" s="2">
        <f t="shared" si="81"/>
        <v>1.2076959756907346</v>
      </c>
      <c r="AA227" s="2"/>
      <c r="AB227" s="2"/>
      <c r="AC227" s="2"/>
      <c r="AD227" s="2"/>
      <c r="AE227" s="2"/>
      <c r="AF227" s="2"/>
      <c r="AG227" s="2"/>
      <c r="AH227" s="2"/>
      <c r="AI227" s="2"/>
      <c r="AQ227" s="2"/>
      <c r="AR227" s="2"/>
      <c r="AS227" s="2"/>
      <c r="AT227" s="2"/>
      <c r="AU227" s="2"/>
      <c r="AV227" s="2"/>
      <c r="AW227" s="2"/>
      <c r="AX227" s="2"/>
    </row>
    <row r="228" spans="1:50" x14ac:dyDescent="0.3">
      <c r="A228" s="1">
        <v>6751</v>
      </c>
      <c r="B228" s="1" t="s">
        <v>67</v>
      </c>
      <c r="C228" s="1">
        <v>3</v>
      </c>
      <c r="D228" s="1" t="str">
        <f t="shared" si="76"/>
        <v>BG_3</v>
      </c>
      <c r="E228" s="2">
        <v>1581.8912233321441</v>
      </c>
      <c r="F228" s="2">
        <v>160</v>
      </c>
      <c r="G228" s="2">
        <f t="shared" si="77"/>
        <v>1421.8912233321441</v>
      </c>
      <c r="H228" s="2">
        <v>21.665245037220842</v>
      </c>
      <c r="I228" s="2">
        <f t="shared" si="88"/>
        <v>30.749288496456657</v>
      </c>
      <c r="J228" s="2">
        <f t="shared" si="89"/>
        <v>17.278595286197287</v>
      </c>
      <c r="K228" s="2">
        <f t="shared" si="90"/>
        <v>1443.7834691021933</v>
      </c>
      <c r="L228" s="2">
        <f t="shared" si="91"/>
        <v>506.45294064284019</v>
      </c>
      <c r="M228" s="2">
        <f t="shared" si="92"/>
        <v>767.21933121627114</v>
      </c>
      <c r="N228" s="2">
        <f t="shared" si="93"/>
        <v>42.499466441688192</v>
      </c>
      <c r="O228" s="2">
        <f t="shared" si="78"/>
        <v>265.6216652605512</v>
      </c>
      <c r="P228" s="2">
        <f t="shared" si="79"/>
        <v>41.314880000000002</v>
      </c>
      <c r="Q228" s="2">
        <f t="shared" si="94"/>
        <v>19.653986689109821</v>
      </c>
      <c r="R228" s="2">
        <f t="shared" si="81"/>
        <v>1.2424360410641928</v>
      </c>
      <c r="AA228" s="2"/>
      <c r="AB228" s="2"/>
      <c r="AC228" s="2"/>
      <c r="AD228" s="2"/>
      <c r="AE228" s="2"/>
      <c r="AF228" s="2"/>
      <c r="AG228" s="2"/>
      <c r="AH228" s="2"/>
      <c r="AI228" s="2"/>
      <c r="AQ228" s="2"/>
      <c r="AR228" s="2"/>
      <c r="AS228" s="2"/>
      <c r="AT228" s="2"/>
      <c r="AU228" s="2"/>
      <c r="AV228" s="2"/>
      <c r="AW228" s="2"/>
      <c r="AX228" s="2"/>
    </row>
    <row r="229" spans="1:50" x14ac:dyDescent="0.3">
      <c r="A229" s="1">
        <v>6751</v>
      </c>
      <c r="B229" s="1" t="s">
        <v>67</v>
      </c>
      <c r="C229" s="1">
        <v>3</v>
      </c>
      <c r="D229" s="1" t="str">
        <f t="shared" si="76"/>
        <v>BG_3</v>
      </c>
      <c r="E229" s="2">
        <v>1406.6576636904761</v>
      </c>
      <c r="F229" s="2">
        <v>160</v>
      </c>
      <c r="G229" s="2">
        <f t="shared" si="77"/>
        <v>1246.6576636904761</v>
      </c>
      <c r="H229" s="3">
        <v>22.237846698011477</v>
      </c>
      <c r="I229" s="2">
        <f t="shared" si="88"/>
        <v>27.309103253571429</v>
      </c>
      <c r="J229" s="2">
        <f t="shared" si="89"/>
        <v>15.405523767187498</v>
      </c>
      <c r="K229" s="2">
        <f t="shared" si="90"/>
        <v>1283.6634535124999</v>
      </c>
      <c r="L229" s="2">
        <f t="shared" si="91"/>
        <v>447.04543448668153</v>
      </c>
      <c r="M229" s="2">
        <f t="shared" si="92"/>
        <v>677.50115054821424</v>
      </c>
      <c r="N229" s="2">
        <f t="shared" si="93"/>
        <v>37.812319188392856</v>
      </c>
      <c r="O229" s="2">
        <f t="shared" si="78"/>
        <v>236.32699492745536</v>
      </c>
      <c r="P229" s="2">
        <f t="shared" si="79"/>
        <v>41.314880000000002</v>
      </c>
      <c r="Q229" s="2">
        <f t="shared" si="94"/>
        <v>17.687262522411867</v>
      </c>
      <c r="R229" s="2">
        <f t="shared" si="81"/>
        <v>1.2573963785906483</v>
      </c>
      <c r="AA229" s="2"/>
      <c r="AB229" s="2"/>
      <c r="AC229" s="2"/>
      <c r="AD229" s="2"/>
      <c r="AE229" s="2"/>
      <c r="AF229" s="2"/>
      <c r="AG229" s="2"/>
      <c r="AH229" s="2"/>
      <c r="AI229" s="2"/>
      <c r="AQ229" s="2"/>
      <c r="AR229" s="2"/>
      <c r="AS229" s="2"/>
      <c r="AT229" s="2"/>
      <c r="AU229" s="2"/>
      <c r="AV229" s="2"/>
      <c r="AW229" s="2"/>
      <c r="AX229" s="2"/>
    </row>
    <row r="230" spans="1:50" x14ac:dyDescent="0.3">
      <c r="A230" s="1">
        <v>6751</v>
      </c>
      <c r="B230" s="1" t="s">
        <v>67</v>
      </c>
      <c r="C230" s="1">
        <v>3</v>
      </c>
      <c r="D230" s="1" t="str">
        <f t="shared" si="76"/>
        <v>BG_3</v>
      </c>
      <c r="E230" s="2">
        <v>1519.344561317449</v>
      </c>
      <c r="F230" s="2">
        <v>160</v>
      </c>
      <c r="G230" s="2">
        <f t="shared" si="77"/>
        <v>1359.344561317449</v>
      </c>
      <c r="H230" s="2">
        <v>18.182568907206591</v>
      </c>
      <c r="I230" s="2">
        <f t="shared" si="88"/>
        <v>29.521372427784161</v>
      </c>
      <c r="J230" s="2">
        <f t="shared" si="89"/>
        <v>16.610034015922214</v>
      </c>
      <c r="K230" s="2">
        <f t="shared" si="90"/>
        <v>1386.6313315929417</v>
      </c>
      <c r="L230" s="2">
        <f t="shared" si="91"/>
        <v>485.24843383328027</v>
      </c>
      <c r="M230" s="2">
        <f t="shared" si="92"/>
        <v>735.19594063804345</v>
      </c>
      <c r="N230" s="2">
        <f t="shared" si="93"/>
        <v>40.826468326119134</v>
      </c>
      <c r="O230" s="2">
        <f t="shared" si="78"/>
        <v>255.16542703824459</v>
      </c>
      <c r="P230" s="2">
        <f t="shared" si="79"/>
        <v>41.314880000000002</v>
      </c>
      <c r="Q230" s="2">
        <f t="shared" si="94"/>
        <v>15.769047986756675</v>
      </c>
      <c r="R230" s="2">
        <f t="shared" si="81"/>
        <v>1.037884913550029</v>
      </c>
      <c r="AA230" s="2"/>
      <c r="AB230" s="2"/>
      <c r="AC230" s="2"/>
      <c r="AD230" s="2"/>
      <c r="AE230" s="2"/>
      <c r="AF230" s="2"/>
      <c r="AG230" s="2"/>
      <c r="AH230" s="2"/>
      <c r="AI230" s="2"/>
      <c r="AQ230" s="2"/>
      <c r="AR230" s="2"/>
      <c r="AS230" s="2"/>
      <c r="AT230" s="2"/>
      <c r="AU230" s="2"/>
      <c r="AV230" s="2"/>
      <c r="AW230" s="2"/>
      <c r="AX230" s="2"/>
    </row>
    <row r="231" spans="1:50" x14ac:dyDescent="0.3">
      <c r="A231" s="1">
        <v>6751</v>
      </c>
      <c r="B231" s="1" t="s">
        <v>67</v>
      </c>
      <c r="C231" s="1">
        <v>3</v>
      </c>
      <c r="D231" s="1" t="str">
        <f t="shared" si="76"/>
        <v>BG_3</v>
      </c>
      <c r="E231" s="2">
        <v>1490.9245599999999</v>
      </c>
      <c r="F231" s="2">
        <v>160</v>
      </c>
      <c r="G231" s="2">
        <f t="shared" si="77"/>
        <v>1330.9245599999999</v>
      </c>
      <c r="H231" s="3">
        <v>18.101082509684666</v>
      </c>
      <c r="I231" s="2">
        <f t="shared" si="88"/>
        <v>28.96343096192</v>
      </c>
      <c r="J231" s="2">
        <f t="shared" si="89"/>
        <v>16.306252621839999</v>
      </c>
      <c r="K231" s="2">
        <f t="shared" si="90"/>
        <v>1360.6624985491201</v>
      </c>
      <c r="L231" s="2">
        <f t="shared" si="91"/>
        <v>475.61351340663998</v>
      </c>
      <c r="M231" s="2">
        <f t="shared" si="92"/>
        <v>720.64512732352</v>
      </c>
      <c r="N231" s="2">
        <f t="shared" si="93"/>
        <v>40.066290130879999</v>
      </c>
      <c r="O231" s="2">
        <f t="shared" si="78"/>
        <v>250.41431331799998</v>
      </c>
      <c r="P231" s="2">
        <f t="shared" si="79"/>
        <v>41.314880000000002</v>
      </c>
      <c r="Q231" s="2">
        <f t="shared" si="94"/>
        <v>15.370169825275031</v>
      </c>
      <c r="R231" s="2">
        <f t="shared" si="81"/>
        <v>1.0309153284908683</v>
      </c>
      <c r="AA231" s="2"/>
      <c r="AB231" s="2"/>
      <c r="AC231" s="2"/>
      <c r="AD231" s="2"/>
      <c r="AE231" s="2"/>
      <c r="AF231" s="2"/>
      <c r="AG231" s="2"/>
      <c r="AH231" s="2"/>
      <c r="AI231" s="2"/>
      <c r="AQ231" s="2"/>
      <c r="AR231" s="2"/>
      <c r="AS231" s="2"/>
      <c r="AT231" s="2"/>
      <c r="AU231" s="2"/>
      <c r="AV231" s="2"/>
      <c r="AW231" s="2"/>
      <c r="AX231" s="2"/>
    </row>
    <row r="232" spans="1:50" x14ac:dyDescent="0.3">
      <c r="A232" s="1">
        <v>7233</v>
      </c>
      <c r="B232" s="1" t="s">
        <v>67</v>
      </c>
      <c r="C232" s="1">
        <v>3</v>
      </c>
      <c r="D232" s="1" t="str">
        <f t="shared" si="76"/>
        <v>BG_3</v>
      </c>
      <c r="E232" s="2">
        <v>1423.5758696839644</v>
      </c>
      <c r="F232" s="2">
        <v>160</v>
      </c>
      <c r="G232" s="2">
        <f t="shared" si="77"/>
        <v>1263.5758696839644</v>
      </c>
      <c r="H232" s="2">
        <v>23.758078231292519</v>
      </c>
      <c r="I232" s="2">
        <f t="shared" si="88"/>
        <v>27.641241473635588</v>
      </c>
      <c r="J232" s="2">
        <f t="shared" si="89"/>
        <v>15.586362471051894</v>
      </c>
      <c r="K232" s="2">
        <f t="shared" si="90"/>
        <v>1299.1224980754619</v>
      </c>
      <c r="L232" s="2">
        <f t="shared" si="91"/>
        <v>452.78102776438794</v>
      </c>
      <c r="M232" s="2">
        <f t="shared" si="92"/>
        <v>686.16313667123222</v>
      </c>
      <c r="N232" s="2">
        <f t="shared" si="93"/>
        <v>38.264847362306682</v>
      </c>
      <c r="O232" s="2">
        <f t="shared" si="78"/>
        <v>239.15529601441676</v>
      </c>
      <c r="P232" s="2">
        <f t="shared" si="79"/>
        <v>41.314880000000002</v>
      </c>
      <c r="Q232" s="2">
        <f t="shared" si="94"/>
        <v>19.152845723673817</v>
      </c>
      <c r="R232" s="2">
        <f t="shared" si="81"/>
        <v>1.345403931855474</v>
      </c>
      <c r="AA232" s="2"/>
      <c r="AB232" s="2"/>
      <c r="AC232" s="2"/>
      <c r="AD232" s="2"/>
      <c r="AE232" s="2"/>
      <c r="AF232" s="2"/>
      <c r="AG232" s="2"/>
      <c r="AH232" s="2"/>
      <c r="AI232" s="2"/>
      <c r="AQ232" s="2"/>
      <c r="AR232" s="2"/>
      <c r="AS232" s="2"/>
      <c r="AT232" s="2"/>
      <c r="AU232" s="2"/>
      <c r="AV232" s="2"/>
      <c r="AW232" s="2"/>
      <c r="AX232" s="2"/>
    </row>
    <row r="233" spans="1:50" x14ac:dyDescent="0.3">
      <c r="A233" s="1">
        <v>7233</v>
      </c>
      <c r="B233" s="1" t="s">
        <v>67</v>
      </c>
      <c r="C233" s="1">
        <v>3</v>
      </c>
      <c r="D233" s="1" t="str">
        <f t="shared" si="76"/>
        <v>BG_3</v>
      </c>
      <c r="E233" s="2">
        <v>1930.8477658380111</v>
      </c>
      <c r="F233" s="2">
        <v>160</v>
      </c>
      <c r="G233" s="2">
        <f t="shared" si="77"/>
        <v>1770.8477658380111</v>
      </c>
      <c r="H233" s="2">
        <v>23.845309687897814</v>
      </c>
      <c r="I233" s="2">
        <f t="shared" si="88"/>
        <v>37.600003338931835</v>
      </c>
      <c r="J233" s="2">
        <f t="shared" si="89"/>
        <v>21.008591769042503</v>
      </c>
      <c r="K233" s="2">
        <f t="shared" si="90"/>
        <v>1762.6432077300144</v>
      </c>
      <c r="L233" s="2">
        <f t="shared" si="91"/>
        <v>624.75583872663674</v>
      </c>
      <c r="M233" s="2">
        <f t="shared" si="92"/>
        <v>945.88228932693494</v>
      </c>
      <c r="N233" s="2">
        <f t="shared" si="93"/>
        <v>51.833356040635124</v>
      </c>
      <c r="O233" s="2">
        <f t="shared" si="78"/>
        <v>323.95847525396954</v>
      </c>
      <c r="P233" s="2">
        <f t="shared" si="79"/>
        <v>41.314880000000002</v>
      </c>
      <c r="Q233" s="2">
        <f t="shared" si="94"/>
        <v>26.94045174060571</v>
      </c>
      <c r="R233" s="2">
        <f t="shared" si="81"/>
        <v>1.3952654485380016</v>
      </c>
      <c r="AA233" s="2"/>
      <c r="AB233" s="2"/>
      <c r="AC233" s="2"/>
      <c r="AD233" s="2"/>
      <c r="AE233" s="2"/>
      <c r="AF233" s="2"/>
      <c r="AG233" s="2"/>
      <c r="AH233" s="2"/>
      <c r="AI233" s="2"/>
      <c r="AQ233" s="2"/>
      <c r="AR233" s="2"/>
      <c r="AS233" s="2"/>
      <c r="AT233" s="2"/>
      <c r="AU233" s="2"/>
      <c r="AV233" s="2"/>
      <c r="AW233" s="2"/>
      <c r="AX233" s="2"/>
    </row>
    <row r="234" spans="1:50" x14ac:dyDescent="0.3">
      <c r="A234" s="1">
        <v>7233</v>
      </c>
      <c r="B234" s="1" t="s">
        <v>67</v>
      </c>
      <c r="C234" s="1">
        <v>3</v>
      </c>
      <c r="D234" s="1" t="str">
        <f t="shared" si="76"/>
        <v>BG_3</v>
      </c>
      <c r="E234" s="2">
        <v>1764.7990628930818</v>
      </c>
      <c r="F234" s="2">
        <v>160</v>
      </c>
      <c r="G234" s="2">
        <f t="shared" si="77"/>
        <v>1604.7990628930818</v>
      </c>
      <c r="H234" s="2">
        <v>20.963010204081634</v>
      </c>
      <c r="I234" s="2">
        <f t="shared" si="88"/>
        <v>34.340135202716979</v>
      </c>
      <c r="J234" s="2">
        <f t="shared" si="89"/>
        <v>19.233697183264148</v>
      </c>
      <c r="K234" s="2">
        <f t="shared" si="90"/>
        <v>1610.9158733166792</v>
      </c>
      <c r="L234" s="2">
        <f t="shared" si="91"/>
        <v>568.46217350294967</v>
      </c>
      <c r="M234" s="2">
        <f t="shared" si="92"/>
        <v>860.86668180875472</v>
      </c>
      <c r="N234" s="2">
        <f t="shared" si="93"/>
        <v>47.391885334264153</v>
      </c>
      <c r="O234" s="2">
        <f t="shared" si="78"/>
        <v>296.19928333915095</v>
      </c>
      <c r="P234" s="2">
        <f t="shared" si="79"/>
        <v>41.314880000000002</v>
      </c>
      <c r="Q234" s="2">
        <f t="shared" si="94"/>
        <v>21.463225405532267</v>
      </c>
      <c r="R234" s="2">
        <f t="shared" si="81"/>
        <v>1.2161852222624729</v>
      </c>
      <c r="AA234" s="2"/>
      <c r="AB234" s="2"/>
      <c r="AC234" s="2"/>
      <c r="AD234" s="2"/>
      <c r="AE234" s="2"/>
      <c r="AF234" s="2"/>
      <c r="AG234" s="2"/>
      <c r="AH234" s="2"/>
      <c r="AI234" s="2"/>
      <c r="AQ234" s="2"/>
      <c r="AR234" s="2"/>
      <c r="AS234" s="2"/>
      <c r="AT234" s="2"/>
      <c r="AU234" s="2"/>
      <c r="AV234" s="2"/>
      <c r="AW234" s="2"/>
      <c r="AX234" s="2"/>
    </row>
    <row r="235" spans="1:50" x14ac:dyDescent="0.3">
      <c r="A235" s="1">
        <v>7233</v>
      </c>
      <c r="B235" s="1" t="s">
        <v>67</v>
      </c>
      <c r="C235" s="1">
        <v>3</v>
      </c>
      <c r="D235" s="1" t="str">
        <f t="shared" si="76"/>
        <v>BG_3</v>
      </c>
      <c r="E235" s="2">
        <v>1924.6855643952908</v>
      </c>
      <c r="F235" s="2">
        <v>160</v>
      </c>
      <c r="G235" s="2">
        <f t="shared" si="77"/>
        <v>1764.6855643952908</v>
      </c>
      <c r="H235" s="2">
        <v>21.665245037220842</v>
      </c>
      <c r="I235" s="2">
        <f t="shared" si="88"/>
        <v>37.479027000208347</v>
      </c>
      <c r="J235" s="2">
        <f t="shared" si="89"/>
        <v>20.942723997821261</v>
      </c>
      <c r="K235" s="2">
        <f t="shared" si="90"/>
        <v>1757.0124838373258</v>
      </c>
      <c r="L235" s="2">
        <f t="shared" si="91"/>
        <v>622.66673535572716</v>
      </c>
      <c r="M235" s="2">
        <f t="shared" si="92"/>
        <v>942.72729148587371</v>
      </c>
      <c r="N235" s="2">
        <f t="shared" si="93"/>
        <v>51.668529476445244</v>
      </c>
      <c r="O235" s="2">
        <f t="shared" si="78"/>
        <v>322.92830922778279</v>
      </c>
      <c r="P235" s="2">
        <f t="shared" si="79"/>
        <v>41.314880000000002</v>
      </c>
      <c r="Q235" s="2">
        <f t="shared" si="94"/>
        <v>24.392236216080473</v>
      </c>
      <c r="R235" s="2">
        <f t="shared" si="81"/>
        <v>1.2673361647903341</v>
      </c>
      <c r="AA235" s="2"/>
      <c r="AB235" s="2"/>
      <c r="AC235" s="2"/>
      <c r="AD235" s="2"/>
      <c r="AE235" s="2"/>
      <c r="AF235" s="2"/>
      <c r="AG235" s="2"/>
      <c r="AH235" s="2"/>
      <c r="AI235" s="2"/>
      <c r="AQ235" s="2"/>
      <c r="AR235" s="2"/>
      <c r="AS235" s="2"/>
      <c r="AT235" s="2"/>
      <c r="AU235" s="2"/>
      <c r="AV235" s="2"/>
      <c r="AW235" s="2"/>
      <c r="AX235" s="2"/>
    </row>
    <row r="236" spans="1:50" x14ac:dyDescent="0.3">
      <c r="A236" s="1">
        <v>7233</v>
      </c>
      <c r="B236" s="1" t="s">
        <v>67</v>
      </c>
      <c r="C236" s="1">
        <v>3</v>
      </c>
      <c r="D236" s="1" t="str">
        <f t="shared" si="76"/>
        <v>BG_3</v>
      </c>
      <c r="E236" s="2">
        <v>1852.1862291666664</v>
      </c>
      <c r="F236" s="2">
        <v>160</v>
      </c>
      <c r="G236" s="2">
        <f t="shared" si="77"/>
        <v>1692.1862291666664</v>
      </c>
      <c r="H236" s="3">
        <v>22.237846698011477</v>
      </c>
      <c r="I236" s="2">
        <f t="shared" si="88"/>
        <v>36.055720050999994</v>
      </c>
      <c r="J236" s="2">
        <f t="shared" si="89"/>
        <v>20.167778603562496</v>
      </c>
      <c r="K236" s="2">
        <f t="shared" si="90"/>
        <v>1690.7660712734998</v>
      </c>
      <c r="L236" s="2">
        <f t="shared" si="91"/>
        <v>598.08808322585412</v>
      </c>
      <c r="M236" s="2">
        <f t="shared" si="92"/>
        <v>905.60821184349993</v>
      </c>
      <c r="N236" s="2">
        <f t="shared" si="93"/>
        <v>49.729317257749997</v>
      </c>
      <c r="O236" s="2">
        <f t="shared" si="78"/>
        <v>310.80823286093749</v>
      </c>
      <c r="P236" s="2">
        <f t="shared" si="79"/>
        <v>41.314880000000002</v>
      </c>
      <c r="Q236" s="2">
        <f t="shared" si="94"/>
        <v>24.008308731267054</v>
      </c>
      <c r="R236" s="2">
        <f t="shared" si="81"/>
        <v>1.2962146221154471</v>
      </c>
      <c r="AA236" s="2"/>
      <c r="AB236" s="2"/>
      <c r="AC236" s="2"/>
      <c r="AD236" s="2"/>
      <c r="AE236" s="2"/>
      <c r="AF236" s="2"/>
      <c r="AG236" s="2"/>
      <c r="AH236" s="2"/>
      <c r="AI236" s="2"/>
      <c r="AQ236" s="2"/>
      <c r="AR236" s="2"/>
      <c r="AS236" s="2"/>
      <c r="AT236" s="2"/>
      <c r="AU236" s="2"/>
      <c r="AV236" s="2"/>
      <c r="AW236" s="2"/>
      <c r="AX236" s="2"/>
    </row>
    <row r="237" spans="1:50" x14ac:dyDescent="0.3">
      <c r="A237" s="1">
        <v>7233</v>
      </c>
      <c r="B237" s="1" t="s">
        <v>67</v>
      </c>
      <c r="C237" s="1">
        <v>3</v>
      </c>
      <c r="D237" s="1" t="str">
        <f t="shared" si="76"/>
        <v>BG_3</v>
      </c>
      <c r="E237" s="2">
        <v>2099.3992361597757</v>
      </c>
      <c r="F237" s="2">
        <v>160</v>
      </c>
      <c r="G237" s="2">
        <f t="shared" si="77"/>
        <v>1939.3992361597757</v>
      </c>
      <c r="H237" s="2">
        <v>18.182568907206591</v>
      </c>
      <c r="I237" s="2">
        <f t="shared" si="88"/>
        <v>40.909005804288718</v>
      </c>
      <c r="J237" s="2">
        <f t="shared" si="89"/>
        <v>22.810238435311838</v>
      </c>
      <c r="K237" s="2">
        <f t="shared" si="90"/>
        <v>1916.6574508394672</v>
      </c>
      <c r="L237" s="2">
        <f t="shared" si="91"/>
        <v>681.89798964365104</v>
      </c>
      <c r="M237" s="2">
        <f t="shared" si="92"/>
        <v>1032.1792937199159</v>
      </c>
      <c r="N237" s="2">
        <f t="shared" si="93"/>
        <v>56.34177076880168</v>
      </c>
      <c r="O237" s="2">
        <f t="shared" si="78"/>
        <v>352.1360673050105</v>
      </c>
      <c r="P237" s="2">
        <f t="shared" si="79"/>
        <v>41.314880000000002</v>
      </c>
      <c r="Q237" s="2">
        <f t="shared" si="94"/>
        <v>22.497960039537606</v>
      </c>
      <c r="R237" s="2">
        <f t="shared" si="81"/>
        <v>1.0716380025311865</v>
      </c>
      <c r="AA237" s="2"/>
      <c r="AB237" s="2"/>
      <c r="AC237" s="2"/>
      <c r="AD237" s="2"/>
      <c r="AE237" s="2"/>
      <c r="AF237" s="2"/>
      <c r="AG237" s="2"/>
      <c r="AH237" s="2"/>
      <c r="AI237" s="2"/>
      <c r="AQ237" s="2"/>
      <c r="AR237" s="2"/>
      <c r="AS237" s="2"/>
      <c r="AT237" s="2"/>
      <c r="AU237" s="2"/>
      <c r="AV237" s="2"/>
      <c r="AW237" s="2"/>
      <c r="AX237" s="2"/>
    </row>
    <row r="238" spans="1:50" x14ac:dyDescent="0.3">
      <c r="A238" s="1">
        <v>7233</v>
      </c>
      <c r="B238" s="1" t="s">
        <v>67</v>
      </c>
      <c r="C238" s="1">
        <v>3</v>
      </c>
      <c r="D238" s="1" t="str">
        <f t="shared" si="76"/>
        <v>BG_3</v>
      </c>
      <c r="E238" s="2">
        <v>1938.76017</v>
      </c>
      <c r="F238" s="2">
        <v>160</v>
      </c>
      <c r="G238" s="2">
        <f t="shared" si="77"/>
        <v>1778.76017</v>
      </c>
      <c r="H238" s="3">
        <v>18.101082509684666</v>
      </c>
      <c r="I238" s="2">
        <f t="shared" si="88"/>
        <v>37.755339657439997</v>
      </c>
      <c r="J238" s="2">
        <f t="shared" si="89"/>
        <v>21.093167457130001</v>
      </c>
      <c r="K238" s="2">
        <f t="shared" si="90"/>
        <v>1769.87318285784</v>
      </c>
      <c r="L238" s="2">
        <f t="shared" si="91"/>
        <v>627.43829407323005</v>
      </c>
      <c r="M238" s="2">
        <f t="shared" si="92"/>
        <v>949.93337695864</v>
      </c>
      <c r="N238" s="2">
        <f t="shared" si="93"/>
        <v>52.044997027160001</v>
      </c>
      <c r="O238" s="2">
        <f t="shared" si="78"/>
        <v>325.28123141974999</v>
      </c>
      <c r="P238" s="2">
        <f t="shared" si="79"/>
        <v>41.314880000000002</v>
      </c>
      <c r="Q238" s="2">
        <f t="shared" si="94"/>
        <v>20.541995176146639</v>
      </c>
      <c r="R238" s="2">
        <f t="shared" si="81"/>
        <v>1.0595428714706181</v>
      </c>
      <c r="AA238" s="2"/>
      <c r="AB238" s="2"/>
      <c r="AC238" s="2"/>
      <c r="AD238" s="2"/>
      <c r="AE238" s="2"/>
      <c r="AF238" s="2"/>
      <c r="AG238" s="2"/>
      <c r="AH238" s="2"/>
      <c r="AI238" s="2"/>
      <c r="AQ238" s="2"/>
      <c r="AR238" s="2"/>
      <c r="AS238" s="2"/>
      <c r="AT238" s="2"/>
      <c r="AU238" s="2"/>
      <c r="AV238" s="2"/>
      <c r="AW238" s="2"/>
      <c r="AX238" s="2"/>
    </row>
    <row r="239" spans="1:50" x14ac:dyDescent="0.3">
      <c r="A239" s="1">
        <v>7157</v>
      </c>
      <c r="B239" s="1" t="s">
        <v>67</v>
      </c>
      <c r="C239" s="1">
        <v>3</v>
      </c>
      <c r="D239" s="1" t="str">
        <f t="shared" si="76"/>
        <v>BG_3</v>
      </c>
      <c r="E239" s="2">
        <v>1386.7793047210303</v>
      </c>
      <c r="F239" s="2">
        <v>160</v>
      </c>
      <c r="G239" s="2">
        <f t="shared" si="77"/>
        <v>1226.7793047210303</v>
      </c>
      <c r="H239" s="2">
        <v>23.758078231292519</v>
      </c>
      <c r="I239" s="2">
        <f t="shared" si="88"/>
        <v>26.918851310283269</v>
      </c>
      <c r="J239" s="2">
        <f t="shared" si="89"/>
        <v>15.193043988163092</v>
      </c>
      <c r="K239" s="2">
        <f t="shared" si="90"/>
        <v>1265.4995632474509</v>
      </c>
      <c r="L239" s="2">
        <f t="shared" si="91"/>
        <v>440.30629310721901</v>
      </c>
      <c r="M239" s="2">
        <f t="shared" si="92"/>
        <v>667.32358978272975</v>
      </c>
      <c r="N239" s="2">
        <f t="shared" si="93"/>
        <v>37.280612842678124</v>
      </c>
      <c r="O239" s="2">
        <f t="shared" si="78"/>
        <v>233.00383026673828</v>
      </c>
      <c r="P239" s="2">
        <f t="shared" si="79"/>
        <v>41.314880000000002</v>
      </c>
      <c r="Q239" s="2">
        <f t="shared" si="94"/>
        <v>18.595096126831258</v>
      </c>
      <c r="R239" s="2">
        <f t="shared" si="81"/>
        <v>1.3408835900224165</v>
      </c>
      <c r="AA239" s="2"/>
      <c r="AB239" s="2"/>
      <c r="AC239" s="2"/>
      <c r="AD239" s="2"/>
      <c r="AE239" s="2"/>
      <c r="AF239" s="2"/>
      <c r="AG239" s="2"/>
      <c r="AH239" s="2"/>
      <c r="AI239" s="2"/>
      <c r="AQ239" s="2"/>
      <c r="AR239" s="2"/>
      <c r="AS239" s="2"/>
      <c r="AT239" s="2"/>
      <c r="AU239" s="2"/>
      <c r="AV239" s="2"/>
      <c r="AW239" s="2"/>
      <c r="AX239" s="2"/>
    </row>
    <row r="240" spans="1:50" x14ac:dyDescent="0.3">
      <c r="A240" s="1">
        <v>7157</v>
      </c>
      <c r="B240" s="1" t="s">
        <v>67</v>
      </c>
      <c r="C240" s="1">
        <v>3</v>
      </c>
      <c r="D240" s="1" t="str">
        <f t="shared" si="76"/>
        <v>BG_3</v>
      </c>
      <c r="E240" s="2">
        <v>1406.4035188452285</v>
      </c>
      <c r="F240" s="2">
        <v>160</v>
      </c>
      <c r="G240" s="2">
        <f t="shared" si="77"/>
        <v>1246.4035188452285</v>
      </c>
      <c r="H240" s="2">
        <v>23.845309687897814</v>
      </c>
      <c r="I240" s="2">
        <f t="shared" si="88"/>
        <v>27.304113881969528</v>
      </c>
      <c r="J240" s="2">
        <f t="shared" si="89"/>
        <v>15.402807212936647</v>
      </c>
      <c r="K240" s="2">
        <f t="shared" si="90"/>
        <v>1283.4312281518653</v>
      </c>
      <c r="L240" s="2">
        <f t="shared" si="91"/>
        <v>446.95927455539055</v>
      </c>
      <c r="M240" s="2">
        <f t="shared" si="92"/>
        <v>677.37103042060619</v>
      </c>
      <c r="N240" s="2">
        <f t="shared" si="93"/>
        <v>37.805521322072174</v>
      </c>
      <c r="O240" s="2">
        <f t="shared" si="78"/>
        <v>236.28450826295108</v>
      </c>
      <c r="P240" s="2">
        <f t="shared" si="79"/>
        <v>41.314880000000002</v>
      </c>
      <c r="Q240" s="2">
        <f t="shared" si="94"/>
        <v>18.961920102082132</v>
      </c>
      <c r="R240" s="2">
        <f t="shared" si="81"/>
        <v>1.3482560195562798</v>
      </c>
      <c r="AA240" s="2"/>
      <c r="AB240" s="2"/>
      <c r="AC240" s="2"/>
      <c r="AD240" s="2"/>
      <c r="AE240" s="2"/>
      <c r="AF240" s="2"/>
      <c r="AG240" s="2"/>
      <c r="AH240" s="2"/>
      <c r="AI240" s="2"/>
      <c r="AQ240" s="2"/>
      <c r="AR240" s="2"/>
      <c r="AS240" s="2"/>
      <c r="AT240" s="2"/>
      <c r="AU240" s="2"/>
      <c r="AV240" s="2"/>
      <c r="AW240" s="2"/>
      <c r="AX240" s="2"/>
    </row>
    <row r="241" spans="1:50" x14ac:dyDescent="0.3">
      <c r="A241" s="1">
        <v>7157</v>
      </c>
      <c r="B241" s="1" t="s">
        <v>67</v>
      </c>
      <c r="C241" s="1">
        <v>3</v>
      </c>
      <c r="D241" s="1" t="str">
        <f t="shared" si="76"/>
        <v>BG_3</v>
      </c>
      <c r="E241" s="2">
        <v>1482.5605597484277</v>
      </c>
      <c r="F241" s="2">
        <v>160</v>
      </c>
      <c r="G241" s="2">
        <f t="shared" si="77"/>
        <v>1322.5605597484277</v>
      </c>
      <c r="H241" s="2">
        <v>20.963010204081634</v>
      </c>
      <c r="I241" s="2">
        <f t="shared" si="88"/>
        <v>28.799228908981139</v>
      </c>
      <c r="J241" s="2">
        <f t="shared" si="89"/>
        <v>16.216849823150945</v>
      </c>
      <c r="K241" s="2">
        <f t="shared" si="90"/>
        <v>1353.0198765912455</v>
      </c>
      <c r="L241" s="2">
        <f t="shared" si="91"/>
        <v>472.77795840535225</v>
      </c>
      <c r="M241" s="2">
        <f t="shared" si="92"/>
        <v>716.36282610671708</v>
      </c>
      <c r="N241" s="2">
        <f t="shared" si="93"/>
        <v>39.842569852150952</v>
      </c>
      <c r="O241" s="2">
        <f t="shared" si="78"/>
        <v>249.01606157594344</v>
      </c>
      <c r="P241" s="2">
        <f t="shared" si="79"/>
        <v>41.314880000000002</v>
      </c>
      <c r="Q241" s="2">
        <f t="shared" si="94"/>
        <v>17.688454625075167</v>
      </c>
      <c r="R241" s="2">
        <f t="shared" si="81"/>
        <v>1.1931016583954372</v>
      </c>
      <c r="AA241" s="2"/>
      <c r="AB241" s="2"/>
      <c r="AC241" s="2"/>
      <c r="AD241" s="2"/>
      <c r="AE241" s="2"/>
      <c r="AF241" s="2"/>
      <c r="AG241" s="2"/>
      <c r="AH241" s="2"/>
      <c r="AI241" s="2"/>
      <c r="AQ241" s="2"/>
      <c r="AR241" s="2"/>
      <c r="AS241" s="2"/>
      <c r="AT241" s="2"/>
      <c r="AU241" s="2"/>
      <c r="AV241" s="2"/>
      <c r="AW241" s="2"/>
      <c r="AX241" s="2"/>
    </row>
    <row r="242" spans="1:50" x14ac:dyDescent="0.3">
      <c r="A242" s="1">
        <v>7157</v>
      </c>
      <c r="B242" s="1" t="s">
        <v>67</v>
      </c>
      <c r="C242" s="1">
        <v>3</v>
      </c>
      <c r="D242" s="1" t="str">
        <f t="shared" si="76"/>
        <v>BG_3</v>
      </c>
      <c r="E242" s="2">
        <v>1477.7766782019264</v>
      </c>
      <c r="F242" s="2">
        <v>160</v>
      </c>
      <c r="G242" s="2">
        <f t="shared" si="77"/>
        <v>1317.7766782019264</v>
      </c>
      <c r="H242" s="2">
        <v>21.665245037220842</v>
      </c>
      <c r="I242" s="2">
        <f t="shared" si="88"/>
        <v>28.705311746460222</v>
      </c>
      <c r="J242" s="2">
        <f t="shared" si="89"/>
        <v>16.165714913300391</v>
      </c>
      <c r="K242" s="2">
        <f t="shared" si="90"/>
        <v>1348.6485952603668</v>
      </c>
      <c r="L242" s="2">
        <f t="shared" si="91"/>
        <v>471.15613166733891</v>
      </c>
      <c r="M242" s="2">
        <f t="shared" si="92"/>
        <v>713.9135170259608</v>
      </c>
      <c r="N242" s="2">
        <f t="shared" si="93"/>
        <v>39.714610588545135</v>
      </c>
      <c r="O242" s="2">
        <f t="shared" si="78"/>
        <v>248.21631617840708</v>
      </c>
      <c r="P242" s="2">
        <f t="shared" si="79"/>
        <v>41.314880000000002</v>
      </c>
      <c r="Q242" s="2">
        <f t="shared" si="94"/>
        <v>18.214871058775817</v>
      </c>
      <c r="R242" s="2">
        <f t="shared" si="81"/>
        <v>1.2325861767515929</v>
      </c>
      <c r="AA242" s="2"/>
      <c r="AB242" s="2"/>
      <c r="AC242" s="2"/>
      <c r="AD242" s="2"/>
      <c r="AE242" s="2"/>
      <c r="AF242" s="2"/>
      <c r="AG242" s="2"/>
      <c r="AH242" s="2"/>
      <c r="AI242" s="2"/>
      <c r="AQ242" s="2"/>
      <c r="AR242" s="2"/>
      <c r="AS242" s="2"/>
      <c r="AT242" s="2"/>
      <c r="AU242" s="2"/>
      <c r="AV242" s="2"/>
      <c r="AW242" s="2"/>
      <c r="AX242" s="2"/>
    </row>
    <row r="243" spans="1:50" x14ac:dyDescent="0.3">
      <c r="A243" s="1">
        <v>7157</v>
      </c>
      <c r="B243" s="1" t="s">
        <v>67</v>
      </c>
      <c r="C243" s="1">
        <v>3</v>
      </c>
      <c r="D243" s="1" t="str">
        <f t="shared" si="76"/>
        <v>BG_3</v>
      </c>
      <c r="E243" s="2">
        <v>1280.5686517857141</v>
      </c>
      <c r="F243" s="2">
        <v>160</v>
      </c>
      <c r="G243" s="2">
        <f t="shared" si="77"/>
        <v>1120.5686517857141</v>
      </c>
      <c r="H243" s="3">
        <v>22.237846698011477</v>
      </c>
      <c r="I243" s="2">
        <f t="shared" si="88"/>
        <v>24.833723771857141</v>
      </c>
      <c r="J243" s="2">
        <f t="shared" si="89"/>
        <v>14.057758318937498</v>
      </c>
      <c r="K243" s="2">
        <f t="shared" si="90"/>
        <v>1168.4493667064999</v>
      </c>
      <c r="L243" s="2">
        <f t="shared" si="91"/>
        <v>404.29886375974104</v>
      </c>
      <c r="M243" s="2">
        <f t="shared" si="92"/>
        <v>612.94458516507132</v>
      </c>
      <c r="N243" s="2">
        <f t="shared" si="93"/>
        <v>34.439690297964283</v>
      </c>
      <c r="O243" s="2">
        <f t="shared" si="78"/>
        <v>215.24806436227678</v>
      </c>
      <c r="P243" s="2">
        <f t="shared" si="79"/>
        <v>41.314880000000002</v>
      </c>
      <c r="Q243" s="2">
        <f t="shared" si="94"/>
        <v>15.898343623739176</v>
      </c>
      <c r="R243" s="2">
        <f t="shared" si="81"/>
        <v>1.2415065448907732</v>
      </c>
      <c r="AA243" s="2"/>
      <c r="AB243" s="2"/>
      <c r="AC243" s="2"/>
      <c r="AD243" s="2"/>
      <c r="AE243" s="2"/>
      <c r="AF243" s="2"/>
      <c r="AG243" s="2"/>
      <c r="AH243" s="2"/>
      <c r="AI243" s="2"/>
      <c r="AQ243" s="2"/>
      <c r="AR243" s="2"/>
      <c r="AS243" s="2"/>
      <c r="AT243" s="2"/>
      <c r="AU243" s="2"/>
      <c r="AV243" s="2"/>
      <c r="AW243" s="2"/>
      <c r="AX243" s="2"/>
    </row>
    <row r="244" spans="1:50" x14ac:dyDescent="0.3">
      <c r="A244" s="1">
        <v>7157</v>
      </c>
      <c r="B244" s="1" t="s">
        <v>67</v>
      </c>
      <c r="C244" s="1">
        <v>3</v>
      </c>
      <c r="D244" s="1" t="str">
        <f t="shared" si="76"/>
        <v>BG_3</v>
      </c>
      <c r="E244" s="2">
        <v>1465.0678591450594</v>
      </c>
      <c r="F244" s="2">
        <v>160</v>
      </c>
      <c r="G244" s="2">
        <f t="shared" si="77"/>
        <v>1305.0678591450594</v>
      </c>
      <c r="H244" s="2">
        <v>18.182568907206591</v>
      </c>
      <c r="I244" s="2">
        <f t="shared" si="88"/>
        <v>28.455812210735807</v>
      </c>
      <c r="J244" s="2">
        <f t="shared" si="89"/>
        <v>16.029870346401538</v>
      </c>
      <c r="K244" s="2">
        <f t="shared" si="90"/>
        <v>1337.0358864295163</v>
      </c>
      <c r="L244" s="2">
        <f t="shared" si="91"/>
        <v>466.8476005394989</v>
      </c>
      <c r="M244" s="2">
        <f t="shared" si="92"/>
        <v>707.40670333939727</v>
      </c>
      <c r="N244" s="2">
        <f t="shared" si="93"/>
        <v>39.374675096412048</v>
      </c>
      <c r="O244" s="2">
        <f t="shared" si="78"/>
        <v>246.0917193525753</v>
      </c>
      <c r="P244" s="2">
        <f t="shared" si="79"/>
        <v>41.314880000000002</v>
      </c>
      <c r="Q244" s="2">
        <f t="shared" si="94"/>
        <v>15.139412245035828</v>
      </c>
      <c r="R244" s="2">
        <f t="shared" si="81"/>
        <v>1.0333591137457916</v>
      </c>
      <c r="AA244" s="2"/>
      <c r="AB244" s="2"/>
      <c r="AC244" s="2"/>
      <c r="AD244" s="2"/>
      <c r="AE244" s="2"/>
      <c r="AF244" s="2"/>
      <c r="AG244" s="2"/>
      <c r="AH244" s="2"/>
      <c r="AI244" s="2"/>
      <c r="AQ244" s="2"/>
      <c r="AR244" s="2"/>
      <c r="AS244" s="2"/>
      <c r="AT244" s="2"/>
      <c r="AU244" s="2"/>
      <c r="AV244" s="2"/>
      <c r="AW244" s="2"/>
      <c r="AX244" s="2"/>
    </row>
    <row r="245" spans="1:50" x14ac:dyDescent="0.3">
      <c r="A245" s="1">
        <v>7157</v>
      </c>
      <c r="B245" s="1" t="s">
        <v>67</v>
      </c>
      <c r="C245" s="1">
        <v>3</v>
      </c>
      <c r="D245" s="1" t="str">
        <f t="shared" si="76"/>
        <v>BG_3</v>
      </c>
      <c r="E245" s="2">
        <v>1601.83494</v>
      </c>
      <c r="F245" s="2">
        <v>160</v>
      </c>
      <c r="G245" s="2">
        <f t="shared" si="77"/>
        <v>1441.83494</v>
      </c>
      <c r="H245" s="3">
        <v>18.101082509684666</v>
      </c>
      <c r="I245" s="2">
        <f t="shared" si="88"/>
        <v>31.14082354208</v>
      </c>
      <c r="J245" s="2">
        <f t="shared" si="89"/>
        <v>17.491773673659999</v>
      </c>
      <c r="K245" s="2">
        <f t="shared" si="90"/>
        <v>1462.0070800948799</v>
      </c>
      <c r="L245" s="2">
        <f t="shared" si="91"/>
        <v>513.21423952385999</v>
      </c>
      <c r="M245" s="2">
        <f t="shared" si="92"/>
        <v>777.43035460047997</v>
      </c>
      <c r="N245" s="2">
        <f t="shared" si="93"/>
        <v>43.03292097512</v>
      </c>
      <c r="O245" s="2">
        <f t="shared" si="78"/>
        <v>268.95575609449998</v>
      </c>
      <c r="P245" s="2">
        <f t="shared" si="79"/>
        <v>41.314880000000002</v>
      </c>
      <c r="Q245" s="2">
        <f t="shared" si="94"/>
        <v>16.651017310714622</v>
      </c>
      <c r="R245" s="2">
        <f t="shared" si="81"/>
        <v>1.0394964484115088</v>
      </c>
      <c r="AA245" s="2"/>
      <c r="AB245" s="2"/>
      <c r="AC245" s="2"/>
      <c r="AD245" s="2"/>
      <c r="AE245" s="2"/>
      <c r="AF245" s="2"/>
      <c r="AG245" s="2"/>
      <c r="AH245" s="2"/>
      <c r="AI245" s="2"/>
      <c r="AQ245" s="2"/>
      <c r="AR245" s="2"/>
      <c r="AS245" s="2"/>
      <c r="AT245" s="2"/>
      <c r="AU245" s="2"/>
      <c r="AV245" s="2"/>
      <c r="AW245" s="2"/>
      <c r="AX245" s="2"/>
    </row>
    <row r="246" spans="1:50" x14ac:dyDescent="0.3">
      <c r="A246" s="1">
        <v>6850</v>
      </c>
      <c r="B246" s="1" t="s">
        <v>67</v>
      </c>
      <c r="C246" s="1">
        <v>3</v>
      </c>
      <c r="D246" s="1" t="str">
        <f t="shared" si="76"/>
        <v>BG_3</v>
      </c>
      <c r="E246" s="2">
        <v>1431.0714662504879</v>
      </c>
      <c r="F246" s="2">
        <v>160</v>
      </c>
      <c r="G246" s="2">
        <f t="shared" si="77"/>
        <v>1271.0714662504879</v>
      </c>
      <c r="H246" s="2">
        <v>23.758078231292519</v>
      </c>
      <c r="I246" s="2">
        <f t="shared" si="88"/>
        <v>27.78839502542958</v>
      </c>
      <c r="J246" s="2">
        <f t="shared" si="89"/>
        <v>15.666482902751465</v>
      </c>
      <c r="K246" s="2">
        <f t="shared" si="90"/>
        <v>1305.9716144293159</v>
      </c>
      <c r="L246" s="2">
        <f t="shared" si="91"/>
        <v>455.32217741677414</v>
      </c>
      <c r="M246" s="2">
        <f t="shared" si="92"/>
        <v>690.00082214851977</v>
      </c>
      <c r="N246" s="2">
        <f t="shared" si="93"/>
        <v>38.465339579268054</v>
      </c>
      <c r="O246" s="2">
        <f t="shared" si="78"/>
        <v>240.40837237042533</v>
      </c>
      <c r="P246" s="2">
        <f t="shared" si="79"/>
        <v>41.314880000000002</v>
      </c>
      <c r="Q246" s="2">
        <f t="shared" si="94"/>
        <v>19.266461382289894</v>
      </c>
      <c r="R246" s="2">
        <f t="shared" si="81"/>
        <v>1.3462962428263232</v>
      </c>
      <c r="AA246" s="2"/>
      <c r="AB246" s="2"/>
      <c r="AC246" s="2"/>
      <c r="AD246" s="2"/>
      <c r="AE246" s="2"/>
      <c r="AF246" s="2"/>
      <c r="AG246" s="2"/>
      <c r="AH246" s="2"/>
      <c r="AI246" s="2"/>
      <c r="AQ246" s="2"/>
      <c r="AR246" s="2"/>
      <c r="AS246" s="2"/>
      <c r="AT246" s="2"/>
      <c r="AU246" s="2"/>
      <c r="AV246" s="2"/>
      <c r="AW246" s="2"/>
      <c r="AX246" s="2"/>
    </row>
    <row r="247" spans="1:50" x14ac:dyDescent="0.3">
      <c r="A247" s="1">
        <v>6850</v>
      </c>
      <c r="B247" s="1" t="s">
        <v>67</v>
      </c>
      <c r="C247" s="1">
        <v>3</v>
      </c>
      <c r="D247" s="1" t="str">
        <f t="shared" si="76"/>
        <v>BG_3</v>
      </c>
      <c r="E247" s="2">
        <v>1440.567056936648</v>
      </c>
      <c r="F247" s="2">
        <v>160</v>
      </c>
      <c r="G247" s="2">
        <f t="shared" si="77"/>
        <v>1280.567056936648</v>
      </c>
      <c r="H247" s="2">
        <v>23.845309687897814</v>
      </c>
      <c r="I247" s="2">
        <f t="shared" si="88"/>
        <v>27.974812461780278</v>
      </c>
      <c r="J247" s="2">
        <f t="shared" si="89"/>
        <v>15.767981271595831</v>
      </c>
      <c r="K247" s="2">
        <f t="shared" si="90"/>
        <v>1314.648229409976</v>
      </c>
      <c r="L247" s="2">
        <f t="shared" si="91"/>
        <v>458.54136307560555</v>
      </c>
      <c r="M247" s="2">
        <f t="shared" si="92"/>
        <v>694.8624886151083</v>
      </c>
      <c r="N247" s="2">
        <f t="shared" si="93"/>
        <v>38.719327638941465</v>
      </c>
      <c r="O247" s="2">
        <f t="shared" si="78"/>
        <v>241.99579774338414</v>
      </c>
      <c r="P247" s="2">
        <f t="shared" si="79"/>
        <v>41.314880000000002</v>
      </c>
      <c r="Q247" s="2">
        <f t="shared" si="94"/>
        <v>19.481660515117966</v>
      </c>
      <c r="R247" s="2">
        <f t="shared" si="81"/>
        <v>1.35236054589125</v>
      </c>
      <c r="AA247" s="2"/>
      <c r="AB247" s="2"/>
      <c r="AC247" s="2"/>
      <c r="AD247" s="2"/>
      <c r="AE247" s="2"/>
      <c r="AF247" s="2"/>
      <c r="AG247" s="2"/>
      <c r="AH247" s="2"/>
      <c r="AI247" s="2"/>
      <c r="AQ247" s="2"/>
      <c r="AR247" s="2"/>
      <c r="AS247" s="2"/>
      <c r="AT247" s="2"/>
      <c r="AU247" s="2"/>
      <c r="AV247" s="2"/>
      <c r="AW247" s="2"/>
      <c r="AX247" s="2"/>
    </row>
    <row r="248" spans="1:50" x14ac:dyDescent="0.3">
      <c r="A248" s="1">
        <v>6850</v>
      </c>
      <c r="B248" s="1" t="s">
        <v>67</v>
      </c>
      <c r="C248" s="1">
        <v>3</v>
      </c>
      <c r="D248" s="1" t="str">
        <f t="shared" si="76"/>
        <v>BG_3</v>
      </c>
      <c r="E248" s="2">
        <v>1452.7382327044024</v>
      </c>
      <c r="F248" s="2">
        <v>160</v>
      </c>
      <c r="G248" s="2">
        <f t="shared" si="77"/>
        <v>1292.7382327044024</v>
      </c>
      <c r="H248" s="2">
        <v>20.963010204081634</v>
      </c>
      <c r="I248" s="2">
        <f t="shared" si="88"/>
        <v>28.213756984452829</v>
      </c>
      <c r="J248" s="2">
        <f t="shared" si="89"/>
        <v>15.898078969377357</v>
      </c>
      <c r="K248" s="2">
        <f t="shared" si="90"/>
        <v>1325.7696656101132</v>
      </c>
      <c r="L248" s="2">
        <f t="shared" si="91"/>
        <v>462.66762291321379</v>
      </c>
      <c r="M248" s="2">
        <f t="shared" si="92"/>
        <v>701.09403323879235</v>
      </c>
      <c r="N248" s="2">
        <f t="shared" si="93"/>
        <v>39.044882248377355</v>
      </c>
      <c r="O248" s="2">
        <f t="shared" si="78"/>
        <v>244.03051405235848</v>
      </c>
      <c r="P248" s="2">
        <f t="shared" si="79"/>
        <v>41.314880000000002</v>
      </c>
      <c r="Q248" s="2">
        <f t="shared" si="94"/>
        <v>17.289598879042085</v>
      </c>
      <c r="R248" s="2">
        <f t="shared" si="81"/>
        <v>1.1901386285439701</v>
      </c>
      <c r="AA248" s="2"/>
      <c r="AB248" s="2"/>
      <c r="AC248" s="2"/>
      <c r="AD248" s="2"/>
      <c r="AE248" s="2"/>
      <c r="AF248" s="2"/>
      <c r="AG248" s="2"/>
      <c r="AH248" s="2"/>
      <c r="AI248" s="2"/>
      <c r="AQ248" s="2"/>
      <c r="AR248" s="2"/>
      <c r="AS248" s="2"/>
      <c r="AT248" s="2"/>
      <c r="AU248" s="2"/>
      <c r="AV248" s="2"/>
      <c r="AW248" s="2"/>
      <c r="AX248" s="2"/>
    </row>
    <row r="249" spans="1:50" x14ac:dyDescent="0.3">
      <c r="A249" s="1">
        <v>6850</v>
      </c>
      <c r="B249" s="1" t="s">
        <v>67</v>
      </c>
      <c r="C249" s="1">
        <v>3</v>
      </c>
      <c r="D249" s="1" t="str">
        <f t="shared" si="76"/>
        <v>BG_3</v>
      </c>
      <c r="E249" s="2">
        <v>1586.8170727791653</v>
      </c>
      <c r="F249" s="2">
        <v>160</v>
      </c>
      <c r="G249" s="2">
        <f t="shared" si="77"/>
        <v>1426.8170727791653</v>
      </c>
      <c r="H249" s="2">
        <v>21.665245037220842</v>
      </c>
      <c r="I249" s="2">
        <f t="shared" si="88"/>
        <v>30.845992772800578</v>
      </c>
      <c r="J249" s="2">
        <f t="shared" si="89"/>
        <v>17.3312476909365</v>
      </c>
      <c r="K249" s="2">
        <f t="shared" si="90"/>
        <v>1448.2844738861079</v>
      </c>
      <c r="L249" s="2">
        <f t="shared" si="91"/>
        <v>508.12289719651989</v>
      </c>
      <c r="M249" s="2">
        <f t="shared" si="92"/>
        <v>769.74132672635051</v>
      </c>
      <c r="N249" s="2">
        <f t="shared" si="93"/>
        <v>42.631223062697117</v>
      </c>
      <c r="O249" s="2">
        <f t="shared" si="78"/>
        <v>266.44514414185699</v>
      </c>
      <c r="P249" s="2">
        <f t="shared" si="79"/>
        <v>41.314880000000002</v>
      </c>
      <c r="Q249" s="2">
        <f t="shared" si="94"/>
        <v>19.722073880222396</v>
      </c>
      <c r="R249" s="2">
        <f t="shared" si="81"/>
        <v>1.2428700332597873</v>
      </c>
      <c r="AA249" s="2"/>
      <c r="AB249" s="2"/>
      <c r="AC249" s="2"/>
      <c r="AD249" s="2"/>
      <c r="AE249" s="2"/>
      <c r="AF249" s="2"/>
      <c r="AG249" s="2"/>
      <c r="AH249" s="2"/>
      <c r="AI249" s="2"/>
      <c r="AQ249" s="2"/>
      <c r="AR249" s="2"/>
      <c r="AS249" s="2"/>
      <c r="AT249" s="2"/>
      <c r="AU249" s="2"/>
      <c r="AV249" s="2"/>
      <c r="AW249" s="2"/>
      <c r="AX249" s="2"/>
    </row>
    <row r="250" spans="1:50" x14ac:dyDescent="0.3">
      <c r="A250" s="1">
        <v>6850</v>
      </c>
      <c r="B250" s="1" t="s">
        <v>67</v>
      </c>
      <c r="C250" s="1">
        <v>3</v>
      </c>
      <c r="D250" s="1" t="str">
        <f t="shared" si="76"/>
        <v>BG_3</v>
      </c>
      <c r="E250" s="2">
        <v>1346.7759255952378</v>
      </c>
      <c r="F250" s="2">
        <v>160</v>
      </c>
      <c r="G250" s="2">
        <f t="shared" si="77"/>
        <v>1186.7759255952378</v>
      </c>
      <c r="H250" s="3">
        <v>22.237846698011477</v>
      </c>
      <c r="I250" s="2">
        <f t="shared" si="88"/>
        <v>26.133504971285713</v>
      </c>
      <c r="J250" s="2">
        <f t="shared" si="89"/>
        <v>14.765447868687499</v>
      </c>
      <c r="K250" s="2">
        <f t="shared" si="90"/>
        <v>1228.9463955644999</v>
      </c>
      <c r="L250" s="2">
        <f t="shared" si="91"/>
        <v>426.74438751937197</v>
      </c>
      <c r="M250" s="2">
        <f t="shared" si="92"/>
        <v>646.8421796973571</v>
      </c>
      <c r="N250" s="2">
        <f t="shared" si="93"/>
        <v>36.210602457821423</v>
      </c>
      <c r="O250" s="2">
        <f t="shared" si="78"/>
        <v>226.3162653613839</v>
      </c>
      <c r="P250" s="2">
        <f t="shared" si="79"/>
        <v>41.314880000000002</v>
      </c>
      <c r="Q250" s="2">
        <f t="shared" si="94"/>
        <v>16.837675620701091</v>
      </c>
      <c r="R250" s="2">
        <f t="shared" si="81"/>
        <v>1.2502210130656519</v>
      </c>
      <c r="AA250" s="2"/>
      <c r="AB250" s="2"/>
      <c r="AC250" s="2"/>
      <c r="AD250" s="2"/>
      <c r="AE250" s="2"/>
      <c r="AF250" s="2"/>
      <c r="AG250" s="2"/>
      <c r="AH250" s="2"/>
      <c r="AI250" s="2"/>
      <c r="AQ250" s="2"/>
      <c r="AR250" s="2"/>
      <c r="AS250" s="2"/>
      <c r="AT250" s="2"/>
      <c r="AU250" s="2"/>
      <c r="AV250" s="2"/>
      <c r="AW250" s="2"/>
      <c r="AX250" s="2"/>
    </row>
    <row r="251" spans="1:50" x14ac:dyDescent="0.3">
      <c r="A251" s="1">
        <v>6850</v>
      </c>
      <c r="B251" s="1" t="s">
        <v>67</v>
      </c>
      <c r="C251" s="1">
        <v>3</v>
      </c>
      <c r="D251" s="1" t="str">
        <f t="shared" si="76"/>
        <v>BG_3</v>
      </c>
      <c r="E251" s="2">
        <v>1362.9129278206026</v>
      </c>
      <c r="F251" s="2">
        <v>160</v>
      </c>
      <c r="G251" s="2">
        <f t="shared" si="77"/>
        <v>1202.9129278206026</v>
      </c>
      <c r="H251" s="2">
        <v>18.182568907206591</v>
      </c>
      <c r="I251" s="2">
        <f t="shared" si="88"/>
        <v>26.450306598974073</v>
      </c>
      <c r="J251" s="2">
        <f t="shared" si="89"/>
        <v>14.937936285474422</v>
      </c>
      <c r="K251" s="2">
        <f t="shared" si="90"/>
        <v>1243.6916136219313</v>
      </c>
      <c r="L251" s="2">
        <f t="shared" si="91"/>
        <v>432.21513787681289</v>
      </c>
      <c r="M251" s="2">
        <f t="shared" si="92"/>
        <v>655.10419574072591</v>
      </c>
      <c r="N251" s="2">
        <f t="shared" si="93"/>
        <v>36.642234993345483</v>
      </c>
      <c r="O251" s="2">
        <f t="shared" si="78"/>
        <v>229.01396870840927</v>
      </c>
      <c r="P251" s="2">
        <f t="shared" si="79"/>
        <v>41.314880000000002</v>
      </c>
      <c r="Q251" s="2">
        <f t="shared" si="94"/>
        <v>13.954366113260413</v>
      </c>
      <c r="R251" s="2">
        <f t="shared" si="81"/>
        <v>1.0238633612181274</v>
      </c>
      <c r="AA251" s="2"/>
      <c r="AB251" s="2"/>
      <c r="AC251" s="2"/>
      <c r="AD251" s="2"/>
      <c r="AE251" s="2"/>
      <c r="AF251" s="2"/>
      <c r="AG251" s="2"/>
      <c r="AH251" s="2"/>
      <c r="AI251" s="2"/>
      <c r="AQ251" s="2"/>
      <c r="AR251" s="2"/>
      <c r="AS251" s="2"/>
      <c r="AT251" s="2"/>
      <c r="AU251" s="2"/>
      <c r="AV251" s="2"/>
      <c r="AW251" s="2"/>
      <c r="AX251" s="2"/>
    </row>
    <row r="252" spans="1:50" x14ac:dyDescent="0.3">
      <c r="A252" s="1">
        <v>6850</v>
      </c>
      <c r="B252" s="1" t="s">
        <v>67</v>
      </c>
      <c r="C252" s="1">
        <v>3</v>
      </c>
      <c r="D252" s="1" t="str">
        <f t="shared" si="76"/>
        <v>BG_3</v>
      </c>
      <c r="E252" s="2">
        <v>1390.9654149999999</v>
      </c>
      <c r="F252" s="2">
        <v>160</v>
      </c>
      <c r="G252" s="2">
        <f t="shared" si="77"/>
        <v>1230.9654149999999</v>
      </c>
      <c r="H252" s="3">
        <v>18.101082509684666</v>
      </c>
      <c r="I252" s="2">
        <f t="shared" si="88"/>
        <v>27.001033027279998</v>
      </c>
      <c r="J252" s="2">
        <f t="shared" si="89"/>
        <v>15.237789320934997</v>
      </c>
      <c r="K252" s="2">
        <f t="shared" si="90"/>
        <v>1269.3246298870799</v>
      </c>
      <c r="L252" s="2">
        <f t="shared" si="91"/>
        <v>441.72546402788498</v>
      </c>
      <c r="M252" s="2">
        <f t="shared" si="92"/>
        <v>669.46684475667996</v>
      </c>
      <c r="N252" s="2">
        <f t="shared" si="93"/>
        <v>37.392582920419997</v>
      </c>
      <c r="O252" s="2">
        <f t="shared" si="78"/>
        <v>233.70364325262497</v>
      </c>
      <c r="P252" s="2">
        <f t="shared" si="79"/>
        <v>41.314880000000002</v>
      </c>
      <c r="Q252" s="2">
        <f t="shared" si="94"/>
        <v>14.215792574742297</v>
      </c>
      <c r="R252" s="2">
        <f t="shared" si="81"/>
        <v>1.0220090608609631</v>
      </c>
      <c r="AA252" s="2"/>
      <c r="AB252" s="2"/>
      <c r="AC252" s="2"/>
      <c r="AD252" s="2"/>
      <c r="AE252" s="2"/>
      <c r="AF252" s="2"/>
      <c r="AG252" s="2"/>
      <c r="AH252" s="2"/>
      <c r="AI252" s="2"/>
      <c r="AQ252" s="2"/>
      <c r="AR252" s="2"/>
      <c r="AS252" s="2"/>
      <c r="AT252" s="2"/>
      <c r="AU252" s="2"/>
      <c r="AV252" s="2"/>
      <c r="AW252" s="2"/>
      <c r="AX252" s="2"/>
    </row>
    <row r="253" spans="1:50" x14ac:dyDescent="0.3">
      <c r="AA253" s="2"/>
      <c r="AB253" s="2"/>
      <c r="AC253" s="2"/>
      <c r="AD253" s="2"/>
      <c r="AE253" s="2"/>
      <c r="AF253" s="2"/>
      <c r="AG253" s="2"/>
      <c r="AH253" s="2"/>
      <c r="AI253" s="2"/>
      <c r="AQ253" s="2"/>
      <c r="AR253" s="2"/>
      <c r="AS253" s="2"/>
      <c r="AT253" s="2"/>
      <c r="AU253" s="2"/>
      <c r="AV253" s="2"/>
      <c r="AW253" s="2"/>
      <c r="AX253" s="2"/>
    </row>
    <row r="254" spans="1:50" x14ac:dyDescent="0.3">
      <c r="AA254" s="2"/>
      <c r="AB254" s="2"/>
      <c r="AC254" s="2"/>
      <c r="AD254" s="2"/>
      <c r="AE254" s="2"/>
      <c r="AF254" s="2"/>
      <c r="AG254" s="2"/>
      <c r="AH254" s="2"/>
      <c r="AI254" s="2"/>
      <c r="AQ254" s="2"/>
      <c r="AR254" s="2"/>
      <c r="AS254" s="2"/>
      <c r="AT254" s="2"/>
      <c r="AU254" s="2"/>
      <c r="AV254" s="2"/>
      <c r="AW254" s="2"/>
      <c r="AX254" s="2"/>
    </row>
    <row r="255" spans="1:50" x14ac:dyDescent="0.3">
      <c r="AA255" s="2"/>
      <c r="AB255" s="2"/>
      <c r="AC255" s="2"/>
      <c r="AD255" s="2"/>
      <c r="AE255" s="2"/>
      <c r="AF255" s="2"/>
      <c r="AG255" s="2"/>
      <c r="AH255" s="2"/>
      <c r="AI255" s="2"/>
      <c r="AQ255" s="2"/>
      <c r="AR255" s="2"/>
      <c r="AS255" s="2"/>
      <c r="AT255" s="2"/>
      <c r="AU255" s="2"/>
      <c r="AV255" s="2"/>
      <c r="AW255" s="2"/>
      <c r="AX255" s="2"/>
    </row>
    <row r="256" spans="1:50" x14ac:dyDescent="0.3">
      <c r="AA256" s="2"/>
      <c r="AB256" s="2"/>
      <c r="AC256" s="2"/>
      <c r="AD256" s="2"/>
      <c r="AE256" s="2"/>
      <c r="AF256" s="2"/>
      <c r="AG256" s="2"/>
      <c r="AH256" s="2"/>
      <c r="AI256" s="2"/>
      <c r="AQ256" s="2"/>
      <c r="AR256" s="2"/>
      <c r="AS256" s="2"/>
      <c r="AT256" s="2"/>
      <c r="AU256" s="2"/>
      <c r="AV256" s="2"/>
      <c r="AW256" s="2"/>
      <c r="AX256" s="2"/>
    </row>
    <row r="257" spans="27:50" x14ac:dyDescent="0.3">
      <c r="AA257" s="2"/>
      <c r="AB257" s="2"/>
      <c r="AC257" s="2"/>
      <c r="AD257" s="2"/>
      <c r="AE257" s="2"/>
      <c r="AF257" s="2"/>
      <c r="AG257" s="2"/>
      <c r="AH257" s="2"/>
      <c r="AI257" s="2"/>
      <c r="AQ257" s="2"/>
      <c r="AR257" s="2"/>
      <c r="AS257" s="2"/>
      <c r="AT257" s="2"/>
      <c r="AU257" s="2"/>
      <c r="AV257" s="2"/>
      <c r="AW257" s="2"/>
      <c r="AX257" s="2"/>
    </row>
    <row r="258" spans="27:50" x14ac:dyDescent="0.3">
      <c r="AA258" s="2"/>
      <c r="AB258" s="2"/>
      <c r="AC258" s="2"/>
      <c r="AD258" s="2"/>
      <c r="AE258" s="2"/>
      <c r="AF258" s="2"/>
      <c r="AG258" s="2"/>
      <c r="AH258" s="2"/>
      <c r="AI258" s="2"/>
      <c r="AQ258" s="2"/>
      <c r="AR258" s="2"/>
      <c r="AS258" s="2"/>
      <c r="AT258" s="2"/>
      <c r="AU258" s="2"/>
      <c r="AV258" s="2"/>
      <c r="AW258" s="2"/>
      <c r="AX258" s="2"/>
    </row>
    <row r="259" spans="27:50" x14ac:dyDescent="0.3">
      <c r="AA259" s="2"/>
      <c r="AB259" s="2"/>
      <c r="AC259" s="2"/>
      <c r="AD259" s="2"/>
      <c r="AE259" s="2"/>
      <c r="AF259" s="2"/>
      <c r="AG259" s="2"/>
      <c r="AH259" s="2"/>
      <c r="AI259" s="2"/>
      <c r="AQ259" s="2"/>
      <c r="AR259" s="2"/>
      <c r="AS259" s="2"/>
      <c r="AT259" s="2"/>
      <c r="AU259" s="2"/>
      <c r="AV259" s="2"/>
      <c r="AW259" s="2"/>
      <c r="AX259" s="2"/>
    </row>
    <row r="260" spans="27:50" x14ac:dyDescent="0.3">
      <c r="AA260" s="2"/>
      <c r="AB260" s="2"/>
      <c r="AC260" s="2"/>
      <c r="AD260" s="2"/>
      <c r="AE260" s="2"/>
      <c r="AF260" s="2"/>
      <c r="AG260" s="2"/>
      <c r="AH260" s="2"/>
      <c r="AI260" s="2"/>
      <c r="AQ260" s="2"/>
      <c r="AR260" s="2"/>
      <c r="AS260" s="2"/>
      <c r="AT260" s="2"/>
      <c r="AU260" s="2"/>
      <c r="AV260" s="2"/>
      <c r="AW260" s="2"/>
      <c r="AX260" s="2"/>
    </row>
    <row r="261" spans="27:50" x14ac:dyDescent="0.3">
      <c r="AA261" s="2"/>
      <c r="AB261" s="2"/>
      <c r="AC261" s="2"/>
      <c r="AD261" s="2"/>
      <c r="AE261" s="2"/>
      <c r="AF261" s="2"/>
      <c r="AG261" s="2"/>
      <c r="AH261" s="2"/>
      <c r="AI261" s="2"/>
      <c r="AQ261" s="2"/>
      <c r="AR261" s="2"/>
      <c r="AS261" s="2"/>
      <c r="AT261" s="2"/>
      <c r="AU261" s="2"/>
      <c r="AV261" s="2"/>
      <c r="AW261" s="2"/>
      <c r="AX261" s="2"/>
    </row>
    <row r="262" spans="27:50" x14ac:dyDescent="0.3">
      <c r="AA262" s="2"/>
      <c r="AB262" s="2"/>
      <c r="AC262" s="2"/>
      <c r="AD262" s="2"/>
      <c r="AE262" s="2"/>
      <c r="AF262" s="2"/>
      <c r="AG262" s="2"/>
      <c r="AH262" s="2"/>
      <c r="AI262" s="2"/>
      <c r="AQ262" s="2"/>
      <c r="AR262" s="2"/>
      <c r="AS262" s="2"/>
      <c r="AT262" s="2"/>
      <c r="AU262" s="2"/>
      <c r="AV262" s="2"/>
      <c r="AW262" s="2"/>
      <c r="AX262" s="2"/>
    </row>
    <row r="263" spans="27:50" x14ac:dyDescent="0.3">
      <c r="AA263" s="2"/>
      <c r="AB263" s="2"/>
      <c r="AC263" s="2"/>
      <c r="AD263" s="2"/>
      <c r="AE263" s="2"/>
      <c r="AF263" s="2"/>
      <c r="AG263" s="2"/>
      <c r="AH263" s="2"/>
      <c r="AI263" s="2"/>
      <c r="AQ263" s="2"/>
      <c r="AR263" s="2"/>
      <c r="AS263" s="2"/>
      <c r="AT263" s="2"/>
      <c r="AU263" s="2"/>
      <c r="AV263" s="2"/>
      <c r="AW263" s="2"/>
      <c r="AX263" s="2"/>
    </row>
    <row r="264" spans="27:50" x14ac:dyDescent="0.3">
      <c r="AA264" s="2"/>
      <c r="AB264" s="2"/>
      <c r="AC264" s="2"/>
      <c r="AD264" s="2"/>
      <c r="AE264" s="2"/>
      <c r="AF264" s="2"/>
      <c r="AG264" s="2"/>
      <c r="AH264" s="2"/>
      <c r="AI264" s="2"/>
      <c r="AQ264" s="2"/>
      <c r="AR264" s="2"/>
      <c r="AS264" s="2"/>
      <c r="AT264" s="2"/>
      <c r="AU264" s="2"/>
      <c r="AV264" s="2"/>
      <c r="AW264" s="2"/>
      <c r="AX264" s="2"/>
    </row>
    <row r="265" spans="27:50" x14ac:dyDescent="0.3">
      <c r="AA265" s="2"/>
      <c r="AB265" s="2"/>
      <c r="AC265" s="2"/>
      <c r="AD265" s="2"/>
      <c r="AE265" s="2"/>
      <c r="AF265" s="2"/>
      <c r="AG265" s="2"/>
      <c r="AH265" s="2"/>
      <c r="AI265" s="2"/>
      <c r="AQ265" s="2"/>
      <c r="AR265" s="2"/>
      <c r="AS265" s="2"/>
      <c r="AT265" s="2"/>
      <c r="AU265" s="2"/>
      <c r="AV265" s="2"/>
      <c r="AW265" s="2"/>
      <c r="AX265" s="2"/>
    </row>
    <row r="266" spans="27:50" x14ac:dyDescent="0.3">
      <c r="AA266" s="2"/>
      <c r="AB266" s="2"/>
      <c r="AC266" s="2"/>
      <c r="AD266" s="2"/>
      <c r="AE266" s="2"/>
      <c r="AF266" s="2"/>
      <c r="AG266" s="2"/>
      <c r="AH266" s="2"/>
      <c r="AI266" s="2"/>
      <c r="AQ266" s="2"/>
      <c r="AR266" s="2"/>
      <c r="AS266" s="2"/>
      <c r="AT266" s="2"/>
      <c r="AU266" s="2"/>
      <c r="AV266" s="2"/>
      <c r="AW266" s="2"/>
      <c r="AX266" s="2"/>
    </row>
    <row r="267" spans="27:50" x14ac:dyDescent="0.3">
      <c r="AA267" s="2"/>
      <c r="AB267" s="2"/>
      <c r="AC267" s="2"/>
      <c r="AD267" s="2"/>
      <c r="AE267" s="2"/>
      <c r="AF267" s="2"/>
      <c r="AG267" s="2"/>
      <c r="AH267" s="2"/>
      <c r="AI267" s="2"/>
      <c r="AQ267" s="2"/>
      <c r="AR267" s="2"/>
      <c r="AS267" s="2"/>
      <c r="AT267" s="2"/>
      <c r="AU267" s="2"/>
      <c r="AV267" s="2"/>
      <c r="AW267" s="2"/>
      <c r="AX267" s="2"/>
    </row>
    <row r="268" spans="27:50" x14ac:dyDescent="0.3">
      <c r="AA268" s="2"/>
      <c r="AB268" s="2"/>
      <c r="AC268" s="2"/>
      <c r="AD268" s="2"/>
      <c r="AE268" s="2"/>
      <c r="AF268" s="2"/>
      <c r="AG268" s="2"/>
      <c r="AH268" s="2"/>
      <c r="AI268" s="2"/>
      <c r="AQ268" s="2"/>
      <c r="AR268" s="2"/>
      <c r="AS268" s="2"/>
      <c r="AT268" s="2"/>
      <c r="AU268" s="2"/>
      <c r="AV268" s="2"/>
      <c r="AW268" s="2"/>
      <c r="AX268" s="2"/>
    </row>
    <row r="269" spans="27:50" x14ac:dyDescent="0.3">
      <c r="AA269" s="2"/>
      <c r="AB269" s="2"/>
      <c r="AC269" s="2"/>
      <c r="AD269" s="2"/>
      <c r="AE269" s="2"/>
      <c r="AF269" s="2"/>
      <c r="AG269" s="2"/>
      <c r="AH269" s="2"/>
      <c r="AI269" s="2"/>
      <c r="AQ269" s="2"/>
      <c r="AR269" s="2"/>
      <c r="AS269" s="2"/>
      <c r="AT269" s="2"/>
      <c r="AU269" s="2"/>
      <c r="AV269" s="2"/>
      <c r="AW269" s="2"/>
      <c r="AX269" s="2"/>
    </row>
    <row r="270" spans="27:50" x14ac:dyDescent="0.3">
      <c r="AA270" s="2"/>
      <c r="AB270" s="2"/>
      <c r="AC270" s="2"/>
      <c r="AD270" s="2"/>
      <c r="AE270" s="2"/>
      <c r="AF270" s="2"/>
      <c r="AG270" s="2"/>
      <c r="AH270" s="2"/>
      <c r="AI270" s="2"/>
      <c r="AQ270" s="2"/>
      <c r="AR270" s="2"/>
      <c r="AS270" s="2"/>
      <c r="AT270" s="2"/>
      <c r="AU270" s="2"/>
      <c r="AV270" s="2"/>
      <c r="AW270" s="2"/>
      <c r="AX270" s="2"/>
    </row>
    <row r="271" spans="27:50" x14ac:dyDescent="0.3">
      <c r="AA271" s="2"/>
      <c r="AB271" s="2"/>
      <c r="AC271" s="2"/>
      <c r="AD271" s="2"/>
      <c r="AE271" s="2"/>
      <c r="AF271" s="2"/>
      <c r="AG271" s="2"/>
      <c r="AH271" s="2"/>
      <c r="AI271" s="2"/>
      <c r="AQ271" s="2"/>
      <c r="AR271" s="2"/>
      <c r="AS271" s="2"/>
      <c r="AT271" s="2"/>
      <c r="AU271" s="2"/>
      <c r="AV271" s="2"/>
      <c r="AW271" s="2"/>
      <c r="AX271" s="2"/>
    </row>
    <row r="272" spans="27:50" x14ac:dyDescent="0.3">
      <c r="AA272" s="2"/>
      <c r="AB272" s="2"/>
      <c r="AC272" s="2"/>
      <c r="AD272" s="2"/>
      <c r="AE272" s="2"/>
      <c r="AF272" s="2"/>
      <c r="AG272" s="2"/>
      <c r="AH272" s="2"/>
      <c r="AI272" s="2"/>
      <c r="AQ272" s="2"/>
      <c r="AR272" s="2"/>
      <c r="AS272" s="2"/>
      <c r="AT272" s="2"/>
      <c r="AU272" s="2"/>
      <c r="AV272" s="2"/>
      <c r="AW272" s="2"/>
      <c r="AX272" s="2"/>
    </row>
    <row r="273" spans="27:50" x14ac:dyDescent="0.3">
      <c r="AA273" s="2"/>
      <c r="AB273" s="2"/>
      <c r="AC273" s="2"/>
      <c r="AD273" s="2"/>
      <c r="AE273" s="2"/>
      <c r="AF273" s="2"/>
      <c r="AG273" s="2"/>
      <c r="AH273" s="2"/>
      <c r="AI273" s="2"/>
      <c r="AQ273" s="2"/>
      <c r="AR273" s="2"/>
      <c r="AS273" s="2"/>
      <c r="AT273" s="2"/>
      <c r="AU273" s="2"/>
      <c r="AV273" s="2"/>
      <c r="AW273" s="2"/>
      <c r="AX273" s="2"/>
    </row>
    <row r="274" spans="27:50" x14ac:dyDescent="0.3">
      <c r="AA274" s="2"/>
      <c r="AB274" s="2"/>
      <c r="AC274" s="2"/>
      <c r="AD274" s="2"/>
      <c r="AE274" s="2"/>
      <c r="AF274" s="2"/>
      <c r="AG274" s="2"/>
      <c r="AH274" s="2"/>
      <c r="AI274" s="2"/>
      <c r="AQ274" s="2"/>
      <c r="AR274" s="2"/>
      <c r="AS274" s="2"/>
      <c r="AT274" s="2"/>
      <c r="AU274" s="2"/>
      <c r="AV274" s="2"/>
      <c r="AW274" s="2"/>
      <c r="AX274" s="2"/>
    </row>
    <row r="275" spans="27:50" x14ac:dyDescent="0.3">
      <c r="AA275" s="2"/>
      <c r="AB275" s="2"/>
      <c r="AC275" s="2"/>
      <c r="AD275" s="2"/>
      <c r="AE275" s="2"/>
      <c r="AF275" s="2"/>
      <c r="AG275" s="2"/>
      <c r="AH275" s="2"/>
      <c r="AI275" s="2"/>
      <c r="AQ275" s="2"/>
      <c r="AR275" s="2"/>
      <c r="AS275" s="2"/>
      <c r="AT275" s="2"/>
      <c r="AU275" s="2"/>
      <c r="AV275" s="2"/>
      <c r="AW275" s="2"/>
      <c r="AX275" s="2"/>
    </row>
    <row r="276" spans="27:50" x14ac:dyDescent="0.3">
      <c r="AA276" s="2"/>
      <c r="AB276" s="2"/>
      <c r="AC276" s="2"/>
      <c r="AD276" s="2"/>
      <c r="AE276" s="2"/>
      <c r="AF276" s="2"/>
      <c r="AG276" s="2"/>
      <c r="AH276" s="2"/>
      <c r="AI276" s="2"/>
      <c r="AQ276" s="2"/>
      <c r="AR276" s="2"/>
      <c r="AS276" s="2"/>
      <c r="AT276" s="2"/>
      <c r="AU276" s="2"/>
      <c r="AV276" s="2"/>
      <c r="AW276" s="2"/>
      <c r="AX276" s="2"/>
    </row>
    <row r="277" spans="27:50" x14ac:dyDescent="0.3">
      <c r="AA277" s="2"/>
      <c r="AB277" s="2"/>
      <c r="AC277" s="2"/>
      <c r="AD277" s="2"/>
      <c r="AE277" s="2"/>
      <c r="AF277" s="2"/>
      <c r="AG277" s="2"/>
      <c r="AH277" s="2"/>
      <c r="AI277" s="2"/>
      <c r="AQ277" s="2"/>
      <c r="AR277" s="2"/>
      <c r="AS277" s="2"/>
      <c r="AT277" s="2"/>
      <c r="AU277" s="2"/>
      <c r="AV277" s="2"/>
      <c r="AW277" s="2"/>
      <c r="AX277" s="2"/>
    </row>
    <row r="278" spans="27:50" x14ac:dyDescent="0.3">
      <c r="AA278" s="2"/>
      <c r="AB278" s="2"/>
      <c r="AC278" s="2"/>
      <c r="AD278" s="2"/>
      <c r="AE278" s="2"/>
      <c r="AF278" s="2"/>
      <c r="AG278" s="2"/>
      <c r="AH278" s="2"/>
      <c r="AI278" s="2"/>
      <c r="AQ278" s="2"/>
      <c r="AR278" s="2"/>
      <c r="AS278" s="2"/>
      <c r="AT278" s="2"/>
      <c r="AU278" s="2"/>
      <c r="AV278" s="2"/>
      <c r="AW278" s="2"/>
      <c r="AX278" s="2"/>
    </row>
    <row r="279" spans="27:50" x14ac:dyDescent="0.3">
      <c r="AA279" s="2"/>
      <c r="AB279" s="2"/>
      <c r="AC279" s="2"/>
      <c r="AD279" s="2"/>
      <c r="AE279" s="2"/>
      <c r="AF279" s="2"/>
      <c r="AG279" s="2"/>
      <c r="AH279" s="2"/>
      <c r="AI279" s="2"/>
      <c r="AQ279" s="2"/>
      <c r="AR279" s="2"/>
      <c r="AS279" s="2"/>
      <c r="AT279" s="2"/>
      <c r="AU279" s="2"/>
      <c r="AV279" s="2"/>
      <c r="AW279" s="2"/>
      <c r="AX279" s="2"/>
    </row>
    <row r="280" spans="27:50" x14ac:dyDescent="0.3">
      <c r="AA280" s="2"/>
      <c r="AB280" s="2"/>
      <c r="AC280" s="2"/>
      <c r="AD280" s="2"/>
      <c r="AE280" s="2"/>
      <c r="AF280" s="2"/>
      <c r="AG280" s="2"/>
      <c r="AH280" s="2"/>
      <c r="AI280" s="2"/>
      <c r="AQ280" s="2"/>
      <c r="AR280" s="2"/>
      <c r="AS280" s="2"/>
      <c r="AT280" s="2"/>
      <c r="AU280" s="2"/>
      <c r="AV280" s="2"/>
      <c r="AW280" s="2"/>
      <c r="AX280" s="2"/>
    </row>
    <row r="281" spans="27:50" x14ac:dyDescent="0.3">
      <c r="AA281" s="2"/>
      <c r="AB281" s="2"/>
      <c r="AC281" s="2"/>
      <c r="AD281" s="2"/>
      <c r="AE281" s="2"/>
      <c r="AF281" s="2"/>
      <c r="AG281" s="2"/>
      <c r="AH281" s="2"/>
      <c r="AI281" s="2"/>
      <c r="AQ281" s="2"/>
      <c r="AR281" s="2"/>
      <c r="AS281" s="2"/>
      <c r="AT281" s="2"/>
      <c r="AU281" s="2"/>
      <c r="AV281" s="2"/>
      <c r="AW281" s="2"/>
      <c r="AX281" s="2"/>
    </row>
    <row r="282" spans="27:50" x14ac:dyDescent="0.3">
      <c r="AA282" s="2"/>
      <c r="AB282" s="2"/>
      <c r="AC282" s="2"/>
      <c r="AD282" s="2"/>
      <c r="AE282" s="2"/>
      <c r="AF282" s="2"/>
      <c r="AG282" s="2"/>
      <c r="AH282" s="2"/>
      <c r="AI282" s="2"/>
      <c r="AQ282" s="2"/>
      <c r="AR282" s="2"/>
      <c r="AS282" s="2"/>
      <c r="AT282" s="2"/>
      <c r="AU282" s="2"/>
      <c r="AV282" s="2"/>
      <c r="AW282" s="2"/>
      <c r="AX282" s="2"/>
    </row>
    <row r="283" spans="27:50" x14ac:dyDescent="0.3">
      <c r="AA283" s="2"/>
      <c r="AB283" s="2"/>
      <c r="AC283" s="2"/>
      <c r="AD283" s="2"/>
      <c r="AE283" s="2"/>
      <c r="AF283" s="2"/>
      <c r="AG283" s="2"/>
      <c r="AH283" s="2"/>
      <c r="AI283" s="2"/>
      <c r="AQ283" s="2"/>
      <c r="AR283" s="2"/>
      <c r="AS283" s="2"/>
      <c r="AT283" s="2"/>
      <c r="AU283" s="2"/>
      <c r="AV283" s="2"/>
      <c r="AW283" s="2"/>
      <c r="AX283" s="2"/>
    </row>
    <row r="284" spans="27:50" x14ac:dyDescent="0.3">
      <c r="AA284" s="2"/>
      <c r="AB284" s="2"/>
      <c r="AC284" s="2"/>
      <c r="AD284" s="2"/>
      <c r="AE284" s="2"/>
      <c r="AF284" s="2"/>
      <c r="AG284" s="2"/>
      <c r="AH284" s="2"/>
      <c r="AI284" s="2"/>
      <c r="AQ284" s="2"/>
      <c r="AR284" s="2"/>
      <c r="AS284" s="2"/>
      <c r="AT284" s="2"/>
      <c r="AU284" s="2"/>
      <c r="AV284" s="2"/>
      <c r="AW284" s="2"/>
      <c r="AX284" s="2"/>
    </row>
    <row r="285" spans="27:50" x14ac:dyDescent="0.3">
      <c r="AA285" s="2"/>
      <c r="AB285" s="2"/>
      <c r="AC285" s="2"/>
      <c r="AD285" s="2"/>
      <c r="AE285" s="2"/>
      <c r="AF285" s="2"/>
      <c r="AG285" s="2"/>
      <c r="AH285" s="2"/>
      <c r="AI285" s="2"/>
      <c r="AQ285" s="2"/>
      <c r="AR285" s="2"/>
      <c r="AS285" s="2"/>
      <c r="AT285" s="2"/>
      <c r="AU285" s="2"/>
      <c r="AV285" s="2"/>
      <c r="AW285" s="2"/>
      <c r="AX285" s="2"/>
    </row>
    <row r="286" spans="27:50" x14ac:dyDescent="0.3">
      <c r="AA286" s="2"/>
      <c r="AB286" s="2"/>
      <c r="AC286" s="2"/>
      <c r="AD286" s="2"/>
      <c r="AE286" s="2"/>
      <c r="AF286" s="2"/>
      <c r="AG286" s="2"/>
      <c r="AH286" s="2"/>
      <c r="AI286" s="2"/>
      <c r="AQ286" s="2"/>
      <c r="AR286" s="2"/>
      <c r="AS286" s="2"/>
      <c r="AT286" s="2"/>
      <c r="AU286" s="2"/>
      <c r="AV286" s="2"/>
      <c r="AW286" s="2"/>
      <c r="AX286" s="2"/>
    </row>
    <row r="287" spans="27:50" x14ac:dyDescent="0.3">
      <c r="AA287" s="2"/>
      <c r="AB287" s="2"/>
      <c r="AC287" s="2"/>
      <c r="AD287" s="2"/>
      <c r="AE287" s="2"/>
      <c r="AF287" s="2"/>
      <c r="AG287" s="2"/>
      <c r="AH287" s="2"/>
      <c r="AI287" s="2"/>
      <c r="AQ287" s="2"/>
      <c r="AR287" s="2"/>
      <c r="AS287" s="2"/>
      <c r="AT287" s="2"/>
      <c r="AU287" s="2"/>
      <c r="AV287" s="2"/>
      <c r="AW287" s="2"/>
      <c r="AX287" s="2"/>
    </row>
    <row r="288" spans="27:50" x14ac:dyDescent="0.3">
      <c r="AA288" s="2"/>
      <c r="AB288" s="2"/>
      <c r="AC288" s="2"/>
      <c r="AD288" s="2"/>
      <c r="AE288" s="2"/>
      <c r="AF288" s="2"/>
      <c r="AG288" s="2"/>
      <c r="AH288" s="2"/>
      <c r="AI288" s="2"/>
      <c r="AQ288" s="2"/>
      <c r="AR288" s="2"/>
      <c r="AS288" s="2"/>
      <c r="AT288" s="2"/>
      <c r="AU288" s="2"/>
      <c r="AV288" s="2"/>
      <c r="AW288" s="2"/>
      <c r="AX288" s="2"/>
    </row>
    <row r="289" spans="27:50" x14ac:dyDescent="0.3">
      <c r="AA289" s="2"/>
      <c r="AB289" s="2"/>
      <c r="AC289" s="2"/>
      <c r="AD289" s="2"/>
      <c r="AE289" s="2"/>
      <c r="AF289" s="2"/>
      <c r="AG289" s="2"/>
      <c r="AH289" s="2"/>
      <c r="AI289" s="2"/>
      <c r="AQ289" s="2"/>
      <c r="AR289" s="2"/>
      <c r="AS289" s="2"/>
      <c r="AT289" s="2"/>
      <c r="AU289" s="2"/>
      <c r="AV289" s="2"/>
      <c r="AW289" s="2"/>
      <c r="AX28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7D687-6A3C-4903-95EE-1EE26AFBA656}">
  <dimension ref="A1:F17"/>
  <sheetViews>
    <sheetView workbookViewId="0">
      <selection activeCell="I6" sqref="I6"/>
    </sheetView>
  </sheetViews>
  <sheetFormatPr defaultRowHeight="14.4" x14ac:dyDescent="0.3"/>
  <sheetData>
    <row r="1" spans="1:6" ht="15.6" x14ac:dyDescent="0.3">
      <c r="A1" s="4" t="s">
        <v>85</v>
      </c>
      <c r="B1" s="4" t="s">
        <v>86</v>
      </c>
      <c r="C1" s="4" t="s">
        <v>2</v>
      </c>
      <c r="D1" s="4" t="s">
        <v>87</v>
      </c>
      <c r="E1" s="4" t="s">
        <v>88</v>
      </c>
      <c r="F1" s="4" t="s">
        <v>89</v>
      </c>
    </row>
    <row r="2" spans="1:6" ht="15.6" x14ac:dyDescent="0.3">
      <c r="A2" s="4" t="s">
        <v>67</v>
      </c>
      <c r="B2" s="4" t="s">
        <v>90</v>
      </c>
      <c r="C2" s="4">
        <v>1</v>
      </c>
      <c r="D2" s="4">
        <v>2.8</v>
      </c>
      <c r="E2" s="4">
        <v>5.56</v>
      </c>
      <c r="F2" s="4">
        <v>8.36</v>
      </c>
    </row>
    <row r="3" spans="1:6" ht="15.6" x14ac:dyDescent="0.3">
      <c r="A3" s="4" t="s">
        <v>67</v>
      </c>
      <c r="B3" s="4" t="s">
        <v>90</v>
      </c>
      <c r="C3" s="4">
        <v>1</v>
      </c>
      <c r="D3" s="4">
        <v>2.59</v>
      </c>
      <c r="E3" s="4">
        <v>5.19</v>
      </c>
      <c r="F3" s="4">
        <v>7.78</v>
      </c>
    </row>
    <row r="4" spans="1:6" ht="15.6" x14ac:dyDescent="0.3">
      <c r="A4" s="4" t="s">
        <v>67</v>
      </c>
      <c r="B4" s="4" t="s">
        <v>90</v>
      </c>
      <c r="C4" s="4">
        <v>2</v>
      </c>
      <c r="D4" s="4">
        <v>2.5499999999999998</v>
      </c>
      <c r="E4" s="4">
        <v>5.54</v>
      </c>
      <c r="F4" s="4">
        <v>8.08</v>
      </c>
    </row>
    <row r="5" spans="1:6" ht="15.6" x14ac:dyDescent="0.3">
      <c r="A5" s="4" t="s">
        <v>67</v>
      </c>
      <c r="B5" s="4" t="s">
        <v>90</v>
      </c>
      <c r="C5" s="4">
        <v>2</v>
      </c>
      <c r="D5" s="4">
        <v>2.84</v>
      </c>
      <c r="E5" s="4">
        <v>6</v>
      </c>
      <c r="F5" s="4">
        <v>7.78</v>
      </c>
    </row>
    <row r="6" spans="1:6" ht="15.6" x14ac:dyDescent="0.3">
      <c r="A6" s="4" t="s">
        <v>67</v>
      </c>
      <c r="B6" s="4" t="s">
        <v>90</v>
      </c>
      <c r="C6" s="4">
        <v>3</v>
      </c>
      <c r="D6" s="4">
        <v>3.17</v>
      </c>
      <c r="E6" s="4">
        <v>8.0500000000000007</v>
      </c>
      <c r="F6" s="4">
        <v>11.22</v>
      </c>
    </row>
    <row r="7" spans="1:6" ht="15.6" x14ac:dyDescent="0.3">
      <c r="A7" s="4" t="s">
        <v>67</v>
      </c>
      <c r="B7" s="4" t="s">
        <v>90</v>
      </c>
      <c r="C7" s="4">
        <v>3</v>
      </c>
      <c r="D7" s="4">
        <v>3.07</v>
      </c>
      <c r="E7" s="4">
        <v>7.97</v>
      </c>
      <c r="F7" s="4">
        <v>11.05</v>
      </c>
    </row>
    <row r="8" spans="1:6" ht="15.6" x14ac:dyDescent="0.3">
      <c r="A8" s="4" t="s">
        <v>64</v>
      </c>
      <c r="B8" s="4" t="s">
        <v>90</v>
      </c>
      <c r="C8" s="4">
        <v>1</v>
      </c>
      <c r="D8" s="4">
        <v>1.08</v>
      </c>
      <c r="E8" s="4">
        <v>0.49</v>
      </c>
      <c r="F8" s="4">
        <v>1.57</v>
      </c>
    </row>
    <row r="9" spans="1:6" ht="15.6" x14ac:dyDescent="0.3">
      <c r="A9" s="4" t="s">
        <v>64</v>
      </c>
      <c r="B9" s="4" t="s">
        <v>90</v>
      </c>
      <c r="C9" s="4">
        <v>1</v>
      </c>
      <c r="D9" s="4">
        <v>0.84</v>
      </c>
      <c r="E9" s="4">
        <v>0.55000000000000004</v>
      </c>
      <c r="F9" s="4">
        <v>1.38</v>
      </c>
    </row>
    <row r="10" spans="1:6" ht="15.6" x14ac:dyDescent="0.3">
      <c r="A10" s="4" t="s">
        <v>64</v>
      </c>
      <c r="B10" s="4" t="s">
        <v>90</v>
      </c>
      <c r="C10" s="4">
        <v>2</v>
      </c>
      <c r="D10" s="4">
        <v>1.25</v>
      </c>
      <c r="E10" s="4">
        <v>0.41</v>
      </c>
      <c r="F10" s="4">
        <v>1.66</v>
      </c>
    </row>
    <row r="11" spans="1:6" ht="15.6" x14ac:dyDescent="0.3">
      <c r="A11" s="4" t="s">
        <v>64</v>
      </c>
      <c r="B11" s="4" t="s">
        <v>90</v>
      </c>
      <c r="C11" s="4">
        <v>2</v>
      </c>
      <c r="D11" s="4">
        <v>1.48</v>
      </c>
      <c r="E11" s="4">
        <v>0.55000000000000004</v>
      </c>
      <c r="F11" s="4">
        <v>2.0299999999999998</v>
      </c>
    </row>
    <row r="12" spans="1:6" ht="15.6" x14ac:dyDescent="0.3">
      <c r="A12" s="4" t="s">
        <v>64</v>
      </c>
      <c r="B12" s="4" t="s">
        <v>90</v>
      </c>
      <c r="C12" s="4">
        <v>3</v>
      </c>
      <c r="D12" s="4">
        <v>1.48</v>
      </c>
      <c r="E12" s="4">
        <v>0.1</v>
      </c>
      <c r="F12" s="4">
        <v>1.58</v>
      </c>
    </row>
    <row r="13" spans="1:6" ht="15.6" x14ac:dyDescent="0.3">
      <c r="A13" s="4" t="s">
        <v>64</v>
      </c>
      <c r="B13" s="4" t="s">
        <v>90</v>
      </c>
      <c r="C13" s="4">
        <v>3</v>
      </c>
      <c r="D13" s="4">
        <v>1.41</v>
      </c>
      <c r="E13" s="4">
        <v>0.35</v>
      </c>
      <c r="F13" s="4">
        <v>1.7</v>
      </c>
    </row>
    <row r="14" spans="1:6" ht="15.6" x14ac:dyDescent="0.3">
      <c r="A14" t="s">
        <v>67</v>
      </c>
      <c r="B14" t="s">
        <v>91</v>
      </c>
      <c r="C14" s="4">
        <v>0</v>
      </c>
      <c r="D14">
        <v>1.63</v>
      </c>
      <c r="E14">
        <v>11.8</v>
      </c>
      <c r="F14">
        <v>13.43</v>
      </c>
    </row>
    <row r="15" spans="1:6" ht="15.6" x14ac:dyDescent="0.3">
      <c r="A15" t="s">
        <v>67</v>
      </c>
      <c r="B15" t="s">
        <v>91</v>
      </c>
      <c r="C15" s="4">
        <v>0</v>
      </c>
      <c r="D15">
        <v>1.49</v>
      </c>
      <c r="E15">
        <v>12.35</v>
      </c>
      <c r="F15">
        <v>13.83</v>
      </c>
    </row>
    <row r="16" spans="1:6" x14ac:dyDescent="0.3">
      <c r="A16" t="s">
        <v>64</v>
      </c>
      <c r="B16" t="s">
        <v>91</v>
      </c>
      <c r="C16">
        <v>0</v>
      </c>
      <c r="D16">
        <v>0.69</v>
      </c>
      <c r="E16">
        <v>7.01</v>
      </c>
      <c r="F16">
        <v>7.7</v>
      </c>
    </row>
    <row r="17" spans="1:6" x14ac:dyDescent="0.3">
      <c r="A17" t="s">
        <v>64</v>
      </c>
      <c r="B17" t="s">
        <v>91</v>
      </c>
      <c r="C17">
        <v>0</v>
      </c>
      <c r="D17">
        <v>0.79</v>
      </c>
      <c r="E17">
        <v>6.61</v>
      </c>
      <c r="F17">
        <v>7.4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61299-9D12-4F13-A315-14AE935630CA}">
  <dimension ref="A1:I25"/>
  <sheetViews>
    <sheetView workbookViewId="0">
      <selection activeCell="L9" sqref="L9"/>
    </sheetView>
  </sheetViews>
  <sheetFormatPr defaultRowHeight="14.4" x14ac:dyDescent="0.3"/>
  <sheetData>
    <row r="1" spans="1:9" x14ac:dyDescent="0.3">
      <c r="A1" t="s">
        <v>85</v>
      </c>
      <c r="B1" t="s">
        <v>2</v>
      </c>
      <c r="C1" t="s">
        <v>86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</row>
    <row r="2" spans="1:9" x14ac:dyDescent="0.3">
      <c r="A2" t="s">
        <v>64</v>
      </c>
      <c r="B2">
        <v>1</v>
      </c>
      <c r="C2" t="s">
        <v>90</v>
      </c>
      <c r="D2">
        <v>0</v>
      </c>
      <c r="E2">
        <v>59.163400000000003</v>
      </c>
      <c r="F2">
        <v>40.836599999999997</v>
      </c>
      <c r="G2">
        <v>87.44632</v>
      </c>
      <c r="H2">
        <v>12.55368</v>
      </c>
      <c r="I2">
        <v>6.2774000000000001</v>
      </c>
    </row>
    <row r="3" spans="1:9" x14ac:dyDescent="0.3">
      <c r="A3" t="s">
        <v>64</v>
      </c>
      <c r="B3">
        <v>1</v>
      </c>
      <c r="C3" t="s">
        <v>90</v>
      </c>
      <c r="D3">
        <v>0</v>
      </c>
      <c r="E3">
        <v>57.220399999999998</v>
      </c>
      <c r="F3">
        <v>42.779600000000002</v>
      </c>
      <c r="G3">
        <v>88.261529999999993</v>
      </c>
      <c r="H3">
        <v>11.738470000000007</v>
      </c>
      <c r="I3">
        <v>5.2822500000000003</v>
      </c>
    </row>
    <row r="4" spans="1:9" x14ac:dyDescent="0.3">
      <c r="A4" t="s">
        <v>64</v>
      </c>
      <c r="B4">
        <v>1</v>
      </c>
      <c r="C4" t="s">
        <v>90</v>
      </c>
      <c r="D4">
        <v>0</v>
      </c>
      <c r="E4">
        <v>59.718200000000003</v>
      </c>
      <c r="F4">
        <v>40.281799999999997</v>
      </c>
      <c r="G4">
        <v>88.394210000000001</v>
      </c>
      <c r="H4">
        <v>11.605789999999999</v>
      </c>
      <c r="I4">
        <v>4.7835099999999997</v>
      </c>
    </row>
    <row r="5" spans="1:9" x14ac:dyDescent="0.3">
      <c r="A5" t="s">
        <v>64</v>
      </c>
      <c r="B5">
        <v>2</v>
      </c>
      <c r="C5" t="s">
        <v>90</v>
      </c>
      <c r="D5">
        <v>13.46518</v>
      </c>
      <c r="E5">
        <v>67.825360000000003</v>
      </c>
      <c r="F5">
        <v>32.174639999999997</v>
      </c>
      <c r="G5">
        <v>96.510800000000003</v>
      </c>
      <c r="H5">
        <v>3.4891999999999967</v>
      </c>
      <c r="I5">
        <v>5.5205900000000003</v>
      </c>
    </row>
    <row r="6" spans="1:9" x14ac:dyDescent="0.3">
      <c r="A6" t="s">
        <v>64</v>
      </c>
      <c r="B6">
        <v>2</v>
      </c>
      <c r="C6" t="s">
        <v>90</v>
      </c>
      <c r="D6">
        <v>14.724299999999999</v>
      </c>
      <c r="E6">
        <v>67.832589999999996</v>
      </c>
      <c r="F6">
        <v>32.167410000000004</v>
      </c>
      <c r="G6">
        <v>96.887069999999994</v>
      </c>
      <c r="H6">
        <v>3.1129300000000057</v>
      </c>
      <c r="I6">
        <v>5.4795699999999998</v>
      </c>
    </row>
    <row r="7" spans="1:9" x14ac:dyDescent="0.3">
      <c r="A7" t="s">
        <v>64</v>
      </c>
      <c r="B7">
        <v>2</v>
      </c>
      <c r="C7" t="s">
        <v>90</v>
      </c>
      <c r="D7">
        <v>13.78209</v>
      </c>
      <c r="E7">
        <v>68.860560000000007</v>
      </c>
      <c r="F7">
        <v>31.139439999999993</v>
      </c>
      <c r="G7">
        <v>96.754710000000003</v>
      </c>
      <c r="H7">
        <v>3.2452899999999971</v>
      </c>
      <c r="I7">
        <v>5.4085200000000002</v>
      </c>
    </row>
    <row r="8" spans="1:9" x14ac:dyDescent="0.3">
      <c r="A8" t="s">
        <v>64</v>
      </c>
      <c r="B8">
        <v>3</v>
      </c>
      <c r="C8" t="s">
        <v>90</v>
      </c>
      <c r="D8">
        <v>0</v>
      </c>
      <c r="E8">
        <v>66.158760000000001</v>
      </c>
      <c r="F8">
        <v>33.841239999999999</v>
      </c>
      <c r="G8">
        <v>99</v>
      </c>
      <c r="H8">
        <v>1</v>
      </c>
      <c r="I8">
        <v>7.0865499999999999</v>
      </c>
    </row>
    <row r="9" spans="1:9" x14ac:dyDescent="0.3">
      <c r="A9" t="s">
        <v>64</v>
      </c>
      <c r="B9">
        <v>3</v>
      </c>
      <c r="C9" t="s">
        <v>90</v>
      </c>
      <c r="D9">
        <v>0</v>
      </c>
      <c r="E9">
        <v>64.741389999999996</v>
      </c>
      <c r="F9">
        <v>35.258610000000004</v>
      </c>
      <c r="G9">
        <v>99</v>
      </c>
      <c r="H9">
        <v>1</v>
      </c>
      <c r="I9">
        <v>8.4864899999999999</v>
      </c>
    </row>
    <row r="10" spans="1:9" x14ac:dyDescent="0.3">
      <c r="A10" t="s">
        <v>64</v>
      </c>
      <c r="B10">
        <v>3</v>
      </c>
      <c r="C10" t="s">
        <v>90</v>
      </c>
      <c r="D10">
        <v>0</v>
      </c>
      <c r="E10">
        <v>64.128969999999995</v>
      </c>
      <c r="F10">
        <v>35.871030000000005</v>
      </c>
      <c r="G10">
        <v>99</v>
      </c>
      <c r="H10">
        <v>1</v>
      </c>
      <c r="I10">
        <v>5.3784099999999997</v>
      </c>
    </row>
    <row r="11" spans="1:9" x14ac:dyDescent="0.3">
      <c r="A11" t="s">
        <v>67</v>
      </c>
      <c r="B11">
        <v>1</v>
      </c>
      <c r="C11" t="s">
        <v>90</v>
      </c>
      <c r="D11">
        <v>8.2984519999999993</v>
      </c>
      <c r="E11">
        <v>19.326740000000001</v>
      </c>
      <c r="F11">
        <v>80.673259999999999</v>
      </c>
      <c r="G11">
        <v>37.540909999999997</v>
      </c>
      <c r="H11">
        <v>62.459090000000003</v>
      </c>
      <c r="I11">
        <v>1.4390000000000001</v>
      </c>
    </row>
    <row r="12" spans="1:9" x14ac:dyDescent="0.3">
      <c r="A12" t="s">
        <v>67</v>
      </c>
      <c r="B12">
        <v>1</v>
      </c>
      <c r="C12" t="s">
        <v>90</v>
      </c>
      <c r="D12">
        <v>8.7516529999999992</v>
      </c>
      <c r="E12">
        <v>19.997119999999999</v>
      </c>
      <c r="F12">
        <v>80.002880000000005</v>
      </c>
      <c r="G12">
        <v>37.815890000000003</v>
      </c>
      <c r="H12">
        <v>62.184109999999997</v>
      </c>
      <c r="I12">
        <v>0.94435000000000002</v>
      </c>
    </row>
    <row r="13" spans="1:9" x14ac:dyDescent="0.3">
      <c r="A13" t="s">
        <v>67</v>
      </c>
      <c r="B13">
        <v>1</v>
      </c>
      <c r="C13" t="s">
        <v>90</v>
      </c>
      <c r="D13">
        <v>8.2394350000000003</v>
      </c>
      <c r="E13">
        <v>19.375309999999999</v>
      </c>
      <c r="F13">
        <v>80.624690000000001</v>
      </c>
      <c r="G13">
        <v>36.888869999999997</v>
      </c>
      <c r="H13">
        <v>63.111130000000003</v>
      </c>
      <c r="I13">
        <v>1.34581</v>
      </c>
    </row>
    <row r="14" spans="1:9" x14ac:dyDescent="0.3">
      <c r="A14" t="s">
        <v>67</v>
      </c>
      <c r="B14">
        <v>2</v>
      </c>
      <c r="C14" t="s">
        <v>90</v>
      </c>
      <c r="D14">
        <v>7.0309644799999997</v>
      </c>
      <c r="E14">
        <v>17.61639680709051</v>
      </c>
      <c r="F14">
        <v>82.38360319290949</v>
      </c>
      <c r="G14">
        <v>35.297712870331651</v>
      </c>
      <c r="H14">
        <v>64.702287129668349</v>
      </c>
      <c r="I14">
        <v>0.3</v>
      </c>
    </row>
    <row r="15" spans="1:9" x14ac:dyDescent="0.3">
      <c r="A15" t="s">
        <v>67</v>
      </c>
      <c r="B15">
        <v>2</v>
      </c>
      <c r="C15" t="s">
        <v>90</v>
      </c>
      <c r="D15">
        <v>6.8450951599999996</v>
      </c>
      <c r="E15">
        <v>20.058636551504716</v>
      </c>
      <c r="F15">
        <v>79.941363448495281</v>
      </c>
      <c r="G15">
        <v>35.362807745953482</v>
      </c>
      <c r="H15">
        <v>64.637192254046511</v>
      </c>
      <c r="I15">
        <v>0.3</v>
      </c>
    </row>
    <row r="16" spans="1:9" x14ac:dyDescent="0.3">
      <c r="A16" t="s">
        <v>67</v>
      </c>
      <c r="B16">
        <v>2</v>
      </c>
      <c r="C16" t="s">
        <v>90</v>
      </c>
      <c r="D16">
        <v>6.9477498000000004</v>
      </c>
      <c r="E16">
        <v>22.745658742634291</v>
      </c>
      <c r="F16">
        <v>77.254341257365709</v>
      </c>
      <c r="G16">
        <v>34.539176802762206</v>
      </c>
      <c r="H16">
        <v>65.460823197237801</v>
      </c>
      <c r="I16">
        <v>0.3</v>
      </c>
    </row>
    <row r="17" spans="1:9" x14ac:dyDescent="0.3">
      <c r="A17" t="s">
        <v>67</v>
      </c>
      <c r="B17">
        <v>3</v>
      </c>
      <c r="C17" t="s">
        <v>90</v>
      </c>
      <c r="D17">
        <v>6.8019552811432877</v>
      </c>
      <c r="E17">
        <v>18.7187851843298</v>
      </c>
      <c r="F17">
        <v>81.281214815670197</v>
      </c>
      <c r="G17">
        <v>40.576746280418021</v>
      </c>
      <c r="H17">
        <v>59.423253719581979</v>
      </c>
      <c r="I17">
        <v>0.61002937931866841</v>
      </c>
    </row>
    <row r="18" spans="1:9" x14ac:dyDescent="0.3">
      <c r="A18" t="s">
        <v>67</v>
      </c>
      <c r="B18">
        <v>3</v>
      </c>
      <c r="C18" t="s">
        <v>90</v>
      </c>
      <c r="D18">
        <v>6.3570927271654112</v>
      </c>
      <c r="E18">
        <v>20.755004291370195</v>
      </c>
      <c r="F18">
        <v>79.244995708629801</v>
      </c>
      <c r="G18">
        <v>39.040546934597678</v>
      </c>
      <c r="H18">
        <v>60.959453065402322</v>
      </c>
      <c r="I18">
        <v>0.5071961586853464</v>
      </c>
    </row>
    <row r="19" spans="1:9" x14ac:dyDescent="0.3">
      <c r="A19" t="s">
        <v>67</v>
      </c>
      <c r="B19">
        <v>3</v>
      </c>
      <c r="C19" t="s">
        <v>90</v>
      </c>
      <c r="D19">
        <v>6.5622580088303248</v>
      </c>
      <c r="E19">
        <v>21.225084517050554</v>
      </c>
      <c r="F19">
        <v>78.774915482949439</v>
      </c>
      <c r="G19">
        <v>38.629796154260582</v>
      </c>
      <c r="H19">
        <v>61.370203845739418</v>
      </c>
      <c r="I19">
        <v>0.28434927094496421</v>
      </c>
    </row>
    <row r="20" spans="1:9" x14ac:dyDescent="0.3">
      <c r="A20" t="s">
        <v>64</v>
      </c>
      <c r="B20">
        <v>0</v>
      </c>
      <c r="C20" t="s">
        <v>91</v>
      </c>
      <c r="D20" s="1">
        <v>10.51815352084779</v>
      </c>
      <c r="E20" s="1">
        <v>66.911574237607439</v>
      </c>
      <c r="F20" s="1">
        <f t="shared" ref="F20:F25" si="0">100-E20</f>
        <v>33.088425762392561</v>
      </c>
      <c r="G20" s="1">
        <v>95.150260490762633</v>
      </c>
      <c r="H20" s="1">
        <f t="shared" ref="H20:H25" si="1">100-G20</f>
        <v>4.8497395092373665</v>
      </c>
      <c r="I20" s="1">
        <v>0</v>
      </c>
    </row>
    <row r="21" spans="1:9" x14ac:dyDescent="0.3">
      <c r="A21" t="s">
        <v>64</v>
      </c>
      <c r="B21">
        <v>0</v>
      </c>
      <c r="C21" t="s">
        <v>91</v>
      </c>
      <c r="D21" s="1">
        <v>10.571851701915188</v>
      </c>
      <c r="E21" s="1">
        <v>63.801964679509382</v>
      </c>
      <c r="F21" s="1">
        <f t="shared" si="0"/>
        <v>36.198035320490618</v>
      </c>
      <c r="G21" s="1">
        <v>95.184583683570196</v>
      </c>
      <c r="H21" s="1">
        <f t="shared" si="1"/>
        <v>4.8154163164298041</v>
      </c>
      <c r="I21" s="1">
        <v>0</v>
      </c>
    </row>
    <row r="22" spans="1:9" x14ac:dyDescent="0.3">
      <c r="A22" t="s">
        <v>64</v>
      </c>
      <c r="B22">
        <v>0</v>
      </c>
      <c r="C22" t="s">
        <v>91</v>
      </c>
      <c r="D22" s="1">
        <v>10.045795697492023</v>
      </c>
      <c r="E22" s="1">
        <v>64.317949951662413</v>
      </c>
      <c r="F22" s="1">
        <f t="shared" si="0"/>
        <v>35.682050048337587</v>
      </c>
      <c r="G22" s="1">
        <v>95.50721966065133</v>
      </c>
      <c r="H22" s="1">
        <f t="shared" si="1"/>
        <v>4.4927803393486698</v>
      </c>
      <c r="I22" s="1">
        <v>0</v>
      </c>
    </row>
    <row r="23" spans="1:9" x14ac:dyDescent="0.3">
      <c r="A23" t="s">
        <v>67</v>
      </c>
      <c r="B23">
        <v>0</v>
      </c>
      <c r="C23" t="s">
        <v>91</v>
      </c>
      <c r="D23" s="1">
        <v>8.836457515573068</v>
      </c>
      <c r="E23" s="1">
        <v>22.60305743451811</v>
      </c>
      <c r="F23" s="1">
        <f t="shared" si="0"/>
        <v>77.396942565481893</v>
      </c>
      <c r="G23" s="1">
        <v>32.605481735016625</v>
      </c>
      <c r="H23" s="1">
        <f t="shared" si="1"/>
        <v>67.394518264983375</v>
      </c>
      <c r="I23" s="1">
        <v>0</v>
      </c>
    </row>
    <row r="24" spans="1:9" x14ac:dyDescent="0.3">
      <c r="A24" t="s">
        <v>67</v>
      </c>
      <c r="B24">
        <v>0</v>
      </c>
      <c r="C24" t="s">
        <v>91</v>
      </c>
      <c r="D24">
        <v>8.6294686429352208</v>
      </c>
      <c r="E24">
        <v>21.197135832350909</v>
      </c>
      <c r="F24" s="1">
        <f t="shared" si="0"/>
        <v>78.802864167649091</v>
      </c>
      <c r="G24">
        <v>32.911640329401294</v>
      </c>
      <c r="H24" s="1">
        <f t="shared" si="1"/>
        <v>67.088359670598706</v>
      </c>
      <c r="I24" s="1">
        <v>0</v>
      </c>
    </row>
    <row r="25" spans="1:9" x14ac:dyDescent="0.3">
      <c r="A25" t="s">
        <v>67</v>
      </c>
      <c r="B25">
        <v>0</v>
      </c>
      <c r="C25" t="s">
        <v>91</v>
      </c>
      <c r="D25">
        <v>8.7826680180104635</v>
      </c>
      <c r="E25">
        <v>20.652579499440293</v>
      </c>
      <c r="F25" s="1">
        <f t="shared" si="0"/>
        <v>79.347420500559707</v>
      </c>
      <c r="G25">
        <v>33.016746474774465</v>
      </c>
      <c r="H25" s="1">
        <f t="shared" si="1"/>
        <v>66.983253525225535</v>
      </c>
      <c r="I25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1390-0684-4ED3-88A4-45425749311E}">
  <dimension ref="A1:AD37"/>
  <sheetViews>
    <sheetView workbookViewId="0">
      <selection sqref="A1:XFD1048576"/>
    </sheetView>
  </sheetViews>
  <sheetFormatPr defaultRowHeight="14.4" x14ac:dyDescent="0.3"/>
  <sheetData>
    <row r="1" spans="1:30" x14ac:dyDescent="0.3">
      <c r="A1" t="s">
        <v>1</v>
      </c>
      <c r="B1" t="s">
        <v>2</v>
      </c>
      <c r="C1" t="s">
        <v>3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</row>
    <row r="2" spans="1:30" x14ac:dyDescent="0.3">
      <c r="A2" t="s">
        <v>67</v>
      </c>
      <c r="B2">
        <v>3</v>
      </c>
      <c r="C2" t="s">
        <v>83</v>
      </c>
      <c r="D2">
        <v>5.5428571428571438E-2</v>
      </c>
      <c r="E2">
        <v>0.11800000000000004</v>
      </c>
      <c r="F2">
        <v>47.318285714285715</v>
      </c>
      <c r="G2">
        <v>5.7428571428571433E-2</v>
      </c>
      <c r="H2">
        <v>5.1428571428571435E-2</v>
      </c>
      <c r="I2">
        <v>1.4285714285714287E-2</v>
      </c>
      <c r="J2">
        <v>4.1697142857142859</v>
      </c>
      <c r="K2">
        <v>1.0571428571428574E-2</v>
      </c>
      <c r="L2">
        <v>6.2857142857142868E-3</v>
      </c>
      <c r="M2">
        <v>0.21885714285714289</v>
      </c>
      <c r="N2">
        <v>3.7428571428571436E-2</v>
      </c>
      <c r="O2">
        <v>2.3428571428571431E-2</v>
      </c>
      <c r="P2">
        <v>0.68200000000000005</v>
      </c>
      <c r="Q2">
        <v>1.342857142857143E-2</v>
      </c>
      <c r="R2">
        <v>3.4285714285714294E-2</v>
      </c>
      <c r="S2">
        <v>7.6571428571428582E-2</v>
      </c>
      <c r="T2">
        <v>8.3428571428571449E-2</v>
      </c>
      <c r="U2">
        <v>1.8571428571428572E-2</v>
      </c>
      <c r="V2">
        <v>5.7142857142857158E-4</v>
      </c>
      <c r="W2">
        <v>4.7714285714285716E-2</v>
      </c>
      <c r="X2">
        <v>8.5714285714285736E-3</v>
      </c>
      <c r="Y2">
        <v>1.2571428571428574E-2</v>
      </c>
      <c r="Z2">
        <v>9.7428571428571434E-2</v>
      </c>
      <c r="AA2">
        <v>7.7142857142857152E-2</v>
      </c>
      <c r="AB2">
        <v>9.416285714285717</v>
      </c>
      <c r="AC2">
        <v>2.2857142857142863E-3</v>
      </c>
      <c r="AD2">
        <v>5.3142857142857144E-2</v>
      </c>
    </row>
    <row r="3" spans="1:30" x14ac:dyDescent="0.3">
      <c r="A3" t="s">
        <v>70</v>
      </c>
      <c r="B3">
        <v>2</v>
      </c>
      <c r="C3" t="s">
        <v>75</v>
      </c>
      <c r="D3">
        <v>2.7714285714285719E-2</v>
      </c>
      <c r="E3">
        <v>0.18742857142857144</v>
      </c>
      <c r="F3">
        <v>40.790000000000006</v>
      </c>
      <c r="G3">
        <v>4.6571428571428569E-2</v>
      </c>
      <c r="H3">
        <v>4.2285714285714295E-2</v>
      </c>
      <c r="I3">
        <v>9.4285714285714303E-3</v>
      </c>
      <c r="J3">
        <v>3.5565714285714285</v>
      </c>
      <c r="K3">
        <v>1.0000000000000002E-2</v>
      </c>
      <c r="L3">
        <v>6.2857142857142868E-3</v>
      </c>
      <c r="M3">
        <v>0.1522857142857143</v>
      </c>
      <c r="N3">
        <v>2.0000000000000004E-2</v>
      </c>
      <c r="O3">
        <v>2.2857142857142863E-3</v>
      </c>
      <c r="P3">
        <v>0.7240000000000002</v>
      </c>
      <c r="Q3">
        <v>1.142857142857143E-2</v>
      </c>
      <c r="R3">
        <v>3.0571428571428572E-2</v>
      </c>
      <c r="S3">
        <v>5.3714285714285721E-2</v>
      </c>
      <c r="T3">
        <v>6.5714285714285725E-2</v>
      </c>
      <c r="U3">
        <v>1.2857142857142859E-2</v>
      </c>
      <c r="V3">
        <v>5.7142857142857158E-4</v>
      </c>
      <c r="W3">
        <v>3.6571428571428581E-2</v>
      </c>
      <c r="X3">
        <v>6.8571428571428577E-3</v>
      </c>
      <c r="Y3">
        <v>7.1428571428571435E-3</v>
      </c>
      <c r="Z3">
        <v>0.14142857142857143</v>
      </c>
      <c r="AA3">
        <v>5.5142857142857153E-2</v>
      </c>
      <c r="AB3">
        <v>5.5740000000000007</v>
      </c>
      <c r="AC3">
        <v>5.4285714285714293E-3</v>
      </c>
      <c r="AD3">
        <v>3.4000000000000002E-2</v>
      </c>
    </row>
    <row r="4" spans="1:30" x14ac:dyDescent="0.3">
      <c r="A4" t="s">
        <v>64</v>
      </c>
      <c r="B4">
        <v>3</v>
      </c>
      <c r="C4" t="s">
        <v>81</v>
      </c>
      <c r="D4">
        <v>4.8857142857142863E-2</v>
      </c>
      <c r="E4">
        <v>0.22914285714285715</v>
      </c>
      <c r="F4">
        <v>50.554285714285719</v>
      </c>
      <c r="G4">
        <v>7.5999999999999998E-2</v>
      </c>
      <c r="H4">
        <v>6.8571428571428589E-2</v>
      </c>
      <c r="I4">
        <v>1.3714285714285715E-2</v>
      </c>
      <c r="J4">
        <v>4.0377142857142863</v>
      </c>
      <c r="K4">
        <v>6.5714285714285718E-3</v>
      </c>
      <c r="L4">
        <v>5.2285714285714296E-2</v>
      </c>
      <c r="M4">
        <v>0.2025714285714286</v>
      </c>
      <c r="N4">
        <v>2.9714285714285714E-2</v>
      </c>
      <c r="O4">
        <v>1.7142857142857144E-3</v>
      </c>
      <c r="P4">
        <v>0.80971428571428583</v>
      </c>
      <c r="Q4">
        <v>1.7142857142857147E-2</v>
      </c>
      <c r="R4">
        <v>2.2857142857142861E-2</v>
      </c>
      <c r="S4">
        <v>5.057142857142858E-2</v>
      </c>
      <c r="T4">
        <v>1.0000000000000002E-2</v>
      </c>
      <c r="U4">
        <v>2.3714285714285719E-2</v>
      </c>
      <c r="V4">
        <v>2.8571428571428579E-4</v>
      </c>
      <c r="W4">
        <v>3.3428571428571432E-2</v>
      </c>
      <c r="X4">
        <v>7.1428571428571435E-3</v>
      </c>
      <c r="Y4">
        <v>1.2571428571428574E-2</v>
      </c>
      <c r="Z4">
        <v>5.4285714285714284E-2</v>
      </c>
      <c r="AA4">
        <v>8.0857142857142864E-2</v>
      </c>
      <c r="AB4">
        <v>10.571428571428573</v>
      </c>
      <c r="AC4">
        <v>4.2857142857142868E-3</v>
      </c>
      <c r="AD4">
        <v>2.9142857142857147E-2</v>
      </c>
    </row>
    <row r="5" spans="1:30" x14ac:dyDescent="0.3">
      <c r="A5" t="s">
        <v>70</v>
      </c>
      <c r="B5">
        <v>3</v>
      </c>
      <c r="C5" t="s">
        <v>79</v>
      </c>
      <c r="D5">
        <v>2.5714285714285717E-2</v>
      </c>
      <c r="E5">
        <v>0.28171428571428575</v>
      </c>
      <c r="F5">
        <v>40.567142857142855</v>
      </c>
      <c r="G5">
        <v>5.7428571428571433E-2</v>
      </c>
      <c r="H5">
        <v>4.9428571428571433E-2</v>
      </c>
      <c r="I5">
        <v>1.4571428571428574E-2</v>
      </c>
      <c r="J5">
        <v>3.7668571428571433</v>
      </c>
      <c r="K5">
        <v>5.7142857142857151E-3</v>
      </c>
      <c r="L5">
        <v>6.2857142857142868E-3</v>
      </c>
      <c r="M5">
        <v>0.10457142857142859</v>
      </c>
      <c r="N5">
        <v>3.4000000000000002E-2</v>
      </c>
      <c r="O5">
        <v>3.0571428571428572E-2</v>
      </c>
      <c r="P5">
        <v>0.2065714285714286</v>
      </c>
      <c r="Q5">
        <v>1.342857142857143E-2</v>
      </c>
      <c r="R5">
        <v>3.4285714285714294E-2</v>
      </c>
      <c r="S5">
        <v>5.7142857142857148E-2</v>
      </c>
      <c r="T5">
        <v>1.0571428571428574E-2</v>
      </c>
      <c r="U5">
        <v>1.8285714285714291E-2</v>
      </c>
      <c r="V5">
        <v>8.5714285714285721E-4</v>
      </c>
      <c r="W5">
        <v>0.1082857142857143</v>
      </c>
      <c r="X5">
        <v>8.5714285714285736E-3</v>
      </c>
      <c r="Y5">
        <v>4.0000000000000001E-3</v>
      </c>
      <c r="Z5">
        <v>1.142857142857143E-2</v>
      </c>
      <c r="AA5">
        <v>8.8285714285714287E-2</v>
      </c>
      <c r="AB5">
        <v>14.490000000000002</v>
      </c>
      <c r="AC5">
        <v>5.1428571428571435E-3</v>
      </c>
      <c r="AD5">
        <v>2.4285714285714289E-2</v>
      </c>
    </row>
    <row r="6" spans="1:30" x14ac:dyDescent="0.3">
      <c r="A6" t="s">
        <v>67</v>
      </c>
      <c r="B6">
        <v>2</v>
      </c>
      <c r="C6" t="s">
        <v>73</v>
      </c>
      <c r="D6">
        <v>5.6000000000000001E-2</v>
      </c>
      <c r="E6">
        <v>0.31142857142857144</v>
      </c>
      <c r="F6">
        <v>66.033142857142863</v>
      </c>
      <c r="G6">
        <v>6.8000000000000005E-2</v>
      </c>
      <c r="H6">
        <v>6.4000000000000001E-2</v>
      </c>
      <c r="I6">
        <v>1.4E-2</v>
      </c>
      <c r="J6">
        <v>6.9468571428571435</v>
      </c>
      <c r="K6">
        <v>9.1428571428571453E-3</v>
      </c>
      <c r="L6">
        <v>6.2857142857142868E-3</v>
      </c>
      <c r="M6">
        <v>0.19771428571428573</v>
      </c>
      <c r="N6">
        <v>4.0285714285714286E-2</v>
      </c>
      <c r="O6">
        <v>7.4285714285714285E-3</v>
      </c>
      <c r="P6">
        <v>0.80200000000000016</v>
      </c>
      <c r="Q6">
        <v>1.1714285714285715E-2</v>
      </c>
      <c r="R6">
        <v>3.4285714285714294E-2</v>
      </c>
      <c r="S6">
        <v>0.12771428571428572</v>
      </c>
      <c r="T6">
        <v>2.9142857142857147E-2</v>
      </c>
      <c r="U6">
        <v>2.8285714285714292E-2</v>
      </c>
      <c r="V6">
        <v>2.8571428571428579E-4</v>
      </c>
      <c r="W6">
        <v>5.8571428571428587E-2</v>
      </c>
      <c r="X6">
        <v>2.8571428571428576E-3</v>
      </c>
      <c r="Y6">
        <v>2.5714285714285717E-3</v>
      </c>
      <c r="Z6">
        <v>0.13628571428571432</v>
      </c>
      <c r="AA6">
        <v>9.8857142857142866E-2</v>
      </c>
      <c r="AB6">
        <v>11.993714285714287</v>
      </c>
      <c r="AC6">
        <v>5.7142857142857151E-3</v>
      </c>
      <c r="AD6">
        <v>3.8857142857142861E-2</v>
      </c>
    </row>
    <row r="7" spans="1:30" x14ac:dyDescent="0.3">
      <c r="A7" t="s">
        <v>64</v>
      </c>
      <c r="B7">
        <v>2</v>
      </c>
      <c r="C7" t="s">
        <v>77</v>
      </c>
      <c r="D7">
        <v>3.6571428571428581E-2</v>
      </c>
      <c r="E7">
        <v>0.30714285714285716</v>
      </c>
      <c r="F7">
        <v>53.232285714285723</v>
      </c>
      <c r="G7">
        <v>0.19514285714285717</v>
      </c>
      <c r="H7">
        <v>0.152</v>
      </c>
      <c r="I7">
        <v>2.7714285714285719E-2</v>
      </c>
      <c r="J7">
        <v>4.8611428571428581</v>
      </c>
      <c r="K7">
        <v>6.5714285714285718E-3</v>
      </c>
      <c r="L7">
        <v>2.2857142857142861E-2</v>
      </c>
      <c r="M7">
        <v>0.24542857142857147</v>
      </c>
      <c r="N7">
        <v>9.1428571428571442E-2</v>
      </c>
      <c r="O7">
        <v>4.0000000000000001E-3</v>
      </c>
      <c r="P7">
        <v>1.0608571428571432</v>
      </c>
      <c r="Q7">
        <v>3.2857142857142863E-2</v>
      </c>
      <c r="R7">
        <v>4.4857142857142859E-2</v>
      </c>
      <c r="S7">
        <v>0.11657142857142859</v>
      </c>
      <c r="T7">
        <v>2.9142857142857147E-2</v>
      </c>
      <c r="U7">
        <v>7.342857142857144E-2</v>
      </c>
      <c r="V7">
        <v>8.5714285714285721E-4</v>
      </c>
      <c r="W7">
        <v>6.142857142857143E-2</v>
      </c>
      <c r="X7">
        <v>2.0571428571428574E-2</v>
      </c>
      <c r="Y7">
        <v>2.5714285714285717E-3</v>
      </c>
      <c r="Z7">
        <v>0.23342857142857146</v>
      </c>
      <c r="AA7">
        <v>9.8857142857142866E-2</v>
      </c>
      <c r="AB7">
        <v>11.608000000000002</v>
      </c>
      <c r="AC7">
        <v>6.5714285714285718E-3</v>
      </c>
      <c r="AD7">
        <v>5.7714285714285718E-2</v>
      </c>
    </row>
    <row r="8" spans="1:30" x14ac:dyDescent="0.3">
      <c r="A8" t="s">
        <v>67</v>
      </c>
      <c r="B8">
        <v>1</v>
      </c>
      <c r="C8" t="s">
        <v>68</v>
      </c>
      <c r="D8">
        <v>7.7142857142857161E-3</v>
      </c>
      <c r="E8">
        <v>0.18485714285714286</v>
      </c>
      <c r="F8">
        <v>27.668000000000003</v>
      </c>
      <c r="G8">
        <v>2.2285714285714287E-2</v>
      </c>
      <c r="H8">
        <v>2.8857142857142859E-2</v>
      </c>
      <c r="I8">
        <v>7.7142857142857161E-3</v>
      </c>
      <c r="J8">
        <v>2.6840000000000006</v>
      </c>
      <c r="K8">
        <v>7.4285714285714285E-3</v>
      </c>
      <c r="L8">
        <v>2.8571428571428576E-3</v>
      </c>
      <c r="M8">
        <v>0.13428571428571429</v>
      </c>
      <c r="N8">
        <v>1.0285714285714287E-2</v>
      </c>
      <c r="O8">
        <v>2.8571428571428576E-3</v>
      </c>
      <c r="P8">
        <v>0.37971428571428573</v>
      </c>
      <c r="Q8">
        <v>9.7714285714285726E-2</v>
      </c>
      <c r="R8">
        <v>2.7142857142857142E-2</v>
      </c>
      <c r="S8">
        <v>2.5142857142857147E-2</v>
      </c>
      <c r="T8">
        <v>2.9142857142857147E-2</v>
      </c>
      <c r="U8">
        <v>7.1428571428571435E-3</v>
      </c>
      <c r="V8">
        <v>8.5714285714285721E-4</v>
      </c>
      <c r="W8">
        <v>3.8857142857142861E-2</v>
      </c>
      <c r="X8">
        <v>1.7142857142857144E-3</v>
      </c>
      <c r="Y8">
        <v>2.5714285714285717E-3</v>
      </c>
      <c r="Z8">
        <v>1.5714285714285715E-2</v>
      </c>
      <c r="AA8">
        <v>4.8000000000000008E-2</v>
      </c>
      <c r="AB8">
        <v>2.8111428571428574</v>
      </c>
      <c r="AC8">
        <v>0.11714285714285717</v>
      </c>
      <c r="AD8">
        <v>2.4285714285714289E-2</v>
      </c>
    </row>
    <row r="9" spans="1:30" x14ac:dyDescent="0.3">
      <c r="A9" t="s">
        <v>70</v>
      </c>
      <c r="B9">
        <v>1</v>
      </c>
      <c r="C9" t="s">
        <v>71</v>
      </c>
      <c r="D9">
        <v>1.3142857142857144E-2</v>
      </c>
      <c r="E9">
        <v>0.25200000000000006</v>
      </c>
      <c r="F9">
        <v>51.181142857142859</v>
      </c>
      <c r="G9">
        <v>6.3428571428571445E-2</v>
      </c>
      <c r="H9">
        <v>4.8571428571428576E-3</v>
      </c>
      <c r="I9">
        <v>2.4571428571428574E-2</v>
      </c>
      <c r="J9">
        <v>3.4528571428571428</v>
      </c>
      <c r="K9">
        <v>1.4285714285714288E-3</v>
      </c>
      <c r="L9">
        <v>3.1428571428571434E-3</v>
      </c>
      <c r="M9">
        <v>0.18114285714285713</v>
      </c>
      <c r="N9">
        <v>9.4285714285714303E-3</v>
      </c>
      <c r="O9">
        <v>2.8571428571428576E-3</v>
      </c>
      <c r="P9">
        <v>0.55171428571428571</v>
      </c>
      <c r="Q9">
        <v>1.942857142857143E-2</v>
      </c>
      <c r="R9">
        <v>5.3428571428571443E-2</v>
      </c>
      <c r="S9">
        <v>0.2065714285714286</v>
      </c>
      <c r="T9">
        <v>5.1428571428571435E-3</v>
      </c>
      <c r="U9">
        <v>7.1428571428571435E-3</v>
      </c>
      <c r="V9">
        <v>1.1428571428571432E-3</v>
      </c>
      <c r="W9">
        <v>5.4857142857142861E-2</v>
      </c>
      <c r="X9">
        <v>2E-3</v>
      </c>
      <c r="Y9">
        <v>1.1428571428571432E-3</v>
      </c>
      <c r="Z9">
        <v>3.6285714285714282E-2</v>
      </c>
      <c r="AA9">
        <v>5.6000000000000001E-2</v>
      </c>
      <c r="AB9">
        <v>9.6882857142857137</v>
      </c>
      <c r="AC9">
        <v>0.16142857142857148</v>
      </c>
      <c r="AD9">
        <v>5.5428571428571438E-2</v>
      </c>
    </row>
    <row r="10" spans="1:30" x14ac:dyDescent="0.3">
      <c r="A10" t="s">
        <v>64</v>
      </c>
      <c r="B10">
        <v>1</v>
      </c>
      <c r="C10" t="s">
        <v>65</v>
      </c>
      <c r="D10">
        <v>2.0857142857142862E-2</v>
      </c>
      <c r="E10">
        <v>0.14914285714285716</v>
      </c>
      <c r="F10">
        <v>22.828857142857146</v>
      </c>
      <c r="G10">
        <v>1.5142857142857144E-2</v>
      </c>
      <c r="H10">
        <v>4.2571428571428573E-2</v>
      </c>
      <c r="I10">
        <v>2.4571428571428574E-2</v>
      </c>
      <c r="J10">
        <v>1.9340000000000002</v>
      </c>
      <c r="K10">
        <v>8.5714285714285721E-4</v>
      </c>
      <c r="L10">
        <v>4.5714285714285726E-3</v>
      </c>
      <c r="M10">
        <v>0.27657142857142858</v>
      </c>
      <c r="N10">
        <v>8.5714285714285736E-3</v>
      </c>
      <c r="O10">
        <v>2.8571428571428576E-3</v>
      </c>
      <c r="P10">
        <v>0.39485714285714291</v>
      </c>
      <c r="Q10">
        <v>1.4571428571428574E-2</v>
      </c>
      <c r="R10">
        <v>5.1714285714285727E-2</v>
      </c>
      <c r="S10">
        <v>1.5714285714285715E-2</v>
      </c>
      <c r="T10">
        <v>2.5714285714285717E-3</v>
      </c>
      <c r="U10">
        <v>7.1428571428571435E-3</v>
      </c>
      <c r="V10">
        <v>1.1428571428571432E-3</v>
      </c>
      <c r="W10">
        <v>4.6000000000000006E-2</v>
      </c>
      <c r="X10">
        <v>2E-3</v>
      </c>
      <c r="Y10">
        <v>1.1428571428571432E-3</v>
      </c>
      <c r="Z10">
        <v>5.6571428571428585E-2</v>
      </c>
      <c r="AA10">
        <v>0.10942857142857144</v>
      </c>
      <c r="AB10">
        <v>3.7314285714285722</v>
      </c>
      <c r="AC10">
        <v>0.36228571428571427</v>
      </c>
      <c r="AD10">
        <v>1.4E-2</v>
      </c>
    </row>
    <row r="11" spans="1:30" x14ac:dyDescent="0.3">
      <c r="A11" t="s">
        <v>67</v>
      </c>
      <c r="B11">
        <v>1</v>
      </c>
      <c r="C11" t="s">
        <v>68</v>
      </c>
      <c r="D11">
        <v>4.5714285714285726E-3</v>
      </c>
      <c r="E11">
        <v>0.15114285714285716</v>
      </c>
      <c r="F11">
        <v>29.402857142857144</v>
      </c>
      <c r="G11">
        <v>6.000000000000001E-3</v>
      </c>
      <c r="H11">
        <v>1.0000000000000002E-2</v>
      </c>
      <c r="I11">
        <v>4.5714285714285726E-3</v>
      </c>
      <c r="J11">
        <v>2.1340000000000003</v>
      </c>
      <c r="K11">
        <v>2E-3</v>
      </c>
      <c r="L11">
        <v>6.000000000000001E-3</v>
      </c>
      <c r="M11">
        <v>0.15285714285714286</v>
      </c>
      <c r="N11">
        <v>8.8571428571428586E-3</v>
      </c>
      <c r="O11">
        <v>1.7428571428571432E-2</v>
      </c>
      <c r="P11">
        <v>0.23371428571428574</v>
      </c>
      <c r="Q11">
        <v>1.7142857142857147E-2</v>
      </c>
      <c r="R11">
        <v>4.0857142857142863E-2</v>
      </c>
      <c r="S11">
        <v>3.0000000000000006E-2</v>
      </c>
      <c r="T11">
        <v>2.5714285714285717E-3</v>
      </c>
      <c r="U11">
        <v>8.2857142857142851E-3</v>
      </c>
      <c r="V11">
        <v>1.4285714285714288E-3</v>
      </c>
      <c r="W11">
        <v>1.8000000000000002E-2</v>
      </c>
      <c r="X11">
        <v>1.0000000000000002E-2</v>
      </c>
      <c r="Y11">
        <v>5.000000000000001E-2</v>
      </c>
      <c r="Z11">
        <v>1.342857142857143E-2</v>
      </c>
      <c r="AA11">
        <v>6.7714285714285727E-2</v>
      </c>
      <c r="AB11">
        <v>5.6020000000000003</v>
      </c>
      <c r="AC11">
        <v>8.0285714285714307E-2</v>
      </c>
      <c r="AD11">
        <v>1.3714285714285715E-2</v>
      </c>
    </row>
    <row r="12" spans="1:30" x14ac:dyDescent="0.3">
      <c r="A12" t="s">
        <v>70</v>
      </c>
      <c r="B12">
        <v>3</v>
      </c>
      <c r="C12" t="s">
        <v>79</v>
      </c>
      <c r="D12">
        <v>4.5714285714285726E-3</v>
      </c>
      <c r="E12">
        <v>0.18857142857142861</v>
      </c>
      <c r="F12">
        <v>104.82457142857145</v>
      </c>
      <c r="G12">
        <v>3.1714285714285723E-2</v>
      </c>
      <c r="H12">
        <v>1.0000000000000002E-2</v>
      </c>
      <c r="I12">
        <v>3.7142857142857142E-3</v>
      </c>
      <c r="J12">
        <v>5.0591428571428576</v>
      </c>
      <c r="K12">
        <v>3.4285714285714288E-3</v>
      </c>
      <c r="L12">
        <v>8.2857142857142851E-3</v>
      </c>
      <c r="M12">
        <v>9.8000000000000004E-2</v>
      </c>
      <c r="N12">
        <v>8.8571428571428586E-3</v>
      </c>
      <c r="O12">
        <v>1.0000000000000002E-2</v>
      </c>
      <c r="P12">
        <v>0.23371428571428574</v>
      </c>
      <c r="Q12">
        <v>1.657142857142857E-2</v>
      </c>
      <c r="R12">
        <v>2.4857142857142859E-2</v>
      </c>
      <c r="S12">
        <v>8.9142857142857149E-2</v>
      </c>
      <c r="T12">
        <v>2.5714285714285717E-3</v>
      </c>
      <c r="U12">
        <v>8.2857142857142851E-3</v>
      </c>
      <c r="V12">
        <v>0</v>
      </c>
      <c r="W12">
        <v>2.8000000000000001E-2</v>
      </c>
      <c r="X12">
        <v>1.1142857142857144E-2</v>
      </c>
      <c r="Y12">
        <v>3.6000000000000004E-2</v>
      </c>
      <c r="Z12">
        <v>1.1142857142857144E-2</v>
      </c>
      <c r="AA12">
        <v>5.7714285714285718E-2</v>
      </c>
      <c r="AB12">
        <v>17.087142857142862</v>
      </c>
      <c r="AC12">
        <v>2.5714285714285717E-2</v>
      </c>
      <c r="AD12">
        <v>2.9142857142857147E-2</v>
      </c>
    </row>
    <row r="13" spans="1:30" x14ac:dyDescent="0.3">
      <c r="A13" t="s">
        <v>64</v>
      </c>
      <c r="B13">
        <v>2</v>
      </c>
      <c r="C13" t="s">
        <v>77</v>
      </c>
      <c r="D13">
        <v>1.4285714285714287E-2</v>
      </c>
      <c r="E13">
        <v>0.2588571428571429</v>
      </c>
      <c r="F13">
        <v>58.224000000000004</v>
      </c>
      <c r="G13">
        <v>8.3428571428571449E-2</v>
      </c>
      <c r="H13">
        <v>0.10714285714285715</v>
      </c>
      <c r="I13">
        <v>1.7714285714285717E-2</v>
      </c>
      <c r="J13">
        <v>4.8239999999999998</v>
      </c>
      <c r="K13">
        <v>4.5714285714285726E-3</v>
      </c>
      <c r="L13">
        <v>7.2000000000000008E-2</v>
      </c>
      <c r="M13">
        <v>0.31457142857142861</v>
      </c>
      <c r="N13">
        <v>5.2857142857142859E-2</v>
      </c>
      <c r="O13">
        <v>1.1428571428571432E-3</v>
      </c>
      <c r="P13">
        <v>1.0997142857142859</v>
      </c>
      <c r="Q13">
        <v>4.8571428571428576E-3</v>
      </c>
      <c r="R13">
        <v>7.9142857142857154E-2</v>
      </c>
      <c r="S13">
        <v>0.13971428571428571</v>
      </c>
      <c r="T13">
        <v>2.5714285714285717E-3</v>
      </c>
      <c r="U13">
        <v>1.2285714285714287E-2</v>
      </c>
      <c r="V13">
        <v>8.5714285714285721E-4</v>
      </c>
      <c r="W13">
        <v>5.7428571428571433E-2</v>
      </c>
      <c r="X13">
        <v>1.1714285714285715E-2</v>
      </c>
      <c r="Y13">
        <v>9.4285714285714303E-3</v>
      </c>
      <c r="Z13">
        <v>0.26028571428571434</v>
      </c>
      <c r="AA13">
        <v>8.7714285714285731E-2</v>
      </c>
      <c r="AB13">
        <v>11.146571428571429</v>
      </c>
      <c r="AC13">
        <v>0.17542857142857146</v>
      </c>
      <c r="AD13">
        <v>5.8285714285714295E-2</v>
      </c>
    </row>
    <row r="14" spans="1:30" x14ac:dyDescent="0.3">
      <c r="A14" t="s">
        <v>67</v>
      </c>
      <c r="B14">
        <v>3</v>
      </c>
      <c r="C14" t="s">
        <v>83</v>
      </c>
      <c r="D14">
        <v>1.4285714285714287E-2</v>
      </c>
      <c r="E14">
        <v>1.6857142857142859E-2</v>
      </c>
      <c r="F14">
        <v>69.839428571428584</v>
      </c>
      <c r="G14">
        <v>9.6000000000000016E-2</v>
      </c>
      <c r="H14">
        <v>8.5428571428571437E-2</v>
      </c>
      <c r="I14">
        <v>2.0857142857142862E-2</v>
      </c>
      <c r="J14">
        <v>6.5417142857142867</v>
      </c>
      <c r="K14">
        <v>4.5714285714285726E-3</v>
      </c>
      <c r="L14">
        <v>7.7142857142857152E-2</v>
      </c>
      <c r="M14">
        <v>0.29000000000000009</v>
      </c>
      <c r="N14">
        <v>9.7142857142857152E-3</v>
      </c>
      <c r="O14">
        <v>1.4285714285714288E-3</v>
      </c>
      <c r="P14">
        <v>0.85028571428571431</v>
      </c>
      <c r="Q14">
        <v>1.3142857142857144E-2</v>
      </c>
      <c r="R14">
        <v>3.2571428571428578E-2</v>
      </c>
      <c r="S14">
        <v>0.11885714285714286</v>
      </c>
      <c r="T14">
        <v>5.7142857142857148E-2</v>
      </c>
      <c r="U14">
        <v>1.2285714285714287E-2</v>
      </c>
      <c r="V14">
        <v>2.8571428571428579E-4</v>
      </c>
      <c r="W14">
        <v>6.7428571428571435E-2</v>
      </c>
      <c r="X14">
        <v>1.5142857142857144E-2</v>
      </c>
      <c r="Y14">
        <v>3.7142857142857142E-3</v>
      </c>
      <c r="Z14">
        <v>0.1502857142857143</v>
      </c>
      <c r="AA14">
        <v>0.13571428571428573</v>
      </c>
      <c r="AB14">
        <v>13.181142857142859</v>
      </c>
      <c r="AC14">
        <v>0.1842857142857143</v>
      </c>
      <c r="AD14">
        <v>4.6285714285714291E-2</v>
      </c>
    </row>
    <row r="15" spans="1:30" x14ac:dyDescent="0.3">
      <c r="A15" t="s">
        <v>70</v>
      </c>
      <c r="B15">
        <v>3</v>
      </c>
      <c r="C15" t="s">
        <v>79</v>
      </c>
      <c r="D15">
        <v>2.5714285714285717E-2</v>
      </c>
      <c r="E15">
        <v>0.16714285714285718</v>
      </c>
      <c r="F15">
        <v>61.702285714285722</v>
      </c>
      <c r="G15">
        <v>8.7428571428571425E-2</v>
      </c>
      <c r="H15">
        <v>8.4000000000000005E-2</v>
      </c>
      <c r="I15">
        <v>1.0000000000000002E-2</v>
      </c>
      <c r="J15">
        <v>5.8580000000000005</v>
      </c>
      <c r="K15">
        <v>2.8571428571428579E-4</v>
      </c>
      <c r="L15">
        <v>3.7142857142857142E-3</v>
      </c>
      <c r="M15">
        <v>0.2462857142857143</v>
      </c>
      <c r="N15">
        <v>5.914285714285715E-2</v>
      </c>
      <c r="O15">
        <v>1.1428571428571432E-3</v>
      </c>
      <c r="P15">
        <v>0.76028571428571445</v>
      </c>
      <c r="Q15">
        <v>1.7142857142857147E-2</v>
      </c>
      <c r="R15">
        <v>3.9714285714285716E-2</v>
      </c>
      <c r="S15">
        <v>0.11714285714285717</v>
      </c>
      <c r="T15">
        <v>3.7142857142857142E-3</v>
      </c>
      <c r="U15">
        <v>1.942857142857143E-2</v>
      </c>
      <c r="V15">
        <v>2.8571428571428579E-4</v>
      </c>
      <c r="W15">
        <v>0.11171428571428574</v>
      </c>
      <c r="X15">
        <v>1.9142857142857145E-2</v>
      </c>
      <c r="Y15">
        <v>6.000000000000001E-3</v>
      </c>
      <c r="Z15">
        <v>8.8571428571428579E-2</v>
      </c>
      <c r="AA15">
        <v>0.12714285714285714</v>
      </c>
      <c r="AB15">
        <v>11.755428571428572</v>
      </c>
      <c r="AC15">
        <v>0.2045714285714286</v>
      </c>
      <c r="AD15">
        <v>5.0285714285714295E-2</v>
      </c>
    </row>
    <row r="16" spans="1:30" x14ac:dyDescent="0.3">
      <c r="A16" t="s">
        <v>70</v>
      </c>
      <c r="B16">
        <v>2</v>
      </c>
      <c r="C16" t="s">
        <v>75</v>
      </c>
      <c r="D16">
        <v>2.3142857142857146E-2</v>
      </c>
      <c r="E16">
        <v>0.17685714285714288</v>
      </c>
      <c r="F16">
        <v>53.137714285714289</v>
      </c>
      <c r="G16">
        <v>6.9428571428571423E-2</v>
      </c>
      <c r="H16">
        <v>0.10457142857142859</v>
      </c>
      <c r="I16">
        <v>2.2571428571428576E-2</v>
      </c>
      <c r="J16">
        <v>5.2025714285714288</v>
      </c>
      <c r="K16">
        <v>2.8571428571428579E-4</v>
      </c>
      <c r="L16">
        <v>1.0857142857142859E-2</v>
      </c>
      <c r="M16">
        <v>0.10542857142857145</v>
      </c>
      <c r="N16">
        <v>9.2571428571428582E-2</v>
      </c>
      <c r="O16">
        <v>2.8571428571428576E-3</v>
      </c>
      <c r="P16">
        <v>0.83542857142857152</v>
      </c>
      <c r="Q16">
        <v>5.7714285714285718E-2</v>
      </c>
      <c r="R16">
        <v>6.2857142857142861E-2</v>
      </c>
      <c r="S16">
        <v>9.3714285714285722E-2</v>
      </c>
      <c r="T16">
        <v>3.7142857142857142E-3</v>
      </c>
      <c r="U16">
        <v>1.942857142857143E-2</v>
      </c>
      <c r="V16">
        <v>5.7142857142857158E-4</v>
      </c>
      <c r="W16">
        <v>5.7428571428571433E-2</v>
      </c>
      <c r="X16">
        <v>1.5142857142857144E-2</v>
      </c>
      <c r="Y16">
        <v>3.7142857142857142E-3</v>
      </c>
      <c r="Z16">
        <v>8.8285714285714287E-2</v>
      </c>
      <c r="AA16">
        <v>0.11685714285714287</v>
      </c>
      <c r="AB16">
        <v>11.502857142857144</v>
      </c>
      <c r="AC16">
        <v>0.14228571428571429</v>
      </c>
      <c r="AD16">
        <v>2.8571428571428574E-2</v>
      </c>
    </row>
    <row r="17" spans="1:30" x14ac:dyDescent="0.3">
      <c r="A17" t="s">
        <v>64</v>
      </c>
      <c r="B17">
        <v>1</v>
      </c>
      <c r="C17" t="s">
        <v>65</v>
      </c>
      <c r="D17">
        <v>2.1428571428571432E-2</v>
      </c>
      <c r="E17">
        <v>5.4857142857142861E-2</v>
      </c>
      <c r="F17">
        <v>13.117428571428572</v>
      </c>
      <c r="G17">
        <v>9.1428571428571453E-3</v>
      </c>
      <c r="H17">
        <v>3.3428571428571432E-2</v>
      </c>
      <c r="I17">
        <v>2.5714285714285717E-2</v>
      </c>
      <c r="J17">
        <v>1.1022857142857143</v>
      </c>
      <c r="K17">
        <v>2.8571428571428579E-4</v>
      </c>
      <c r="L17">
        <v>1.7142857142857144E-3</v>
      </c>
      <c r="M17">
        <v>9.4E-2</v>
      </c>
      <c r="N17">
        <v>6.2857142857142868E-3</v>
      </c>
      <c r="O17">
        <v>2.2857142857142863E-3</v>
      </c>
      <c r="P17">
        <v>0.17171428571428574</v>
      </c>
      <c r="Q17">
        <v>5.7714285714285718E-2</v>
      </c>
      <c r="R17">
        <v>6.2857142857142861E-2</v>
      </c>
      <c r="S17">
        <v>8.2571428571428587E-2</v>
      </c>
      <c r="T17">
        <v>4.8571428571428576E-3</v>
      </c>
      <c r="U17">
        <v>1.0000000000000002E-2</v>
      </c>
      <c r="V17">
        <v>2.8571428571428579E-4</v>
      </c>
      <c r="W17">
        <v>3.0285714285714287E-2</v>
      </c>
      <c r="X17">
        <v>1.5428571428571432E-2</v>
      </c>
      <c r="Y17">
        <v>6.2857142857142868E-3</v>
      </c>
      <c r="Z17">
        <v>2.7714285714285719E-2</v>
      </c>
      <c r="AA17">
        <v>0.1445714285714286</v>
      </c>
      <c r="AB17">
        <v>2.3357142857142859</v>
      </c>
      <c r="AC17">
        <v>0.374</v>
      </c>
      <c r="AD17">
        <v>2.8571428571428574E-2</v>
      </c>
    </row>
    <row r="18" spans="1:30" x14ac:dyDescent="0.3">
      <c r="A18" t="s">
        <v>70</v>
      </c>
      <c r="B18">
        <v>1</v>
      </c>
      <c r="C18" t="s">
        <v>71</v>
      </c>
      <c r="D18">
        <v>2.8000000000000001E-2</v>
      </c>
      <c r="E18">
        <v>0.12314285714285715</v>
      </c>
      <c r="F18">
        <v>29.294571428571434</v>
      </c>
      <c r="G18">
        <v>6.2857142857142861E-2</v>
      </c>
      <c r="H18">
        <v>7.4285714285714285E-3</v>
      </c>
      <c r="I18">
        <v>1.657142857142857E-2</v>
      </c>
      <c r="J18">
        <v>2.4042857142857148</v>
      </c>
      <c r="K18">
        <v>2.8571428571428579E-4</v>
      </c>
      <c r="L18">
        <v>1.7142857142857144E-3</v>
      </c>
      <c r="M18">
        <v>0.2648571428571429</v>
      </c>
      <c r="N18">
        <v>5.4285714285714293E-3</v>
      </c>
      <c r="O18">
        <v>2.8571428571428576E-3</v>
      </c>
      <c r="P18">
        <v>0.3208571428571429</v>
      </c>
      <c r="Q18">
        <v>1.657142857142857E-2</v>
      </c>
      <c r="R18">
        <v>6.1714285714285728E-2</v>
      </c>
      <c r="S18">
        <v>0.11971428571428572</v>
      </c>
      <c r="T18">
        <v>5.4285714285714293E-3</v>
      </c>
      <c r="U18">
        <v>2.2285714285714287E-2</v>
      </c>
      <c r="V18">
        <v>2.8571428571428579E-4</v>
      </c>
      <c r="W18">
        <v>5.5142857142857153E-2</v>
      </c>
      <c r="X18">
        <v>1.7714285714285717E-2</v>
      </c>
      <c r="Y18">
        <v>1.0571428571428574E-2</v>
      </c>
      <c r="Z18">
        <v>2.8857142857142859E-2</v>
      </c>
      <c r="AA18">
        <v>0.13657142857142859</v>
      </c>
      <c r="AB18">
        <v>4.9685714285714297</v>
      </c>
      <c r="AC18">
        <v>0.34142857142857141</v>
      </c>
      <c r="AD18">
        <v>3.2571428571428578E-2</v>
      </c>
    </row>
    <row r="19" spans="1:30" x14ac:dyDescent="0.3">
      <c r="A19" t="s">
        <v>64</v>
      </c>
      <c r="B19">
        <v>1</v>
      </c>
      <c r="C19" t="s">
        <v>65</v>
      </c>
      <c r="D19">
        <v>1.0285714285714287E-2</v>
      </c>
      <c r="E19">
        <v>5.8000000000000003E-2</v>
      </c>
      <c r="F19">
        <v>19.710285714285718</v>
      </c>
      <c r="G19">
        <v>5.4571428571428576E-2</v>
      </c>
      <c r="H19">
        <v>1.4285714285714288E-3</v>
      </c>
      <c r="I19">
        <v>1.4571428571428574E-2</v>
      </c>
      <c r="J19">
        <v>1.7665714285714285</v>
      </c>
      <c r="K19">
        <v>5.7142857142857158E-4</v>
      </c>
      <c r="L19">
        <v>2.5714285714285717E-3</v>
      </c>
      <c r="M19">
        <v>0.17485714285714285</v>
      </c>
      <c r="N19">
        <v>5.7142857142857151E-3</v>
      </c>
      <c r="O19">
        <v>2E-3</v>
      </c>
      <c r="P19">
        <v>0.27971428571428575</v>
      </c>
      <c r="Q19">
        <v>1.4571428571428574E-2</v>
      </c>
      <c r="R19">
        <v>4.9428571428571433E-2</v>
      </c>
      <c r="S19">
        <v>0.10285714285714287</v>
      </c>
      <c r="T19">
        <v>1.2571428571428574E-2</v>
      </c>
      <c r="U19">
        <v>2.9428571428571432E-2</v>
      </c>
      <c r="V19">
        <v>2.8571428571428579E-4</v>
      </c>
      <c r="W19">
        <v>5.1714285714285727E-2</v>
      </c>
      <c r="X19">
        <v>1.5428571428571432E-2</v>
      </c>
      <c r="Y19">
        <v>8.0000000000000002E-3</v>
      </c>
      <c r="Z19">
        <v>2.7714285714285719E-2</v>
      </c>
      <c r="AA19">
        <v>0.12085714285714287</v>
      </c>
      <c r="AB19">
        <v>3.3151428571428578</v>
      </c>
      <c r="AC19">
        <v>0.18971428571428575</v>
      </c>
      <c r="AD19">
        <v>2.3142857142857146E-2</v>
      </c>
    </row>
    <row r="20" spans="1:30" x14ac:dyDescent="0.3">
      <c r="A20" t="s">
        <v>67</v>
      </c>
      <c r="B20">
        <v>3</v>
      </c>
      <c r="C20" t="s">
        <v>83</v>
      </c>
      <c r="D20">
        <v>3.0285714285714287E-2</v>
      </c>
      <c r="E20">
        <v>0.29114285714285715</v>
      </c>
      <c r="F20">
        <v>66.950571428571436</v>
      </c>
      <c r="G20">
        <v>9.171428571428572E-2</v>
      </c>
      <c r="H20">
        <v>0.11657142857142859</v>
      </c>
      <c r="I20">
        <v>1.4571428571428574E-2</v>
      </c>
      <c r="J20">
        <v>5.5128571428571442</v>
      </c>
      <c r="K20">
        <v>5.7142857142857158E-4</v>
      </c>
      <c r="L20">
        <v>3.4285714285714294E-2</v>
      </c>
      <c r="M20">
        <v>0.26200000000000001</v>
      </c>
      <c r="N20">
        <v>5.7428571428571433E-2</v>
      </c>
      <c r="O20">
        <v>1.7142857142857144E-3</v>
      </c>
      <c r="P20">
        <v>0.72342857142857142</v>
      </c>
      <c r="Q20">
        <v>3.8571428571428576E-2</v>
      </c>
      <c r="R20">
        <v>7.0857142857142869E-2</v>
      </c>
      <c r="S20">
        <v>0.12657142857142858</v>
      </c>
      <c r="T20">
        <v>1.2571428571428574E-2</v>
      </c>
      <c r="U20">
        <v>4.4571428571428574E-2</v>
      </c>
      <c r="V20">
        <v>8.5714285714285721E-4</v>
      </c>
      <c r="W20">
        <v>0.13742857142857143</v>
      </c>
      <c r="X20">
        <v>1.5428571428571432E-2</v>
      </c>
      <c r="Y20">
        <v>8.0000000000000002E-3</v>
      </c>
      <c r="Z20">
        <v>6.1142857142857145E-2</v>
      </c>
      <c r="AA20">
        <v>0.13</v>
      </c>
      <c r="AB20">
        <v>13.22057142857143</v>
      </c>
      <c r="AC20">
        <v>0.12057142857142859</v>
      </c>
      <c r="AD20">
        <v>1.142857142857143E-2</v>
      </c>
    </row>
    <row r="21" spans="1:30" x14ac:dyDescent="0.3">
      <c r="A21" t="s">
        <v>70</v>
      </c>
      <c r="B21">
        <v>1</v>
      </c>
      <c r="C21" t="s">
        <v>71</v>
      </c>
      <c r="D21">
        <v>3.5714285714285719E-2</v>
      </c>
      <c r="E21">
        <v>0.19800000000000001</v>
      </c>
      <c r="F21">
        <v>33.414285714285718</v>
      </c>
      <c r="G21">
        <v>1.2000000000000002E-2</v>
      </c>
      <c r="H21">
        <v>6.8285714285714297E-2</v>
      </c>
      <c r="I21">
        <v>1.8285714285714291E-2</v>
      </c>
      <c r="J21">
        <v>2.8042857142857147</v>
      </c>
      <c r="K21">
        <v>1.1428571428571432E-3</v>
      </c>
      <c r="L21">
        <v>9.1428571428571453E-3</v>
      </c>
      <c r="M21">
        <v>0.14114285714285715</v>
      </c>
      <c r="N21">
        <v>1.9714285714285715E-2</v>
      </c>
      <c r="O21">
        <v>1.7142857142857144E-3</v>
      </c>
      <c r="P21">
        <v>0.43114285714285722</v>
      </c>
      <c r="Q21">
        <v>1.0571428571428574E-2</v>
      </c>
      <c r="R21">
        <v>6.1714285714285728E-2</v>
      </c>
      <c r="S21">
        <v>0.1162857142857143</v>
      </c>
      <c r="T21">
        <v>1.2571428571428574E-2</v>
      </c>
      <c r="U21">
        <v>8.5714285714285721E-4</v>
      </c>
      <c r="V21">
        <v>1.1428571428571432E-3</v>
      </c>
      <c r="W21">
        <v>6.6571428571428587E-2</v>
      </c>
      <c r="X21">
        <v>1.2571428571428574E-2</v>
      </c>
      <c r="Y21">
        <v>8.0000000000000002E-3</v>
      </c>
      <c r="Z21">
        <v>9.7142857142857152E-3</v>
      </c>
      <c r="AA21">
        <v>0.12314285714285715</v>
      </c>
      <c r="AB21">
        <v>6.0571428571428578</v>
      </c>
      <c r="AC21">
        <v>0.30685714285714288</v>
      </c>
      <c r="AD21">
        <v>1.142857142857143E-2</v>
      </c>
    </row>
    <row r="22" spans="1:30" x14ac:dyDescent="0.3">
      <c r="A22" t="s">
        <v>70</v>
      </c>
      <c r="B22">
        <v>2</v>
      </c>
      <c r="C22" t="s">
        <v>75</v>
      </c>
      <c r="D22">
        <v>1.5428571428571432E-2</v>
      </c>
      <c r="E22">
        <v>0.35942857142857149</v>
      </c>
      <c r="F22">
        <v>54.867142857142859</v>
      </c>
      <c r="G22">
        <v>4.8285714285714286E-2</v>
      </c>
      <c r="H22">
        <v>4.2571428571428573E-2</v>
      </c>
      <c r="I22">
        <v>2.6285714285714287E-2</v>
      </c>
      <c r="J22">
        <v>5.6628571428571437</v>
      </c>
      <c r="K22">
        <v>2E-3</v>
      </c>
      <c r="L22">
        <v>1.1142857142857144E-2</v>
      </c>
      <c r="M22">
        <v>0.23142857142857146</v>
      </c>
      <c r="N22">
        <v>9.6571428571428572E-2</v>
      </c>
      <c r="O22">
        <v>2.6571428571428572E-2</v>
      </c>
      <c r="P22">
        <v>0.6348571428571429</v>
      </c>
      <c r="Q22">
        <v>1.6857142857142859E-2</v>
      </c>
      <c r="R22">
        <v>3.1428571428571431E-2</v>
      </c>
      <c r="S22">
        <v>7.0857142857142869E-2</v>
      </c>
      <c r="T22">
        <v>2.0000000000000004E-2</v>
      </c>
      <c r="U22">
        <v>8.5714285714285721E-4</v>
      </c>
      <c r="V22">
        <v>2.8571428571428576E-3</v>
      </c>
      <c r="W22">
        <v>4.1428571428571433E-2</v>
      </c>
      <c r="X22">
        <v>1.0857142857142859E-2</v>
      </c>
      <c r="Y22">
        <v>2.5142857142857147E-2</v>
      </c>
      <c r="Z22">
        <v>4.8000000000000008E-2</v>
      </c>
      <c r="AA22">
        <v>0.1162857142857143</v>
      </c>
      <c r="AB22">
        <v>11.334571428571429</v>
      </c>
      <c r="AC22">
        <v>0.15314285714285716</v>
      </c>
      <c r="AD22">
        <v>1.7714285714285717E-2</v>
      </c>
    </row>
    <row r="23" spans="1:30" x14ac:dyDescent="0.3">
      <c r="A23" t="s">
        <v>67</v>
      </c>
      <c r="B23">
        <v>1</v>
      </c>
      <c r="C23" t="s">
        <v>68</v>
      </c>
      <c r="D23">
        <v>6.2857142857142868E-3</v>
      </c>
      <c r="E23">
        <v>0.12828571428571431</v>
      </c>
      <c r="F23">
        <v>35.210857142857144</v>
      </c>
      <c r="G23">
        <v>4.7714285714285716E-2</v>
      </c>
      <c r="H23">
        <v>4.5714285714285721E-2</v>
      </c>
      <c r="I23">
        <v>2.3428571428571431E-2</v>
      </c>
      <c r="J23">
        <v>2.3417142857142861</v>
      </c>
      <c r="K23">
        <v>4.5714285714285726E-3</v>
      </c>
      <c r="L23">
        <v>2.1428571428571432E-2</v>
      </c>
      <c r="M23">
        <v>0.19028571428571434</v>
      </c>
      <c r="N23">
        <v>1.9714285714285715E-2</v>
      </c>
      <c r="O23">
        <v>1.142857142857143E-2</v>
      </c>
      <c r="P23">
        <v>0.51257142857142868</v>
      </c>
      <c r="Q23">
        <v>4.8000000000000008E-2</v>
      </c>
      <c r="R23">
        <v>6.6000000000000003E-2</v>
      </c>
      <c r="S23">
        <v>4.4857142857142859E-2</v>
      </c>
      <c r="T23">
        <v>4.5142857142857151E-2</v>
      </c>
      <c r="U23">
        <v>4.8571428571428576E-3</v>
      </c>
      <c r="V23">
        <v>1.1428571428571432E-3</v>
      </c>
      <c r="W23">
        <v>3.6000000000000004E-2</v>
      </c>
      <c r="X23">
        <v>1.8857142857142861E-2</v>
      </c>
      <c r="Y23">
        <v>2.2285714285714287E-2</v>
      </c>
      <c r="Z23">
        <v>9.1428571428571453E-3</v>
      </c>
      <c r="AA23">
        <v>0.10485714285714287</v>
      </c>
      <c r="AB23">
        <v>6.0711428571428572</v>
      </c>
      <c r="AC23">
        <v>0.16942857142857143</v>
      </c>
      <c r="AD23">
        <v>1.4285714285714287E-2</v>
      </c>
    </row>
    <row r="24" spans="1:30" x14ac:dyDescent="0.3">
      <c r="A24" t="s">
        <v>64</v>
      </c>
      <c r="B24">
        <v>3</v>
      </c>
      <c r="C24" t="s">
        <v>81</v>
      </c>
      <c r="D24">
        <v>2.3142857142857146E-2</v>
      </c>
      <c r="E24">
        <v>0.29914285714285721</v>
      </c>
      <c r="F24">
        <v>70.211428571428598</v>
      </c>
      <c r="G24">
        <v>9.5142857142857168E-2</v>
      </c>
      <c r="H24">
        <v>0.11771428571428573</v>
      </c>
      <c r="I24">
        <v>1.8285714285714291E-2</v>
      </c>
      <c r="J24">
        <v>6.2528571428571427</v>
      </c>
      <c r="K24">
        <v>4.0000000000000001E-3</v>
      </c>
      <c r="L24">
        <v>2.6000000000000002E-2</v>
      </c>
      <c r="M24">
        <v>0.33542857142857152</v>
      </c>
      <c r="N24">
        <v>0.13314285714285717</v>
      </c>
      <c r="O24">
        <v>2.8571428571428579E-4</v>
      </c>
      <c r="P24">
        <v>0.89114285714285735</v>
      </c>
      <c r="Q24">
        <v>3.1142857142857146E-2</v>
      </c>
      <c r="R24">
        <v>5.2857142857142859E-2</v>
      </c>
      <c r="S24">
        <v>0.15285714285714286</v>
      </c>
      <c r="T24">
        <v>6.8571428571428589E-2</v>
      </c>
      <c r="U24">
        <v>6.000000000000001E-3</v>
      </c>
      <c r="V24">
        <v>8.5714285714285721E-4</v>
      </c>
      <c r="W24">
        <v>9.8571428571428588E-2</v>
      </c>
      <c r="X24">
        <v>1.3714285714285715E-2</v>
      </c>
      <c r="Y24">
        <v>1.4857142857142857E-2</v>
      </c>
      <c r="Z24">
        <v>5.1714285714285727E-2</v>
      </c>
      <c r="AA24">
        <v>0.13200000000000001</v>
      </c>
      <c r="AB24">
        <v>13.674285714285714</v>
      </c>
      <c r="AC24">
        <v>0.16085714285714289</v>
      </c>
      <c r="AD24">
        <v>3.7714285714285721E-2</v>
      </c>
    </row>
    <row r="25" spans="1:30" x14ac:dyDescent="0.3">
      <c r="A25" t="s">
        <v>67</v>
      </c>
      <c r="B25">
        <v>2</v>
      </c>
      <c r="C25" t="s">
        <v>73</v>
      </c>
      <c r="D25">
        <v>1.3714285714285715E-2</v>
      </c>
      <c r="E25">
        <v>0.10914285714285715</v>
      </c>
      <c r="F25">
        <v>29.018285714285717</v>
      </c>
      <c r="G25">
        <v>4.1428571428571433E-2</v>
      </c>
      <c r="H25">
        <v>4.1714285714285725E-2</v>
      </c>
      <c r="I25">
        <v>1.6857142857142859E-2</v>
      </c>
      <c r="J25">
        <v>2.4994285714285716</v>
      </c>
      <c r="K25">
        <v>1.7142857142857144E-3</v>
      </c>
      <c r="L25">
        <v>8.5714285714285736E-3</v>
      </c>
      <c r="M25">
        <v>0.11314285714285717</v>
      </c>
      <c r="N25">
        <v>8.3142857142857157E-2</v>
      </c>
      <c r="O25">
        <v>2E-3</v>
      </c>
      <c r="P25">
        <v>0.85685714285714298</v>
      </c>
      <c r="Q25">
        <v>5.7142857142857148E-2</v>
      </c>
      <c r="R25">
        <v>9.171428571428572E-2</v>
      </c>
      <c r="S25">
        <v>4.5714285714285721E-2</v>
      </c>
      <c r="T25">
        <v>3.9714285714285716E-2</v>
      </c>
      <c r="U25">
        <v>1.142857142857143E-2</v>
      </c>
      <c r="V25">
        <v>5.7142857142857158E-4</v>
      </c>
      <c r="W25">
        <v>5.2571428571428575E-2</v>
      </c>
      <c r="X25">
        <v>1.3714285714285715E-2</v>
      </c>
      <c r="Y25">
        <v>1.7428571428571432E-2</v>
      </c>
      <c r="Z25">
        <v>5.6285714285714286E-2</v>
      </c>
      <c r="AA25">
        <v>0.10657142857142858</v>
      </c>
      <c r="AB25">
        <v>4.9114285714285719</v>
      </c>
      <c r="AC25">
        <v>0.18514285714285716</v>
      </c>
      <c r="AD25">
        <v>2.6857142857142861E-2</v>
      </c>
    </row>
    <row r="26" spans="1:30" x14ac:dyDescent="0.3">
      <c r="A26" t="s">
        <v>64</v>
      </c>
      <c r="B26">
        <v>2</v>
      </c>
      <c r="C26" t="s">
        <v>77</v>
      </c>
      <c r="D26">
        <v>1.2571428571428574E-2</v>
      </c>
      <c r="E26">
        <v>0.2105714285714286</v>
      </c>
      <c r="F26">
        <v>46.826857142857143</v>
      </c>
      <c r="G26">
        <v>8.7714285714285731E-2</v>
      </c>
      <c r="H26">
        <v>0.10485714285714287</v>
      </c>
      <c r="I26">
        <v>1.8857142857142861E-2</v>
      </c>
      <c r="J26">
        <v>4.2971428571428572</v>
      </c>
      <c r="K26">
        <v>2E-3</v>
      </c>
      <c r="L26">
        <v>4.5714285714285726E-3</v>
      </c>
      <c r="M26">
        <v>0.26057142857142862</v>
      </c>
      <c r="N26">
        <v>0.14485714285714288</v>
      </c>
      <c r="O26">
        <v>2.5714285714285717E-3</v>
      </c>
      <c r="P26">
        <v>0.95542857142857152</v>
      </c>
      <c r="Q26">
        <v>1.6285714285714289E-2</v>
      </c>
      <c r="R26">
        <v>3.1428571428571431E-2</v>
      </c>
      <c r="S26">
        <v>0.10257142857142859</v>
      </c>
      <c r="T26">
        <v>5.2571428571428575E-2</v>
      </c>
      <c r="U26">
        <v>1.142857142857143E-2</v>
      </c>
      <c r="V26">
        <v>5.7142857142857158E-4</v>
      </c>
      <c r="W26">
        <v>6.0571428571428575E-2</v>
      </c>
      <c r="X26">
        <v>1.6285714285714289E-2</v>
      </c>
      <c r="Y26">
        <v>1.3142857142857144E-2</v>
      </c>
      <c r="Z26">
        <v>7.8571428571428584E-2</v>
      </c>
      <c r="AA26">
        <v>0.128</v>
      </c>
      <c r="AB26">
        <v>9.2185714285714297</v>
      </c>
      <c r="AC26">
        <v>0.20857142857142857</v>
      </c>
      <c r="AD26">
        <v>3.8857142857142861E-2</v>
      </c>
    </row>
    <row r="27" spans="1:30" x14ac:dyDescent="0.3">
      <c r="A27" t="s">
        <v>64</v>
      </c>
      <c r="B27">
        <v>3</v>
      </c>
      <c r="C27" t="s">
        <v>81</v>
      </c>
      <c r="D27">
        <v>6.3428571428571445E-2</v>
      </c>
      <c r="E27">
        <v>0.43114285714285722</v>
      </c>
      <c r="F27">
        <v>77.363428571428585</v>
      </c>
      <c r="G27">
        <v>0.11057142857142858</v>
      </c>
      <c r="H27">
        <v>0.11800000000000004</v>
      </c>
      <c r="I27">
        <v>1.8000000000000002E-2</v>
      </c>
      <c r="J27">
        <v>6.9905714285714291</v>
      </c>
      <c r="K27">
        <v>3.1428571428571434E-3</v>
      </c>
      <c r="L27">
        <v>1.4E-2</v>
      </c>
      <c r="M27">
        <v>0.24400000000000002</v>
      </c>
      <c r="N27">
        <v>5.7142857142857148E-2</v>
      </c>
      <c r="O27">
        <v>2.2857142857142863E-3</v>
      </c>
      <c r="P27">
        <v>0.8391428571428573</v>
      </c>
      <c r="Q27">
        <v>8.8571428571428586E-3</v>
      </c>
      <c r="R27">
        <v>3.2285714285714286E-2</v>
      </c>
      <c r="S27">
        <v>0.18485714285714286</v>
      </c>
      <c r="T27">
        <v>4.4571428571428574E-2</v>
      </c>
      <c r="U27">
        <v>3.7714285714285721E-2</v>
      </c>
      <c r="V27">
        <v>5.7142857142857158E-4</v>
      </c>
      <c r="W27">
        <v>9.6857142857142864E-2</v>
      </c>
      <c r="X27">
        <v>2.6285714285714287E-2</v>
      </c>
      <c r="Y27">
        <v>9.4285714285714303E-3</v>
      </c>
      <c r="Z27">
        <v>7.8571428571428584E-2</v>
      </c>
      <c r="AA27">
        <v>0.13485714285714287</v>
      </c>
      <c r="AB27">
        <v>16.836285714285715</v>
      </c>
      <c r="AC27">
        <v>0.10857142857142857</v>
      </c>
      <c r="AD27">
        <v>6.7714285714285727E-2</v>
      </c>
    </row>
    <row r="28" spans="1:30" x14ac:dyDescent="0.3">
      <c r="A28" t="s">
        <v>67</v>
      </c>
      <c r="B28">
        <v>2</v>
      </c>
      <c r="C28" t="s">
        <v>73</v>
      </c>
      <c r="D28">
        <v>6.3428571428571445E-2</v>
      </c>
      <c r="E28">
        <v>0.26800000000000002</v>
      </c>
      <c r="F28">
        <v>57.78314285714287</v>
      </c>
      <c r="G28">
        <v>6.8000000000000005E-2</v>
      </c>
      <c r="H28">
        <v>9.6571428571428572E-2</v>
      </c>
      <c r="I28">
        <v>1.5428571428571432E-2</v>
      </c>
      <c r="J28">
        <v>4.8597142857142863</v>
      </c>
      <c r="K28">
        <v>3.1428571428571434E-3</v>
      </c>
      <c r="L28">
        <v>1.5714285714285715E-2</v>
      </c>
      <c r="M28">
        <v>0.3074285714285715</v>
      </c>
      <c r="N28">
        <v>4.6857142857142861E-2</v>
      </c>
      <c r="O28">
        <v>2.2857142857142863E-3</v>
      </c>
      <c r="P28">
        <v>1.024</v>
      </c>
      <c r="Q28">
        <v>1.6285714285714289E-2</v>
      </c>
      <c r="R28">
        <v>2.6285714285714287E-2</v>
      </c>
      <c r="S28">
        <v>8.4000000000000005E-2</v>
      </c>
      <c r="T28">
        <v>6.0000000000000012E-2</v>
      </c>
      <c r="U28">
        <v>5.5428571428571438E-2</v>
      </c>
      <c r="V28">
        <v>5.7142857142857158E-4</v>
      </c>
      <c r="W28">
        <v>4.2571428571428573E-2</v>
      </c>
      <c r="X28">
        <v>9.1428571428571453E-3</v>
      </c>
      <c r="Y28">
        <v>1.142857142857143E-2</v>
      </c>
      <c r="Z28">
        <v>3.8571428571428576E-2</v>
      </c>
      <c r="AA28">
        <v>0.11085714285714288</v>
      </c>
      <c r="AB28">
        <v>10.708285714285717</v>
      </c>
      <c r="AC28">
        <v>0.15485714285714286</v>
      </c>
      <c r="AD28">
        <v>3.9142857142857146E-2</v>
      </c>
    </row>
    <row r="29" spans="1:30" x14ac:dyDescent="0.3">
      <c r="A29" t="s">
        <v>67</v>
      </c>
      <c r="B29">
        <v>1</v>
      </c>
      <c r="C29" t="s">
        <v>68</v>
      </c>
      <c r="D29">
        <v>7.7142857142857161E-3</v>
      </c>
      <c r="E29">
        <v>0.12171428571428573</v>
      </c>
      <c r="F29">
        <v>18.661999999999999</v>
      </c>
      <c r="G29">
        <v>9.4285714285714303E-3</v>
      </c>
      <c r="H29">
        <v>2.0571428571428574E-2</v>
      </c>
      <c r="I29">
        <v>2.4571428571428574E-2</v>
      </c>
      <c r="J29">
        <v>1.6602857142857144</v>
      </c>
      <c r="K29">
        <v>1.1428571428571432E-3</v>
      </c>
      <c r="L29">
        <v>9.1428571428571453E-3</v>
      </c>
      <c r="M29">
        <v>8.2571428571428587E-2</v>
      </c>
      <c r="N29">
        <v>1.0857142857142859E-2</v>
      </c>
      <c r="O29">
        <v>2.2857142857142863E-3</v>
      </c>
      <c r="P29">
        <v>0.19457142857142856</v>
      </c>
      <c r="Q29">
        <v>1.0571428571428574E-2</v>
      </c>
      <c r="R29">
        <v>4.7142857142857153E-2</v>
      </c>
      <c r="S29">
        <v>2.5142857142857147E-2</v>
      </c>
      <c r="T29">
        <v>4.5714285714285726E-3</v>
      </c>
      <c r="U29">
        <v>2.0000000000000004E-2</v>
      </c>
      <c r="V29">
        <v>8.5714285714285721E-4</v>
      </c>
      <c r="W29">
        <v>2.3142857142857146E-2</v>
      </c>
      <c r="X29">
        <v>1.2285714285714287E-2</v>
      </c>
      <c r="Y29">
        <v>5.7142857142857151E-3</v>
      </c>
      <c r="Z29">
        <v>4.2857142857142868E-3</v>
      </c>
      <c r="AA29">
        <v>9.2000000000000012E-2</v>
      </c>
      <c r="AB29">
        <v>3.2502857142857144</v>
      </c>
      <c r="AC29">
        <v>0.49657142857142866</v>
      </c>
      <c r="AD29">
        <v>4.8571428571428576E-3</v>
      </c>
    </row>
    <row r="30" spans="1:30" x14ac:dyDescent="0.3">
      <c r="A30" t="s">
        <v>64</v>
      </c>
      <c r="B30">
        <v>1</v>
      </c>
      <c r="C30" t="s">
        <v>65</v>
      </c>
      <c r="D30">
        <v>2.5142857142857147E-2</v>
      </c>
      <c r="E30">
        <v>7.8857142857142862E-2</v>
      </c>
      <c r="F30">
        <v>28.704285714285717</v>
      </c>
      <c r="G30">
        <v>9.7428571428571434E-2</v>
      </c>
      <c r="H30">
        <v>8.2000000000000003E-2</v>
      </c>
      <c r="I30">
        <v>2.8857142857142859E-2</v>
      </c>
      <c r="J30">
        <v>2.2891428571428576</v>
      </c>
      <c r="K30">
        <v>1.1428571428571432E-3</v>
      </c>
      <c r="L30">
        <v>9.1428571428571453E-3</v>
      </c>
      <c r="M30">
        <v>0.18971428571428575</v>
      </c>
      <c r="N30">
        <v>1.1714285714285715E-2</v>
      </c>
      <c r="O30">
        <v>4.0000000000000001E-3</v>
      </c>
      <c r="P30">
        <v>0.40057142857142863</v>
      </c>
      <c r="Q30">
        <v>2.9714285714285714E-2</v>
      </c>
      <c r="R30">
        <v>7.6857142857142874E-2</v>
      </c>
      <c r="S30">
        <v>0.14914285714285716</v>
      </c>
      <c r="T30">
        <v>6.4000000000000001E-2</v>
      </c>
      <c r="U30">
        <v>3.2000000000000001E-2</v>
      </c>
      <c r="V30">
        <v>1.7142857142857144E-3</v>
      </c>
      <c r="W30">
        <v>6.5428571428571447E-2</v>
      </c>
      <c r="X30">
        <v>1.2857142857142859E-2</v>
      </c>
      <c r="Y30">
        <v>1.342857142857143E-2</v>
      </c>
      <c r="Z30">
        <v>4.0857142857142863E-2</v>
      </c>
      <c r="AA30">
        <v>0.2277142857142857</v>
      </c>
      <c r="AB30">
        <v>5.741714285714286</v>
      </c>
      <c r="AC30">
        <v>0.21628571428571433</v>
      </c>
      <c r="AD30">
        <v>1.2571428571428574E-2</v>
      </c>
    </row>
    <row r="31" spans="1:30" x14ac:dyDescent="0.3">
      <c r="A31" t="s">
        <v>64</v>
      </c>
      <c r="B31">
        <v>3</v>
      </c>
      <c r="C31" t="s">
        <v>81</v>
      </c>
      <c r="D31">
        <v>1.4E-2</v>
      </c>
      <c r="E31">
        <v>0.19371428571428573</v>
      </c>
      <c r="F31">
        <v>39.799714285714295</v>
      </c>
      <c r="G31">
        <v>4.8571428571428578E-2</v>
      </c>
      <c r="H31">
        <v>9.6857142857142864E-2</v>
      </c>
      <c r="I31">
        <v>1.2857142857142859E-2</v>
      </c>
      <c r="J31">
        <v>3.5502857142857143</v>
      </c>
      <c r="K31">
        <v>2E-3</v>
      </c>
      <c r="L31">
        <v>2.2000000000000006E-2</v>
      </c>
      <c r="M31">
        <v>0.2648571428571429</v>
      </c>
      <c r="N31">
        <v>3.0571428571428572E-2</v>
      </c>
      <c r="O31">
        <v>4.8571428571428576E-3</v>
      </c>
      <c r="P31">
        <v>0.58885714285714297</v>
      </c>
      <c r="Q31">
        <v>1.5428571428571432E-2</v>
      </c>
      <c r="R31">
        <v>0.14085714285714288</v>
      </c>
      <c r="S31">
        <v>9.2571428571428582E-2</v>
      </c>
      <c r="T31">
        <v>9.0000000000000011E-2</v>
      </c>
      <c r="U31">
        <v>4.7428571428571438E-2</v>
      </c>
      <c r="V31">
        <v>1.1428571428571432E-3</v>
      </c>
      <c r="W31">
        <v>7.0571428571428577E-2</v>
      </c>
      <c r="X31">
        <v>2.4000000000000004E-2</v>
      </c>
      <c r="Y31">
        <v>1.2857142857142859E-2</v>
      </c>
      <c r="Z31">
        <v>0.23142857142857146</v>
      </c>
      <c r="AA31">
        <v>0.13400000000000001</v>
      </c>
      <c r="AB31">
        <v>8.4914285714285729</v>
      </c>
      <c r="AC31">
        <v>0.17914285714285716</v>
      </c>
      <c r="AD31">
        <v>2.9142857142857147E-2</v>
      </c>
    </row>
    <row r="32" spans="1:30" x14ac:dyDescent="0.3">
      <c r="A32" t="s">
        <v>67</v>
      </c>
      <c r="B32">
        <v>3</v>
      </c>
      <c r="C32" t="s">
        <v>83</v>
      </c>
      <c r="D32">
        <v>1.4E-2</v>
      </c>
      <c r="E32">
        <v>0.36599999999999999</v>
      </c>
      <c r="F32">
        <v>56.505142857142864</v>
      </c>
      <c r="G32">
        <v>3.8857142857142861E-2</v>
      </c>
      <c r="H32">
        <v>6.9142857142857145E-2</v>
      </c>
      <c r="I32">
        <v>1.1142857142857144E-2</v>
      </c>
      <c r="J32">
        <v>5.44</v>
      </c>
      <c r="K32">
        <v>2E-3</v>
      </c>
      <c r="L32">
        <v>1.2571428571428574E-2</v>
      </c>
      <c r="M32">
        <v>0.23057142857142857</v>
      </c>
      <c r="N32">
        <v>4.0000000000000008E-2</v>
      </c>
      <c r="O32">
        <v>3.1428571428571434E-3</v>
      </c>
      <c r="P32">
        <v>0.66371428571428581</v>
      </c>
      <c r="Q32">
        <v>1.5428571428571432E-2</v>
      </c>
      <c r="R32">
        <v>0.17742857142857144</v>
      </c>
      <c r="S32">
        <v>8.5142857142857145E-2</v>
      </c>
      <c r="T32">
        <v>8.8571428571428586E-3</v>
      </c>
      <c r="U32">
        <v>4.4000000000000011E-2</v>
      </c>
      <c r="V32">
        <v>2.8571428571428579E-4</v>
      </c>
      <c r="W32">
        <v>4.6857142857142861E-2</v>
      </c>
      <c r="X32">
        <v>1.657142857142857E-2</v>
      </c>
      <c r="Y32">
        <v>1.1142857142857144E-2</v>
      </c>
      <c r="Z32">
        <v>0.19085714285714286</v>
      </c>
      <c r="AA32">
        <v>9.4E-2</v>
      </c>
      <c r="AB32">
        <v>11.311142857142858</v>
      </c>
      <c r="AC32">
        <v>0.17142857142857146</v>
      </c>
      <c r="AD32">
        <v>2.3428571428571431E-2</v>
      </c>
    </row>
    <row r="33" spans="1:30" x14ac:dyDescent="0.3">
      <c r="A33" t="s">
        <v>70</v>
      </c>
      <c r="B33">
        <v>3</v>
      </c>
      <c r="C33" t="s">
        <v>79</v>
      </c>
      <c r="D33">
        <v>5.6571428571428585E-2</v>
      </c>
      <c r="E33">
        <v>0.31657142857142861</v>
      </c>
      <c r="F33">
        <v>92.113428571428585</v>
      </c>
      <c r="G33">
        <v>4.5142857142857151E-2</v>
      </c>
      <c r="H33">
        <v>3.5714285714285719E-2</v>
      </c>
      <c r="I33">
        <v>1.1142857142857144E-2</v>
      </c>
      <c r="J33">
        <v>5.4782857142857155</v>
      </c>
      <c r="K33">
        <v>3.1428571428571434E-3</v>
      </c>
      <c r="L33">
        <v>8.8571428571428586E-3</v>
      </c>
      <c r="M33">
        <v>0.10457142857142859</v>
      </c>
      <c r="N33">
        <v>6.5714285714285718E-3</v>
      </c>
      <c r="O33">
        <v>3.1428571428571434E-3</v>
      </c>
      <c r="P33">
        <v>0.66371428571428581</v>
      </c>
      <c r="Q33">
        <v>8.8571428571428586E-3</v>
      </c>
      <c r="R33">
        <v>0.17742857142857144</v>
      </c>
      <c r="S33">
        <v>0.11000000000000001</v>
      </c>
      <c r="T33">
        <v>8.8571428571428586E-3</v>
      </c>
      <c r="U33">
        <v>1.2571428571428574E-2</v>
      </c>
      <c r="V33">
        <v>8.5714285714285721E-4</v>
      </c>
      <c r="W33">
        <v>9.3714285714285722E-2</v>
      </c>
      <c r="X33">
        <v>1.5142857142857144E-2</v>
      </c>
      <c r="Y33">
        <v>1.1714285714285715E-2</v>
      </c>
      <c r="Z33">
        <v>1.5714285714285715E-2</v>
      </c>
      <c r="AA33">
        <v>7.0857142857142869E-2</v>
      </c>
      <c r="AB33">
        <v>19.459714285714288</v>
      </c>
      <c r="AC33">
        <v>3.5714285714285719E-2</v>
      </c>
      <c r="AD33">
        <v>4.3714285714285712E-2</v>
      </c>
    </row>
    <row r="34" spans="1:30" x14ac:dyDescent="0.3">
      <c r="A34" t="s">
        <v>70</v>
      </c>
      <c r="B34">
        <v>1</v>
      </c>
      <c r="C34" t="s">
        <v>71</v>
      </c>
      <c r="D34">
        <v>8.8571428571428586E-3</v>
      </c>
      <c r="E34">
        <v>0.22742857142857148</v>
      </c>
      <c r="F34">
        <v>47.087142857142865</v>
      </c>
      <c r="G34">
        <v>4.4571428571428574E-2</v>
      </c>
      <c r="H34">
        <v>3.5714285714285719E-2</v>
      </c>
      <c r="I34">
        <v>1.3142857142857144E-2</v>
      </c>
      <c r="J34">
        <v>3.6071428571428577</v>
      </c>
      <c r="K34">
        <v>8.5714285714285721E-4</v>
      </c>
      <c r="L34">
        <v>5.1428571428571435E-3</v>
      </c>
      <c r="M34">
        <v>0.15114285714285716</v>
      </c>
      <c r="N34">
        <v>6.8571428571428577E-3</v>
      </c>
      <c r="O34">
        <v>0</v>
      </c>
      <c r="P34">
        <v>0.45742857142857146</v>
      </c>
      <c r="Q34">
        <v>1.0857142857142859E-2</v>
      </c>
      <c r="R34">
        <v>0.12400000000000001</v>
      </c>
      <c r="S34">
        <v>6.5714285714285725E-2</v>
      </c>
      <c r="T34">
        <v>8.8571428571428586E-3</v>
      </c>
      <c r="U34">
        <v>1.2571428571428574E-2</v>
      </c>
      <c r="V34">
        <v>1.4285714285714288E-3</v>
      </c>
      <c r="W34">
        <v>5.5142857142857153E-2</v>
      </c>
      <c r="X34">
        <v>1.5142857142857144E-2</v>
      </c>
      <c r="Y34">
        <v>1.1714285714285715E-2</v>
      </c>
      <c r="Z34">
        <v>1.5714285714285715E-2</v>
      </c>
      <c r="AA34">
        <v>5.8000000000000003E-2</v>
      </c>
      <c r="AB34">
        <v>9.3340000000000014</v>
      </c>
      <c r="AC34">
        <v>0.11342857142857143</v>
      </c>
      <c r="AD34">
        <v>1.5142857142857144E-2</v>
      </c>
    </row>
    <row r="35" spans="1:30" x14ac:dyDescent="0.3">
      <c r="A35" t="s">
        <v>64</v>
      </c>
      <c r="B35">
        <v>2</v>
      </c>
      <c r="C35" t="s">
        <v>77</v>
      </c>
      <c r="D35">
        <v>2.9428571428571432E-2</v>
      </c>
      <c r="E35">
        <v>0.24571428571428572</v>
      </c>
      <c r="F35">
        <v>44.101142857142861</v>
      </c>
      <c r="G35">
        <v>9.8857142857142866E-2</v>
      </c>
      <c r="H35">
        <v>8.7142857142857147E-2</v>
      </c>
      <c r="I35">
        <v>1.942857142857143E-2</v>
      </c>
      <c r="J35">
        <v>4.4814285714285722</v>
      </c>
      <c r="K35">
        <v>8.5714285714285721E-4</v>
      </c>
      <c r="L35">
        <v>7.7142857142857161E-3</v>
      </c>
      <c r="M35">
        <v>0.20028571428571432</v>
      </c>
      <c r="N35">
        <v>4.1142857142857148E-2</v>
      </c>
      <c r="O35">
        <v>1.4285714285714288E-3</v>
      </c>
      <c r="P35">
        <v>0.60657142857142854</v>
      </c>
      <c r="Q35">
        <v>2.7142857142857142E-2</v>
      </c>
      <c r="R35">
        <v>0.15885714285714286</v>
      </c>
      <c r="S35">
        <v>0.21628571428571433</v>
      </c>
      <c r="T35">
        <v>2.0571428571428574E-2</v>
      </c>
      <c r="U35">
        <v>4.2571428571428573E-2</v>
      </c>
      <c r="V35">
        <v>2.8571428571428579E-4</v>
      </c>
      <c r="W35">
        <v>0.11057142857142858</v>
      </c>
      <c r="X35">
        <v>1.7142857142857147E-2</v>
      </c>
      <c r="Y35">
        <v>1.6285714285714289E-2</v>
      </c>
      <c r="Z35">
        <v>0.15257142857142861</v>
      </c>
      <c r="AA35">
        <v>0.10400000000000001</v>
      </c>
      <c r="AB35">
        <v>10.099714285714287</v>
      </c>
      <c r="AC35">
        <v>0.11314285714285717</v>
      </c>
      <c r="AD35">
        <v>3.0000000000000006E-2</v>
      </c>
    </row>
    <row r="36" spans="1:30" x14ac:dyDescent="0.3">
      <c r="A36" t="s">
        <v>70</v>
      </c>
      <c r="B36">
        <v>2</v>
      </c>
      <c r="C36" t="s">
        <v>75</v>
      </c>
      <c r="D36">
        <v>6.1714285714285728E-2</v>
      </c>
      <c r="E36">
        <v>0.33714285714285713</v>
      </c>
      <c r="F36">
        <v>51.143428571428579</v>
      </c>
      <c r="G36">
        <v>6.0857142857142867E-2</v>
      </c>
      <c r="H36">
        <v>0.12314285714285715</v>
      </c>
      <c r="I36">
        <v>1.9714285714285715E-2</v>
      </c>
      <c r="J36">
        <v>5.160285714285715</v>
      </c>
      <c r="K36">
        <v>1.1428571428571432E-3</v>
      </c>
      <c r="L36">
        <v>1.0000000000000002E-2</v>
      </c>
      <c r="M36">
        <v>0.22657142857142859</v>
      </c>
      <c r="N36">
        <v>8.8571428571428586E-3</v>
      </c>
      <c r="O36">
        <v>3.1428571428571434E-3</v>
      </c>
      <c r="P36">
        <v>0.72800000000000009</v>
      </c>
      <c r="Q36">
        <v>3.6857142857142859E-2</v>
      </c>
      <c r="R36">
        <v>3.5142857142857142E-2</v>
      </c>
      <c r="S36">
        <v>8.9714285714285719E-2</v>
      </c>
      <c r="T36">
        <v>1.4285714285714287E-2</v>
      </c>
      <c r="U36">
        <v>4.6571428571428569E-2</v>
      </c>
      <c r="V36">
        <v>1.1428571428571432E-3</v>
      </c>
      <c r="W36">
        <v>6.0857142857142867E-2</v>
      </c>
      <c r="X36">
        <v>1.6285714285714289E-2</v>
      </c>
      <c r="Y36">
        <v>1.1714285714285715E-2</v>
      </c>
      <c r="Z36">
        <v>0.22942857142857145</v>
      </c>
      <c r="AA36">
        <v>0.11914285714285716</v>
      </c>
      <c r="AB36">
        <v>10.024000000000001</v>
      </c>
      <c r="AC36">
        <v>0.14514285714285713</v>
      </c>
      <c r="AD36">
        <v>3.5142857142857142E-2</v>
      </c>
    </row>
    <row r="37" spans="1:30" x14ac:dyDescent="0.3">
      <c r="A37" t="s">
        <v>67</v>
      </c>
      <c r="B37">
        <v>2</v>
      </c>
      <c r="C37" t="s">
        <v>73</v>
      </c>
      <c r="D37">
        <v>2.6571428571428572E-2</v>
      </c>
      <c r="E37">
        <v>0.50657142857142867</v>
      </c>
      <c r="F37">
        <v>62.12171428571429</v>
      </c>
      <c r="G37">
        <v>0.11085714285714288</v>
      </c>
      <c r="H37">
        <v>0.1425714285714286</v>
      </c>
      <c r="I37">
        <v>2.8285714285714292E-2</v>
      </c>
      <c r="J37">
        <v>5.4431428571428579</v>
      </c>
      <c r="K37">
        <v>5.7142857142857158E-4</v>
      </c>
      <c r="L37">
        <v>1.0000000000000002E-2</v>
      </c>
      <c r="M37">
        <v>0.39542857142857146</v>
      </c>
      <c r="N37">
        <v>5.8000000000000003E-2</v>
      </c>
      <c r="O37">
        <v>2.8571428571428579E-4</v>
      </c>
      <c r="P37">
        <v>0.8282857142857144</v>
      </c>
      <c r="Q37">
        <v>3.3428571428571432E-2</v>
      </c>
      <c r="R37">
        <v>4.0571428571428585E-2</v>
      </c>
      <c r="S37">
        <v>0.1142857142857143</v>
      </c>
      <c r="T37">
        <v>2.9142857142857147E-2</v>
      </c>
      <c r="U37">
        <v>6.0857142857142867E-2</v>
      </c>
      <c r="V37">
        <v>0</v>
      </c>
      <c r="W37">
        <v>5.3142857142857144E-2</v>
      </c>
      <c r="X37">
        <v>2.9428571428571432E-2</v>
      </c>
      <c r="Y37">
        <v>8.2857142857142851E-3</v>
      </c>
      <c r="Z37">
        <v>0.25057142857142861</v>
      </c>
      <c r="AA37">
        <v>0.16200000000000001</v>
      </c>
      <c r="AB37">
        <v>14.064857142857145</v>
      </c>
      <c r="AC37">
        <v>0.19285714285714287</v>
      </c>
      <c r="AD37">
        <v>4.7142857142857153E-2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EB98A-BA2F-4456-BF12-A82594B9FEC4}">
  <dimension ref="A1:B28"/>
  <sheetViews>
    <sheetView workbookViewId="0">
      <selection activeCell="H6" sqref="H6"/>
    </sheetView>
  </sheetViews>
  <sheetFormatPr defaultRowHeight="14.4" x14ac:dyDescent="0.3"/>
  <cols>
    <col min="1" max="1" width="20.5546875" bestFit="1" customWidth="1"/>
    <col min="2" max="2" width="11.88671875" bestFit="1" customWidth="1"/>
  </cols>
  <sheetData>
    <row r="1" spans="1:2" x14ac:dyDescent="0.3">
      <c r="A1" t="s">
        <v>125</v>
      </c>
      <c r="B1" t="s">
        <v>126</v>
      </c>
    </row>
    <row r="2" spans="1:2" x14ac:dyDescent="0.3">
      <c r="A2" t="s">
        <v>127</v>
      </c>
      <c r="B2" t="s">
        <v>128</v>
      </c>
    </row>
    <row r="3" spans="1:2" x14ac:dyDescent="0.3">
      <c r="A3" t="s">
        <v>129</v>
      </c>
      <c r="B3" t="s">
        <v>128</v>
      </c>
    </row>
    <row r="4" spans="1:2" x14ac:dyDescent="0.3">
      <c r="A4" t="s">
        <v>130</v>
      </c>
      <c r="B4" t="s">
        <v>128</v>
      </c>
    </row>
    <row r="5" spans="1:2" x14ac:dyDescent="0.3">
      <c r="A5" t="s">
        <v>131</v>
      </c>
      <c r="B5" t="s">
        <v>128</v>
      </c>
    </row>
    <row r="6" spans="1:2" x14ac:dyDescent="0.3">
      <c r="A6" t="s">
        <v>132</v>
      </c>
      <c r="B6" t="s">
        <v>128</v>
      </c>
    </row>
    <row r="7" spans="1:2" x14ac:dyDescent="0.3">
      <c r="A7" t="s">
        <v>133</v>
      </c>
      <c r="B7" t="s">
        <v>128</v>
      </c>
    </row>
    <row r="8" spans="1:2" x14ac:dyDescent="0.3">
      <c r="A8" t="s">
        <v>134</v>
      </c>
      <c r="B8" t="s">
        <v>128</v>
      </c>
    </row>
    <row r="9" spans="1:2" x14ac:dyDescent="0.3">
      <c r="A9" t="s">
        <v>135</v>
      </c>
      <c r="B9" t="s">
        <v>128</v>
      </c>
    </row>
    <row r="10" spans="1:2" x14ac:dyDescent="0.3">
      <c r="A10" t="s">
        <v>136</v>
      </c>
      <c r="B10" t="s">
        <v>128</v>
      </c>
    </row>
    <row r="11" spans="1:2" x14ac:dyDescent="0.3">
      <c r="A11" t="s">
        <v>137</v>
      </c>
      <c r="B11" t="s">
        <v>128</v>
      </c>
    </row>
    <row r="12" spans="1:2" x14ac:dyDescent="0.3">
      <c r="A12" t="s">
        <v>138</v>
      </c>
      <c r="B12" t="s">
        <v>128</v>
      </c>
    </row>
    <row r="13" spans="1:2" x14ac:dyDescent="0.3">
      <c r="A13" t="s">
        <v>139</v>
      </c>
      <c r="B13" t="s">
        <v>128</v>
      </c>
    </row>
    <row r="14" spans="1:2" x14ac:dyDescent="0.3">
      <c r="A14" t="s">
        <v>140</v>
      </c>
      <c r="B14" t="s">
        <v>128</v>
      </c>
    </row>
    <row r="15" spans="1:2" x14ac:dyDescent="0.3">
      <c r="A15" t="s">
        <v>141</v>
      </c>
      <c r="B15" t="s">
        <v>128</v>
      </c>
    </row>
    <row r="16" spans="1:2" x14ac:dyDescent="0.3">
      <c r="A16" t="s">
        <v>142</v>
      </c>
      <c r="B16" t="s">
        <v>128</v>
      </c>
    </row>
    <row r="17" spans="1:2" x14ac:dyDescent="0.3">
      <c r="A17" t="s">
        <v>143</v>
      </c>
      <c r="B17" t="s">
        <v>128</v>
      </c>
    </row>
    <row r="18" spans="1:2" x14ac:dyDescent="0.3">
      <c r="A18" t="s">
        <v>144</v>
      </c>
      <c r="B18" t="s">
        <v>145</v>
      </c>
    </row>
    <row r="19" spans="1:2" x14ac:dyDescent="0.3">
      <c r="A19" t="s">
        <v>146</v>
      </c>
      <c r="B19" t="s">
        <v>145</v>
      </c>
    </row>
    <row r="20" spans="1:2" x14ac:dyDescent="0.3">
      <c r="A20" t="s">
        <v>147</v>
      </c>
      <c r="B20" t="s">
        <v>145</v>
      </c>
    </row>
    <row r="21" spans="1:2" x14ac:dyDescent="0.3">
      <c r="A21" t="s">
        <v>148</v>
      </c>
      <c r="B21" t="s">
        <v>145</v>
      </c>
    </row>
    <row r="22" spans="1:2" x14ac:dyDescent="0.3">
      <c r="A22" t="s">
        <v>149</v>
      </c>
      <c r="B22" t="s">
        <v>145</v>
      </c>
    </row>
    <row r="23" spans="1:2" x14ac:dyDescent="0.3">
      <c r="A23" t="s">
        <v>150</v>
      </c>
      <c r="B23" t="s">
        <v>151</v>
      </c>
    </row>
    <row r="24" spans="1:2" x14ac:dyDescent="0.3">
      <c r="A24" t="s">
        <v>152</v>
      </c>
      <c r="B24" t="s">
        <v>151</v>
      </c>
    </row>
    <row r="25" spans="1:2" x14ac:dyDescent="0.3">
      <c r="A25" t="s">
        <v>153</v>
      </c>
      <c r="B25" t="s">
        <v>151</v>
      </c>
    </row>
    <row r="26" spans="1:2" x14ac:dyDescent="0.3">
      <c r="A26" t="s">
        <v>154</v>
      </c>
      <c r="B26" t="s">
        <v>155</v>
      </c>
    </row>
    <row r="27" spans="1:2" x14ac:dyDescent="0.3">
      <c r="A27" t="s">
        <v>156</v>
      </c>
      <c r="B27" t="s">
        <v>155</v>
      </c>
    </row>
    <row r="28" spans="1:2" x14ac:dyDescent="0.3">
      <c r="A28" t="s">
        <v>157</v>
      </c>
      <c r="B28" t="s">
        <v>158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1C7C-854B-41FD-B820-5989AFC4DAA7}">
  <dimension ref="A1:RI37"/>
  <sheetViews>
    <sheetView topLeftCell="A22" workbookViewId="0">
      <selection activeCell="B39" sqref="B39"/>
    </sheetView>
  </sheetViews>
  <sheetFormatPr defaultRowHeight="14.4" x14ac:dyDescent="0.3"/>
  <cols>
    <col min="1" max="1" width="12.21875" bestFit="1" customWidth="1"/>
  </cols>
  <sheetData>
    <row r="1" spans="1:477" x14ac:dyDescent="0.3"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U1" t="s">
        <v>178</v>
      </c>
      <c r="V1" t="s">
        <v>179</v>
      </c>
      <c r="W1" t="s">
        <v>180</v>
      </c>
      <c r="X1" t="s">
        <v>181</v>
      </c>
      <c r="Y1" t="s">
        <v>182</v>
      </c>
      <c r="Z1" t="s">
        <v>183</v>
      </c>
      <c r="AA1" t="s">
        <v>184</v>
      </c>
      <c r="AB1" t="s">
        <v>185</v>
      </c>
      <c r="AC1" t="s">
        <v>186</v>
      </c>
      <c r="AD1" t="s">
        <v>187</v>
      </c>
      <c r="AE1" t="s">
        <v>188</v>
      </c>
      <c r="AF1" t="s">
        <v>189</v>
      </c>
      <c r="AG1" t="s">
        <v>190</v>
      </c>
      <c r="AH1" t="s">
        <v>191</v>
      </c>
      <c r="AI1" t="s">
        <v>192</v>
      </c>
      <c r="AJ1" t="s">
        <v>193</v>
      </c>
      <c r="AK1" t="s">
        <v>194</v>
      </c>
      <c r="AL1" t="s">
        <v>195</v>
      </c>
      <c r="AM1" t="s">
        <v>196</v>
      </c>
      <c r="AN1" t="s">
        <v>197</v>
      </c>
      <c r="AO1" t="s">
        <v>198</v>
      </c>
      <c r="AP1" t="s">
        <v>199</v>
      </c>
      <c r="AQ1" t="s">
        <v>200</v>
      </c>
      <c r="AR1" t="s">
        <v>201</v>
      </c>
      <c r="AS1" t="s">
        <v>202</v>
      </c>
      <c r="AT1" t="s">
        <v>203</v>
      </c>
      <c r="AU1" t="s">
        <v>204</v>
      </c>
      <c r="AV1" t="s">
        <v>205</v>
      </c>
      <c r="AW1" t="s">
        <v>206</v>
      </c>
      <c r="AX1" t="s">
        <v>207</v>
      </c>
      <c r="AY1" t="s">
        <v>208</v>
      </c>
      <c r="AZ1" t="s">
        <v>209</v>
      </c>
      <c r="BA1" t="s">
        <v>210</v>
      </c>
      <c r="BB1" t="s">
        <v>211</v>
      </c>
      <c r="BC1" t="s">
        <v>212</v>
      </c>
      <c r="BD1" t="s">
        <v>213</v>
      </c>
      <c r="BE1" t="s">
        <v>214</v>
      </c>
      <c r="BF1" t="s">
        <v>215</v>
      </c>
      <c r="BG1" t="s">
        <v>216</v>
      </c>
      <c r="BH1" t="s">
        <v>217</v>
      </c>
      <c r="BI1" t="s">
        <v>218</v>
      </c>
      <c r="BJ1" t="s">
        <v>219</v>
      </c>
      <c r="BK1" t="s">
        <v>220</v>
      </c>
      <c r="BL1" t="s">
        <v>221</v>
      </c>
      <c r="BM1" t="s">
        <v>222</v>
      </c>
      <c r="BN1" t="s">
        <v>223</v>
      </c>
      <c r="BO1" t="s">
        <v>224</v>
      </c>
      <c r="BP1" t="s">
        <v>225</v>
      </c>
      <c r="BQ1" t="s">
        <v>226</v>
      </c>
      <c r="BR1" t="s">
        <v>227</v>
      </c>
      <c r="BS1" t="s">
        <v>228</v>
      </c>
      <c r="BT1" t="s">
        <v>229</v>
      </c>
      <c r="BU1" t="s">
        <v>230</v>
      </c>
      <c r="BV1" t="s">
        <v>231</v>
      </c>
      <c r="BW1" t="s">
        <v>232</v>
      </c>
      <c r="BX1" t="s">
        <v>233</v>
      </c>
      <c r="BY1" t="s">
        <v>234</v>
      </c>
      <c r="BZ1" t="s">
        <v>235</v>
      </c>
      <c r="CA1" t="s">
        <v>236</v>
      </c>
      <c r="CB1" t="s">
        <v>237</v>
      </c>
      <c r="CC1" t="s">
        <v>238</v>
      </c>
      <c r="CD1" t="s">
        <v>239</v>
      </c>
      <c r="CE1" t="s">
        <v>240</v>
      </c>
      <c r="CF1" t="s">
        <v>241</v>
      </c>
      <c r="CG1" t="s">
        <v>242</v>
      </c>
      <c r="CH1" t="s">
        <v>243</v>
      </c>
      <c r="CI1" t="s">
        <v>244</v>
      </c>
      <c r="CJ1" t="s">
        <v>245</v>
      </c>
      <c r="CK1" t="s">
        <v>246</v>
      </c>
      <c r="CL1" t="s">
        <v>247</v>
      </c>
      <c r="CM1" t="s">
        <v>248</v>
      </c>
      <c r="CN1" t="s">
        <v>249</v>
      </c>
      <c r="CO1" t="s">
        <v>250</v>
      </c>
      <c r="CP1" t="s">
        <v>251</v>
      </c>
      <c r="CQ1" t="s">
        <v>252</v>
      </c>
      <c r="CR1" t="s">
        <v>253</v>
      </c>
      <c r="CS1" t="s">
        <v>254</v>
      </c>
      <c r="CT1" t="s">
        <v>255</v>
      </c>
      <c r="CU1" t="s">
        <v>256</v>
      </c>
      <c r="CV1" t="s">
        <v>257</v>
      </c>
      <c r="CW1" t="s">
        <v>258</v>
      </c>
      <c r="CX1" t="s">
        <v>259</v>
      </c>
      <c r="CY1" t="s">
        <v>260</v>
      </c>
      <c r="CZ1" t="s">
        <v>261</v>
      </c>
      <c r="DA1" t="s">
        <v>262</v>
      </c>
      <c r="DB1" t="s">
        <v>263</v>
      </c>
      <c r="DC1" t="s">
        <v>264</v>
      </c>
      <c r="DD1" t="s">
        <v>265</v>
      </c>
      <c r="DE1" t="s">
        <v>266</v>
      </c>
      <c r="DF1" t="s">
        <v>267</v>
      </c>
      <c r="DG1" t="s">
        <v>268</v>
      </c>
      <c r="DH1" t="s">
        <v>269</v>
      </c>
      <c r="DI1" t="s">
        <v>270</v>
      </c>
      <c r="DJ1" t="s">
        <v>271</v>
      </c>
      <c r="DK1" t="s">
        <v>272</v>
      </c>
      <c r="DL1" t="s">
        <v>273</v>
      </c>
      <c r="DM1" t="s">
        <v>274</v>
      </c>
      <c r="DN1" t="s">
        <v>275</v>
      </c>
      <c r="DO1" t="s">
        <v>276</v>
      </c>
      <c r="DP1" t="s">
        <v>277</v>
      </c>
      <c r="DQ1" t="s">
        <v>278</v>
      </c>
      <c r="DR1" t="s">
        <v>279</v>
      </c>
      <c r="DS1" t="s">
        <v>280</v>
      </c>
      <c r="DT1" t="s">
        <v>281</v>
      </c>
      <c r="DU1" t="s">
        <v>282</v>
      </c>
      <c r="DV1" t="s">
        <v>283</v>
      </c>
      <c r="DW1" t="s">
        <v>284</v>
      </c>
      <c r="DX1" t="s">
        <v>285</v>
      </c>
      <c r="DY1" t="s">
        <v>286</v>
      </c>
      <c r="DZ1" t="s">
        <v>287</v>
      </c>
      <c r="EA1" t="s">
        <v>288</v>
      </c>
      <c r="EB1" t="s">
        <v>289</v>
      </c>
      <c r="EC1" t="s">
        <v>290</v>
      </c>
      <c r="ED1" t="s">
        <v>291</v>
      </c>
      <c r="EE1" t="s">
        <v>292</v>
      </c>
      <c r="EF1" t="s">
        <v>293</v>
      </c>
      <c r="EG1" t="s">
        <v>294</v>
      </c>
      <c r="EH1" t="s">
        <v>295</v>
      </c>
      <c r="EI1" t="s">
        <v>296</v>
      </c>
      <c r="EJ1" t="s">
        <v>297</v>
      </c>
      <c r="EK1" t="s">
        <v>298</v>
      </c>
      <c r="EL1" t="s">
        <v>299</v>
      </c>
      <c r="EM1" t="s">
        <v>300</v>
      </c>
      <c r="EN1" t="s">
        <v>301</v>
      </c>
      <c r="EO1" t="s">
        <v>302</v>
      </c>
      <c r="EP1" t="s">
        <v>303</v>
      </c>
      <c r="EQ1" t="s">
        <v>304</v>
      </c>
      <c r="ER1" t="s">
        <v>305</v>
      </c>
      <c r="ES1" t="s">
        <v>306</v>
      </c>
      <c r="ET1" t="s">
        <v>307</v>
      </c>
      <c r="EU1" t="s">
        <v>308</v>
      </c>
      <c r="EV1" t="s">
        <v>309</v>
      </c>
      <c r="EW1" t="s">
        <v>310</v>
      </c>
      <c r="EX1" t="s">
        <v>311</v>
      </c>
      <c r="EY1" t="s">
        <v>312</v>
      </c>
      <c r="EZ1" t="s">
        <v>313</v>
      </c>
      <c r="FA1" t="s">
        <v>314</v>
      </c>
      <c r="FB1" t="s">
        <v>315</v>
      </c>
      <c r="FC1" t="s">
        <v>316</v>
      </c>
      <c r="FD1" t="s">
        <v>317</v>
      </c>
      <c r="FE1" t="s">
        <v>318</v>
      </c>
      <c r="FF1" t="s">
        <v>319</v>
      </c>
      <c r="FG1" t="s">
        <v>320</v>
      </c>
      <c r="FH1" t="s">
        <v>321</v>
      </c>
      <c r="FI1" t="s">
        <v>322</v>
      </c>
      <c r="FJ1" t="s">
        <v>323</v>
      </c>
      <c r="FK1" t="s">
        <v>324</v>
      </c>
      <c r="FL1" t="s">
        <v>325</v>
      </c>
      <c r="FM1" t="s">
        <v>326</v>
      </c>
      <c r="FN1" t="s">
        <v>327</v>
      </c>
      <c r="FO1" t="s">
        <v>328</v>
      </c>
      <c r="FP1" t="s">
        <v>329</v>
      </c>
      <c r="FQ1" t="s">
        <v>330</v>
      </c>
      <c r="FR1" t="s">
        <v>331</v>
      </c>
      <c r="FS1" t="s">
        <v>332</v>
      </c>
      <c r="FT1" t="s">
        <v>333</v>
      </c>
      <c r="FU1" t="s">
        <v>334</v>
      </c>
      <c r="FV1" t="s">
        <v>335</v>
      </c>
      <c r="FW1" t="s">
        <v>336</v>
      </c>
      <c r="FX1" t="s">
        <v>337</v>
      </c>
      <c r="FY1" t="s">
        <v>338</v>
      </c>
      <c r="FZ1" t="s">
        <v>339</v>
      </c>
      <c r="GA1" t="s">
        <v>340</v>
      </c>
      <c r="GB1" t="s">
        <v>341</v>
      </c>
      <c r="GC1" t="s">
        <v>342</v>
      </c>
      <c r="GD1" t="s">
        <v>343</v>
      </c>
      <c r="GE1" t="s">
        <v>344</v>
      </c>
      <c r="GF1" t="s">
        <v>345</v>
      </c>
      <c r="GG1" t="s">
        <v>346</v>
      </c>
      <c r="GH1" t="s">
        <v>347</v>
      </c>
      <c r="GI1" t="s">
        <v>348</v>
      </c>
      <c r="GJ1" t="s">
        <v>349</v>
      </c>
      <c r="GK1" t="s">
        <v>350</v>
      </c>
      <c r="GL1" t="s">
        <v>351</v>
      </c>
      <c r="GM1" t="s">
        <v>352</v>
      </c>
      <c r="GN1" t="s">
        <v>353</v>
      </c>
      <c r="GO1" t="s">
        <v>354</v>
      </c>
      <c r="GP1" t="s">
        <v>355</v>
      </c>
      <c r="GQ1" t="s">
        <v>356</v>
      </c>
      <c r="GR1" t="s">
        <v>357</v>
      </c>
      <c r="GS1" t="s">
        <v>358</v>
      </c>
      <c r="GT1" t="s">
        <v>359</v>
      </c>
      <c r="GU1" t="s">
        <v>360</v>
      </c>
      <c r="GV1" t="s">
        <v>361</v>
      </c>
      <c r="GW1" t="s">
        <v>362</v>
      </c>
      <c r="GX1" t="s">
        <v>363</v>
      </c>
      <c r="GY1" t="s">
        <v>364</v>
      </c>
      <c r="GZ1" t="s">
        <v>365</v>
      </c>
      <c r="HA1" t="s">
        <v>366</v>
      </c>
      <c r="HB1" t="s">
        <v>367</v>
      </c>
      <c r="HC1" t="s">
        <v>368</v>
      </c>
      <c r="HD1" t="s">
        <v>369</v>
      </c>
      <c r="HE1" t="s">
        <v>370</v>
      </c>
      <c r="HF1" t="s">
        <v>371</v>
      </c>
      <c r="HG1" t="s">
        <v>372</v>
      </c>
      <c r="HH1" t="s">
        <v>373</v>
      </c>
      <c r="HI1" t="s">
        <v>374</v>
      </c>
      <c r="HJ1" t="s">
        <v>375</v>
      </c>
      <c r="HK1" t="s">
        <v>376</v>
      </c>
      <c r="HL1" t="s">
        <v>377</v>
      </c>
      <c r="HM1" t="s">
        <v>378</v>
      </c>
      <c r="HN1" t="s">
        <v>379</v>
      </c>
      <c r="HO1" t="s">
        <v>380</v>
      </c>
      <c r="HP1" t="s">
        <v>381</v>
      </c>
      <c r="HQ1" t="s">
        <v>382</v>
      </c>
      <c r="HR1" t="s">
        <v>383</v>
      </c>
      <c r="HS1" t="s">
        <v>384</v>
      </c>
      <c r="HT1" t="s">
        <v>385</v>
      </c>
      <c r="HU1" t="s">
        <v>386</v>
      </c>
      <c r="HV1" t="s">
        <v>387</v>
      </c>
      <c r="HW1" t="s">
        <v>388</v>
      </c>
      <c r="HX1" t="s">
        <v>389</v>
      </c>
      <c r="HY1" t="s">
        <v>390</v>
      </c>
      <c r="HZ1" t="s">
        <v>391</v>
      </c>
      <c r="IA1" t="s">
        <v>392</v>
      </c>
      <c r="IB1" t="s">
        <v>393</v>
      </c>
      <c r="IC1" t="s">
        <v>394</v>
      </c>
      <c r="ID1" t="s">
        <v>395</v>
      </c>
      <c r="IE1" t="s">
        <v>396</v>
      </c>
      <c r="IF1" t="s">
        <v>397</v>
      </c>
      <c r="IG1" t="s">
        <v>398</v>
      </c>
      <c r="IH1" t="s">
        <v>399</v>
      </c>
      <c r="II1" t="s">
        <v>400</v>
      </c>
      <c r="IJ1" t="s">
        <v>401</v>
      </c>
      <c r="IK1" t="s">
        <v>402</v>
      </c>
      <c r="IL1" t="s">
        <v>403</v>
      </c>
      <c r="IM1" t="s">
        <v>404</v>
      </c>
      <c r="IN1" t="s">
        <v>405</v>
      </c>
      <c r="IO1" t="s">
        <v>406</v>
      </c>
      <c r="IP1" t="s">
        <v>407</v>
      </c>
      <c r="IQ1" t="s">
        <v>408</v>
      </c>
      <c r="IR1" t="s">
        <v>409</v>
      </c>
      <c r="IS1" t="s">
        <v>410</v>
      </c>
      <c r="IT1" t="s">
        <v>411</v>
      </c>
      <c r="IU1" t="s">
        <v>412</v>
      </c>
      <c r="IV1" t="s">
        <v>413</v>
      </c>
      <c r="IW1" t="s">
        <v>414</v>
      </c>
      <c r="IX1" t="s">
        <v>415</v>
      </c>
      <c r="IY1" t="s">
        <v>416</v>
      </c>
      <c r="IZ1" t="s">
        <v>417</v>
      </c>
      <c r="JA1" t="s">
        <v>418</v>
      </c>
      <c r="JB1" t="s">
        <v>419</v>
      </c>
      <c r="JC1" t="s">
        <v>420</v>
      </c>
      <c r="JD1" t="s">
        <v>421</v>
      </c>
      <c r="JE1" t="s">
        <v>422</v>
      </c>
      <c r="JF1" t="s">
        <v>423</v>
      </c>
      <c r="JG1" t="s">
        <v>424</v>
      </c>
      <c r="JH1" t="s">
        <v>425</v>
      </c>
      <c r="JI1" t="s">
        <v>426</v>
      </c>
      <c r="JJ1" t="s">
        <v>427</v>
      </c>
      <c r="JK1" t="s">
        <v>428</v>
      </c>
      <c r="JL1" t="s">
        <v>429</v>
      </c>
      <c r="JM1" t="s">
        <v>430</v>
      </c>
      <c r="JN1" t="s">
        <v>431</v>
      </c>
      <c r="JO1" t="s">
        <v>432</v>
      </c>
      <c r="JP1" t="s">
        <v>433</v>
      </c>
      <c r="JQ1" t="s">
        <v>434</v>
      </c>
      <c r="JR1" t="s">
        <v>435</v>
      </c>
      <c r="JS1" t="s">
        <v>436</v>
      </c>
      <c r="JT1" t="s">
        <v>437</v>
      </c>
      <c r="JU1" t="s">
        <v>438</v>
      </c>
      <c r="JV1" t="s">
        <v>439</v>
      </c>
      <c r="JW1" t="s">
        <v>440</v>
      </c>
      <c r="JX1" t="s">
        <v>441</v>
      </c>
      <c r="JY1" t="s">
        <v>442</v>
      </c>
      <c r="JZ1" t="s">
        <v>443</v>
      </c>
      <c r="KA1" t="s">
        <v>444</v>
      </c>
      <c r="KB1" t="s">
        <v>445</v>
      </c>
      <c r="KC1" t="s">
        <v>446</v>
      </c>
      <c r="KD1" t="s">
        <v>447</v>
      </c>
      <c r="KE1" t="s">
        <v>448</v>
      </c>
      <c r="KF1" t="s">
        <v>449</v>
      </c>
      <c r="KG1" t="s">
        <v>450</v>
      </c>
      <c r="KH1" t="s">
        <v>451</v>
      </c>
      <c r="KI1" t="s">
        <v>452</v>
      </c>
      <c r="KJ1" t="s">
        <v>453</v>
      </c>
      <c r="KK1" t="s">
        <v>454</v>
      </c>
      <c r="KL1" t="s">
        <v>455</v>
      </c>
      <c r="KM1" t="s">
        <v>456</v>
      </c>
      <c r="KN1" t="s">
        <v>457</v>
      </c>
      <c r="KO1" t="s">
        <v>458</v>
      </c>
      <c r="KP1" t="s">
        <v>459</v>
      </c>
      <c r="KQ1" t="s">
        <v>460</v>
      </c>
      <c r="KR1" t="s">
        <v>461</v>
      </c>
      <c r="KS1" t="s">
        <v>462</v>
      </c>
      <c r="KT1" t="s">
        <v>463</v>
      </c>
      <c r="KU1" t="s">
        <v>464</v>
      </c>
      <c r="KV1" t="s">
        <v>465</v>
      </c>
      <c r="KW1" t="s">
        <v>466</v>
      </c>
      <c r="KX1" t="s">
        <v>467</v>
      </c>
      <c r="KY1" t="s">
        <v>468</v>
      </c>
      <c r="KZ1" t="s">
        <v>469</v>
      </c>
      <c r="LA1" t="s">
        <v>470</v>
      </c>
      <c r="LB1" t="s">
        <v>471</v>
      </c>
      <c r="LC1" t="s">
        <v>472</v>
      </c>
      <c r="LD1" t="s">
        <v>473</v>
      </c>
      <c r="LE1" t="s">
        <v>474</v>
      </c>
      <c r="LF1" t="s">
        <v>475</v>
      </c>
      <c r="LG1" t="s">
        <v>476</v>
      </c>
      <c r="LH1" t="s">
        <v>477</v>
      </c>
      <c r="LI1" t="s">
        <v>478</v>
      </c>
      <c r="LJ1" t="s">
        <v>479</v>
      </c>
      <c r="LK1" t="s">
        <v>480</v>
      </c>
      <c r="LL1" t="s">
        <v>481</v>
      </c>
      <c r="LM1" t="s">
        <v>482</v>
      </c>
      <c r="LN1" t="s">
        <v>483</v>
      </c>
      <c r="LO1" t="s">
        <v>484</v>
      </c>
      <c r="LP1" t="s">
        <v>485</v>
      </c>
      <c r="LQ1" t="s">
        <v>486</v>
      </c>
      <c r="LR1" t="s">
        <v>487</v>
      </c>
      <c r="LS1" t="s">
        <v>488</v>
      </c>
      <c r="LT1" t="s">
        <v>489</v>
      </c>
      <c r="LU1" t="s">
        <v>490</v>
      </c>
      <c r="LV1" t="s">
        <v>491</v>
      </c>
      <c r="LW1" t="s">
        <v>492</v>
      </c>
      <c r="LX1" t="s">
        <v>493</v>
      </c>
      <c r="LY1" t="s">
        <v>494</v>
      </c>
      <c r="LZ1" t="s">
        <v>495</v>
      </c>
      <c r="MA1" t="s">
        <v>496</v>
      </c>
      <c r="MB1" t="s">
        <v>497</v>
      </c>
      <c r="MC1" t="s">
        <v>498</v>
      </c>
      <c r="MD1" t="s">
        <v>499</v>
      </c>
      <c r="ME1" t="s">
        <v>500</v>
      </c>
      <c r="MF1" t="s">
        <v>501</v>
      </c>
      <c r="MG1" t="s">
        <v>502</v>
      </c>
      <c r="MH1" t="s">
        <v>503</v>
      </c>
      <c r="MI1" t="s">
        <v>504</v>
      </c>
      <c r="MJ1" t="s">
        <v>505</v>
      </c>
      <c r="MK1" t="s">
        <v>506</v>
      </c>
      <c r="ML1" t="s">
        <v>507</v>
      </c>
      <c r="MM1" t="s">
        <v>508</v>
      </c>
      <c r="MN1" t="s">
        <v>509</v>
      </c>
      <c r="MO1" t="s">
        <v>510</v>
      </c>
      <c r="MP1" t="s">
        <v>511</v>
      </c>
      <c r="MQ1" t="s">
        <v>512</v>
      </c>
      <c r="MR1" t="s">
        <v>513</v>
      </c>
      <c r="MS1" t="s">
        <v>514</v>
      </c>
      <c r="MT1" t="s">
        <v>515</v>
      </c>
      <c r="MU1" t="s">
        <v>516</v>
      </c>
      <c r="MV1" t="s">
        <v>517</v>
      </c>
      <c r="MW1" t="s">
        <v>518</v>
      </c>
      <c r="MX1" t="s">
        <v>519</v>
      </c>
      <c r="MY1" t="s">
        <v>520</v>
      </c>
      <c r="MZ1" t="s">
        <v>521</v>
      </c>
      <c r="NA1" t="s">
        <v>522</v>
      </c>
      <c r="NB1" t="s">
        <v>523</v>
      </c>
      <c r="NC1" t="s">
        <v>524</v>
      </c>
      <c r="ND1" t="s">
        <v>525</v>
      </c>
      <c r="NE1" t="s">
        <v>526</v>
      </c>
      <c r="NF1" t="s">
        <v>527</v>
      </c>
      <c r="NG1" t="s">
        <v>528</v>
      </c>
      <c r="NH1" t="s">
        <v>529</v>
      </c>
      <c r="NI1" t="s">
        <v>530</v>
      </c>
      <c r="NJ1" t="s">
        <v>531</v>
      </c>
      <c r="NK1" t="s">
        <v>532</v>
      </c>
      <c r="NL1" t="s">
        <v>533</v>
      </c>
      <c r="NM1" t="s">
        <v>534</v>
      </c>
      <c r="NN1" t="s">
        <v>535</v>
      </c>
      <c r="NO1" t="s">
        <v>536</v>
      </c>
      <c r="NP1" t="s">
        <v>537</v>
      </c>
      <c r="NQ1" t="s">
        <v>538</v>
      </c>
      <c r="NR1" t="s">
        <v>539</v>
      </c>
      <c r="NS1" t="s">
        <v>540</v>
      </c>
      <c r="NT1" t="s">
        <v>541</v>
      </c>
      <c r="NU1" t="s">
        <v>542</v>
      </c>
      <c r="NV1" t="s">
        <v>543</v>
      </c>
      <c r="NW1" t="s">
        <v>544</v>
      </c>
      <c r="NX1" t="s">
        <v>545</v>
      </c>
      <c r="NY1" t="s">
        <v>546</v>
      </c>
      <c r="NZ1" t="s">
        <v>547</v>
      </c>
      <c r="OA1" t="s">
        <v>548</v>
      </c>
      <c r="OB1" t="s">
        <v>549</v>
      </c>
      <c r="OC1" t="s">
        <v>550</v>
      </c>
      <c r="OD1" t="s">
        <v>551</v>
      </c>
      <c r="OE1" t="s">
        <v>552</v>
      </c>
      <c r="OF1" t="s">
        <v>553</v>
      </c>
      <c r="OG1" t="s">
        <v>554</v>
      </c>
      <c r="OH1" t="s">
        <v>555</v>
      </c>
      <c r="OI1" t="s">
        <v>556</v>
      </c>
      <c r="OJ1" t="s">
        <v>557</v>
      </c>
      <c r="OK1" t="s">
        <v>558</v>
      </c>
      <c r="OL1" t="s">
        <v>559</v>
      </c>
      <c r="OM1" t="s">
        <v>560</v>
      </c>
      <c r="ON1" t="s">
        <v>561</v>
      </c>
      <c r="OO1" t="s">
        <v>562</v>
      </c>
      <c r="OP1" t="s">
        <v>563</v>
      </c>
      <c r="OQ1" t="s">
        <v>564</v>
      </c>
      <c r="OR1" t="s">
        <v>565</v>
      </c>
      <c r="OS1" t="s">
        <v>566</v>
      </c>
      <c r="OT1" t="s">
        <v>567</v>
      </c>
      <c r="OU1" t="s">
        <v>568</v>
      </c>
      <c r="OV1" t="s">
        <v>569</v>
      </c>
      <c r="OW1" t="s">
        <v>570</v>
      </c>
      <c r="OX1" t="s">
        <v>571</v>
      </c>
      <c r="OY1" t="s">
        <v>572</v>
      </c>
      <c r="OZ1" t="s">
        <v>573</v>
      </c>
      <c r="PA1" t="s">
        <v>574</v>
      </c>
      <c r="PB1" t="s">
        <v>575</v>
      </c>
      <c r="PC1" t="s">
        <v>576</v>
      </c>
      <c r="PD1" t="s">
        <v>577</v>
      </c>
      <c r="PE1" t="s">
        <v>578</v>
      </c>
      <c r="PF1" t="s">
        <v>579</v>
      </c>
      <c r="PG1" t="s">
        <v>580</v>
      </c>
      <c r="PH1" t="s">
        <v>581</v>
      </c>
      <c r="PI1" t="s">
        <v>582</v>
      </c>
      <c r="PJ1" t="s">
        <v>583</v>
      </c>
      <c r="PK1" t="s">
        <v>584</v>
      </c>
      <c r="PL1" t="s">
        <v>585</v>
      </c>
      <c r="PM1" t="s">
        <v>586</v>
      </c>
      <c r="PN1" t="s">
        <v>587</v>
      </c>
      <c r="PO1" t="s">
        <v>588</v>
      </c>
      <c r="PP1" t="s">
        <v>589</v>
      </c>
      <c r="PQ1" t="s">
        <v>590</v>
      </c>
      <c r="PR1" t="s">
        <v>591</v>
      </c>
      <c r="PS1" t="s">
        <v>592</v>
      </c>
      <c r="PT1" t="s">
        <v>593</v>
      </c>
      <c r="PU1" t="s">
        <v>594</v>
      </c>
      <c r="PV1" t="s">
        <v>595</v>
      </c>
      <c r="PW1" t="s">
        <v>596</v>
      </c>
      <c r="PX1" t="s">
        <v>597</v>
      </c>
      <c r="PY1" t="s">
        <v>598</v>
      </c>
      <c r="PZ1" t="s">
        <v>599</v>
      </c>
      <c r="QA1" t="s">
        <v>600</v>
      </c>
      <c r="QB1" t="s">
        <v>601</v>
      </c>
      <c r="QC1" t="s">
        <v>602</v>
      </c>
      <c r="QD1" t="s">
        <v>603</v>
      </c>
      <c r="QE1" t="s">
        <v>604</v>
      </c>
      <c r="QF1" t="s">
        <v>605</v>
      </c>
      <c r="QG1" t="s">
        <v>606</v>
      </c>
      <c r="QH1" t="s">
        <v>607</v>
      </c>
      <c r="QI1" t="s">
        <v>608</v>
      </c>
      <c r="QJ1" t="s">
        <v>609</v>
      </c>
      <c r="QK1" t="s">
        <v>610</v>
      </c>
      <c r="QL1" t="s">
        <v>611</v>
      </c>
      <c r="QM1" t="s">
        <v>612</v>
      </c>
      <c r="QN1" t="s">
        <v>613</v>
      </c>
      <c r="QO1" t="s">
        <v>614</v>
      </c>
      <c r="QP1" t="s">
        <v>615</v>
      </c>
      <c r="QQ1" t="s">
        <v>616</v>
      </c>
      <c r="QR1" t="s">
        <v>617</v>
      </c>
      <c r="QS1" t="s">
        <v>618</v>
      </c>
      <c r="QT1" t="s">
        <v>619</v>
      </c>
      <c r="QU1" t="s">
        <v>620</v>
      </c>
      <c r="QV1" t="s">
        <v>621</v>
      </c>
      <c r="QW1" t="s">
        <v>622</v>
      </c>
      <c r="QX1" t="s">
        <v>623</v>
      </c>
      <c r="QY1" t="s">
        <v>624</v>
      </c>
      <c r="QZ1" t="s">
        <v>625</v>
      </c>
      <c r="RA1" t="s">
        <v>626</v>
      </c>
      <c r="RB1" t="s">
        <v>627</v>
      </c>
      <c r="RC1" t="s">
        <v>628</v>
      </c>
      <c r="RD1" t="s">
        <v>629</v>
      </c>
      <c r="RE1" t="s">
        <v>630</v>
      </c>
      <c r="RF1" t="s">
        <v>631</v>
      </c>
      <c r="RG1" t="s">
        <v>632</v>
      </c>
      <c r="RH1" t="s">
        <v>633</v>
      </c>
      <c r="RI1" t="s">
        <v>634</v>
      </c>
    </row>
    <row r="2" spans="1:477" x14ac:dyDescent="0.3">
      <c r="A2" t="s">
        <v>635</v>
      </c>
      <c r="B2">
        <v>0</v>
      </c>
      <c r="C2">
        <v>0</v>
      </c>
      <c r="D2">
        <v>0</v>
      </c>
      <c r="E2">
        <v>0</v>
      </c>
      <c r="F2">
        <v>0</v>
      </c>
      <c r="G2">
        <v>131</v>
      </c>
      <c r="H2">
        <v>135</v>
      </c>
      <c r="I2">
        <v>0</v>
      </c>
      <c r="J2">
        <v>285</v>
      </c>
      <c r="K2">
        <v>0</v>
      </c>
      <c r="L2">
        <v>0</v>
      </c>
      <c r="M2">
        <v>996</v>
      </c>
      <c r="N2">
        <v>34</v>
      </c>
      <c r="O2">
        <v>160</v>
      </c>
      <c r="P2">
        <v>0</v>
      </c>
      <c r="Q2">
        <v>335</v>
      </c>
      <c r="R2">
        <v>390</v>
      </c>
      <c r="S2">
        <v>19</v>
      </c>
      <c r="T2">
        <v>226</v>
      </c>
      <c r="U2">
        <v>62</v>
      </c>
      <c r="V2">
        <v>528</v>
      </c>
      <c r="W2">
        <v>4</v>
      </c>
      <c r="X2">
        <v>435</v>
      </c>
      <c r="Y2">
        <v>180</v>
      </c>
      <c r="Z2">
        <v>144</v>
      </c>
      <c r="AA2">
        <v>18</v>
      </c>
      <c r="AB2">
        <v>193</v>
      </c>
      <c r="AC2">
        <v>93</v>
      </c>
      <c r="AD2">
        <v>116</v>
      </c>
      <c r="AE2">
        <v>91</v>
      </c>
      <c r="AF2">
        <v>376</v>
      </c>
      <c r="AG2">
        <v>62</v>
      </c>
      <c r="AH2">
        <v>74</v>
      </c>
      <c r="AI2">
        <v>25</v>
      </c>
      <c r="AJ2">
        <v>2</v>
      </c>
      <c r="AK2">
        <v>151</v>
      </c>
      <c r="AL2">
        <v>2</v>
      </c>
      <c r="AM2">
        <v>6</v>
      </c>
      <c r="AN2">
        <v>112</v>
      </c>
      <c r="AO2">
        <v>0</v>
      </c>
      <c r="AP2">
        <v>132</v>
      </c>
      <c r="AQ2">
        <v>55</v>
      </c>
      <c r="AR2">
        <v>15</v>
      </c>
      <c r="AS2">
        <v>0</v>
      </c>
      <c r="AT2">
        <v>16</v>
      </c>
      <c r="AU2">
        <v>83</v>
      </c>
      <c r="AV2">
        <v>53</v>
      </c>
      <c r="AW2">
        <v>71</v>
      </c>
      <c r="AX2">
        <v>22</v>
      </c>
      <c r="AY2">
        <v>56</v>
      </c>
      <c r="AZ2">
        <v>54</v>
      </c>
      <c r="BA2">
        <v>32</v>
      </c>
      <c r="BB2">
        <v>59</v>
      </c>
      <c r="BC2">
        <v>48</v>
      </c>
      <c r="BD2">
        <v>0</v>
      </c>
      <c r="BE2">
        <v>0</v>
      </c>
      <c r="BF2">
        <v>270</v>
      </c>
      <c r="BG2">
        <v>81</v>
      </c>
      <c r="BH2">
        <v>0</v>
      </c>
      <c r="BI2">
        <v>5</v>
      </c>
      <c r="BJ2">
        <v>3</v>
      </c>
      <c r="BK2">
        <v>0</v>
      </c>
      <c r="BL2">
        <v>27</v>
      </c>
      <c r="BM2">
        <v>0</v>
      </c>
      <c r="BN2">
        <v>15</v>
      </c>
      <c r="BO2">
        <v>28</v>
      </c>
      <c r="BP2">
        <v>0</v>
      </c>
      <c r="BQ2">
        <v>19</v>
      </c>
      <c r="BR2">
        <v>0</v>
      </c>
      <c r="BS2">
        <v>6</v>
      </c>
      <c r="BT2">
        <v>4</v>
      </c>
      <c r="BU2">
        <v>0</v>
      </c>
      <c r="BV2">
        <v>0</v>
      </c>
      <c r="BW2">
        <v>20</v>
      </c>
      <c r="BX2">
        <v>0</v>
      </c>
      <c r="BY2">
        <v>3</v>
      </c>
      <c r="BZ2">
        <v>6</v>
      </c>
      <c r="CA2">
        <v>10</v>
      </c>
      <c r="CB2">
        <v>0</v>
      </c>
      <c r="CC2">
        <v>45</v>
      </c>
      <c r="CD2">
        <v>10</v>
      </c>
      <c r="CE2">
        <v>101</v>
      </c>
      <c r="CF2">
        <v>21</v>
      </c>
      <c r="CG2">
        <v>23</v>
      </c>
      <c r="CH2">
        <v>37</v>
      </c>
      <c r="CI2">
        <v>0</v>
      </c>
      <c r="CJ2">
        <v>8</v>
      </c>
      <c r="CK2">
        <v>0</v>
      </c>
      <c r="CL2">
        <v>0</v>
      </c>
      <c r="CM2">
        <v>6</v>
      </c>
      <c r="CN2">
        <v>0</v>
      </c>
      <c r="CO2">
        <v>16</v>
      </c>
      <c r="CP2">
        <v>7</v>
      </c>
      <c r="CQ2">
        <v>17</v>
      </c>
      <c r="CR2">
        <v>0</v>
      </c>
      <c r="CS2">
        <v>18</v>
      </c>
      <c r="CT2">
        <v>40</v>
      </c>
      <c r="CU2">
        <v>24</v>
      </c>
      <c r="CV2">
        <v>28</v>
      </c>
      <c r="CW2">
        <v>13</v>
      </c>
      <c r="CX2">
        <v>0</v>
      </c>
      <c r="CY2">
        <v>114</v>
      </c>
      <c r="CZ2">
        <v>31</v>
      </c>
      <c r="DA2">
        <v>2</v>
      </c>
      <c r="DB2">
        <v>46</v>
      </c>
      <c r="DC2">
        <v>63</v>
      </c>
      <c r="DD2">
        <v>4</v>
      </c>
      <c r="DE2">
        <v>50</v>
      </c>
      <c r="DF2">
        <v>10</v>
      </c>
      <c r="DG2">
        <v>11</v>
      </c>
      <c r="DH2">
        <v>6</v>
      </c>
      <c r="DI2">
        <v>9</v>
      </c>
      <c r="DJ2">
        <v>0</v>
      </c>
      <c r="DK2">
        <v>0</v>
      </c>
      <c r="DL2">
        <v>34</v>
      </c>
      <c r="DM2">
        <v>33</v>
      </c>
      <c r="DN2">
        <v>0</v>
      </c>
      <c r="DO2">
        <v>25</v>
      </c>
      <c r="DP2">
        <v>22</v>
      </c>
      <c r="DQ2">
        <v>0</v>
      </c>
      <c r="DR2">
        <v>12</v>
      </c>
      <c r="DS2">
        <v>6</v>
      </c>
      <c r="DT2">
        <v>0</v>
      </c>
      <c r="DU2">
        <v>7</v>
      </c>
      <c r="DV2">
        <v>14</v>
      </c>
      <c r="DW2">
        <v>7</v>
      </c>
      <c r="DX2">
        <v>0</v>
      </c>
      <c r="DY2">
        <v>47</v>
      </c>
      <c r="DZ2">
        <v>7</v>
      </c>
      <c r="EA2">
        <v>2</v>
      </c>
      <c r="EB2">
        <v>2</v>
      </c>
      <c r="EC2">
        <v>6</v>
      </c>
      <c r="ED2">
        <v>0</v>
      </c>
      <c r="EE2">
        <v>17</v>
      </c>
      <c r="EF2">
        <v>35</v>
      </c>
      <c r="EG2">
        <v>9</v>
      </c>
      <c r="EH2">
        <v>14</v>
      </c>
      <c r="EI2">
        <v>41</v>
      </c>
      <c r="EJ2">
        <v>0</v>
      </c>
      <c r="EK2">
        <v>12</v>
      </c>
      <c r="EL2">
        <v>0</v>
      </c>
      <c r="EM2">
        <v>7</v>
      </c>
      <c r="EN2">
        <v>3</v>
      </c>
      <c r="EO2">
        <v>0</v>
      </c>
      <c r="EP2">
        <v>2</v>
      </c>
      <c r="EQ2">
        <v>0</v>
      </c>
      <c r="ER2">
        <v>8</v>
      </c>
      <c r="ES2">
        <v>6</v>
      </c>
      <c r="ET2">
        <v>0</v>
      </c>
      <c r="EU2">
        <v>0</v>
      </c>
      <c r="EV2">
        <v>25</v>
      </c>
      <c r="EW2">
        <v>3</v>
      </c>
      <c r="EX2">
        <v>0</v>
      </c>
      <c r="EY2">
        <v>6</v>
      </c>
      <c r="EZ2">
        <v>0</v>
      </c>
      <c r="FA2">
        <v>5</v>
      </c>
      <c r="FB2">
        <v>3</v>
      </c>
      <c r="FC2">
        <v>25</v>
      </c>
      <c r="FD2">
        <v>7</v>
      </c>
      <c r="FE2">
        <v>18</v>
      </c>
      <c r="FF2">
        <v>0</v>
      </c>
      <c r="FG2">
        <v>9</v>
      </c>
      <c r="FH2">
        <v>0</v>
      </c>
      <c r="FI2">
        <v>0</v>
      </c>
      <c r="FJ2">
        <v>0</v>
      </c>
      <c r="FK2">
        <v>8</v>
      </c>
      <c r="FL2">
        <v>0</v>
      </c>
      <c r="FM2">
        <v>28</v>
      </c>
      <c r="FN2">
        <v>0</v>
      </c>
      <c r="FO2">
        <v>10</v>
      </c>
      <c r="FP2">
        <v>0</v>
      </c>
      <c r="FQ2">
        <v>0</v>
      </c>
      <c r="FR2">
        <v>0</v>
      </c>
      <c r="FS2">
        <v>3</v>
      </c>
      <c r="FT2">
        <v>15</v>
      </c>
      <c r="FU2">
        <v>14</v>
      </c>
      <c r="FV2">
        <v>2</v>
      </c>
      <c r="FW2">
        <v>0</v>
      </c>
      <c r="FX2">
        <v>8</v>
      </c>
      <c r="FY2">
        <v>4</v>
      </c>
      <c r="FZ2">
        <v>22</v>
      </c>
      <c r="GA2">
        <v>4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15</v>
      </c>
      <c r="GI2">
        <v>4</v>
      </c>
      <c r="GJ2">
        <v>0</v>
      </c>
      <c r="GK2">
        <v>0</v>
      </c>
      <c r="GL2">
        <v>19</v>
      </c>
      <c r="GM2">
        <v>8</v>
      </c>
      <c r="GN2">
        <v>0</v>
      </c>
      <c r="GO2">
        <v>0</v>
      </c>
      <c r="GP2">
        <v>18</v>
      </c>
      <c r="GQ2">
        <v>0</v>
      </c>
      <c r="GR2">
        <v>0</v>
      </c>
      <c r="GS2">
        <v>0</v>
      </c>
      <c r="GT2">
        <v>2</v>
      </c>
      <c r="GU2">
        <v>0</v>
      </c>
      <c r="GV2">
        <v>0</v>
      </c>
      <c r="GW2">
        <v>0</v>
      </c>
      <c r="GX2">
        <v>0</v>
      </c>
      <c r="GY2">
        <v>10</v>
      </c>
      <c r="GZ2">
        <v>2</v>
      </c>
      <c r="HA2">
        <v>21</v>
      </c>
      <c r="HB2">
        <v>6</v>
      </c>
      <c r="HC2">
        <v>0</v>
      </c>
      <c r="HD2">
        <v>9</v>
      </c>
      <c r="HE2">
        <v>0</v>
      </c>
      <c r="HF2">
        <v>0</v>
      </c>
      <c r="HG2">
        <v>21</v>
      </c>
      <c r="HH2">
        <v>3</v>
      </c>
      <c r="HI2">
        <v>0</v>
      </c>
      <c r="HJ2">
        <v>8</v>
      </c>
      <c r="HK2">
        <v>0</v>
      </c>
      <c r="HL2">
        <v>9</v>
      </c>
      <c r="HM2">
        <v>0</v>
      </c>
      <c r="HN2">
        <v>4</v>
      </c>
      <c r="HO2">
        <v>2</v>
      </c>
      <c r="HP2">
        <v>10</v>
      </c>
      <c r="HQ2">
        <v>0</v>
      </c>
      <c r="HR2">
        <v>0</v>
      </c>
      <c r="HS2">
        <v>15</v>
      </c>
      <c r="HT2">
        <v>7</v>
      </c>
      <c r="HU2">
        <v>14</v>
      </c>
      <c r="HV2">
        <v>0</v>
      </c>
      <c r="HW2">
        <v>2</v>
      </c>
      <c r="HX2">
        <v>0</v>
      </c>
      <c r="HY2">
        <v>0</v>
      </c>
      <c r="HZ2">
        <v>9</v>
      </c>
      <c r="IA2">
        <v>3</v>
      </c>
      <c r="IB2">
        <v>4</v>
      </c>
      <c r="IC2">
        <v>9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14</v>
      </c>
      <c r="IK2">
        <v>2</v>
      </c>
      <c r="IL2">
        <v>4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5</v>
      </c>
      <c r="IW2">
        <v>0</v>
      </c>
      <c r="IX2">
        <v>3</v>
      </c>
      <c r="IY2">
        <v>0</v>
      </c>
      <c r="IZ2">
        <v>0</v>
      </c>
      <c r="JA2">
        <v>10</v>
      </c>
      <c r="JB2">
        <v>0</v>
      </c>
      <c r="JC2">
        <v>0</v>
      </c>
      <c r="JD2">
        <v>0</v>
      </c>
      <c r="JE2">
        <v>0</v>
      </c>
      <c r="JF2">
        <v>3</v>
      </c>
      <c r="JG2">
        <v>3</v>
      </c>
      <c r="JH2">
        <v>0</v>
      </c>
      <c r="JI2">
        <v>0</v>
      </c>
      <c r="JJ2">
        <v>2</v>
      </c>
      <c r="JK2">
        <v>0</v>
      </c>
      <c r="JL2">
        <v>0</v>
      </c>
      <c r="JM2">
        <v>0</v>
      </c>
      <c r="JN2">
        <v>8</v>
      </c>
      <c r="JO2">
        <v>0</v>
      </c>
      <c r="JP2">
        <v>5</v>
      </c>
      <c r="JQ2">
        <v>0</v>
      </c>
      <c r="JR2">
        <v>0</v>
      </c>
      <c r="JS2">
        <v>0</v>
      </c>
      <c r="JT2">
        <v>0</v>
      </c>
      <c r="JU2">
        <v>0</v>
      </c>
      <c r="JV2">
        <v>2</v>
      </c>
      <c r="JW2">
        <v>0</v>
      </c>
      <c r="JX2">
        <v>0</v>
      </c>
      <c r="JY2">
        <v>0</v>
      </c>
      <c r="JZ2">
        <v>2</v>
      </c>
      <c r="KA2">
        <v>4</v>
      </c>
      <c r="KB2">
        <v>0</v>
      </c>
      <c r="KC2">
        <v>9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3</v>
      </c>
      <c r="KL2">
        <v>0</v>
      </c>
      <c r="KM2">
        <v>8</v>
      </c>
      <c r="KN2">
        <v>8</v>
      </c>
      <c r="KO2">
        <v>4</v>
      </c>
      <c r="KP2">
        <v>8</v>
      </c>
      <c r="KQ2">
        <v>3</v>
      </c>
      <c r="KR2">
        <v>7</v>
      </c>
      <c r="KS2">
        <v>0</v>
      </c>
      <c r="KT2">
        <v>0</v>
      </c>
      <c r="KU2">
        <v>6</v>
      </c>
      <c r="KV2">
        <v>0</v>
      </c>
      <c r="KW2">
        <v>5</v>
      </c>
      <c r="KX2">
        <v>0</v>
      </c>
      <c r="KY2">
        <v>6</v>
      </c>
      <c r="KZ2">
        <v>0</v>
      </c>
      <c r="LA2">
        <v>0</v>
      </c>
      <c r="LB2">
        <v>5</v>
      </c>
      <c r="LC2">
        <v>11</v>
      </c>
      <c r="LD2">
        <v>3</v>
      </c>
      <c r="LE2">
        <v>7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5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11</v>
      </c>
      <c r="LX2">
        <v>2</v>
      </c>
      <c r="LY2">
        <v>6</v>
      </c>
      <c r="LZ2">
        <v>3</v>
      </c>
      <c r="MA2">
        <v>0</v>
      </c>
      <c r="MB2">
        <v>0</v>
      </c>
      <c r="MC2">
        <v>2</v>
      </c>
      <c r="MD2">
        <v>2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5</v>
      </c>
      <c r="MO2">
        <v>5</v>
      </c>
      <c r="MP2">
        <v>7</v>
      </c>
      <c r="MQ2">
        <v>0</v>
      </c>
      <c r="MR2">
        <v>0</v>
      </c>
      <c r="MS2">
        <v>2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2</v>
      </c>
      <c r="NK2">
        <v>4</v>
      </c>
      <c r="NL2">
        <v>4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2</v>
      </c>
      <c r="OK2">
        <v>0</v>
      </c>
      <c r="OL2">
        <v>3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2</v>
      </c>
      <c r="PR2">
        <v>2</v>
      </c>
      <c r="PS2">
        <v>2</v>
      </c>
      <c r="PT2">
        <v>2</v>
      </c>
      <c r="PU2">
        <v>2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</row>
    <row r="3" spans="1:477" x14ac:dyDescent="0.3">
      <c r="A3" t="s">
        <v>636</v>
      </c>
      <c r="B3">
        <v>0</v>
      </c>
      <c r="C3">
        <v>0</v>
      </c>
      <c r="D3">
        <v>0</v>
      </c>
      <c r="E3">
        <v>0</v>
      </c>
      <c r="F3">
        <v>0</v>
      </c>
      <c r="G3">
        <v>154</v>
      </c>
      <c r="H3">
        <v>182</v>
      </c>
      <c r="I3">
        <v>0</v>
      </c>
      <c r="J3">
        <v>237</v>
      </c>
      <c r="K3">
        <v>0</v>
      </c>
      <c r="L3">
        <v>0</v>
      </c>
      <c r="M3">
        <v>728</v>
      </c>
      <c r="N3">
        <v>29</v>
      </c>
      <c r="O3">
        <v>134</v>
      </c>
      <c r="P3">
        <v>0</v>
      </c>
      <c r="Q3">
        <v>546</v>
      </c>
      <c r="R3">
        <v>151</v>
      </c>
      <c r="S3">
        <v>96</v>
      </c>
      <c r="T3">
        <v>205</v>
      </c>
      <c r="U3">
        <v>73</v>
      </c>
      <c r="V3">
        <v>272</v>
      </c>
      <c r="W3">
        <v>15</v>
      </c>
      <c r="X3">
        <v>239</v>
      </c>
      <c r="Y3">
        <v>160</v>
      </c>
      <c r="Z3">
        <v>138</v>
      </c>
      <c r="AA3">
        <v>38</v>
      </c>
      <c r="AB3">
        <v>3</v>
      </c>
      <c r="AC3">
        <v>60</v>
      </c>
      <c r="AD3">
        <v>113</v>
      </c>
      <c r="AE3">
        <v>55</v>
      </c>
      <c r="AF3">
        <v>214</v>
      </c>
      <c r="AG3">
        <v>25</v>
      </c>
      <c r="AH3">
        <v>109</v>
      </c>
      <c r="AI3">
        <v>73</v>
      </c>
      <c r="AJ3">
        <v>8</v>
      </c>
      <c r="AK3">
        <v>162</v>
      </c>
      <c r="AL3">
        <v>44</v>
      </c>
      <c r="AM3">
        <v>20</v>
      </c>
      <c r="AN3">
        <v>70</v>
      </c>
      <c r="AO3">
        <v>0</v>
      </c>
      <c r="AP3">
        <v>109</v>
      </c>
      <c r="AQ3">
        <v>283</v>
      </c>
      <c r="AR3">
        <v>22</v>
      </c>
      <c r="AS3">
        <v>0</v>
      </c>
      <c r="AT3">
        <v>11</v>
      </c>
      <c r="AU3">
        <v>51</v>
      </c>
      <c r="AV3">
        <v>79</v>
      </c>
      <c r="AW3">
        <v>99</v>
      </c>
      <c r="AX3">
        <v>66</v>
      </c>
      <c r="AY3">
        <v>40</v>
      </c>
      <c r="AZ3">
        <v>51</v>
      </c>
      <c r="BA3">
        <v>34</v>
      </c>
      <c r="BB3">
        <v>24</v>
      </c>
      <c r="BC3">
        <v>26</v>
      </c>
      <c r="BD3">
        <v>0</v>
      </c>
      <c r="BE3">
        <v>3</v>
      </c>
      <c r="BF3">
        <v>214</v>
      </c>
      <c r="BG3">
        <v>4</v>
      </c>
      <c r="BH3">
        <v>0</v>
      </c>
      <c r="BI3">
        <v>19</v>
      </c>
      <c r="BJ3">
        <v>0</v>
      </c>
      <c r="BK3">
        <v>0</v>
      </c>
      <c r="BL3">
        <v>15</v>
      </c>
      <c r="BM3">
        <v>87</v>
      </c>
      <c r="BN3">
        <v>7</v>
      </c>
      <c r="BO3">
        <v>27</v>
      </c>
      <c r="BP3">
        <v>18</v>
      </c>
      <c r="BQ3">
        <v>24</v>
      </c>
      <c r="BR3">
        <v>7</v>
      </c>
      <c r="BS3">
        <v>14</v>
      </c>
      <c r="BT3">
        <v>8</v>
      </c>
      <c r="BU3">
        <v>0</v>
      </c>
      <c r="BV3">
        <v>0</v>
      </c>
      <c r="BW3">
        <v>12</v>
      </c>
      <c r="BX3">
        <v>2</v>
      </c>
      <c r="BY3">
        <v>5</v>
      </c>
      <c r="BZ3">
        <v>16</v>
      </c>
      <c r="CA3">
        <v>8</v>
      </c>
      <c r="CB3">
        <v>0</v>
      </c>
      <c r="CC3">
        <v>49</v>
      </c>
      <c r="CD3">
        <v>12</v>
      </c>
      <c r="CE3">
        <v>63</v>
      </c>
      <c r="CF3">
        <v>13</v>
      </c>
      <c r="CG3">
        <v>26</v>
      </c>
      <c r="CH3">
        <v>10</v>
      </c>
      <c r="CI3">
        <v>0</v>
      </c>
      <c r="CJ3">
        <v>19</v>
      </c>
      <c r="CK3">
        <v>0</v>
      </c>
      <c r="CL3">
        <v>0</v>
      </c>
      <c r="CM3">
        <v>5</v>
      </c>
      <c r="CN3">
        <v>0</v>
      </c>
      <c r="CO3">
        <v>22</v>
      </c>
      <c r="CP3">
        <v>10</v>
      </c>
      <c r="CQ3">
        <v>17</v>
      </c>
      <c r="CR3">
        <v>0</v>
      </c>
      <c r="CS3">
        <v>12</v>
      </c>
      <c r="CT3">
        <v>0</v>
      </c>
      <c r="CU3">
        <v>0</v>
      </c>
      <c r="CV3">
        <v>0</v>
      </c>
      <c r="CW3">
        <v>0</v>
      </c>
      <c r="CX3">
        <v>17</v>
      </c>
      <c r="CY3">
        <v>18</v>
      </c>
      <c r="CZ3">
        <v>32</v>
      </c>
      <c r="DA3">
        <v>6</v>
      </c>
      <c r="DB3">
        <v>61</v>
      </c>
      <c r="DC3">
        <v>6</v>
      </c>
      <c r="DD3">
        <v>0</v>
      </c>
      <c r="DE3">
        <v>13</v>
      </c>
      <c r="DF3">
        <v>10</v>
      </c>
      <c r="DG3">
        <v>11</v>
      </c>
      <c r="DH3">
        <v>7</v>
      </c>
      <c r="DI3">
        <v>9</v>
      </c>
      <c r="DJ3">
        <v>0</v>
      </c>
      <c r="DK3">
        <v>7</v>
      </c>
      <c r="DL3">
        <v>41</v>
      </c>
      <c r="DM3">
        <v>37</v>
      </c>
      <c r="DN3">
        <v>0</v>
      </c>
      <c r="DO3">
        <v>15</v>
      </c>
      <c r="DP3">
        <v>38</v>
      </c>
      <c r="DQ3">
        <v>0</v>
      </c>
      <c r="DR3">
        <v>9</v>
      </c>
      <c r="DS3">
        <v>5</v>
      </c>
      <c r="DT3">
        <v>6</v>
      </c>
      <c r="DU3">
        <v>0</v>
      </c>
      <c r="DV3">
        <v>23</v>
      </c>
      <c r="DW3">
        <v>9</v>
      </c>
      <c r="DX3">
        <v>8</v>
      </c>
      <c r="DY3">
        <v>59</v>
      </c>
      <c r="DZ3">
        <v>0</v>
      </c>
      <c r="EA3">
        <v>2</v>
      </c>
      <c r="EB3">
        <v>14</v>
      </c>
      <c r="EC3">
        <v>0</v>
      </c>
      <c r="ED3">
        <v>0</v>
      </c>
      <c r="EE3">
        <v>40</v>
      </c>
      <c r="EF3">
        <v>8</v>
      </c>
      <c r="EG3">
        <v>14</v>
      </c>
      <c r="EH3">
        <v>3</v>
      </c>
      <c r="EI3">
        <v>11</v>
      </c>
      <c r="EJ3">
        <v>0</v>
      </c>
      <c r="EK3">
        <v>0</v>
      </c>
      <c r="EL3">
        <v>0</v>
      </c>
      <c r="EM3">
        <v>12</v>
      </c>
      <c r="EN3">
        <v>3</v>
      </c>
      <c r="EO3">
        <v>6</v>
      </c>
      <c r="EP3">
        <v>5</v>
      </c>
      <c r="EQ3">
        <v>5</v>
      </c>
      <c r="ER3">
        <v>0</v>
      </c>
      <c r="ES3">
        <v>16</v>
      </c>
      <c r="ET3">
        <v>7</v>
      </c>
      <c r="EU3">
        <v>0</v>
      </c>
      <c r="EV3">
        <v>5</v>
      </c>
      <c r="EW3">
        <v>0</v>
      </c>
      <c r="EX3">
        <v>5</v>
      </c>
      <c r="EY3">
        <v>0</v>
      </c>
      <c r="EZ3">
        <v>9</v>
      </c>
      <c r="FA3">
        <v>10</v>
      </c>
      <c r="FB3">
        <v>5</v>
      </c>
      <c r="FC3">
        <v>0</v>
      </c>
      <c r="FD3">
        <v>0</v>
      </c>
      <c r="FE3">
        <v>8</v>
      </c>
      <c r="FF3">
        <v>27</v>
      </c>
      <c r="FG3">
        <v>0</v>
      </c>
      <c r="FH3">
        <v>0</v>
      </c>
      <c r="FI3">
        <v>0</v>
      </c>
      <c r="FJ3">
        <v>0</v>
      </c>
      <c r="FK3">
        <v>18</v>
      </c>
      <c r="FL3">
        <v>47</v>
      </c>
      <c r="FM3">
        <v>21</v>
      </c>
      <c r="FN3">
        <v>5</v>
      </c>
      <c r="FO3">
        <v>7</v>
      </c>
      <c r="FP3">
        <v>0</v>
      </c>
      <c r="FQ3">
        <v>0</v>
      </c>
      <c r="FR3">
        <v>61</v>
      </c>
      <c r="FS3">
        <v>2</v>
      </c>
      <c r="FT3">
        <v>3</v>
      </c>
      <c r="FU3">
        <v>26</v>
      </c>
      <c r="FV3">
        <v>0</v>
      </c>
      <c r="FW3">
        <v>0</v>
      </c>
      <c r="FX3">
        <v>0</v>
      </c>
      <c r="FY3">
        <v>7</v>
      </c>
      <c r="FZ3">
        <v>0</v>
      </c>
      <c r="GA3">
        <v>4</v>
      </c>
      <c r="GB3">
        <v>5</v>
      </c>
      <c r="GC3">
        <v>0</v>
      </c>
      <c r="GD3">
        <v>0</v>
      </c>
      <c r="GE3">
        <v>0</v>
      </c>
      <c r="GF3">
        <v>0</v>
      </c>
      <c r="GG3">
        <v>5</v>
      </c>
      <c r="GH3">
        <v>10</v>
      </c>
      <c r="GI3">
        <v>0</v>
      </c>
      <c r="GJ3">
        <v>0</v>
      </c>
      <c r="GK3">
        <v>0</v>
      </c>
      <c r="GL3">
        <v>21</v>
      </c>
      <c r="GM3">
        <v>9</v>
      </c>
      <c r="GN3">
        <v>0</v>
      </c>
      <c r="GO3">
        <v>0</v>
      </c>
      <c r="GP3">
        <v>0</v>
      </c>
      <c r="GQ3">
        <v>10</v>
      </c>
      <c r="GR3">
        <v>0</v>
      </c>
      <c r="GS3">
        <v>0</v>
      </c>
      <c r="GT3">
        <v>2</v>
      </c>
      <c r="GU3">
        <v>0</v>
      </c>
      <c r="GV3">
        <v>5</v>
      </c>
      <c r="GW3">
        <v>0</v>
      </c>
      <c r="GX3">
        <v>0</v>
      </c>
      <c r="GY3">
        <v>0</v>
      </c>
      <c r="GZ3">
        <v>0</v>
      </c>
      <c r="HA3">
        <v>0</v>
      </c>
      <c r="HB3">
        <v>3</v>
      </c>
      <c r="HC3">
        <v>0</v>
      </c>
      <c r="HD3">
        <v>4</v>
      </c>
      <c r="HE3">
        <v>0</v>
      </c>
      <c r="HF3">
        <v>0</v>
      </c>
      <c r="HG3">
        <v>10</v>
      </c>
      <c r="HH3">
        <v>0</v>
      </c>
      <c r="HI3">
        <v>4</v>
      </c>
      <c r="HJ3">
        <v>27</v>
      </c>
      <c r="HK3">
        <v>0</v>
      </c>
      <c r="HL3">
        <v>0</v>
      </c>
      <c r="HM3">
        <v>9</v>
      </c>
      <c r="HN3">
        <v>0</v>
      </c>
      <c r="HO3">
        <v>7</v>
      </c>
      <c r="HP3">
        <v>4</v>
      </c>
      <c r="HQ3">
        <v>0</v>
      </c>
      <c r="HR3">
        <v>3</v>
      </c>
      <c r="HS3">
        <v>49</v>
      </c>
      <c r="HT3">
        <v>26</v>
      </c>
      <c r="HU3">
        <v>2</v>
      </c>
      <c r="HV3">
        <v>15</v>
      </c>
      <c r="HW3">
        <v>3</v>
      </c>
      <c r="HX3">
        <v>6</v>
      </c>
      <c r="HY3">
        <v>0</v>
      </c>
      <c r="HZ3">
        <v>14</v>
      </c>
      <c r="IA3">
        <v>0</v>
      </c>
      <c r="IB3">
        <v>0</v>
      </c>
      <c r="IC3">
        <v>2</v>
      </c>
      <c r="ID3">
        <v>0</v>
      </c>
      <c r="IE3">
        <v>0</v>
      </c>
      <c r="IF3">
        <v>0</v>
      </c>
      <c r="IG3">
        <v>0</v>
      </c>
      <c r="IH3">
        <v>0</v>
      </c>
      <c r="II3">
        <v>4</v>
      </c>
      <c r="IJ3">
        <v>4</v>
      </c>
      <c r="IK3">
        <v>0</v>
      </c>
      <c r="IL3">
        <v>5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5</v>
      </c>
      <c r="IU3">
        <v>20</v>
      </c>
      <c r="IV3">
        <v>10</v>
      </c>
      <c r="IW3">
        <v>0</v>
      </c>
      <c r="IX3">
        <v>6</v>
      </c>
      <c r="IY3">
        <v>0</v>
      </c>
      <c r="IZ3">
        <v>0</v>
      </c>
      <c r="JA3">
        <v>3</v>
      </c>
      <c r="JB3">
        <v>14</v>
      </c>
      <c r="JC3">
        <v>0</v>
      </c>
      <c r="JD3">
        <v>0</v>
      </c>
      <c r="JE3">
        <v>0</v>
      </c>
      <c r="JF3">
        <v>0</v>
      </c>
      <c r="JG3">
        <v>3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13</v>
      </c>
      <c r="JP3">
        <v>10</v>
      </c>
      <c r="JQ3">
        <v>3</v>
      </c>
      <c r="JR3">
        <v>2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2</v>
      </c>
      <c r="KA3">
        <v>10</v>
      </c>
      <c r="KB3">
        <v>3</v>
      </c>
      <c r="KC3">
        <v>0</v>
      </c>
      <c r="KD3">
        <v>5</v>
      </c>
      <c r="KE3">
        <v>0</v>
      </c>
      <c r="KF3">
        <v>0</v>
      </c>
      <c r="KG3">
        <v>0</v>
      </c>
      <c r="KH3">
        <v>0</v>
      </c>
      <c r="KI3">
        <v>0</v>
      </c>
      <c r="KJ3">
        <v>4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3</v>
      </c>
      <c r="KR3">
        <v>8</v>
      </c>
      <c r="KS3">
        <v>4</v>
      </c>
      <c r="KT3">
        <v>0</v>
      </c>
      <c r="KU3">
        <v>2</v>
      </c>
      <c r="KV3">
        <v>0</v>
      </c>
      <c r="KW3">
        <v>4</v>
      </c>
      <c r="KX3">
        <v>0</v>
      </c>
      <c r="KY3">
        <v>3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7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2</v>
      </c>
      <c r="LN3">
        <v>0</v>
      </c>
      <c r="LO3">
        <v>0</v>
      </c>
      <c r="LP3">
        <v>0</v>
      </c>
      <c r="LQ3">
        <v>0</v>
      </c>
      <c r="LR3">
        <v>2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6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5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4</v>
      </c>
      <c r="NG3">
        <v>0</v>
      </c>
      <c r="NH3">
        <v>0</v>
      </c>
      <c r="NI3">
        <v>0</v>
      </c>
      <c r="NJ3">
        <v>0</v>
      </c>
      <c r="NK3">
        <v>0</v>
      </c>
      <c r="NL3">
        <v>4</v>
      </c>
      <c r="NM3">
        <v>4</v>
      </c>
      <c r="NN3">
        <v>4</v>
      </c>
      <c r="NO3">
        <v>4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3</v>
      </c>
      <c r="OK3">
        <v>0</v>
      </c>
      <c r="OL3">
        <v>0</v>
      </c>
      <c r="OM3">
        <v>3</v>
      </c>
      <c r="ON3">
        <v>3</v>
      </c>
      <c r="OO3">
        <v>3</v>
      </c>
      <c r="OP3">
        <v>0</v>
      </c>
      <c r="OQ3">
        <v>2</v>
      </c>
      <c r="OR3">
        <v>2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</row>
    <row r="4" spans="1:477" x14ac:dyDescent="0.3">
      <c r="A4" t="s">
        <v>637</v>
      </c>
      <c r="B4">
        <v>0</v>
      </c>
      <c r="C4">
        <v>0</v>
      </c>
      <c r="D4">
        <v>0</v>
      </c>
      <c r="E4">
        <v>0</v>
      </c>
      <c r="F4">
        <v>0</v>
      </c>
      <c r="G4">
        <v>123</v>
      </c>
      <c r="H4">
        <v>143</v>
      </c>
      <c r="I4">
        <v>0</v>
      </c>
      <c r="J4">
        <v>170</v>
      </c>
      <c r="K4">
        <v>0</v>
      </c>
      <c r="L4">
        <v>0</v>
      </c>
      <c r="M4">
        <v>624</v>
      </c>
      <c r="N4">
        <v>18</v>
      </c>
      <c r="O4">
        <v>136</v>
      </c>
      <c r="P4">
        <v>0</v>
      </c>
      <c r="Q4">
        <v>320</v>
      </c>
      <c r="R4">
        <v>212</v>
      </c>
      <c r="S4">
        <v>98</v>
      </c>
      <c r="T4">
        <v>271</v>
      </c>
      <c r="U4">
        <v>76</v>
      </c>
      <c r="V4">
        <v>299</v>
      </c>
      <c r="W4">
        <v>23</v>
      </c>
      <c r="X4">
        <v>320</v>
      </c>
      <c r="Y4">
        <v>146</v>
      </c>
      <c r="Z4">
        <v>139</v>
      </c>
      <c r="AA4">
        <v>26</v>
      </c>
      <c r="AB4">
        <v>6</v>
      </c>
      <c r="AC4">
        <v>67</v>
      </c>
      <c r="AD4">
        <v>122</v>
      </c>
      <c r="AE4">
        <v>87</v>
      </c>
      <c r="AF4">
        <v>124</v>
      </c>
      <c r="AG4">
        <v>33</v>
      </c>
      <c r="AH4">
        <v>82</v>
      </c>
      <c r="AI4">
        <v>21</v>
      </c>
      <c r="AJ4">
        <v>0</v>
      </c>
      <c r="AK4">
        <v>72</v>
      </c>
      <c r="AL4">
        <v>11</v>
      </c>
      <c r="AM4">
        <v>0</v>
      </c>
      <c r="AN4">
        <v>72</v>
      </c>
      <c r="AO4">
        <v>0</v>
      </c>
      <c r="AP4">
        <v>50</v>
      </c>
      <c r="AQ4">
        <v>29</v>
      </c>
      <c r="AR4">
        <v>34</v>
      </c>
      <c r="AS4">
        <v>4</v>
      </c>
      <c r="AT4">
        <v>11</v>
      </c>
      <c r="AU4">
        <v>67</v>
      </c>
      <c r="AV4">
        <v>42</v>
      </c>
      <c r="AW4">
        <v>90</v>
      </c>
      <c r="AX4">
        <v>44</v>
      </c>
      <c r="AY4">
        <v>10</v>
      </c>
      <c r="AZ4">
        <v>103</v>
      </c>
      <c r="BA4">
        <v>22</v>
      </c>
      <c r="BB4">
        <v>10</v>
      </c>
      <c r="BC4">
        <v>24</v>
      </c>
      <c r="BD4">
        <v>0</v>
      </c>
      <c r="BE4">
        <v>0</v>
      </c>
      <c r="BF4">
        <v>133</v>
      </c>
      <c r="BG4">
        <v>0</v>
      </c>
      <c r="BH4">
        <v>0</v>
      </c>
      <c r="BI4">
        <v>16</v>
      </c>
      <c r="BJ4">
        <v>2</v>
      </c>
      <c r="BK4">
        <v>0</v>
      </c>
      <c r="BL4">
        <v>8</v>
      </c>
      <c r="BM4">
        <v>0</v>
      </c>
      <c r="BN4">
        <v>23</v>
      </c>
      <c r="BO4">
        <v>0</v>
      </c>
      <c r="BP4">
        <v>11</v>
      </c>
      <c r="BQ4">
        <v>20</v>
      </c>
      <c r="BR4">
        <v>3</v>
      </c>
      <c r="BS4">
        <v>0</v>
      </c>
      <c r="BT4">
        <v>0</v>
      </c>
      <c r="BU4">
        <v>2</v>
      </c>
      <c r="BV4">
        <v>0</v>
      </c>
      <c r="BW4">
        <v>33</v>
      </c>
      <c r="BX4">
        <v>3</v>
      </c>
      <c r="BY4">
        <v>25</v>
      </c>
      <c r="BZ4">
        <v>6</v>
      </c>
      <c r="CA4">
        <v>6</v>
      </c>
      <c r="CB4">
        <v>0</v>
      </c>
      <c r="CC4">
        <v>72</v>
      </c>
      <c r="CD4">
        <v>6</v>
      </c>
      <c r="CE4">
        <v>33</v>
      </c>
      <c r="CF4">
        <v>6</v>
      </c>
      <c r="CG4">
        <v>4</v>
      </c>
      <c r="CH4">
        <v>16</v>
      </c>
      <c r="CI4">
        <v>7</v>
      </c>
      <c r="CJ4">
        <v>0</v>
      </c>
      <c r="CK4">
        <v>13</v>
      </c>
      <c r="CL4">
        <v>10</v>
      </c>
      <c r="CM4">
        <v>6</v>
      </c>
      <c r="CN4">
        <v>10</v>
      </c>
      <c r="CO4">
        <v>31</v>
      </c>
      <c r="CP4">
        <v>8</v>
      </c>
      <c r="CQ4">
        <v>0</v>
      </c>
      <c r="CR4">
        <v>0</v>
      </c>
      <c r="CS4">
        <v>30</v>
      </c>
      <c r="CT4">
        <v>9</v>
      </c>
      <c r="CU4">
        <v>11</v>
      </c>
      <c r="CV4">
        <v>31</v>
      </c>
      <c r="CW4">
        <v>0</v>
      </c>
      <c r="CX4">
        <v>3</v>
      </c>
      <c r="CY4">
        <v>14</v>
      </c>
      <c r="CZ4">
        <v>3</v>
      </c>
      <c r="DA4">
        <v>17</v>
      </c>
      <c r="DB4">
        <v>25</v>
      </c>
      <c r="DC4">
        <v>0</v>
      </c>
      <c r="DD4">
        <v>0</v>
      </c>
      <c r="DE4">
        <v>19</v>
      </c>
      <c r="DF4">
        <v>4</v>
      </c>
      <c r="DG4">
        <v>3</v>
      </c>
      <c r="DH4">
        <v>0</v>
      </c>
      <c r="DI4">
        <v>11</v>
      </c>
      <c r="DJ4">
        <v>0</v>
      </c>
      <c r="DK4">
        <v>0</v>
      </c>
      <c r="DL4">
        <v>54</v>
      </c>
      <c r="DM4">
        <v>58</v>
      </c>
      <c r="DN4">
        <v>0</v>
      </c>
      <c r="DO4">
        <v>12</v>
      </c>
      <c r="DP4">
        <v>41</v>
      </c>
      <c r="DQ4">
        <v>0</v>
      </c>
      <c r="DR4">
        <v>7</v>
      </c>
      <c r="DS4">
        <v>11</v>
      </c>
      <c r="DT4">
        <v>7</v>
      </c>
      <c r="DU4">
        <v>0</v>
      </c>
      <c r="DV4">
        <v>30</v>
      </c>
      <c r="DW4">
        <v>18</v>
      </c>
      <c r="DX4">
        <v>3</v>
      </c>
      <c r="DY4">
        <v>43</v>
      </c>
      <c r="DZ4">
        <v>0</v>
      </c>
      <c r="EA4">
        <v>0</v>
      </c>
      <c r="EB4">
        <v>3</v>
      </c>
      <c r="EC4">
        <v>3</v>
      </c>
      <c r="ED4">
        <v>0</v>
      </c>
      <c r="EE4">
        <v>0</v>
      </c>
      <c r="EF4">
        <v>0</v>
      </c>
      <c r="EG4">
        <v>0</v>
      </c>
      <c r="EH4">
        <v>10</v>
      </c>
      <c r="EI4">
        <v>36</v>
      </c>
      <c r="EJ4">
        <v>0</v>
      </c>
      <c r="EK4">
        <v>0</v>
      </c>
      <c r="EL4">
        <v>0</v>
      </c>
      <c r="EM4">
        <v>3</v>
      </c>
      <c r="EN4">
        <v>6</v>
      </c>
      <c r="EO4">
        <v>3</v>
      </c>
      <c r="EP4">
        <v>5</v>
      </c>
      <c r="EQ4">
        <v>16</v>
      </c>
      <c r="ER4">
        <v>0</v>
      </c>
      <c r="ES4">
        <v>5</v>
      </c>
      <c r="ET4">
        <v>6</v>
      </c>
      <c r="EU4">
        <v>0</v>
      </c>
      <c r="EV4">
        <v>3</v>
      </c>
      <c r="EW4">
        <v>0</v>
      </c>
      <c r="EX4">
        <v>7</v>
      </c>
      <c r="EY4">
        <v>0</v>
      </c>
      <c r="EZ4">
        <v>0</v>
      </c>
      <c r="FA4">
        <v>0</v>
      </c>
      <c r="FB4">
        <v>4</v>
      </c>
      <c r="FC4">
        <v>17</v>
      </c>
      <c r="FD4">
        <v>3</v>
      </c>
      <c r="FE4">
        <v>7</v>
      </c>
      <c r="FF4">
        <v>0</v>
      </c>
      <c r="FG4">
        <v>8</v>
      </c>
      <c r="FH4">
        <v>0</v>
      </c>
      <c r="FI4">
        <v>0</v>
      </c>
      <c r="FJ4">
        <v>0</v>
      </c>
      <c r="FK4">
        <v>15</v>
      </c>
      <c r="FL4">
        <v>0</v>
      </c>
      <c r="FM4">
        <v>13</v>
      </c>
      <c r="FN4">
        <v>0</v>
      </c>
      <c r="FO4">
        <v>13</v>
      </c>
      <c r="FP4">
        <v>4</v>
      </c>
      <c r="FQ4">
        <v>0</v>
      </c>
      <c r="FR4">
        <v>50</v>
      </c>
      <c r="FS4">
        <v>3</v>
      </c>
      <c r="FT4">
        <v>0</v>
      </c>
      <c r="FU4">
        <v>20</v>
      </c>
      <c r="FV4">
        <v>0</v>
      </c>
      <c r="FW4">
        <v>0</v>
      </c>
      <c r="FX4">
        <v>2</v>
      </c>
      <c r="FY4">
        <v>16</v>
      </c>
      <c r="FZ4">
        <v>8</v>
      </c>
      <c r="GA4">
        <v>8</v>
      </c>
      <c r="GB4">
        <v>8</v>
      </c>
      <c r="GC4">
        <v>4</v>
      </c>
      <c r="GD4">
        <v>0</v>
      </c>
      <c r="GE4">
        <v>0</v>
      </c>
      <c r="GF4">
        <v>0</v>
      </c>
      <c r="GG4">
        <v>8</v>
      </c>
      <c r="GH4">
        <v>10</v>
      </c>
      <c r="GI4">
        <v>5</v>
      </c>
      <c r="GJ4">
        <v>0</v>
      </c>
      <c r="GK4">
        <v>0</v>
      </c>
      <c r="GL4">
        <v>21</v>
      </c>
      <c r="GM4">
        <v>4</v>
      </c>
      <c r="GN4">
        <v>0</v>
      </c>
      <c r="GO4">
        <v>0</v>
      </c>
      <c r="GP4">
        <v>8</v>
      </c>
      <c r="GQ4">
        <v>0</v>
      </c>
      <c r="GR4">
        <v>0</v>
      </c>
      <c r="GS4">
        <v>4</v>
      </c>
      <c r="GT4">
        <v>7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8</v>
      </c>
      <c r="HE4">
        <v>0</v>
      </c>
      <c r="HF4">
        <v>0</v>
      </c>
      <c r="HG4">
        <v>0</v>
      </c>
      <c r="HH4">
        <v>0</v>
      </c>
      <c r="HI4">
        <v>9</v>
      </c>
      <c r="HJ4">
        <v>7</v>
      </c>
      <c r="HK4">
        <v>0</v>
      </c>
      <c r="HL4">
        <v>0</v>
      </c>
      <c r="HM4">
        <v>3</v>
      </c>
      <c r="HN4">
        <v>0</v>
      </c>
      <c r="HO4">
        <v>0</v>
      </c>
      <c r="HP4">
        <v>0</v>
      </c>
      <c r="HQ4">
        <v>0</v>
      </c>
      <c r="HR4">
        <v>0</v>
      </c>
      <c r="HS4">
        <v>17</v>
      </c>
      <c r="HT4">
        <v>5</v>
      </c>
      <c r="HU4">
        <v>15</v>
      </c>
      <c r="HV4">
        <v>6</v>
      </c>
      <c r="HW4">
        <v>5</v>
      </c>
      <c r="HX4">
        <v>0</v>
      </c>
      <c r="HY4">
        <v>0</v>
      </c>
      <c r="HZ4">
        <v>0</v>
      </c>
      <c r="IA4">
        <v>0</v>
      </c>
      <c r="IB4">
        <v>0</v>
      </c>
      <c r="IC4">
        <v>6</v>
      </c>
      <c r="ID4">
        <v>2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2</v>
      </c>
      <c r="IN4">
        <v>0</v>
      </c>
      <c r="IO4">
        <v>0</v>
      </c>
      <c r="IP4">
        <v>0</v>
      </c>
      <c r="IQ4">
        <v>3</v>
      </c>
      <c r="IR4">
        <v>0</v>
      </c>
      <c r="IS4">
        <v>0</v>
      </c>
      <c r="IT4">
        <v>0</v>
      </c>
      <c r="IU4">
        <v>5</v>
      </c>
      <c r="IV4">
        <v>0</v>
      </c>
      <c r="IW4">
        <v>0</v>
      </c>
      <c r="IX4">
        <v>0</v>
      </c>
      <c r="IY4">
        <v>0</v>
      </c>
      <c r="IZ4">
        <v>2</v>
      </c>
      <c r="JA4">
        <v>0</v>
      </c>
      <c r="JB4">
        <v>0</v>
      </c>
      <c r="JC4">
        <v>0</v>
      </c>
      <c r="JD4">
        <v>4</v>
      </c>
      <c r="JE4">
        <v>0</v>
      </c>
      <c r="JF4">
        <v>2</v>
      </c>
      <c r="JG4">
        <v>0</v>
      </c>
      <c r="JH4">
        <v>0</v>
      </c>
      <c r="JI4">
        <v>0</v>
      </c>
      <c r="JJ4">
        <v>3</v>
      </c>
      <c r="JK4">
        <v>0</v>
      </c>
      <c r="JL4">
        <v>0</v>
      </c>
      <c r="JM4">
        <v>0</v>
      </c>
      <c r="JN4">
        <v>0</v>
      </c>
      <c r="JO4">
        <v>0</v>
      </c>
      <c r="JP4">
        <v>2</v>
      </c>
      <c r="JQ4">
        <v>0</v>
      </c>
      <c r="JR4">
        <v>4</v>
      </c>
      <c r="JS4">
        <v>2</v>
      </c>
      <c r="JT4">
        <v>0</v>
      </c>
      <c r="JU4">
        <v>0</v>
      </c>
      <c r="JV4">
        <v>7</v>
      </c>
      <c r="JW4">
        <v>0</v>
      </c>
      <c r="JX4">
        <v>0</v>
      </c>
      <c r="JY4">
        <v>0</v>
      </c>
      <c r="JZ4">
        <v>4</v>
      </c>
      <c r="KA4">
        <v>3</v>
      </c>
      <c r="KB4">
        <v>0</v>
      </c>
      <c r="KC4">
        <v>0</v>
      </c>
      <c r="KD4">
        <v>0</v>
      </c>
      <c r="KE4">
        <v>0</v>
      </c>
      <c r="KF4">
        <v>2</v>
      </c>
      <c r="KG4">
        <v>2</v>
      </c>
      <c r="KH4">
        <v>0</v>
      </c>
      <c r="KI4">
        <v>2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5</v>
      </c>
      <c r="KR4">
        <v>9</v>
      </c>
      <c r="KS4">
        <v>0</v>
      </c>
      <c r="KT4">
        <v>8</v>
      </c>
      <c r="KU4">
        <v>8</v>
      </c>
      <c r="KV4">
        <v>0</v>
      </c>
      <c r="KW4">
        <v>4</v>
      </c>
      <c r="KX4">
        <v>0</v>
      </c>
      <c r="KY4">
        <v>0</v>
      </c>
      <c r="KZ4">
        <v>0</v>
      </c>
      <c r="LA4">
        <v>0</v>
      </c>
      <c r="LB4">
        <v>0</v>
      </c>
      <c r="LC4">
        <v>3</v>
      </c>
      <c r="LD4">
        <v>0</v>
      </c>
      <c r="LE4">
        <v>0</v>
      </c>
      <c r="LF4">
        <v>0</v>
      </c>
      <c r="LG4">
        <v>3</v>
      </c>
      <c r="LH4">
        <v>7</v>
      </c>
      <c r="LI4">
        <v>0</v>
      </c>
      <c r="LJ4">
        <v>0</v>
      </c>
      <c r="LK4">
        <v>2</v>
      </c>
      <c r="LL4">
        <v>0</v>
      </c>
      <c r="LM4">
        <v>2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6</v>
      </c>
      <c r="MB4">
        <v>6</v>
      </c>
      <c r="MC4">
        <v>6</v>
      </c>
      <c r="MD4">
        <v>2</v>
      </c>
      <c r="ME4">
        <v>0</v>
      </c>
      <c r="MF4">
        <v>2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5</v>
      </c>
      <c r="MS4">
        <v>3</v>
      </c>
      <c r="MT4">
        <v>5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2</v>
      </c>
      <c r="NM4">
        <v>0</v>
      </c>
      <c r="NN4">
        <v>2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2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3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2</v>
      </c>
      <c r="PW4">
        <v>2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</row>
    <row r="5" spans="1:477" x14ac:dyDescent="0.3">
      <c r="A5" t="s">
        <v>638</v>
      </c>
      <c r="B5">
        <v>0</v>
      </c>
      <c r="C5">
        <v>0</v>
      </c>
      <c r="D5">
        <v>0</v>
      </c>
      <c r="E5">
        <v>0</v>
      </c>
      <c r="F5">
        <v>0</v>
      </c>
      <c r="G5">
        <v>173</v>
      </c>
      <c r="H5">
        <v>135</v>
      </c>
      <c r="I5">
        <v>0</v>
      </c>
      <c r="J5">
        <v>153</v>
      </c>
      <c r="K5">
        <v>0</v>
      </c>
      <c r="L5">
        <v>0</v>
      </c>
      <c r="M5">
        <v>551</v>
      </c>
      <c r="N5">
        <v>50</v>
      </c>
      <c r="O5">
        <v>17</v>
      </c>
      <c r="P5">
        <v>0</v>
      </c>
      <c r="Q5">
        <v>668</v>
      </c>
      <c r="R5">
        <v>129</v>
      </c>
      <c r="S5">
        <v>19</v>
      </c>
      <c r="T5">
        <v>104</v>
      </c>
      <c r="U5">
        <v>19</v>
      </c>
      <c r="V5">
        <v>285</v>
      </c>
      <c r="W5">
        <v>36</v>
      </c>
      <c r="X5">
        <v>512</v>
      </c>
      <c r="Y5">
        <v>86</v>
      </c>
      <c r="Z5">
        <v>132</v>
      </c>
      <c r="AA5">
        <v>20</v>
      </c>
      <c r="AB5">
        <v>0</v>
      </c>
      <c r="AC5">
        <v>58</v>
      </c>
      <c r="AD5">
        <v>146</v>
      </c>
      <c r="AE5">
        <v>141</v>
      </c>
      <c r="AF5">
        <v>252</v>
      </c>
      <c r="AG5">
        <v>33</v>
      </c>
      <c r="AH5">
        <v>48</v>
      </c>
      <c r="AI5">
        <v>27</v>
      </c>
      <c r="AJ5">
        <v>5</v>
      </c>
      <c r="AK5">
        <v>75</v>
      </c>
      <c r="AL5">
        <v>54</v>
      </c>
      <c r="AM5">
        <v>23</v>
      </c>
      <c r="AN5">
        <v>74</v>
      </c>
      <c r="AO5">
        <v>3</v>
      </c>
      <c r="AP5">
        <v>69</v>
      </c>
      <c r="AQ5">
        <v>0</v>
      </c>
      <c r="AR5">
        <v>16</v>
      </c>
      <c r="AS5">
        <v>0</v>
      </c>
      <c r="AT5">
        <v>4</v>
      </c>
      <c r="AU5">
        <v>55</v>
      </c>
      <c r="AV5">
        <v>43</v>
      </c>
      <c r="AW5">
        <v>41</v>
      </c>
      <c r="AX5">
        <v>17</v>
      </c>
      <c r="AY5">
        <v>20</v>
      </c>
      <c r="AZ5">
        <v>45</v>
      </c>
      <c r="BA5">
        <v>20</v>
      </c>
      <c r="BB5">
        <v>8</v>
      </c>
      <c r="BC5">
        <v>42</v>
      </c>
      <c r="BD5">
        <v>0</v>
      </c>
      <c r="BE5">
        <v>0</v>
      </c>
      <c r="BF5">
        <v>90</v>
      </c>
      <c r="BG5">
        <v>0</v>
      </c>
      <c r="BH5">
        <v>0</v>
      </c>
      <c r="BI5">
        <v>0</v>
      </c>
      <c r="BJ5">
        <v>0</v>
      </c>
      <c r="BK5">
        <v>0</v>
      </c>
      <c r="BL5">
        <v>32</v>
      </c>
      <c r="BM5">
        <v>0</v>
      </c>
      <c r="BN5">
        <v>2</v>
      </c>
      <c r="BO5">
        <v>5</v>
      </c>
      <c r="BP5">
        <v>6</v>
      </c>
      <c r="BQ5">
        <v>8</v>
      </c>
      <c r="BR5">
        <v>3</v>
      </c>
      <c r="BS5">
        <v>16</v>
      </c>
      <c r="BT5">
        <v>0</v>
      </c>
      <c r="BU5">
        <v>2</v>
      </c>
      <c r="BV5">
        <v>0</v>
      </c>
      <c r="BW5">
        <v>8</v>
      </c>
      <c r="BX5">
        <v>4</v>
      </c>
      <c r="BY5">
        <v>8</v>
      </c>
      <c r="BZ5">
        <v>0</v>
      </c>
      <c r="CA5">
        <v>0</v>
      </c>
      <c r="CB5">
        <v>5</v>
      </c>
      <c r="CC5">
        <v>55</v>
      </c>
      <c r="CD5">
        <v>5</v>
      </c>
      <c r="CE5">
        <v>28</v>
      </c>
      <c r="CF5">
        <v>12</v>
      </c>
      <c r="CG5">
        <v>13</v>
      </c>
      <c r="CH5">
        <v>0</v>
      </c>
      <c r="CI5">
        <v>4</v>
      </c>
      <c r="CJ5">
        <v>9</v>
      </c>
      <c r="CK5">
        <v>0</v>
      </c>
      <c r="CL5">
        <v>41</v>
      </c>
      <c r="CM5">
        <v>0</v>
      </c>
      <c r="CN5">
        <v>0</v>
      </c>
      <c r="CO5">
        <v>31</v>
      </c>
      <c r="CP5">
        <v>0</v>
      </c>
      <c r="CQ5">
        <v>7</v>
      </c>
      <c r="CR5">
        <v>0</v>
      </c>
      <c r="CS5">
        <v>16</v>
      </c>
      <c r="CT5">
        <v>19</v>
      </c>
      <c r="CU5">
        <v>0</v>
      </c>
      <c r="CV5">
        <v>0</v>
      </c>
      <c r="CW5">
        <v>0</v>
      </c>
      <c r="CX5">
        <v>5</v>
      </c>
      <c r="CY5">
        <v>9</v>
      </c>
      <c r="CZ5">
        <v>40</v>
      </c>
      <c r="DA5">
        <v>18</v>
      </c>
      <c r="DB5">
        <v>3</v>
      </c>
      <c r="DC5">
        <v>3</v>
      </c>
      <c r="DD5">
        <v>8</v>
      </c>
      <c r="DE5">
        <v>23</v>
      </c>
      <c r="DF5">
        <v>9</v>
      </c>
      <c r="DG5">
        <v>5</v>
      </c>
      <c r="DH5">
        <v>28</v>
      </c>
      <c r="DI5">
        <v>11</v>
      </c>
      <c r="DJ5">
        <v>3</v>
      </c>
      <c r="DK5">
        <v>0</v>
      </c>
      <c r="DL5">
        <v>13</v>
      </c>
      <c r="DM5">
        <v>16</v>
      </c>
      <c r="DN5">
        <v>0</v>
      </c>
      <c r="DO5">
        <v>9</v>
      </c>
      <c r="DP5">
        <v>42</v>
      </c>
      <c r="DQ5">
        <v>0</v>
      </c>
      <c r="DR5">
        <v>8</v>
      </c>
      <c r="DS5">
        <v>5</v>
      </c>
      <c r="DT5">
        <v>0</v>
      </c>
      <c r="DU5">
        <v>0</v>
      </c>
      <c r="DV5">
        <v>11</v>
      </c>
      <c r="DW5">
        <v>9</v>
      </c>
      <c r="DX5">
        <v>0</v>
      </c>
      <c r="DY5">
        <v>54</v>
      </c>
      <c r="DZ5">
        <v>0</v>
      </c>
      <c r="EA5">
        <v>0</v>
      </c>
      <c r="EB5">
        <v>12</v>
      </c>
      <c r="EC5">
        <v>5</v>
      </c>
      <c r="ED5">
        <v>25</v>
      </c>
      <c r="EE5">
        <v>0</v>
      </c>
      <c r="EF5">
        <v>7</v>
      </c>
      <c r="EG5">
        <v>0</v>
      </c>
      <c r="EH5">
        <v>16</v>
      </c>
      <c r="EI5">
        <v>0</v>
      </c>
      <c r="EJ5">
        <v>0</v>
      </c>
      <c r="EK5">
        <v>0</v>
      </c>
      <c r="EL5">
        <v>6</v>
      </c>
      <c r="EM5">
        <v>7</v>
      </c>
      <c r="EN5">
        <v>0</v>
      </c>
      <c r="EO5">
        <v>0</v>
      </c>
      <c r="EP5">
        <v>7</v>
      </c>
      <c r="EQ5">
        <v>0</v>
      </c>
      <c r="ER5">
        <v>8</v>
      </c>
      <c r="ES5">
        <v>8</v>
      </c>
      <c r="ET5">
        <v>5</v>
      </c>
      <c r="EU5">
        <v>2</v>
      </c>
      <c r="EV5">
        <v>2</v>
      </c>
      <c r="EW5">
        <v>0</v>
      </c>
      <c r="EX5">
        <v>0</v>
      </c>
      <c r="EY5">
        <v>3</v>
      </c>
      <c r="EZ5">
        <v>4</v>
      </c>
      <c r="FA5">
        <v>2</v>
      </c>
      <c r="FB5">
        <v>0</v>
      </c>
      <c r="FC5">
        <v>5</v>
      </c>
      <c r="FD5">
        <v>3</v>
      </c>
      <c r="FE5">
        <v>0</v>
      </c>
      <c r="FF5">
        <v>0</v>
      </c>
      <c r="FG5">
        <v>10</v>
      </c>
      <c r="FH5">
        <v>0</v>
      </c>
      <c r="FI5">
        <v>0</v>
      </c>
      <c r="FJ5">
        <v>0</v>
      </c>
      <c r="FK5">
        <v>13</v>
      </c>
      <c r="FL5">
        <v>14</v>
      </c>
      <c r="FM5">
        <v>5</v>
      </c>
      <c r="FN5">
        <v>2</v>
      </c>
      <c r="FO5">
        <v>9</v>
      </c>
      <c r="FP5">
        <v>0</v>
      </c>
      <c r="FQ5">
        <v>0</v>
      </c>
      <c r="FR5">
        <v>0</v>
      </c>
      <c r="FS5">
        <v>14</v>
      </c>
      <c r="FT5">
        <v>0</v>
      </c>
      <c r="FU5">
        <v>5</v>
      </c>
      <c r="FV5">
        <v>7</v>
      </c>
      <c r="FW5">
        <v>0</v>
      </c>
      <c r="FX5">
        <v>0</v>
      </c>
      <c r="FY5">
        <v>12</v>
      </c>
      <c r="FZ5">
        <v>9</v>
      </c>
      <c r="GA5">
        <v>0</v>
      </c>
      <c r="GB5">
        <v>0</v>
      </c>
      <c r="GC5">
        <v>0</v>
      </c>
      <c r="GD5">
        <v>0</v>
      </c>
      <c r="GE5">
        <v>3</v>
      </c>
      <c r="GF5">
        <v>0</v>
      </c>
      <c r="GG5">
        <v>0</v>
      </c>
      <c r="GH5">
        <v>6</v>
      </c>
      <c r="GI5">
        <v>0</v>
      </c>
      <c r="GJ5">
        <v>0</v>
      </c>
      <c r="GK5">
        <v>0</v>
      </c>
      <c r="GL5">
        <v>5</v>
      </c>
      <c r="GM5">
        <v>3</v>
      </c>
      <c r="GN5">
        <v>0</v>
      </c>
      <c r="GO5">
        <v>0</v>
      </c>
      <c r="GP5">
        <v>2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7</v>
      </c>
      <c r="HC5">
        <v>0</v>
      </c>
      <c r="HD5">
        <v>10</v>
      </c>
      <c r="HE5">
        <v>0</v>
      </c>
      <c r="HF5">
        <v>0</v>
      </c>
      <c r="HG5">
        <v>4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8</v>
      </c>
      <c r="HO5">
        <v>0</v>
      </c>
      <c r="HP5">
        <v>0</v>
      </c>
      <c r="HQ5">
        <v>0</v>
      </c>
      <c r="HR5">
        <v>0</v>
      </c>
      <c r="HS5">
        <v>2</v>
      </c>
      <c r="HT5">
        <v>4</v>
      </c>
      <c r="HU5">
        <v>3</v>
      </c>
      <c r="HV5">
        <v>0</v>
      </c>
      <c r="HW5">
        <v>3</v>
      </c>
      <c r="HX5">
        <v>0</v>
      </c>
      <c r="HY5">
        <v>0</v>
      </c>
      <c r="HZ5">
        <v>13</v>
      </c>
      <c r="IA5">
        <v>2</v>
      </c>
      <c r="IB5">
        <v>0</v>
      </c>
      <c r="IC5">
        <v>0</v>
      </c>
      <c r="ID5">
        <v>0</v>
      </c>
      <c r="IE5">
        <v>2</v>
      </c>
      <c r="IF5">
        <v>0</v>
      </c>
      <c r="IG5">
        <v>0</v>
      </c>
      <c r="IH5">
        <v>0</v>
      </c>
      <c r="II5">
        <v>0</v>
      </c>
      <c r="IJ5">
        <v>2</v>
      </c>
      <c r="IK5">
        <v>0</v>
      </c>
      <c r="IL5">
        <v>0</v>
      </c>
      <c r="IM5">
        <v>0</v>
      </c>
      <c r="IN5">
        <v>8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7</v>
      </c>
      <c r="IW5">
        <v>3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3</v>
      </c>
      <c r="JN5">
        <v>0</v>
      </c>
      <c r="JO5">
        <v>0</v>
      </c>
      <c r="JP5">
        <v>0</v>
      </c>
      <c r="JQ5">
        <v>5</v>
      </c>
      <c r="JR5">
        <v>0</v>
      </c>
      <c r="JS5">
        <v>0</v>
      </c>
      <c r="JT5">
        <v>2</v>
      </c>
      <c r="JU5">
        <v>5</v>
      </c>
      <c r="JV5">
        <v>4</v>
      </c>
      <c r="JW5">
        <v>0</v>
      </c>
      <c r="JX5">
        <v>0</v>
      </c>
      <c r="JY5">
        <v>0</v>
      </c>
      <c r="JZ5">
        <v>2</v>
      </c>
      <c r="KA5">
        <v>0</v>
      </c>
      <c r="KB5">
        <v>4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2</v>
      </c>
      <c r="KO5">
        <v>0</v>
      </c>
      <c r="KP5">
        <v>5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3</v>
      </c>
      <c r="LA5">
        <v>0</v>
      </c>
      <c r="LB5">
        <v>0</v>
      </c>
      <c r="LC5">
        <v>0</v>
      </c>
      <c r="LD5">
        <v>0</v>
      </c>
      <c r="LE5">
        <v>0</v>
      </c>
      <c r="LF5">
        <v>2</v>
      </c>
      <c r="LG5">
        <v>0</v>
      </c>
      <c r="LH5">
        <v>0</v>
      </c>
      <c r="LI5">
        <v>5</v>
      </c>
      <c r="LJ5">
        <v>0</v>
      </c>
      <c r="LK5">
        <v>0</v>
      </c>
      <c r="LL5">
        <v>5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6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2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3</v>
      </c>
      <c r="MQ5">
        <v>0</v>
      </c>
      <c r="MR5">
        <v>0</v>
      </c>
      <c r="MS5">
        <v>0</v>
      </c>
      <c r="MT5">
        <v>0</v>
      </c>
      <c r="MU5">
        <v>5</v>
      </c>
      <c r="MV5">
        <v>5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3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2</v>
      </c>
      <c r="PY5">
        <v>2</v>
      </c>
      <c r="PZ5">
        <v>2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</row>
    <row r="6" spans="1:477" x14ac:dyDescent="0.3">
      <c r="A6" t="s">
        <v>639</v>
      </c>
      <c r="B6">
        <v>0</v>
      </c>
      <c r="C6">
        <v>0</v>
      </c>
      <c r="D6">
        <v>0</v>
      </c>
      <c r="E6">
        <v>0</v>
      </c>
      <c r="F6">
        <v>0</v>
      </c>
      <c r="G6">
        <v>190</v>
      </c>
      <c r="H6">
        <v>238</v>
      </c>
      <c r="I6">
        <v>0</v>
      </c>
      <c r="J6">
        <v>124</v>
      </c>
      <c r="K6">
        <v>0</v>
      </c>
      <c r="L6">
        <v>0</v>
      </c>
      <c r="M6">
        <v>670</v>
      </c>
      <c r="N6">
        <v>31</v>
      </c>
      <c r="O6">
        <v>67</v>
      </c>
      <c r="P6">
        <v>0</v>
      </c>
      <c r="Q6">
        <v>385</v>
      </c>
      <c r="R6">
        <v>133</v>
      </c>
      <c r="S6">
        <v>107</v>
      </c>
      <c r="T6">
        <v>69</v>
      </c>
      <c r="U6">
        <v>49</v>
      </c>
      <c r="V6">
        <v>234</v>
      </c>
      <c r="W6">
        <v>5</v>
      </c>
      <c r="X6">
        <v>241</v>
      </c>
      <c r="Y6">
        <v>70</v>
      </c>
      <c r="Z6">
        <v>112</v>
      </c>
      <c r="AA6">
        <v>87</v>
      </c>
      <c r="AB6">
        <v>0</v>
      </c>
      <c r="AC6">
        <v>91</v>
      </c>
      <c r="AD6">
        <v>66</v>
      </c>
      <c r="AE6">
        <v>41</v>
      </c>
      <c r="AF6">
        <v>224</v>
      </c>
      <c r="AG6">
        <v>23</v>
      </c>
      <c r="AH6">
        <v>72</v>
      </c>
      <c r="AI6">
        <v>39</v>
      </c>
      <c r="AJ6">
        <v>26</v>
      </c>
      <c r="AK6">
        <v>96</v>
      </c>
      <c r="AL6">
        <v>15</v>
      </c>
      <c r="AM6">
        <v>0</v>
      </c>
      <c r="AN6">
        <v>77</v>
      </c>
      <c r="AO6">
        <v>5</v>
      </c>
      <c r="AP6">
        <v>63</v>
      </c>
      <c r="AQ6">
        <v>22</v>
      </c>
      <c r="AR6">
        <v>11</v>
      </c>
      <c r="AS6">
        <v>0</v>
      </c>
      <c r="AT6">
        <v>25</v>
      </c>
      <c r="AU6">
        <v>53</v>
      </c>
      <c r="AV6">
        <v>72</v>
      </c>
      <c r="AW6">
        <v>58</v>
      </c>
      <c r="AX6">
        <v>36</v>
      </c>
      <c r="AY6">
        <v>23</v>
      </c>
      <c r="AZ6">
        <v>34</v>
      </c>
      <c r="BA6">
        <v>36</v>
      </c>
      <c r="BB6">
        <v>24</v>
      </c>
      <c r="BC6">
        <v>31</v>
      </c>
      <c r="BD6">
        <v>5</v>
      </c>
      <c r="BE6">
        <v>14</v>
      </c>
      <c r="BF6">
        <v>124</v>
      </c>
      <c r="BG6">
        <v>0</v>
      </c>
      <c r="BH6">
        <v>0</v>
      </c>
      <c r="BI6">
        <v>15</v>
      </c>
      <c r="BJ6">
        <v>0</v>
      </c>
      <c r="BK6">
        <v>0</v>
      </c>
      <c r="BL6">
        <v>11</v>
      </c>
      <c r="BM6">
        <v>100</v>
      </c>
      <c r="BN6">
        <v>7</v>
      </c>
      <c r="BO6">
        <v>9</v>
      </c>
      <c r="BP6">
        <v>0</v>
      </c>
      <c r="BQ6">
        <v>27</v>
      </c>
      <c r="BR6">
        <v>0</v>
      </c>
      <c r="BS6">
        <v>7</v>
      </c>
      <c r="BT6">
        <v>4</v>
      </c>
      <c r="BU6">
        <v>0</v>
      </c>
      <c r="BV6">
        <v>0</v>
      </c>
      <c r="BW6">
        <v>31</v>
      </c>
      <c r="BX6">
        <v>0</v>
      </c>
      <c r="BY6">
        <v>27</v>
      </c>
      <c r="BZ6">
        <v>5</v>
      </c>
      <c r="CA6">
        <v>37</v>
      </c>
      <c r="CB6">
        <v>0</v>
      </c>
      <c r="CC6">
        <v>23</v>
      </c>
      <c r="CD6">
        <v>9</v>
      </c>
      <c r="CE6">
        <v>71</v>
      </c>
      <c r="CF6">
        <v>0</v>
      </c>
      <c r="CG6">
        <v>9</v>
      </c>
      <c r="CH6">
        <v>7</v>
      </c>
      <c r="CI6">
        <v>4</v>
      </c>
      <c r="CJ6">
        <v>2</v>
      </c>
      <c r="CK6">
        <v>10</v>
      </c>
      <c r="CL6">
        <v>3</v>
      </c>
      <c r="CM6">
        <v>4</v>
      </c>
      <c r="CN6">
        <v>7</v>
      </c>
      <c r="CO6">
        <v>13</v>
      </c>
      <c r="CP6">
        <v>8</v>
      </c>
      <c r="CQ6">
        <v>9</v>
      </c>
      <c r="CR6">
        <v>0</v>
      </c>
      <c r="CS6">
        <v>7</v>
      </c>
      <c r="CT6">
        <v>3</v>
      </c>
      <c r="CU6">
        <v>8</v>
      </c>
      <c r="CV6">
        <v>0</v>
      </c>
      <c r="CW6">
        <v>0</v>
      </c>
      <c r="CX6">
        <v>6</v>
      </c>
      <c r="CY6">
        <v>0</v>
      </c>
      <c r="CZ6">
        <v>0</v>
      </c>
      <c r="DA6">
        <v>20</v>
      </c>
      <c r="DB6">
        <v>34</v>
      </c>
      <c r="DC6">
        <v>10</v>
      </c>
      <c r="DD6">
        <v>4</v>
      </c>
      <c r="DE6">
        <v>22</v>
      </c>
      <c r="DF6">
        <v>0</v>
      </c>
      <c r="DG6">
        <v>6</v>
      </c>
      <c r="DH6">
        <v>11</v>
      </c>
      <c r="DI6">
        <v>0</v>
      </c>
      <c r="DJ6">
        <v>0</v>
      </c>
      <c r="DK6">
        <v>9</v>
      </c>
      <c r="DL6">
        <v>16</v>
      </c>
      <c r="DM6">
        <v>22</v>
      </c>
      <c r="DN6">
        <v>0</v>
      </c>
      <c r="DO6">
        <v>22</v>
      </c>
      <c r="DP6">
        <v>28</v>
      </c>
      <c r="DQ6">
        <v>0</v>
      </c>
      <c r="DR6">
        <v>0</v>
      </c>
      <c r="DS6">
        <v>13</v>
      </c>
      <c r="DT6">
        <v>3</v>
      </c>
      <c r="DU6">
        <v>0</v>
      </c>
      <c r="DV6">
        <v>12</v>
      </c>
      <c r="DW6">
        <v>10</v>
      </c>
      <c r="DX6">
        <v>27</v>
      </c>
      <c r="DY6">
        <v>27</v>
      </c>
      <c r="DZ6">
        <v>0</v>
      </c>
      <c r="EA6">
        <v>8</v>
      </c>
      <c r="EB6">
        <v>14</v>
      </c>
      <c r="EC6">
        <v>11</v>
      </c>
      <c r="ED6">
        <v>0</v>
      </c>
      <c r="EE6">
        <v>3</v>
      </c>
      <c r="EF6">
        <v>0</v>
      </c>
      <c r="EG6">
        <v>10</v>
      </c>
      <c r="EH6">
        <v>4</v>
      </c>
      <c r="EI6">
        <v>36</v>
      </c>
      <c r="EJ6">
        <v>0</v>
      </c>
      <c r="EK6">
        <v>0</v>
      </c>
      <c r="EL6">
        <v>0</v>
      </c>
      <c r="EM6">
        <v>2</v>
      </c>
      <c r="EN6">
        <v>6</v>
      </c>
      <c r="EO6">
        <v>0</v>
      </c>
      <c r="EP6">
        <v>7</v>
      </c>
      <c r="EQ6">
        <v>0</v>
      </c>
      <c r="ER6">
        <v>6</v>
      </c>
      <c r="ES6">
        <v>6</v>
      </c>
      <c r="ET6">
        <v>0</v>
      </c>
      <c r="EU6">
        <v>0</v>
      </c>
      <c r="EV6">
        <v>37</v>
      </c>
      <c r="EW6">
        <v>0</v>
      </c>
      <c r="EX6">
        <v>0</v>
      </c>
      <c r="EY6">
        <v>4</v>
      </c>
      <c r="EZ6">
        <v>2</v>
      </c>
      <c r="FA6">
        <v>2</v>
      </c>
      <c r="FB6">
        <v>2</v>
      </c>
      <c r="FC6">
        <v>38</v>
      </c>
      <c r="FD6">
        <v>0</v>
      </c>
      <c r="FE6">
        <v>0</v>
      </c>
      <c r="FF6">
        <v>3</v>
      </c>
      <c r="FG6">
        <v>0</v>
      </c>
      <c r="FH6">
        <v>0</v>
      </c>
      <c r="FI6">
        <v>0</v>
      </c>
      <c r="FJ6">
        <v>0</v>
      </c>
      <c r="FK6">
        <v>2</v>
      </c>
      <c r="FL6">
        <v>0</v>
      </c>
      <c r="FM6">
        <v>22</v>
      </c>
      <c r="FN6">
        <v>0</v>
      </c>
      <c r="FO6">
        <v>4</v>
      </c>
      <c r="FP6">
        <v>0</v>
      </c>
      <c r="FQ6">
        <v>5</v>
      </c>
      <c r="FR6">
        <v>0</v>
      </c>
      <c r="FS6">
        <v>7</v>
      </c>
      <c r="FT6">
        <v>0</v>
      </c>
      <c r="FU6">
        <v>9</v>
      </c>
      <c r="FV6">
        <v>5</v>
      </c>
      <c r="FW6">
        <v>0</v>
      </c>
      <c r="FX6">
        <v>9</v>
      </c>
      <c r="FY6">
        <v>0</v>
      </c>
      <c r="FZ6">
        <v>0</v>
      </c>
      <c r="GA6">
        <v>0</v>
      </c>
      <c r="GB6">
        <v>14</v>
      </c>
      <c r="GC6">
        <v>0</v>
      </c>
      <c r="GD6">
        <v>0</v>
      </c>
      <c r="GE6">
        <v>0</v>
      </c>
      <c r="GF6">
        <v>0</v>
      </c>
      <c r="GG6">
        <v>7</v>
      </c>
      <c r="GH6">
        <v>14</v>
      </c>
      <c r="GI6">
        <v>14</v>
      </c>
      <c r="GJ6">
        <v>5</v>
      </c>
      <c r="GK6">
        <v>0</v>
      </c>
      <c r="GL6">
        <v>13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2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2</v>
      </c>
      <c r="HB6">
        <v>2</v>
      </c>
      <c r="HC6">
        <v>0</v>
      </c>
      <c r="HD6">
        <v>3</v>
      </c>
      <c r="HE6">
        <v>0</v>
      </c>
      <c r="HF6">
        <v>0</v>
      </c>
      <c r="HG6">
        <v>16</v>
      </c>
      <c r="HH6">
        <v>3</v>
      </c>
      <c r="HI6">
        <v>3</v>
      </c>
      <c r="HJ6">
        <v>23</v>
      </c>
      <c r="HK6">
        <v>0</v>
      </c>
      <c r="HL6">
        <v>0</v>
      </c>
      <c r="HM6">
        <v>0</v>
      </c>
      <c r="HN6">
        <v>0</v>
      </c>
      <c r="HO6">
        <v>8</v>
      </c>
      <c r="HP6">
        <v>0</v>
      </c>
      <c r="HQ6">
        <v>0</v>
      </c>
      <c r="HR6">
        <v>0</v>
      </c>
      <c r="HS6">
        <v>4</v>
      </c>
      <c r="HT6">
        <v>9</v>
      </c>
      <c r="HU6">
        <v>0</v>
      </c>
      <c r="HV6">
        <v>0</v>
      </c>
      <c r="HW6">
        <v>6</v>
      </c>
      <c r="HX6">
        <v>2</v>
      </c>
      <c r="HY6">
        <v>0</v>
      </c>
      <c r="HZ6">
        <v>0</v>
      </c>
      <c r="IA6">
        <v>2</v>
      </c>
      <c r="IB6">
        <v>0</v>
      </c>
      <c r="IC6">
        <v>3</v>
      </c>
      <c r="ID6">
        <v>0</v>
      </c>
      <c r="IE6">
        <v>0</v>
      </c>
      <c r="IF6">
        <v>14</v>
      </c>
      <c r="IG6">
        <v>0</v>
      </c>
      <c r="IH6">
        <v>4</v>
      </c>
      <c r="II6">
        <v>0</v>
      </c>
      <c r="IJ6">
        <v>6</v>
      </c>
      <c r="IK6">
        <v>6</v>
      </c>
      <c r="IL6">
        <v>4</v>
      </c>
      <c r="IM6">
        <v>0</v>
      </c>
      <c r="IN6">
        <v>0</v>
      </c>
      <c r="IO6">
        <v>10</v>
      </c>
      <c r="IP6">
        <v>13</v>
      </c>
      <c r="IQ6">
        <v>0</v>
      </c>
      <c r="IR6">
        <v>0</v>
      </c>
      <c r="IS6">
        <v>0</v>
      </c>
      <c r="IT6">
        <v>3</v>
      </c>
      <c r="IU6">
        <v>9</v>
      </c>
      <c r="IV6">
        <v>0</v>
      </c>
      <c r="IW6">
        <v>0</v>
      </c>
      <c r="IX6">
        <v>6</v>
      </c>
      <c r="IY6">
        <v>0</v>
      </c>
      <c r="IZ6">
        <v>0</v>
      </c>
      <c r="JA6">
        <v>6</v>
      </c>
      <c r="JB6">
        <v>0</v>
      </c>
      <c r="JC6">
        <v>0</v>
      </c>
      <c r="JD6">
        <v>0</v>
      </c>
      <c r="JE6">
        <v>0</v>
      </c>
      <c r="JF6">
        <v>3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5</v>
      </c>
      <c r="JV6">
        <v>2</v>
      </c>
      <c r="JW6">
        <v>0</v>
      </c>
      <c r="JX6">
        <v>0</v>
      </c>
      <c r="JY6">
        <v>0</v>
      </c>
      <c r="JZ6">
        <v>3</v>
      </c>
      <c r="KA6">
        <v>0</v>
      </c>
      <c r="KB6">
        <v>8</v>
      </c>
      <c r="KC6">
        <v>0</v>
      </c>
      <c r="KD6">
        <v>0</v>
      </c>
      <c r="KE6">
        <v>3</v>
      </c>
      <c r="KF6">
        <v>0</v>
      </c>
      <c r="KG6">
        <v>0</v>
      </c>
      <c r="KH6">
        <v>4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2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3</v>
      </c>
      <c r="LD6">
        <v>0</v>
      </c>
      <c r="LE6">
        <v>2</v>
      </c>
      <c r="LF6">
        <v>4</v>
      </c>
      <c r="LG6">
        <v>0</v>
      </c>
      <c r="LH6">
        <v>0</v>
      </c>
      <c r="LI6">
        <v>0</v>
      </c>
      <c r="LJ6">
        <v>0</v>
      </c>
      <c r="LK6">
        <v>2</v>
      </c>
      <c r="LL6">
        <v>0</v>
      </c>
      <c r="LM6">
        <v>0</v>
      </c>
      <c r="LN6">
        <v>0</v>
      </c>
      <c r="LO6">
        <v>0</v>
      </c>
      <c r="LP6">
        <v>0</v>
      </c>
      <c r="LQ6">
        <v>4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3</v>
      </c>
      <c r="MD6">
        <v>0</v>
      </c>
      <c r="ME6">
        <v>3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2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4</v>
      </c>
      <c r="MT6">
        <v>0</v>
      </c>
      <c r="MU6">
        <v>0</v>
      </c>
      <c r="MV6">
        <v>0</v>
      </c>
      <c r="MW6">
        <v>5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4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3</v>
      </c>
      <c r="OR6">
        <v>3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</row>
    <row r="7" spans="1:477" x14ac:dyDescent="0.3">
      <c r="A7" t="s">
        <v>640</v>
      </c>
      <c r="B7">
        <v>0</v>
      </c>
      <c r="C7">
        <v>0</v>
      </c>
      <c r="D7">
        <v>0</v>
      </c>
      <c r="E7">
        <v>0</v>
      </c>
      <c r="F7">
        <v>0</v>
      </c>
      <c r="G7">
        <v>102</v>
      </c>
      <c r="H7">
        <v>46</v>
      </c>
      <c r="I7">
        <v>0</v>
      </c>
      <c r="J7">
        <v>88</v>
      </c>
      <c r="K7">
        <v>0</v>
      </c>
      <c r="L7">
        <v>0</v>
      </c>
      <c r="M7">
        <v>437</v>
      </c>
      <c r="N7">
        <v>0</v>
      </c>
      <c r="O7">
        <v>992</v>
      </c>
      <c r="P7">
        <v>0</v>
      </c>
      <c r="Q7">
        <v>154</v>
      </c>
      <c r="R7">
        <v>36</v>
      </c>
      <c r="S7">
        <v>20</v>
      </c>
      <c r="T7">
        <v>58</v>
      </c>
      <c r="U7">
        <v>41</v>
      </c>
      <c r="V7">
        <v>132</v>
      </c>
      <c r="W7">
        <v>19</v>
      </c>
      <c r="X7">
        <v>108</v>
      </c>
      <c r="Y7">
        <v>60</v>
      </c>
      <c r="Z7">
        <v>21</v>
      </c>
      <c r="AA7">
        <v>45</v>
      </c>
      <c r="AB7">
        <v>0</v>
      </c>
      <c r="AC7">
        <v>18</v>
      </c>
      <c r="AD7">
        <v>37</v>
      </c>
      <c r="AE7">
        <v>55</v>
      </c>
      <c r="AF7">
        <v>177</v>
      </c>
      <c r="AG7">
        <v>21</v>
      </c>
      <c r="AH7">
        <v>16</v>
      </c>
      <c r="AI7">
        <v>22</v>
      </c>
      <c r="AJ7">
        <v>7</v>
      </c>
      <c r="AK7">
        <v>40</v>
      </c>
      <c r="AL7">
        <v>10</v>
      </c>
      <c r="AM7">
        <v>7</v>
      </c>
      <c r="AN7">
        <v>35</v>
      </c>
      <c r="AO7">
        <v>0</v>
      </c>
      <c r="AP7">
        <v>38</v>
      </c>
      <c r="AQ7">
        <v>2</v>
      </c>
      <c r="AR7">
        <v>3</v>
      </c>
      <c r="AS7">
        <v>0</v>
      </c>
      <c r="AT7">
        <v>0</v>
      </c>
      <c r="AU7">
        <v>15</v>
      </c>
      <c r="AV7">
        <v>0</v>
      </c>
      <c r="AW7">
        <v>16</v>
      </c>
      <c r="AX7">
        <v>0</v>
      </c>
      <c r="AY7">
        <v>11</v>
      </c>
      <c r="AZ7">
        <v>14</v>
      </c>
      <c r="BA7">
        <v>20</v>
      </c>
      <c r="BB7">
        <v>7</v>
      </c>
      <c r="BC7">
        <v>6</v>
      </c>
      <c r="BD7">
        <v>0</v>
      </c>
      <c r="BE7">
        <v>0</v>
      </c>
      <c r="BF7">
        <v>55</v>
      </c>
      <c r="BG7">
        <v>16</v>
      </c>
      <c r="BH7">
        <v>0</v>
      </c>
      <c r="BI7">
        <v>10</v>
      </c>
      <c r="BJ7">
        <v>0</v>
      </c>
      <c r="BK7">
        <v>0</v>
      </c>
      <c r="BL7">
        <v>3</v>
      </c>
      <c r="BM7">
        <v>0</v>
      </c>
      <c r="BN7">
        <v>0</v>
      </c>
      <c r="BO7">
        <v>5</v>
      </c>
      <c r="BP7">
        <v>0</v>
      </c>
      <c r="BQ7">
        <v>25</v>
      </c>
      <c r="BR7">
        <v>0</v>
      </c>
      <c r="BS7">
        <v>6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10</v>
      </c>
      <c r="CA7">
        <v>44</v>
      </c>
      <c r="CB7">
        <v>0</v>
      </c>
      <c r="CC7">
        <v>26</v>
      </c>
      <c r="CD7">
        <v>3</v>
      </c>
      <c r="CE7">
        <v>37</v>
      </c>
      <c r="CF7">
        <v>0</v>
      </c>
      <c r="CG7">
        <v>3</v>
      </c>
      <c r="CH7">
        <v>5</v>
      </c>
      <c r="CI7">
        <v>0</v>
      </c>
      <c r="CJ7">
        <v>2</v>
      </c>
      <c r="CK7">
        <v>0</v>
      </c>
      <c r="CL7">
        <v>24</v>
      </c>
      <c r="CM7">
        <v>0</v>
      </c>
      <c r="CN7">
        <v>0</v>
      </c>
      <c r="CO7">
        <v>5</v>
      </c>
      <c r="CP7">
        <v>8</v>
      </c>
      <c r="CQ7">
        <v>0</v>
      </c>
      <c r="CR7">
        <v>2</v>
      </c>
      <c r="CS7">
        <v>0</v>
      </c>
      <c r="CT7">
        <v>64</v>
      </c>
      <c r="CU7">
        <v>0</v>
      </c>
      <c r="CV7">
        <v>0</v>
      </c>
      <c r="CW7">
        <v>0</v>
      </c>
      <c r="CX7">
        <v>0</v>
      </c>
      <c r="CY7">
        <v>14</v>
      </c>
      <c r="CZ7">
        <v>69</v>
      </c>
      <c r="DA7">
        <v>4</v>
      </c>
      <c r="DB7">
        <v>9</v>
      </c>
      <c r="DC7">
        <v>8</v>
      </c>
      <c r="DD7">
        <v>0</v>
      </c>
      <c r="DE7">
        <v>0</v>
      </c>
      <c r="DF7">
        <v>0</v>
      </c>
      <c r="DG7">
        <v>0</v>
      </c>
      <c r="DH7">
        <v>4</v>
      </c>
      <c r="DI7">
        <v>0</v>
      </c>
      <c r="DJ7">
        <v>0</v>
      </c>
      <c r="DK7">
        <v>0</v>
      </c>
      <c r="DL7">
        <v>33</v>
      </c>
      <c r="DM7">
        <v>23</v>
      </c>
      <c r="DN7">
        <v>0</v>
      </c>
      <c r="DO7">
        <v>0</v>
      </c>
      <c r="DP7">
        <v>24</v>
      </c>
      <c r="DQ7">
        <v>0</v>
      </c>
      <c r="DR7">
        <v>0</v>
      </c>
      <c r="DS7">
        <v>0</v>
      </c>
      <c r="DT7">
        <v>0</v>
      </c>
      <c r="DU7">
        <v>0</v>
      </c>
      <c r="DV7">
        <v>21</v>
      </c>
      <c r="DW7">
        <v>13</v>
      </c>
      <c r="DX7">
        <v>8</v>
      </c>
      <c r="DY7">
        <v>10</v>
      </c>
      <c r="DZ7">
        <v>0</v>
      </c>
      <c r="EA7">
        <v>5</v>
      </c>
      <c r="EB7">
        <v>7</v>
      </c>
      <c r="EC7">
        <v>0</v>
      </c>
      <c r="ED7">
        <v>0</v>
      </c>
      <c r="EE7">
        <v>0</v>
      </c>
      <c r="EF7">
        <v>9</v>
      </c>
      <c r="EG7">
        <v>4</v>
      </c>
      <c r="EH7">
        <v>0</v>
      </c>
      <c r="EI7">
        <v>42</v>
      </c>
      <c r="EJ7">
        <v>0</v>
      </c>
      <c r="EK7">
        <v>0</v>
      </c>
      <c r="EL7">
        <v>0</v>
      </c>
      <c r="EM7">
        <v>0</v>
      </c>
      <c r="EN7">
        <v>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5</v>
      </c>
      <c r="FH7">
        <v>0</v>
      </c>
      <c r="FI7">
        <v>0</v>
      </c>
      <c r="FJ7">
        <v>0</v>
      </c>
      <c r="FK7">
        <v>5</v>
      </c>
      <c r="FL7">
        <v>0</v>
      </c>
      <c r="FM7">
        <v>2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8</v>
      </c>
      <c r="FV7">
        <v>0</v>
      </c>
      <c r="FW7">
        <v>0</v>
      </c>
      <c r="FX7">
        <v>3</v>
      </c>
      <c r="FY7">
        <v>0</v>
      </c>
      <c r="FZ7">
        <v>0</v>
      </c>
      <c r="GA7">
        <v>0</v>
      </c>
      <c r="GB7">
        <v>0</v>
      </c>
      <c r="GC7">
        <v>4</v>
      </c>
      <c r="GD7">
        <v>0</v>
      </c>
      <c r="GE7">
        <v>0</v>
      </c>
      <c r="GF7">
        <v>0</v>
      </c>
      <c r="GG7">
        <v>0</v>
      </c>
      <c r="GH7">
        <v>5</v>
      </c>
      <c r="GI7">
        <v>0</v>
      </c>
      <c r="GJ7">
        <v>0</v>
      </c>
      <c r="GK7">
        <v>0</v>
      </c>
      <c r="GL7">
        <v>4</v>
      </c>
      <c r="GM7">
        <v>3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2</v>
      </c>
      <c r="GU7">
        <v>0</v>
      </c>
      <c r="GV7">
        <v>0</v>
      </c>
      <c r="GW7">
        <v>3</v>
      </c>
      <c r="GX7">
        <v>0</v>
      </c>
      <c r="GY7">
        <v>3</v>
      </c>
      <c r="GZ7">
        <v>0</v>
      </c>
      <c r="HA7">
        <v>18</v>
      </c>
      <c r="HB7">
        <v>0</v>
      </c>
      <c r="HC7">
        <v>4</v>
      </c>
      <c r="HD7">
        <v>0</v>
      </c>
      <c r="HE7">
        <v>0</v>
      </c>
      <c r="HF7">
        <v>0</v>
      </c>
      <c r="HG7">
        <v>0</v>
      </c>
      <c r="HH7">
        <v>0</v>
      </c>
      <c r="HI7">
        <v>4</v>
      </c>
      <c r="HJ7">
        <v>5</v>
      </c>
      <c r="HK7">
        <v>0</v>
      </c>
      <c r="HL7">
        <v>0</v>
      </c>
      <c r="HM7">
        <v>0</v>
      </c>
      <c r="HN7">
        <v>8</v>
      </c>
      <c r="HO7">
        <v>0</v>
      </c>
      <c r="HP7">
        <v>19</v>
      </c>
      <c r="HQ7">
        <v>0</v>
      </c>
      <c r="HR7">
        <v>0</v>
      </c>
      <c r="HS7">
        <v>23</v>
      </c>
      <c r="HT7">
        <v>6</v>
      </c>
      <c r="HU7">
        <v>29</v>
      </c>
      <c r="HV7">
        <v>9</v>
      </c>
      <c r="HW7">
        <v>0</v>
      </c>
      <c r="HX7">
        <v>4</v>
      </c>
      <c r="HY7">
        <v>0</v>
      </c>
      <c r="HZ7">
        <v>0</v>
      </c>
      <c r="IA7">
        <v>0</v>
      </c>
      <c r="IB7">
        <v>0</v>
      </c>
      <c r="IC7">
        <v>2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2</v>
      </c>
      <c r="IR7">
        <v>0</v>
      </c>
      <c r="IS7">
        <v>0</v>
      </c>
      <c r="IT7">
        <v>0</v>
      </c>
      <c r="IU7">
        <v>0</v>
      </c>
      <c r="IV7">
        <v>2</v>
      </c>
      <c r="IW7">
        <v>9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5</v>
      </c>
      <c r="JV7">
        <v>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3</v>
      </c>
      <c r="KF7">
        <v>5</v>
      </c>
      <c r="KG7">
        <v>0</v>
      </c>
      <c r="KH7">
        <v>0</v>
      </c>
      <c r="KI7">
        <v>0</v>
      </c>
      <c r="KJ7">
        <v>0</v>
      </c>
      <c r="KK7">
        <v>0</v>
      </c>
      <c r="KL7">
        <v>2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4</v>
      </c>
      <c r="NM7">
        <v>0</v>
      </c>
      <c r="NN7">
        <v>0</v>
      </c>
      <c r="NO7">
        <v>0</v>
      </c>
      <c r="NP7">
        <v>0</v>
      </c>
      <c r="NQ7">
        <v>4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3</v>
      </c>
      <c r="OT7">
        <v>5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2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</row>
    <row r="8" spans="1:477" x14ac:dyDescent="0.3">
      <c r="A8" t="s">
        <v>641</v>
      </c>
      <c r="B8">
        <v>0</v>
      </c>
      <c r="C8">
        <v>0</v>
      </c>
      <c r="D8">
        <v>0</v>
      </c>
      <c r="E8">
        <v>0</v>
      </c>
      <c r="F8">
        <v>0</v>
      </c>
      <c r="G8">
        <v>131</v>
      </c>
      <c r="H8">
        <v>89</v>
      </c>
      <c r="I8">
        <v>0</v>
      </c>
      <c r="J8">
        <v>276</v>
      </c>
      <c r="K8">
        <v>0</v>
      </c>
      <c r="L8">
        <v>0</v>
      </c>
      <c r="M8">
        <v>510</v>
      </c>
      <c r="N8">
        <v>4</v>
      </c>
      <c r="O8">
        <v>30</v>
      </c>
      <c r="P8">
        <v>0</v>
      </c>
      <c r="Q8">
        <v>401</v>
      </c>
      <c r="R8">
        <v>95</v>
      </c>
      <c r="S8">
        <v>269</v>
      </c>
      <c r="T8">
        <v>133</v>
      </c>
      <c r="U8">
        <v>38</v>
      </c>
      <c r="V8">
        <v>243</v>
      </c>
      <c r="W8">
        <v>66</v>
      </c>
      <c r="X8">
        <v>158</v>
      </c>
      <c r="Y8">
        <v>79</v>
      </c>
      <c r="Z8">
        <v>212</v>
      </c>
      <c r="AA8">
        <v>33</v>
      </c>
      <c r="AB8">
        <v>54</v>
      </c>
      <c r="AC8">
        <v>75</v>
      </c>
      <c r="AD8">
        <v>77</v>
      </c>
      <c r="AE8">
        <v>25</v>
      </c>
      <c r="AF8">
        <v>112</v>
      </c>
      <c r="AG8">
        <v>40</v>
      </c>
      <c r="AH8">
        <v>58</v>
      </c>
      <c r="AI8">
        <v>55</v>
      </c>
      <c r="AJ8">
        <v>11</v>
      </c>
      <c r="AK8">
        <v>103</v>
      </c>
      <c r="AL8">
        <v>3</v>
      </c>
      <c r="AM8">
        <v>12</v>
      </c>
      <c r="AN8">
        <v>120</v>
      </c>
      <c r="AO8">
        <v>0</v>
      </c>
      <c r="AP8">
        <v>64</v>
      </c>
      <c r="AQ8">
        <v>15</v>
      </c>
      <c r="AR8">
        <v>3</v>
      </c>
      <c r="AS8">
        <v>0</v>
      </c>
      <c r="AT8">
        <v>9</v>
      </c>
      <c r="AU8">
        <v>31</v>
      </c>
      <c r="AV8">
        <v>34</v>
      </c>
      <c r="AW8">
        <v>53</v>
      </c>
      <c r="AX8">
        <v>71</v>
      </c>
      <c r="AY8">
        <v>11</v>
      </c>
      <c r="AZ8">
        <v>37</v>
      </c>
      <c r="BA8">
        <v>14</v>
      </c>
      <c r="BB8">
        <v>34</v>
      </c>
      <c r="BC8">
        <v>51</v>
      </c>
      <c r="BD8">
        <v>0</v>
      </c>
      <c r="BE8">
        <v>0</v>
      </c>
      <c r="BF8">
        <v>58</v>
      </c>
      <c r="BG8">
        <v>0</v>
      </c>
      <c r="BH8">
        <v>0</v>
      </c>
      <c r="BI8">
        <v>21</v>
      </c>
      <c r="BJ8">
        <v>2</v>
      </c>
      <c r="BK8">
        <v>0</v>
      </c>
      <c r="BL8">
        <v>25</v>
      </c>
      <c r="BM8">
        <v>5</v>
      </c>
      <c r="BN8">
        <v>5</v>
      </c>
      <c r="BO8">
        <v>26</v>
      </c>
      <c r="BP8">
        <v>0</v>
      </c>
      <c r="BQ8">
        <v>0</v>
      </c>
      <c r="BR8">
        <v>7</v>
      </c>
      <c r="BS8">
        <v>0</v>
      </c>
      <c r="BT8">
        <v>0</v>
      </c>
      <c r="BU8">
        <v>0</v>
      </c>
      <c r="BV8">
        <v>0</v>
      </c>
      <c r="BW8">
        <v>18</v>
      </c>
      <c r="BX8">
        <v>0</v>
      </c>
      <c r="BY8">
        <v>11</v>
      </c>
      <c r="BZ8">
        <v>7</v>
      </c>
      <c r="CA8">
        <v>17</v>
      </c>
      <c r="CB8">
        <v>0</v>
      </c>
      <c r="CC8">
        <v>68</v>
      </c>
      <c r="CD8">
        <v>5</v>
      </c>
      <c r="CE8">
        <v>55</v>
      </c>
      <c r="CF8">
        <v>2</v>
      </c>
      <c r="CG8">
        <v>3</v>
      </c>
      <c r="CH8">
        <v>0</v>
      </c>
      <c r="CI8">
        <v>0</v>
      </c>
      <c r="CJ8">
        <v>15</v>
      </c>
      <c r="CK8">
        <v>0</v>
      </c>
      <c r="CL8">
        <v>15</v>
      </c>
      <c r="CM8">
        <v>9</v>
      </c>
      <c r="CN8">
        <v>0</v>
      </c>
      <c r="CO8">
        <v>35</v>
      </c>
      <c r="CP8">
        <v>18</v>
      </c>
      <c r="CQ8">
        <v>5</v>
      </c>
      <c r="CR8">
        <v>0</v>
      </c>
      <c r="CS8">
        <v>15</v>
      </c>
      <c r="CT8">
        <v>8</v>
      </c>
      <c r="CU8">
        <v>12</v>
      </c>
      <c r="CV8">
        <v>19</v>
      </c>
      <c r="CW8">
        <v>19</v>
      </c>
      <c r="CX8">
        <v>17</v>
      </c>
      <c r="CY8">
        <v>14</v>
      </c>
      <c r="CZ8">
        <v>17</v>
      </c>
      <c r="DA8">
        <v>6</v>
      </c>
      <c r="DB8">
        <v>27</v>
      </c>
      <c r="DC8">
        <v>5</v>
      </c>
      <c r="DD8">
        <v>0</v>
      </c>
      <c r="DE8">
        <v>31</v>
      </c>
      <c r="DF8">
        <v>3</v>
      </c>
      <c r="DG8">
        <v>6</v>
      </c>
      <c r="DH8">
        <v>3</v>
      </c>
      <c r="DI8">
        <v>11</v>
      </c>
      <c r="DJ8">
        <v>3</v>
      </c>
      <c r="DK8">
        <v>0</v>
      </c>
      <c r="DL8">
        <v>15</v>
      </c>
      <c r="DM8">
        <v>22</v>
      </c>
      <c r="DN8">
        <v>0</v>
      </c>
      <c r="DO8">
        <v>15</v>
      </c>
      <c r="DP8">
        <v>12</v>
      </c>
      <c r="DQ8">
        <v>0</v>
      </c>
      <c r="DR8">
        <v>0</v>
      </c>
      <c r="DS8">
        <v>10</v>
      </c>
      <c r="DT8">
        <v>0</v>
      </c>
      <c r="DU8">
        <v>0</v>
      </c>
      <c r="DV8">
        <v>5</v>
      </c>
      <c r="DW8">
        <v>0</v>
      </c>
      <c r="DX8">
        <v>11</v>
      </c>
      <c r="DY8">
        <v>26</v>
      </c>
      <c r="DZ8">
        <v>0</v>
      </c>
      <c r="EA8">
        <v>0</v>
      </c>
      <c r="EB8">
        <v>4</v>
      </c>
      <c r="EC8">
        <v>0</v>
      </c>
      <c r="ED8">
        <v>0</v>
      </c>
      <c r="EE8">
        <v>0</v>
      </c>
      <c r="EF8">
        <v>4</v>
      </c>
      <c r="EG8">
        <v>6</v>
      </c>
      <c r="EH8">
        <v>15</v>
      </c>
      <c r="EI8">
        <v>18</v>
      </c>
      <c r="EJ8">
        <v>0</v>
      </c>
      <c r="EK8">
        <v>4</v>
      </c>
      <c r="EL8">
        <v>0</v>
      </c>
      <c r="EM8">
        <v>0</v>
      </c>
      <c r="EN8">
        <v>3</v>
      </c>
      <c r="EO8">
        <v>5</v>
      </c>
      <c r="EP8">
        <v>0</v>
      </c>
      <c r="EQ8">
        <v>0</v>
      </c>
      <c r="ER8">
        <v>3</v>
      </c>
      <c r="ES8">
        <v>0</v>
      </c>
      <c r="ET8">
        <v>7</v>
      </c>
      <c r="EU8">
        <v>5</v>
      </c>
      <c r="EV8">
        <v>0</v>
      </c>
      <c r="EW8">
        <v>0</v>
      </c>
      <c r="EX8">
        <v>0</v>
      </c>
      <c r="EY8">
        <v>2</v>
      </c>
      <c r="EZ8">
        <v>0</v>
      </c>
      <c r="FA8">
        <v>0</v>
      </c>
      <c r="FB8">
        <v>0</v>
      </c>
      <c r="FC8">
        <v>13</v>
      </c>
      <c r="FD8">
        <v>5</v>
      </c>
      <c r="FE8">
        <v>4</v>
      </c>
      <c r="FF8">
        <v>0</v>
      </c>
      <c r="FG8">
        <v>0</v>
      </c>
      <c r="FH8">
        <v>0</v>
      </c>
      <c r="FI8">
        <v>0</v>
      </c>
      <c r="FJ8">
        <v>0</v>
      </c>
      <c r="FK8">
        <v>12</v>
      </c>
      <c r="FL8">
        <v>4</v>
      </c>
      <c r="FM8">
        <v>4</v>
      </c>
      <c r="FN8">
        <v>0</v>
      </c>
      <c r="FO8">
        <v>8</v>
      </c>
      <c r="FP8">
        <v>0</v>
      </c>
      <c r="FQ8">
        <v>0</v>
      </c>
      <c r="FR8">
        <v>0</v>
      </c>
      <c r="FS8">
        <v>6</v>
      </c>
      <c r="FT8">
        <v>0</v>
      </c>
      <c r="FU8">
        <v>0</v>
      </c>
      <c r="FV8">
        <v>0</v>
      </c>
      <c r="FW8">
        <v>0</v>
      </c>
      <c r="FX8">
        <v>15</v>
      </c>
      <c r="FY8">
        <v>4</v>
      </c>
      <c r="FZ8">
        <v>0</v>
      </c>
      <c r="GA8">
        <v>0</v>
      </c>
      <c r="GB8">
        <v>4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7</v>
      </c>
      <c r="GM8">
        <v>0</v>
      </c>
      <c r="GN8">
        <v>0</v>
      </c>
      <c r="GO8">
        <v>0</v>
      </c>
      <c r="GP8">
        <v>0</v>
      </c>
      <c r="GQ8">
        <v>8</v>
      </c>
      <c r="GR8">
        <v>0</v>
      </c>
      <c r="GS8">
        <v>0</v>
      </c>
      <c r="GT8">
        <v>4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5</v>
      </c>
      <c r="HD8">
        <v>8</v>
      </c>
      <c r="HE8">
        <v>2</v>
      </c>
      <c r="HF8">
        <v>0</v>
      </c>
      <c r="HG8">
        <v>15</v>
      </c>
      <c r="HH8">
        <v>2</v>
      </c>
      <c r="HI8">
        <v>0</v>
      </c>
      <c r="HJ8">
        <v>4</v>
      </c>
      <c r="HK8">
        <v>0</v>
      </c>
      <c r="HL8">
        <v>0</v>
      </c>
      <c r="HM8">
        <v>0</v>
      </c>
      <c r="HN8">
        <v>0</v>
      </c>
      <c r="HO8">
        <v>0</v>
      </c>
      <c r="HP8">
        <v>11</v>
      </c>
      <c r="HQ8">
        <v>0</v>
      </c>
      <c r="HR8">
        <v>0</v>
      </c>
      <c r="HS8">
        <v>21</v>
      </c>
      <c r="HT8">
        <v>0</v>
      </c>
      <c r="HU8">
        <v>9</v>
      </c>
      <c r="HV8">
        <v>0</v>
      </c>
      <c r="HW8">
        <v>5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2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8</v>
      </c>
      <c r="IU8">
        <v>0</v>
      </c>
      <c r="IV8">
        <v>8</v>
      </c>
      <c r="IW8">
        <v>0</v>
      </c>
      <c r="IX8">
        <v>0</v>
      </c>
      <c r="IY8">
        <v>0</v>
      </c>
      <c r="IZ8">
        <v>4</v>
      </c>
      <c r="JA8">
        <v>5</v>
      </c>
      <c r="JB8">
        <v>0</v>
      </c>
      <c r="JC8">
        <v>2</v>
      </c>
      <c r="JD8">
        <v>3</v>
      </c>
      <c r="JE8">
        <v>0</v>
      </c>
      <c r="JF8">
        <v>0</v>
      </c>
      <c r="JG8">
        <v>2</v>
      </c>
      <c r="JH8">
        <v>0</v>
      </c>
      <c r="JI8">
        <v>0</v>
      </c>
      <c r="JJ8">
        <v>3</v>
      </c>
      <c r="JK8">
        <v>0</v>
      </c>
      <c r="JL8">
        <v>0</v>
      </c>
      <c r="JM8">
        <v>10</v>
      </c>
      <c r="JN8">
        <v>2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4</v>
      </c>
      <c r="JV8">
        <v>6</v>
      </c>
      <c r="JW8">
        <v>0</v>
      </c>
      <c r="JX8">
        <v>0</v>
      </c>
      <c r="JY8">
        <v>5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5</v>
      </c>
      <c r="KP8">
        <v>0</v>
      </c>
      <c r="KQ8">
        <v>0</v>
      </c>
      <c r="KR8">
        <v>0</v>
      </c>
      <c r="KS8">
        <v>0</v>
      </c>
      <c r="KT8">
        <v>0</v>
      </c>
      <c r="KU8">
        <v>3</v>
      </c>
      <c r="KV8">
        <v>2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7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3</v>
      </c>
      <c r="ML8">
        <v>0</v>
      </c>
      <c r="MM8">
        <v>0</v>
      </c>
      <c r="MN8">
        <v>0</v>
      </c>
      <c r="MO8">
        <v>0</v>
      </c>
      <c r="MP8">
        <v>4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4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2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3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2</v>
      </c>
      <c r="QC8">
        <v>2</v>
      </c>
      <c r="QD8">
        <v>2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</row>
    <row r="9" spans="1:477" x14ac:dyDescent="0.3">
      <c r="A9" t="s">
        <v>642</v>
      </c>
      <c r="B9">
        <v>0</v>
      </c>
      <c r="C9">
        <v>0</v>
      </c>
      <c r="D9">
        <v>0</v>
      </c>
      <c r="E9">
        <v>0</v>
      </c>
      <c r="F9">
        <v>0</v>
      </c>
      <c r="G9">
        <v>78</v>
      </c>
      <c r="H9">
        <v>75</v>
      </c>
      <c r="I9">
        <v>0</v>
      </c>
      <c r="J9">
        <v>108</v>
      </c>
      <c r="K9">
        <v>0</v>
      </c>
      <c r="L9">
        <v>0</v>
      </c>
      <c r="M9">
        <v>490</v>
      </c>
      <c r="N9">
        <v>2</v>
      </c>
      <c r="O9">
        <v>144</v>
      </c>
      <c r="P9">
        <v>0</v>
      </c>
      <c r="Q9">
        <v>218</v>
      </c>
      <c r="R9">
        <v>90</v>
      </c>
      <c r="S9">
        <v>69</v>
      </c>
      <c r="T9">
        <v>128</v>
      </c>
      <c r="U9">
        <v>27</v>
      </c>
      <c r="V9">
        <v>151</v>
      </c>
      <c r="W9">
        <v>19</v>
      </c>
      <c r="X9">
        <v>173</v>
      </c>
      <c r="Y9">
        <v>42</v>
      </c>
      <c r="Z9">
        <v>108</v>
      </c>
      <c r="AA9">
        <v>74</v>
      </c>
      <c r="AB9">
        <v>18</v>
      </c>
      <c r="AC9">
        <v>34</v>
      </c>
      <c r="AD9">
        <v>54</v>
      </c>
      <c r="AE9">
        <v>43</v>
      </c>
      <c r="AF9">
        <v>135</v>
      </c>
      <c r="AG9">
        <v>15</v>
      </c>
      <c r="AH9">
        <v>61</v>
      </c>
      <c r="AI9">
        <v>25</v>
      </c>
      <c r="AJ9">
        <v>37</v>
      </c>
      <c r="AK9">
        <v>48</v>
      </c>
      <c r="AL9">
        <v>8</v>
      </c>
      <c r="AM9">
        <v>0</v>
      </c>
      <c r="AN9">
        <v>65</v>
      </c>
      <c r="AO9">
        <v>6</v>
      </c>
      <c r="AP9">
        <v>32</v>
      </c>
      <c r="AQ9">
        <v>0</v>
      </c>
      <c r="AR9">
        <v>8</v>
      </c>
      <c r="AS9">
        <v>4</v>
      </c>
      <c r="AT9">
        <v>62</v>
      </c>
      <c r="AU9">
        <v>5</v>
      </c>
      <c r="AV9">
        <v>25</v>
      </c>
      <c r="AW9">
        <v>33</v>
      </c>
      <c r="AX9">
        <v>22</v>
      </c>
      <c r="AY9">
        <v>13</v>
      </c>
      <c r="AZ9">
        <v>38</v>
      </c>
      <c r="BA9">
        <v>36</v>
      </c>
      <c r="BB9">
        <v>14</v>
      </c>
      <c r="BC9">
        <v>14</v>
      </c>
      <c r="BD9">
        <v>0</v>
      </c>
      <c r="BE9">
        <v>0</v>
      </c>
      <c r="BF9">
        <v>52</v>
      </c>
      <c r="BG9">
        <v>0</v>
      </c>
      <c r="BH9">
        <v>0</v>
      </c>
      <c r="BI9">
        <v>25</v>
      </c>
      <c r="BJ9">
        <v>6</v>
      </c>
      <c r="BK9">
        <v>0</v>
      </c>
      <c r="BL9">
        <v>11</v>
      </c>
      <c r="BM9">
        <v>49</v>
      </c>
      <c r="BN9">
        <v>0</v>
      </c>
      <c r="BO9">
        <v>5</v>
      </c>
      <c r="BP9">
        <v>0</v>
      </c>
      <c r="BQ9">
        <v>22</v>
      </c>
      <c r="BR9">
        <v>0</v>
      </c>
      <c r="BS9">
        <v>0</v>
      </c>
      <c r="BT9">
        <v>0</v>
      </c>
      <c r="BU9">
        <v>0</v>
      </c>
      <c r="BV9">
        <v>0</v>
      </c>
      <c r="BW9">
        <v>29</v>
      </c>
      <c r="BX9">
        <v>0</v>
      </c>
      <c r="BY9">
        <v>0</v>
      </c>
      <c r="BZ9">
        <v>7</v>
      </c>
      <c r="CA9">
        <v>35</v>
      </c>
      <c r="CB9">
        <v>0</v>
      </c>
      <c r="CC9">
        <v>25</v>
      </c>
      <c r="CD9">
        <v>0</v>
      </c>
      <c r="CE9">
        <v>47</v>
      </c>
      <c r="CF9">
        <v>7</v>
      </c>
      <c r="CG9">
        <v>0</v>
      </c>
      <c r="CH9">
        <v>2</v>
      </c>
      <c r="CI9">
        <v>0</v>
      </c>
      <c r="CJ9">
        <v>7</v>
      </c>
      <c r="CK9">
        <v>7</v>
      </c>
      <c r="CL9">
        <v>0</v>
      </c>
      <c r="CM9">
        <v>5</v>
      </c>
      <c r="CN9">
        <v>2</v>
      </c>
      <c r="CO9">
        <v>12</v>
      </c>
      <c r="CP9">
        <v>0</v>
      </c>
      <c r="CQ9">
        <v>11</v>
      </c>
      <c r="CR9">
        <v>0</v>
      </c>
      <c r="CS9">
        <v>5</v>
      </c>
      <c r="CT9">
        <v>0</v>
      </c>
      <c r="CU9">
        <v>0</v>
      </c>
      <c r="CV9">
        <v>0</v>
      </c>
      <c r="CW9">
        <v>0</v>
      </c>
      <c r="CX9">
        <v>5</v>
      </c>
      <c r="CY9">
        <v>11</v>
      </c>
      <c r="CZ9">
        <v>17</v>
      </c>
      <c r="DA9">
        <v>0</v>
      </c>
      <c r="DB9">
        <v>32</v>
      </c>
      <c r="DC9">
        <v>10</v>
      </c>
      <c r="DD9">
        <v>0</v>
      </c>
      <c r="DE9">
        <v>4</v>
      </c>
      <c r="DF9">
        <v>3</v>
      </c>
      <c r="DG9">
        <v>9</v>
      </c>
      <c r="DH9">
        <v>0</v>
      </c>
      <c r="DI9">
        <v>0</v>
      </c>
      <c r="DJ9">
        <v>0</v>
      </c>
      <c r="DK9">
        <v>0</v>
      </c>
      <c r="DL9">
        <v>23</v>
      </c>
      <c r="DM9">
        <v>14</v>
      </c>
      <c r="DN9">
        <v>0</v>
      </c>
      <c r="DO9">
        <v>7</v>
      </c>
      <c r="DP9">
        <v>11</v>
      </c>
      <c r="DQ9">
        <v>0</v>
      </c>
      <c r="DR9">
        <v>2</v>
      </c>
      <c r="DS9">
        <v>4</v>
      </c>
      <c r="DT9">
        <v>0</v>
      </c>
      <c r="DU9">
        <v>2</v>
      </c>
      <c r="DV9">
        <v>3</v>
      </c>
      <c r="DW9">
        <v>17</v>
      </c>
      <c r="DX9">
        <v>18</v>
      </c>
      <c r="DY9">
        <v>20</v>
      </c>
      <c r="DZ9">
        <v>0</v>
      </c>
      <c r="EA9">
        <v>6</v>
      </c>
      <c r="EB9">
        <v>0</v>
      </c>
      <c r="EC9">
        <v>4</v>
      </c>
      <c r="ED9">
        <v>0</v>
      </c>
      <c r="EE9">
        <v>7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11</v>
      </c>
      <c r="EO9">
        <v>0</v>
      </c>
      <c r="EP9">
        <v>2</v>
      </c>
      <c r="EQ9">
        <v>0</v>
      </c>
      <c r="ER9">
        <v>0</v>
      </c>
      <c r="ES9">
        <v>6</v>
      </c>
      <c r="ET9">
        <v>14</v>
      </c>
      <c r="EU9">
        <v>0</v>
      </c>
      <c r="EV9">
        <v>14</v>
      </c>
      <c r="EW9">
        <v>0</v>
      </c>
      <c r="EX9">
        <v>7</v>
      </c>
      <c r="EY9">
        <v>4</v>
      </c>
      <c r="EZ9">
        <v>12</v>
      </c>
      <c r="FA9">
        <v>0</v>
      </c>
      <c r="FB9">
        <v>0</v>
      </c>
      <c r="FC9">
        <v>0</v>
      </c>
      <c r="FD9">
        <v>3</v>
      </c>
      <c r="FE9">
        <v>4</v>
      </c>
      <c r="FF9">
        <v>0</v>
      </c>
      <c r="FG9">
        <v>0</v>
      </c>
      <c r="FH9">
        <v>0</v>
      </c>
      <c r="FI9">
        <v>0</v>
      </c>
      <c r="FJ9">
        <v>0</v>
      </c>
      <c r="FK9">
        <v>3</v>
      </c>
      <c r="FL9">
        <v>0</v>
      </c>
      <c r="FM9">
        <v>16</v>
      </c>
      <c r="FN9">
        <v>0</v>
      </c>
      <c r="FO9">
        <v>12</v>
      </c>
      <c r="FP9">
        <v>0</v>
      </c>
      <c r="FQ9">
        <v>0</v>
      </c>
      <c r="FR9">
        <v>0</v>
      </c>
      <c r="FS9">
        <v>0</v>
      </c>
      <c r="FT9">
        <v>3</v>
      </c>
      <c r="FU9">
        <v>0</v>
      </c>
      <c r="FV9">
        <v>7</v>
      </c>
      <c r="FW9">
        <v>0</v>
      </c>
      <c r="FX9">
        <v>14</v>
      </c>
      <c r="FY9">
        <v>11</v>
      </c>
      <c r="FZ9">
        <v>6</v>
      </c>
      <c r="GA9">
        <v>0</v>
      </c>
      <c r="GB9">
        <v>2</v>
      </c>
      <c r="GC9">
        <v>0</v>
      </c>
      <c r="GD9">
        <v>0</v>
      </c>
      <c r="GE9">
        <v>0</v>
      </c>
      <c r="GF9">
        <v>0</v>
      </c>
      <c r="GG9">
        <v>3</v>
      </c>
      <c r="GH9">
        <v>4</v>
      </c>
      <c r="GI9">
        <v>0</v>
      </c>
      <c r="GJ9">
        <v>4</v>
      </c>
      <c r="GK9">
        <v>0</v>
      </c>
      <c r="GL9">
        <v>3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4</v>
      </c>
      <c r="GX9">
        <v>0</v>
      </c>
      <c r="GY9">
        <v>0</v>
      </c>
      <c r="GZ9">
        <v>0</v>
      </c>
      <c r="HA9">
        <v>0</v>
      </c>
      <c r="HB9">
        <v>2</v>
      </c>
      <c r="HC9">
        <v>0</v>
      </c>
      <c r="HD9">
        <v>5</v>
      </c>
      <c r="HE9">
        <v>2</v>
      </c>
      <c r="HF9">
        <v>0</v>
      </c>
      <c r="HG9">
        <v>0</v>
      </c>
      <c r="HH9">
        <v>0</v>
      </c>
      <c r="HI9">
        <v>2</v>
      </c>
      <c r="HJ9">
        <v>9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5</v>
      </c>
      <c r="HR9">
        <v>2</v>
      </c>
      <c r="HS9">
        <v>17</v>
      </c>
      <c r="HT9">
        <v>0</v>
      </c>
      <c r="HU9">
        <v>0</v>
      </c>
      <c r="HV9">
        <v>0</v>
      </c>
      <c r="HW9">
        <v>7</v>
      </c>
      <c r="HX9">
        <v>0</v>
      </c>
      <c r="HY9">
        <v>0</v>
      </c>
      <c r="HZ9">
        <v>4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3</v>
      </c>
      <c r="IJ9">
        <v>3</v>
      </c>
      <c r="IK9">
        <v>4</v>
      </c>
      <c r="IL9">
        <v>0</v>
      </c>
      <c r="IM9">
        <v>0</v>
      </c>
      <c r="IN9">
        <v>0</v>
      </c>
      <c r="IO9">
        <v>2</v>
      </c>
      <c r="IP9">
        <v>0</v>
      </c>
      <c r="IQ9">
        <v>10</v>
      </c>
      <c r="IR9">
        <v>0</v>
      </c>
      <c r="IS9">
        <v>0</v>
      </c>
      <c r="IT9">
        <v>2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11</v>
      </c>
      <c r="JF9">
        <v>0</v>
      </c>
      <c r="JG9">
        <v>4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6</v>
      </c>
      <c r="JP9">
        <v>0</v>
      </c>
      <c r="JQ9">
        <v>2</v>
      </c>
      <c r="JR9">
        <v>0</v>
      </c>
      <c r="JS9">
        <v>0</v>
      </c>
      <c r="JT9">
        <v>0</v>
      </c>
      <c r="JU9">
        <v>0</v>
      </c>
      <c r="JV9">
        <v>6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3</v>
      </c>
      <c r="KF9">
        <v>0</v>
      </c>
      <c r="KG9">
        <v>2</v>
      </c>
      <c r="KH9">
        <v>0</v>
      </c>
      <c r="KI9">
        <v>0</v>
      </c>
      <c r="KJ9">
        <v>4</v>
      </c>
      <c r="KK9">
        <v>0</v>
      </c>
      <c r="KL9">
        <v>0</v>
      </c>
      <c r="KM9">
        <v>0</v>
      </c>
      <c r="KN9">
        <v>0</v>
      </c>
      <c r="KO9">
        <v>0</v>
      </c>
      <c r="KP9">
        <v>4</v>
      </c>
      <c r="KQ9">
        <v>0</v>
      </c>
      <c r="KR9">
        <v>0</v>
      </c>
      <c r="KS9">
        <v>0</v>
      </c>
      <c r="KT9">
        <v>0</v>
      </c>
      <c r="KU9">
        <v>7</v>
      </c>
      <c r="KV9">
        <v>0</v>
      </c>
      <c r="KW9">
        <v>0</v>
      </c>
      <c r="KX9">
        <v>0</v>
      </c>
      <c r="KY9">
        <v>3</v>
      </c>
      <c r="KZ9">
        <v>4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2</v>
      </c>
      <c r="LT9">
        <v>0</v>
      </c>
      <c r="LU9">
        <v>0</v>
      </c>
      <c r="LV9">
        <v>2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3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2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2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2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3</v>
      </c>
      <c r="OW9">
        <v>3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</row>
    <row r="10" spans="1:477" x14ac:dyDescent="0.3">
      <c r="A10" t="s">
        <v>643</v>
      </c>
      <c r="B10">
        <v>0</v>
      </c>
      <c r="C10">
        <v>0</v>
      </c>
      <c r="D10">
        <v>0</v>
      </c>
      <c r="E10">
        <v>0</v>
      </c>
      <c r="F10">
        <v>0</v>
      </c>
      <c r="G10">
        <v>99</v>
      </c>
      <c r="H10">
        <v>171</v>
      </c>
      <c r="I10">
        <v>0</v>
      </c>
      <c r="J10">
        <v>99</v>
      </c>
      <c r="K10">
        <v>0</v>
      </c>
      <c r="L10">
        <v>0</v>
      </c>
      <c r="M10">
        <v>307</v>
      </c>
      <c r="N10">
        <v>0</v>
      </c>
      <c r="O10">
        <v>77</v>
      </c>
      <c r="P10">
        <v>0</v>
      </c>
      <c r="Q10">
        <v>380</v>
      </c>
      <c r="R10">
        <v>807</v>
      </c>
      <c r="S10">
        <v>80</v>
      </c>
      <c r="T10">
        <v>177</v>
      </c>
      <c r="U10">
        <v>16</v>
      </c>
      <c r="V10">
        <v>318</v>
      </c>
      <c r="W10">
        <v>43</v>
      </c>
      <c r="X10">
        <v>207</v>
      </c>
      <c r="Y10">
        <v>25</v>
      </c>
      <c r="Z10">
        <v>98</v>
      </c>
      <c r="AA10">
        <v>2</v>
      </c>
      <c r="AB10">
        <v>0</v>
      </c>
      <c r="AC10">
        <v>41</v>
      </c>
      <c r="AD10">
        <v>98</v>
      </c>
      <c r="AE10">
        <v>12</v>
      </c>
      <c r="AF10">
        <v>114</v>
      </c>
      <c r="AG10">
        <v>27</v>
      </c>
      <c r="AH10">
        <v>58</v>
      </c>
      <c r="AI10">
        <v>34</v>
      </c>
      <c r="AJ10">
        <v>0</v>
      </c>
      <c r="AK10">
        <v>93</v>
      </c>
      <c r="AL10">
        <v>35</v>
      </c>
      <c r="AM10">
        <v>22</v>
      </c>
      <c r="AN10">
        <v>70</v>
      </c>
      <c r="AO10">
        <v>0</v>
      </c>
      <c r="AP10">
        <v>65</v>
      </c>
      <c r="AQ10">
        <v>6</v>
      </c>
      <c r="AR10">
        <v>10</v>
      </c>
      <c r="AS10">
        <v>9</v>
      </c>
      <c r="AT10">
        <v>13</v>
      </c>
      <c r="AU10">
        <v>20</v>
      </c>
      <c r="AV10">
        <v>33</v>
      </c>
      <c r="AW10">
        <v>64</v>
      </c>
      <c r="AX10">
        <v>8</v>
      </c>
      <c r="AY10">
        <v>36</v>
      </c>
      <c r="AZ10">
        <v>40</v>
      </c>
      <c r="BA10">
        <v>17</v>
      </c>
      <c r="BB10">
        <v>10</v>
      </c>
      <c r="BC10">
        <v>17</v>
      </c>
      <c r="BD10">
        <v>0</v>
      </c>
      <c r="BE10">
        <v>10</v>
      </c>
      <c r="BF10">
        <v>49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20</v>
      </c>
      <c r="BM10">
        <v>12</v>
      </c>
      <c r="BN10">
        <v>0</v>
      </c>
      <c r="BO10">
        <v>14</v>
      </c>
      <c r="BP10">
        <v>0</v>
      </c>
      <c r="BQ10">
        <v>20</v>
      </c>
      <c r="BR10">
        <v>0</v>
      </c>
      <c r="BS10">
        <v>8</v>
      </c>
      <c r="BT10">
        <v>0</v>
      </c>
      <c r="BU10">
        <v>0</v>
      </c>
      <c r="BV10">
        <v>3</v>
      </c>
      <c r="BW10">
        <v>106</v>
      </c>
      <c r="BX10">
        <v>0</v>
      </c>
      <c r="BY10">
        <v>11</v>
      </c>
      <c r="BZ10">
        <v>3</v>
      </c>
      <c r="CA10">
        <v>8</v>
      </c>
      <c r="CB10">
        <v>0</v>
      </c>
      <c r="CC10">
        <v>22</v>
      </c>
      <c r="CD10">
        <v>0</v>
      </c>
      <c r="CE10">
        <v>41</v>
      </c>
      <c r="CF10">
        <v>0</v>
      </c>
      <c r="CG10">
        <v>4</v>
      </c>
      <c r="CH10">
        <v>10</v>
      </c>
      <c r="CI10">
        <v>3</v>
      </c>
      <c r="CJ10">
        <v>5</v>
      </c>
      <c r="CK10">
        <v>2</v>
      </c>
      <c r="CL10">
        <v>17</v>
      </c>
      <c r="CM10">
        <v>3</v>
      </c>
      <c r="CN10">
        <v>38</v>
      </c>
      <c r="CO10">
        <v>36</v>
      </c>
      <c r="CP10">
        <v>12</v>
      </c>
      <c r="CQ10">
        <v>0</v>
      </c>
      <c r="CR10">
        <v>0</v>
      </c>
      <c r="CS10">
        <v>2</v>
      </c>
      <c r="CT10">
        <v>0</v>
      </c>
      <c r="CU10">
        <v>22</v>
      </c>
      <c r="CV10">
        <v>0</v>
      </c>
      <c r="CW10">
        <v>0</v>
      </c>
      <c r="CX10">
        <v>0</v>
      </c>
      <c r="CY10">
        <v>2</v>
      </c>
      <c r="CZ10">
        <v>0</v>
      </c>
      <c r="DA10">
        <v>2</v>
      </c>
      <c r="DB10">
        <v>23</v>
      </c>
      <c r="DC10">
        <v>0</v>
      </c>
      <c r="DD10">
        <v>0</v>
      </c>
      <c r="DE10">
        <v>10</v>
      </c>
      <c r="DF10">
        <v>3</v>
      </c>
      <c r="DG10">
        <v>6</v>
      </c>
      <c r="DH10">
        <v>14</v>
      </c>
      <c r="DI10">
        <v>8</v>
      </c>
      <c r="DJ10">
        <v>0</v>
      </c>
      <c r="DK10">
        <v>5</v>
      </c>
      <c r="DL10">
        <v>6</v>
      </c>
      <c r="DM10">
        <v>22</v>
      </c>
      <c r="DN10">
        <v>14</v>
      </c>
      <c r="DO10">
        <v>15</v>
      </c>
      <c r="DP10">
        <v>16</v>
      </c>
      <c r="DQ10">
        <v>0</v>
      </c>
      <c r="DR10">
        <v>2</v>
      </c>
      <c r="DS10">
        <v>2</v>
      </c>
      <c r="DT10">
        <v>0</v>
      </c>
      <c r="DU10">
        <v>6</v>
      </c>
      <c r="DV10">
        <v>2</v>
      </c>
      <c r="DW10">
        <v>14</v>
      </c>
      <c r="DX10">
        <v>3</v>
      </c>
      <c r="DY10">
        <v>20</v>
      </c>
      <c r="DZ10">
        <v>0</v>
      </c>
      <c r="EA10">
        <v>0</v>
      </c>
      <c r="EB10">
        <v>6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4</v>
      </c>
      <c r="EI10">
        <v>72</v>
      </c>
      <c r="EJ10">
        <v>3</v>
      </c>
      <c r="EK10">
        <v>0</v>
      </c>
      <c r="EL10">
        <v>0</v>
      </c>
      <c r="EM10">
        <v>0</v>
      </c>
      <c r="EN10">
        <v>2</v>
      </c>
      <c r="EO10">
        <v>0</v>
      </c>
      <c r="EP10">
        <v>0</v>
      </c>
      <c r="EQ10">
        <v>0</v>
      </c>
      <c r="ER10">
        <v>0</v>
      </c>
      <c r="ES10">
        <v>13</v>
      </c>
      <c r="ET10">
        <v>7</v>
      </c>
      <c r="EU10">
        <v>0</v>
      </c>
      <c r="EV10">
        <v>4</v>
      </c>
      <c r="EW10">
        <v>0</v>
      </c>
      <c r="EX10">
        <v>0</v>
      </c>
      <c r="EY10">
        <v>4</v>
      </c>
      <c r="EZ10">
        <v>6</v>
      </c>
      <c r="FA10">
        <v>0</v>
      </c>
      <c r="FB10">
        <v>6</v>
      </c>
      <c r="FC10">
        <v>6</v>
      </c>
      <c r="FD10">
        <v>0</v>
      </c>
      <c r="FE10">
        <v>4</v>
      </c>
      <c r="FF10">
        <v>0</v>
      </c>
      <c r="FG10">
        <v>2</v>
      </c>
      <c r="FH10">
        <v>0</v>
      </c>
      <c r="FI10">
        <v>0</v>
      </c>
      <c r="FJ10">
        <v>0</v>
      </c>
      <c r="FK10">
        <v>7</v>
      </c>
      <c r="FL10">
        <v>0</v>
      </c>
      <c r="FM10">
        <v>9</v>
      </c>
      <c r="FN10">
        <v>0</v>
      </c>
      <c r="FO10">
        <v>8</v>
      </c>
      <c r="FP10">
        <v>3</v>
      </c>
      <c r="FQ10">
        <v>0</v>
      </c>
      <c r="FR10">
        <v>0</v>
      </c>
      <c r="FS10">
        <v>4</v>
      </c>
      <c r="FT10">
        <v>0</v>
      </c>
      <c r="FU10">
        <v>0</v>
      </c>
      <c r="FV10">
        <v>26</v>
      </c>
      <c r="FW10">
        <v>0</v>
      </c>
      <c r="FX10">
        <v>0</v>
      </c>
      <c r="FY10">
        <v>7</v>
      </c>
      <c r="FZ10">
        <v>0</v>
      </c>
      <c r="GA10">
        <v>4</v>
      </c>
      <c r="GB10">
        <v>3</v>
      </c>
      <c r="GC10">
        <v>9</v>
      </c>
      <c r="GD10">
        <v>0</v>
      </c>
      <c r="GE10">
        <v>6</v>
      </c>
      <c r="GF10">
        <v>4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15</v>
      </c>
      <c r="GM10">
        <v>0</v>
      </c>
      <c r="GN10">
        <v>0</v>
      </c>
      <c r="GO10">
        <v>0</v>
      </c>
      <c r="GP10">
        <v>2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2</v>
      </c>
      <c r="HC10">
        <v>0</v>
      </c>
      <c r="HD10">
        <v>10</v>
      </c>
      <c r="HE10">
        <v>5</v>
      </c>
      <c r="HF10">
        <v>0</v>
      </c>
      <c r="HG10">
        <v>4</v>
      </c>
      <c r="HH10">
        <v>0</v>
      </c>
      <c r="HI10">
        <v>0</v>
      </c>
      <c r="HJ10">
        <v>10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6</v>
      </c>
      <c r="HT10">
        <v>0</v>
      </c>
      <c r="HU10">
        <v>0</v>
      </c>
      <c r="HV10">
        <v>0</v>
      </c>
      <c r="HW10">
        <v>11</v>
      </c>
      <c r="HX10">
        <v>0</v>
      </c>
      <c r="HY10">
        <v>0</v>
      </c>
      <c r="HZ10">
        <v>0</v>
      </c>
      <c r="IA10">
        <v>3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3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4</v>
      </c>
      <c r="JG10">
        <v>2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2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2</v>
      </c>
      <c r="KA10">
        <v>7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4</v>
      </c>
      <c r="KX10">
        <v>0</v>
      </c>
      <c r="KY10">
        <v>3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2</v>
      </c>
      <c r="LJ10">
        <v>0</v>
      </c>
      <c r="LK10">
        <v>3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3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4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6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3</v>
      </c>
      <c r="OY10">
        <v>3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</row>
    <row r="11" spans="1:477" x14ac:dyDescent="0.3">
      <c r="A11" t="s">
        <v>644</v>
      </c>
      <c r="B11">
        <v>0</v>
      </c>
      <c r="C11">
        <v>0</v>
      </c>
      <c r="D11">
        <v>0</v>
      </c>
      <c r="E11">
        <v>0</v>
      </c>
      <c r="F11">
        <v>0</v>
      </c>
      <c r="G11">
        <v>93</v>
      </c>
      <c r="H11">
        <v>93</v>
      </c>
      <c r="I11">
        <v>0</v>
      </c>
      <c r="J11">
        <v>63</v>
      </c>
      <c r="K11">
        <v>0</v>
      </c>
      <c r="L11">
        <v>0</v>
      </c>
      <c r="M11">
        <v>387</v>
      </c>
      <c r="N11">
        <v>0</v>
      </c>
      <c r="O11">
        <v>126</v>
      </c>
      <c r="P11">
        <v>0</v>
      </c>
      <c r="Q11">
        <v>307</v>
      </c>
      <c r="R11">
        <v>114</v>
      </c>
      <c r="S11">
        <v>35</v>
      </c>
      <c r="T11">
        <v>55</v>
      </c>
      <c r="U11">
        <v>34</v>
      </c>
      <c r="V11">
        <v>237</v>
      </c>
      <c r="W11">
        <v>7</v>
      </c>
      <c r="X11">
        <v>131</v>
      </c>
      <c r="Y11">
        <v>25</v>
      </c>
      <c r="Z11">
        <v>122</v>
      </c>
      <c r="AA11">
        <v>14</v>
      </c>
      <c r="AB11">
        <v>0</v>
      </c>
      <c r="AC11">
        <v>66</v>
      </c>
      <c r="AD11">
        <v>79</v>
      </c>
      <c r="AE11">
        <v>13</v>
      </c>
      <c r="AF11">
        <v>75</v>
      </c>
      <c r="AG11">
        <v>15</v>
      </c>
      <c r="AH11">
        <v>43</v>
      </c>
      <c r="AI11">
        <v>23</v>
      </c>
      <c r="AJ11">
        <v>0</v>
      </c>
      <c r="AK11">
        <v>20</v>
      </c>
      <c r="AL11">
        <v>7</v>
      </c>
      <c r="AM11">
        <v>16</v>
      </c>
      <c r="AN11">
        <v>38</v>
      </c>
      <c r="AO11">
        <v>7</v>
      </c>
      <c r="AP11">
        <v>61</v>
      </c>
      <c r="AQ11">
        <v>0</v>
      </c>
      <c r="AR11">
        <v>8</v>
      </c>
      <c r="AS11">
        <v>0</v>
      </c>
      <c r="AT11">
        <v>38</v>
      </c>
      <c r="AU11">
        <v>21</v>
      </c>
      <c r="AV11">
        <v>50</v>
      </c>
      <c r="AW11">
        <v>53</v>
      </c>
      <c r="AX11">
        <v>16</v>
      </c>
      <c r="AY11">
        <v>8</v>
      </c>
      <c r="AZ11">
        <v>40</v>
      </c>
      <c r="BA11">
        <v>30</v>
      </c>
      <c r="BB11">
        <v>11</v>
      </c>
      <c r="BC11">
        <v>19</v>
      </c>
      <c r="BD11">
        <v>34</v>
      </c>
      <c r="BE11">
        <v>4</v>
      </c>
      <c r="BF11">
        <v>20</v>
      </c>
      <c r="BG11">
        <v>0</v>
      </c>
      <c r="BH11">
        <v>4</v>
      </c>
      <c r="BI11">
        <v>0</v>
      </c>
      <c r="BJ11">
        <v>25</v>
      </c>
      <c r="BK11">
        <v>10</v>
      </c>
      <c r="BL11">
        <v>8</v>
      </c>
      <c r="BM11">
        <v>19</v>
      </c>
      <c r="BN11">
        <v>5</v>
      </c>
      <c r="BO11">
        <v>0</v>
      </c>
      <c r="BP11">
        <v>0</v>
      </c>
      <c r="BQ11">
        <v>19</v>
      </c>
      <c r="BR11">
        <v>0</v>
      </c>
      <c r="BS11">
        <v>6</v>
      </c>
      <c r="BT11">
        <v>0</v>
      </c>
      <c r="BU11">
        <v>0</v>
      </c>
      <c r="BV11">
        <v>8</v>
      </c>
      <c r="BW11">
        <v>2</v>
      </c>
      <c r="BX11">
        <v>0</v>
      </c>
      <c r="BY11">
        <v>0</v>
      </c>
      <c r="BZ11">
        <v>0</v>
      </c>
      <c r="CA11">
        <v>9</v>
      </c>
      <c r="CB11">
        <v>8</v>
      </c>
      <c r="CC11">
        <v>19</v>
      </c>
      <c r="CD11">
        <v>10</v>
      </c>
      <c r="CE11">
        <v>19</v>
      </c>
      <c r="CF11">
        <v>0</v>
      </c>
      <c r="CG11">
        <v>5</v>
      </c>
      <c r="CH11">
        <v>2</v>
      </c>
      <c r="CI11">
        <v>0</v>
      </c>
      <c r="CJ11">
        <v>9</v>
      </c>
      <c r="CK11">
        <v>7</v>
      </c>
      <c r="CL11">
        <v>29</v>
      </c>
      <c r="CM11">
        <v>0</v>
      </c>
      <c r="CN11">
        <v>0</v>
      </c>
      <c r="CO11">
        <v>23</v>
      </c>
      <c r="CP11">
        <v>0</v>
      </c>
      <c r="CQ11">
        <v>10</v>
      </c>
      <c r="CR11">
        <v>0</v>
      </c>
      <c r="CS11">
        <v>4</v>
      </c>
      <c r="CT11">
        <v>0</v>
      </c>
      <c r="CU11">
        <v>2</v>
      </c>
      <c r="CV11">
        <v>0</v>
      </c>
      <c r="CW11">
        <v>0</v>
      </c>
      <c r="CX11">
        <v>9</v>
      </c>
      <c r="CY11">
        <v>0</v>
      </c>
      <c r="CZ11">
        <v>0</v>
      </c>
      <c r="DA11">
        <v>5</v>
      </c>
      <c r="DB11">
        <v>0</v>
      </c>
      <c r="DC11">
        <v>3</v>
      </c>
      <c r="DD11">
        <v>0</v>
      </c>
      <c r="DE11">
        <v>18</v>
      </c>
      <c r="DF11">
        <v>14</v>
      </c>
      <c r="DG11">
        <v>0</v>
      </c>
      <c r="DH11">
        <v>0</v>
      </c>
      <c r="DI11">
        <v>8</v>
      </c>
      <c r="DJ11">
        <v>0</v>
      </c>
      <c r="DK11">
        <v>0</v>
      </c>
      <c r="DL11">
        <v>4</v>
      </c>
      <c r="DM11">
        <v>11</v>
      </c>
      <c r="DN11">
        <v>0</v>
      </c>
      <c r="DO11">
        <v>13</v>
      </c>
      <c r="DP11">
        <v>0</v>
      </c>
      <c r="DQ11">
        <v>0</v>
      </c>
      <c r="DR11">
        <v>7</v>
      </c>
      <c r="DS11">
        <v>0</v>
      </c>
      <c r="DT11">
        <v>6</v>
      </c>
      <c r="DU11">
        <v>0</v>
      </c>
      <c r="DV11">
        <v>0</v>
      </c>
      <c r="DW11">
        <v>0</v>
      </c>
      <c r="DX11">
        <v>18</v>
      </c>
      <c r="DY11">
        <v>5</v>
      </c>
      <c r="DZ11">
        <v>0</v>
      </c>
      <c r="EA11">
        <v>0</v>
      </c>
      <c r="EB11">
        <v>0</v>
      </c>
      <c r="EC11">
        <v>14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6</v>
      </c>
      <c r="EJ11">
        <v>0</v>
      </c>
      <c r="EK11">
        <v>0</v>
      </c>
      <c r="EL11">
        <v>0</v>
      </c>
      <c r="EM11">
        <v>0</v>
      </c>
      <c r="EN11">
        <v>9</v>
      </c>
      <c r="EO11">
        <v>0</v>
      </c>
      <c r="EP11">
        <v>0</v>
      </c>
      <c r="EQ11">
        <v>2</v>
      </c>
      <c r="ER11">
        <v>8</v>
      </c>
      <c r="ES11">
        <v>11</v>
      </c>
      <c r="ET11">
        <v>9</v>
      </c>
      <c r="EU11">
        <v>0</v>
      </c>
      <c r="EV11">
        <v>0</v>
      </c>
      <c r="EW11">
        <v>5</v>
      </c>
      <c r="EX11">
        <v>0</v>
      </c>
      <c r="EY11">
        <v>0</v>
      </c>
      <c r="EZ11">
        <v>10</v>
      </c>
      <c r="FA11">
        <v>0</v>
      </c>
      <c r="FB11">
        <v>2</v>
      </c>
      <c r="FC11">
        <v>14</v>
      </c>
      <c r="FD11">
        <v>4</v>
      </c>
      <c r="FE11">
        <v>0</v>
      </c>
      <c r="FF11">
        <v>0</v>
      </c>
      <c r="FG11">
        <v>3</v>
      </c>
      <c r="FH11">
        <v>0</v>
      </c>
      <c r="FI11">
        <v>0</v>
      </c>
      <c r="FJ11">
        <v>2</v>
      </c>
      <c r="FK11">
        <v>0</v>
      </c>
      <c r="FL11">
        <v>0</v>
      </c>
      <c r="FM11">
        <v>3</v>
      </c>
      <c r="FN11">
        <v>2</v>
      </c>
      <c r="FO11">
        <v>10</v>
      </c>
      <c r="FP11">
        <v>7</v>
      </c>
      <c r="FQ11">
        <v>0</v>
      </c>
      <c r="FR11">
        <v>0</v>
      </c>
      <c r="FS11">
        <v>0</v>
      </c>
      <c r="FT11">
        <v>4</v>
      </c>
      <c r="FU11">
        <v>14</v>
      </c>
      <c r="FV11">
        <v>0</v>
      </c>
      <c r="FW11">
        <v>0</v>
      </c>
      <c r="FX11">
        <v>0</v>
      </c>
      <c r="FY11">
        <v>8</v>
      </c>
      <c r="FZ11">
        <v>0</v>
      </c>
      <c r="GA11">
        <v>6</v>
      </c>
      <c r="GB11">
        <v>2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6</v>
      </c>
      <c r="GK11">
        <v>0</v>
      </c>
      <c r="GL11">
        <v>15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4</v>
      </c>
      <c r="GS11">
        <v>0</v>
      </c>
      <c r="GT11">
        <v>0</v>
      </c>
      <c r="GU11">
        <v>0</v>
      </c>
      <c r="GV11">
        <v>0</v>
      </c>
      <c r="GW11">
        <v>2</v>
      </c>
      <c r="GX11">
        <v>0</v>
      </c>
      <c r="GY11">
        <v>0</v>
      </c>
      <c r="GZ11">
        <v>0</v>
      </c>
      <c r="HA11">
        <v>0</v>
      </c>
      <c r="HB11">
        <v>2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20</v>
      </c>
      <c r="HK11">
        <v>0</v>
      </c>
      <c r="HL11">
        <v>0</v>
      </c>
      <c r="HM11">
        <v>4</v>
      </c>
      <c r="HN11">
        <v>0</v>
      </c>
      <c r="HO11">
        <v>3</v>
      </c>
      <c r="HP11">
        <v>0</v>
      </c>
      <c r="HQ11">
        <v>8</v>
      </c>
      <c r="HR11">
        <v>0</v>
      </c>
      <c r="HS11">
        <v>4</v>
      </c>
      <c r="HT11">
        <v>4</v>
      </c>
      <c r="HU11">
        <v>0</v>
      </c>
      <c r="HV11">
        <v>0</v>
      </c>
      <c r="HW11">
        <v>2</v>
      </c>
      <c r="HX11">
        <v>0</v>
      </c>
      <c r="HY11">
        <v>4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6</v>
      </c>
      <c r="IG11">
        <v>0</v>
      </c>
      <c r="IH11">
        <v>4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4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2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4</v>
      </c>
      <c r="KR11">
        <v>0</v>
      </c>
      <c r="KS11">
        <v>0</v>
      </c>
      <c r="KT11">
        <v>0</v>
      </c>
      <c r="KU11">
        <v>0</v>
      </c>
      <c r="KV11">
        <v>3</v>
      </c>
      <c r="KW11">
        <v>0</v>
      </c>
      <c r="KX11">
        <v>0</v>
      </c>
      <c r="KY11">
        <v>3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3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5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4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2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4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</row>
    <row r="12" spans="1:477" x14ac:dyDescent="0.3">
      <c r="A12" t="s">
        <v>645</v>
      </c>
      <c r="B12">
        <v>0</v>
      </c>
      <c r="C12">
        <v>0</v>
      </c>
      <c r="D12">
        <v>0</v>
      </c>
      <c r="E12">
        <v>0</v>
      </c>
      <c r="F12">
        <v>0</v>
      </c>
      <c r="G12">
        <v>72</v>
      </c>
      <c r="H12">
        <v>121</v>
      </c>
      <c r="I12">
        <v>0</v>
      </c>
      <c r="J12">
        <v>91</v>
      </c>
      <c r="K12">
        <v>0</v>
      </c>
      <c r="L12">
        <v>0</v>
      </c>
      <c r="M12">
        <v>220</v>
      </c>
      <c r="N12">
        <v>56</v>
      </c>
      <c r="O12">
        <v>35</v>
      </c>
      <c r="P12">
        <v>0</v>
      </c>
      <c r="Q12">
        <v>254</v>
      </c>
      <c r="R12">
        <v>88</v>
      </c>
      <c r="S12">
        <v>37</v>
      </c>
      <c r="T12">
        <v>156</v>
      </c>
      <c r="U12">
        <v>57</v>
      </c>
      <c r="V12">
        <v>261</v>
      </c>
      <c r="W12">
        <v>29</v>
      </c>
      <c r="X12">
        <v>112</v>
      </c>
      <c r="Y12">
        <v>51</v>
      </c>
      <c r="Z12">
        <v>89</v>
      </c>
      <c r="AA12">
        <v>47</v>
      </c>
      <c r="AB12">
        <v>15</v>
      </c>
      <c r="AC12">
        <v>44</v>
      </c>
      <c r="AD12">
        <v>74</v>
      </c>
      <c r="AE12">
        <v>9</v>
      </c>
      <c r="AF12">
        <v>63</v>
      </c>
      <c r="AG12">
        <v>28</v>
      </c>
      <c r="AH12">
        <v>54</v>
      </c>
      <c r="AI12">
        <v>35</v>
      </c>
      <c r="AJ12">
        <v>0</v>
      </c>
      <c r="AK12">
        <v>72</v>
      </c>
      <c r="AL12">
        <v>8</v>
      </c>
      <c r="AM12">
        <v>0</v>
      </c>
      <c r="AN12">
        <v>56</v>
      </c>
      <c r="AO12">
        <v>0</v>
      </c>
      <c r="AP12">
        <v>30</v>
      </c>
      <c r="AQ12">
        <v>0</v>
      </c>
      <c r="AR12">
        <v>51</v>
      </c>
      <c r="AS12">
        <v>0</v>
      </c>
      <c r="AT12">
        <v>18</v>
      </c>
      <c r="AU12">
        <v>28</v>
      </c>
      <c r="AV12">
        <v>31</v>
      </c>
      <c r="AW12">
        <v>102</v>
      </c>
      <c r="AX12">
        <v>0</v>
      </c>
      <c r="AY12">
        <v>21</v>
      </c>
      <c r="AZ12">
        <v>38</v>
      </c>
      <c r="BA12">
        <v>60</v>
      </c>
      <c r="BB12">
        <v>12</v>
      </c>
      <c r="BC12">
        <v>13</v>
      </c>
      <c r="BD12">
        <v>0</v>
      </c>
      <c r="BE12">
        <v>37</v>
      </c>
      <c r="BF12">
        <v>44</v>
      </c>
      <c r="BG12">
        <v>0</v>
      </c>
      <c r="BH12">
        <v>0</v>
      </c>
      <c r="BI12">
        <v>5</v>
      </c>
      <c r="BJ12">
        <v>0</v>
      </c>
      <c r="BK12">
        <v>0</v>
      </c>
      <c r="BL12">
        <v>2</v>
      </c>
      <c r="BM12">
        <v>55</v>
      </c>
      <c r="BN12">
        <v>7</v>
      </c>
      <c r="BO12">
        <v>9</v>
      </c>
      <c r="BP12">
        <v>11</v>
      </c>
      <c r="BQ12">
        <v>5</v>
      </c>
      <c r="BR12">
        <v>0</v>
      </c>
      <c r="BS12">
        <v>2</v>
      </c>
      <c r="BT12">
        <v>0</v>
      </c>
      <c r="BU12">
        <v>0</v>
      </c>
      <c r="BV12">
        <v>0</v>
      </c>
      <c r="BW12">
        <v>65</v>
      </c>
      <c r="BX12">
        <v>3</v>
      </c>
      <c r="BY12">
        <v>0</v>
      </c>
      <c r="BZ12">
        <v>5</v>
      </c>
      <c r="CA12">
        <v>0</v>
      </c>
      <c r="CB12">
        <v>28</v>
      </c>
      <c r="CC12">
        <v>19</v>
      </c>
      <c r="CD12">
        <v>4</v>
      </c>
      <c r="CE12">
        <v>19</v>
      </c>
      <c r="CF12">
        <v>0</v>
      </c>
      <c r="CG12">
        <v>0</v>
      </c>
      <c r="CH12">
        <v>9</v>
      </c>
      <c r="CI12">
        <v>0</v>
      </c>
      <c r="CJ12">
        <v>4</v>
      </c>
      <c r="CK12">
        <v>0</v>
      </c>
      <c r="CL12">
        <v>12</v>
      </c>
      <c r="CM12">
        <v>4</v>
      </c>
      <c r="CN12">
        <v>6</v>
      </c>
      <c r="CO12">
        <v>23</v>
      </c>
      <c r="CP12">
        <v>11</v>
      </c>
      <c r="CQ12">
        <v>3</v>
      </c>
      <c r="CR12">
        <v>5</v>
      </c>
      <c r="CS12">
        <v>8</v>
      </c>
      <c r="CT12">
        <v>0</v>
      </c>
      <c r="CU12">
        <v>10</v>
      </c>
      <c r="CV12">
        <v>0</v>
      </c>
      <c r="CW12">
        <v>6</v>
      </c>
      <c r="CX12">
        <v>5</v>
      </c>
      <c r="CY12">
        <v>0</v>
      </c>
      <c r="CZ12">
        <v>0</v>
      </c>
      <c r="DA12">
        <v>0</v>
      </c>
      <c r="DB12">
        <v>5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10</v>
      </c>
      <c r="DI12">
        <v>6</v>
      </c>
      <c r="DJ12">
        <v>0</v>
      </c>
      <c r="DK12">
        <v>0</v>
      </c>
      <c r="DL12">
        <v>9</v>
      </c>
      <c r="DM12">
        <v>35</v>
      </c>
      <c r="DN12">
        <v>10</v>
      </c>
      <c r="DO12">
        <v>17</v>
      </c>
      <c r="DP12">
        <v>11</v>
      </c>
      <c r="DQ12">
        <v>19</v>
      </c>
      <c r="DR12">
        <v>0</v>
      </c>
      <c r="DS12">
        <v>0</v>
      </c>
      <c r="DT12">
        <v>0</v>
      </c>
      <c r="DU12">
        <v>0</v>
      </c>
      <c r="DV12">
        <v>15</v>
      </c>
      <c r="DW12">
        <v>14</v>
      </c>
      <c r="DX12">
        <v>9</v>
      </c>
      <c r="DY12">
        <v>61</v>
      </c>
      <c r="DZ12">
        <v>0</v>
      </c>
      <c r="EA12">
        <v>2</v>
      </c>
      <c r="EB12">
        <v>6</v>
      </c>
      <c r="EC12">
        <v>8</v>
      </c>
      <c r="ED12">
        <v>3</v>
      </c>
      <c r="EE12">
        <v>0</v>
      </c>
      <c r="EF12">
        <v>2</v>
      </c>
      <c r="EG12">
        <v>6</v>
      </c>
      <c r="EH12">
        <v>4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7</v>
      </c>
      <c r="EO12">
        <v>0</v>
      </c>
      <c r="EP12">
        <v>3</v>
      </c>
      <c r="EQ12">
        <v>0</v>
      </c>
      <c r="ER12">
        <v>0</v>
      </c>
      <c r="ES12">
        <v>0</v>
      </c>
      <c r="ET12">
        <v>5</v>
      </c>
      <c r="EU12">
        <v>0</v>
      </c>
      <c r="EV12">
        <v>14</v>
      </c>
      <c r="EW12">
        <v>2</v>
      </c>
      <c r="EX12">
        <v>0</v>
      </c>
      <c r="EY12">
        <v>5</v>
      </c>
      <c r="EZ12">
        <v>0</v>
      </c>
      <c r="FA12">
        <v>3</v>
      </c>
      <c r="FB12">
        <v>0</v>
      </c>
      <c r="FC12">
        <v>5</v>
      </c>
      <c r="FD12">
        <v>0</v>
      </c>
      <c r="FE12">
        <v>2</v>
      </c>
      <c r="FF12">
        <v>0</v>
      </c>
      <c r="FG12">
        <v>0</v>
      </c>
      <c r="FH12">
        <v>5</v>
      </c>
      <c r="FI12">
        <v>0</v>
      </c>
      <c r="FJ12">
        <v>3</v>
      </c>
      <c r="FK12">
        <v>0</v>
      </c>
      <c r="FL12">
        <v>0</v>
      </c>
      <c r="FM12">
        <v>6</v>
      </c>
      <c r="FN12">
        <v>0</v>
      </c>
      <c r="FO12">
        <v>25</v>
      </c>
      <c r="FP12">
        <v>4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5</v>
      </c>
      <c r="FW12">
        <v>0</v>
      </c>
      <c r="FX12">
        <v>0</v>
      </c>
      <c r="FY12">
        <v>4</v>
      </c>
      <c r="FZ12">
        <v>4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2</v>
      </c>
      <c r="GH12">
        <v>8</v>
      </c>
      <c r="GI12">
        <v>0</v>
      </c>
      <c r="GJ12">
        <v>0</v>
      </c>
      <c r="GK12">
        <v>0</v>
      </c>
      <c r="GL12">
        <v>11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2</v>
      </c>
      <c r="GU12">
        <v>4</v>
      </c>
      <c r="GV12">
        <v>0</v>
      </c>
      <c r="GW12">
        <v>0</v>
      </c>
      <c r="GX12">
        <v>0</v>
      </c>
      <c r="GY12">
        <v>0</v>
      </c>
      <c r="GZ12">
        <v>4</v>
      </c>
      <c r="HA12">
        <v>0</v>
      </c>
      <c r="HB12">
        <v>4</v>
      </c>
      <c r="HC12">
        <v>13</v>
      </c>
      <c r="HD12">
        <v>0</v>
      </c>
      <c r="HE12">
        <v>3</v>
      </c>
      <c r="HF12">
        <v>0</v>
      </c>
      <c r="HG12">
        <v>0</v>
      </c>
      <c r="HH12">
        <v>0</v>
      </c>
      <c r="HI12">
        <v>0</v>
      </c>
      <c r="HJ12">
        <v>2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3</v>
      </c>
      <c r="HS12">
        <v>0</v>
      </c>
      <c r="HT12">
        <v>3</v>
      </c>
      <c r="HU12">
        <v>0</v>
      </c>
      <c r="HV12">
        <v>0</v>
      </c>
      <c r="HW12">
        <v>2</v>
      </c>
      <c r="HX12">
        <v>0</v>
      </c>
      <c r="HY12">
        <v>0</v>
      </c>
      <c r="HZ12">
        <v>3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6</v>
      </c>
      <c r="II12">
        <v>2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3</v>
      </c>
      <c r="IR12">
        <v>0</v>
      </c>
      <c r="IS12">
        <v>0</v>
      </c>
      <c r="IT12">
        <v>0</v>
      </c>
      <c r="IU12">
        <v>0</v>
      </c>
      <c r="IV12">
        <v>2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4</v>
      </c>
      <c r="JR12">
        <v>4</v>
      </c>
      <c r="JS12">
        <v>3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6</v>
      </c>
      <c r="KA12">
        <v>0</v>
      </c>
      <c r="KB12">
        <v>0</v>
      </c>
      <c r="KC12">
        <v>0</v>
      </c>
      <c r="KD12">
        <v>2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7</v>
      </c>
      <c r="LC12">
        <v>0</v>
      </c>
      <c r="LD12">
        <v>0</v>
      </c>
      <c r="LE12">
        <v>0</v>
      </c>
      <c r="LF12">
        <v>2</v>
      </c>
      <c r="LG12">
        <v>4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2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9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2</v>
      </c>
      <c r="NU12">
        <v>4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2</v>
      </c>
      <c r="OZ12">
        <v>3</v>
      </c>
      <c r="PA12">
        <v>3</v>
      </c>
      <c r="PB12">
        <v>3</v>
      </c>
      <c r="PC12">
        <v>3</v>
      </c>
      <c r="PD12">
        <v>3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2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</row>
    <row r="13" spans="1:477" x14ac:dyDescent="0.3">
      <c r="A13" t="s">
        <v>646</v>
      </c>
      <c r="B13">
        <v>0</v>
      </c>
      <c r="C13">
        <v>0</v>
      </c>
      <c r="D13">
        <v>0</v>
      </c>
      <c r="E13">
        <v>0</v>
      </c>
      <c r="F13">
        <v>0</v>
      </c>
      <c r="G13">
        <v>55</v>
      </c>
      <c r="H13">
        <v>216</v>
      </c>
      <c r="I13">
        <v>0</v>
      </c>
      <c r="J13">
        <v>421</v>
      </c>
      <c r="K13">
        <v>0</v>
      </c>
      <c r="L13">
        <v>0</v>
      </c>
      <c r="M13">
        <v>428</v>
      </c>
      <c r="N13">
        <v>20</v>
      </c>
      <c r="O13">
        <v>56</v>
      </c>
      <c r="P13">
        <v>0</v>
      </c>
      <c r="Q13">
        <v>287</v>
      </c>
      <c r="R13">
        <v>287</v>
      </c>
      <c r="S13">
        <v>42</v>
      </c>
      <c r="T13">
        <v>218</v>
      </c>
      <c r="U13">
        <v>37</v>
      </c>
      <c r="V13">
        <v>483</v>
      </c>
      <c r="W13">
        <v>15</v>
      </c>
      <c r="X13">
        <v>153</v>
      </c>
      <c r="Y13">
        <v>27</v>
      </c>
      <c r="Z13">
        <v>123</v>
      </c>
      <c r="AA13">
        <v>17</v>
      </c>
      <c r="AB13">
        <v>24</v>
      </c>
      <c r="AC13">
        <v>75</v>
      </c>
      <c r="AD13">
        <v>16</v>
      </c>
      <c r="AE13">
        <v>46</v>
      </c>
      <c r="AF13">
        <v>90</v>
      </c>
      <c r="AG13">
        <v>82</v>
      </c>
      <c r="AH13">
        <v>61</v>
      </c>
      <c r="AI13">
        <v>58</v>
      </c>
      <c r="AJ13">
        <v>0</v>
      </c>
      <c r="AK13">
        <v>55</v>
      </c>
      <c r="AL13">
        <v>16</v>
      </c>
      <c r="AM13">
        <v>4</v>
      </c>
      <c r="AN13">
        <v>37</v>
      </c>
      <c r="AO13">
        <v>9</v>
      </c>
      <c r="AP13">
        <v>87</v>
      </c>
      <c r="AQ13">
        <v>8</v>
      </c>
      <c r="AR13">
        <v>12</v>
      </c>
      <c r="AS13">
        <v>0</v>
      </c>
      <c r="AT13">
        <v>8</v>
      </c>
      <c r="AU13">
        <v>29</v>
      </c>
      <c r="AV13">
        <v>36</v>
      </c>
      <c r="AW13">
        <v>64</v>
      </c>
      <c r="AX13">
        <v>44</v>
      </c>
      <c r="AY13">
        <v>3</v>
      </c>
      <c r="AZ13">
        <v>16</v>
      </c>
      <c r="BA13">
        <v>20</v>
      </c>
      <c r="BB13">
        <v>21</v>
      </c>
      <c r="BC13">
        <v>23</v>
      </c>
      <c r="BD13">
        <v>0</v>
      </c>
      <c r="BE13">
        <v>9</v>
      </c>
      <c r="BF13">
        <v>20</v>
      </c>
      <c r="BG13">
        <v>10</v>
      </c>
      <c r="BH13">
        <v>16</v>
      </c>
      <c r="BI13">
        <v>7</v>
      </c>
      <c r="BJ13">
        <v>14</v>
      </c>
      <c r="BK13">
        <v>0</v>
      </c>
      <c r="BL13">
        <v>3</v>
      </c>
      <c r="BM13">
        <v>0</v>
      </c>
      <c r="BN13">
        <v>5</v>
      </c>
      <c r="BO13">
        <v>4</v>
      </c>
      <c r="BP13">
        <v>0</v>
      </c>
      <c r="BQ13">
        <v>6</v>
      </c>
      <c r="BR13">
        <v>0</v>
      </c>
      <c r="BS13">
        <v>16</v>
      </c>
      <c r="BT13">
        <v>0</v>
      </c>
      <c r="BU13">
        <v>0</v>
      </c>
      <c r="BV13">
        <v>43</v>
      </c>
      <c r="BW13">
        <v>6</v>
      </c>
      <c r="BX13">
        <v>0</v>
      </c>
      <c r="BY13">
        <v>11</v>
      </c>
      <c r="BZ13">
        <v>7</v>
      </c>
      <c r="CA13">
        <v>5</v>
      </c>
      <c r="CB13">
        <v>0</v>
      </c>
      <c r="CC13">
        <v>7</v>
      </c>
      <c r="CD13">
        <v>17</v>
      </c>
      <c r="CE13">
        <v>29</v>
      </c>
      <c r="CF13">
        <v>23</v>
      </c>
      <c r="CG13">
        <v>7</v>
      </c>
      <c r="CH13">
        <v>9</v>
      </c>
      <c r="CI13">
        <v>3</v>
      </c>
      <c r="CJ13">
        <v>8</v>
      </c>
      <c r="CK13">
        <v>0</v>
      </c>
      <c r="CL13">
        <v>0</v>
      </c>
      <c r="CM13">
        <v>4</v>
      </c>
      <c r="CN13">
        <v>0</v>
      </c>
      <c r="CO13">
        <v>37</v>
      </c>
      <c r="CP13">
        <v>15</v>
      </c>
      <c r="CQ13">
        <v>10</v>
      </c>
      <c r="CR13">
        <v>21</v>
      </c>
      <c r="CS13">
        <v>13</v>
      </c>
      <c r="CT13">
        <v>14</v>
      </c>
      <c r="CU13">
        <v>3</v>
      </c>
      <c r="CV13">
        <v>0</v>
      </c>
      <c r="CW13">
        <v>0</v>
      </c>
      <c r="CX13">
        <v>4</v>
      </c>
      <c r="CY13">
        <v>7</v>
      </c>
      <c r="CZ13">
        <v>15</v>
      </c>
      <c r="DA13">
        <v>4</v>
      </c>
      <c r="DB13">
        <v>9</v>
      </c>
      <c r="DC13">
        <v>0</v>
      </c>
      <c r="DD13">
        <v>4</v>
      </c>
      <c r="DE13">
        <v>17</v>
      </c>
      <c r="DF13">
        <v>0</v>
      </c>
      <c r="DG13">
        <v>0</v>
      </c>
      <c r="DH13">
        <v>4</v>
      </c>
      <c r="DI13">
        <v>2</v>
      </c>
      <c r="DJ13">
        <v>0</v>
      </c>
      <c r="DK13">
        <v>6</v>
      </c>
      <c r="DL13">
        <v>0</v>
      </c>
      <c r="DM13">
        <v>9</v>
      </c>
      <c r="DN13">
        <v>6</v>
      </c>
      <c r="DO13">
        <v>4</v>
      </c>
      <c r="DP13">
        <v>27</v>
      </c>
      <c r="DQ13">
        <v>0</v>
      </c>
      <c r="DR13">
        <v>7</v>
      </c>
      <c r="DS13">
        <v>0</v>
      </c>
      <c r="DT13">
        <v>3</v>
      </c>
      <c r="DU13">
        <v>7</v>
      </c>
      <c r="DV13">
        <v>15</v>
      </c>
      <c r="DW13">
        <v>5</v>
      </c>
      <c r="DX13">
        <v>3</v>
      </c>
      <c r="DY13">
        <v>45</v>
      </c>
      <c r="DZ13">
        <v>0</v>
      </c>
      <c r="EA13">
        <v>11</v>
      </c>
      <c r="EB13">
        <v>0</v>
      </c>
      <c r="EC13">
        <v>23</v>
      </c>
      <c r="ED13">
        <v>4</v>
      </c>
      <c r="EE13">
        <v>0</v>
      </c>
      <c r="EF13">
        <v>0</v>
      </c>
      <c r="EG13">
        <v>0</v>
      </c>
      <c r="EH13">
        <v>0</v>
      </c>
      <c r="EI13">
        <v>9</v>
      </c>
      <c r="EJ13">
        <v>0</v>
      </c>
      <c r="EK13">
        <v>0</v>
      </c>
      <c r="EL13">
        <v>10</v>
      </c>
      <c r="EM13">
        <v>10</v>
      </c>
      <c r="EN13">
        <v>3</v>
      </c>
      <c r="EO13">
        <v>0</v>
      </c>
      <c r="EP13">
        <v>0</v>
      </c>
      <c r="EQ13">
        <v>0</v>
      </c>
      <c r="ER13">
        <v>8</v>
      </c>
      <c r="ES13">
        <v>0</v>
      </c>
      <c r="ET13">
        <v>0</v>
      </c>
      <c r="EU13">
        <v>0</v>
      </c>
      <c r="EV13">
        <v>5</v>
      </c>
      <c r="EW13">
        <v>0</v>
      </c>
      <c r="EX13">
        <v>0</v>
      </c>
      <c r="EY13">
        <v>0</v>
      </c>
      <c r="EZ13">
        <v>2</v>
      </c>
      <c r="FA13">
        <v>0</v>
      </c>
      <c r="FB13">
        <v>0</v>
      </c>
      <c r="FC13">
        <v>8</v>
      </c>
      <c r="FD13">
        <v>0</v>
      </c>
      <c r="FE13">
        <v>0</v>
      </c>
      <c r="FF13">
        <v>0</v>
      </c>
      <c r="FG13">
        <v>0</v>
      </c>
      <c r="FH13">
        <v>4</v>
      </c>
      <c r="FI13">
        <v>0</v>
      </c>
      <c r="FJ13">
        <v>0</v>
      </c>
      <c r="FK13">
        <v>2</v>
      </c>
      <c r="FL13">
        <v>0</v>
      </c>
      <c r="FM13">
        <v>7</v>
      </c>
      <c r="FN13">
        <v>8</v>
      </c>
      <c r="FO13">
        <v>6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4</v>
      </c>
      <c r="FZ13">
        <v>0</v>
      </c>
      <c r="GA13">
        <v>4</v>
      </c>
      <c r="GB13">
        <v>6</v>
      </c>
      <c r="GC13">
        <v>9</v>
      </c>
      <c r="GD13">
        <v>0</v>
      </c>
      <c r="GE13">
        <v>0</v>
      </c>
      <c r="GF13">
        <v>0</v>
      </c>
      <c r="GG13">
        <v>0</v>
      </c>
      <c r="GH13">
        <v>7</v>
      </c>
      <c r="GI13">
        <v>2</v>
      </c>
      <c r="GJ13">
        <v>0</v>
      </c>
      <c r="GK13">
        <v>3</v>
      </c>
      <c r="GL13">
        <v>5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2</v>
      </c>
      <c r="GT13">
        <v>0</v>
      </c>
      <c r="GU13">
        <v>10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5</v>
      </c>
      <c r="HB13">
        <v>0</v>
      </c>
      <c r="HC13">
        <v>0</v>
      </c>
      <c r="HD13">
        <v>4</v>
      </c>
      <c r="HE13">
        <v>6</v>
      </c>
      <c r="HF13">
        <v>0</v>
      </c>
      <c r="HG13">
        <v>9</v>
      </c>
      <c r="HH13">
        <v>4</v>
      </c>
      <c r="HI13">
        <v>4</v>
      </c>
      <c r="HJ13">
        <v>20</v>
      </c>
      <c r="HK13">
        <v>5</v>
      </c>
      <c r="HL13">
        <v>7</v>
      </c>
      <c r="HM13">
        <v>0</v>
      </c>
      <c r="HN13">
        <v>2</v>
      </c>
      <c r="HO13">
        <v>0</v>
      </c>
      <c r="HP13">
        <v>21</v>
      </c>
      <c r="HQ13">
        <v>0</v>
      </c>
      <c r="HR13">
        <v>0</v>
      </c>
      <c r="HS13">
        <v>9</v>
      </c>
      <c r="HT13">
        <v>0</v>
      </c>
      <c r="HU13">
        <v>2</v>
      </c>
      <c r="HV13">
        <v>0</v>
      </c>
      <c r="HW13">
        <v>0</v>
      </c>
      <c r="HX13">
        <v>0</v>
      </c>
      <c r="HY13">
        <v>0</v>
      </c>
      <c r="HZ13">
        <v>8</v>
      </c>
      <c r="IA13">
        <v>0</v>
      </c>
      <c r="IB13">
        <v>5</v>
      </c>
      <c r="IC13">
        <v>4</v>
      </c>
      <c r="ID13">
        <v>0</v>
      </c>
      <c r="IE13">
        <v>4</v>
      </c>
      <c r="IF13">
        <v>0</v>
      </c>
      <c r="IG13">
        <v>6</v>
      </c>
      <c r="IH13">
        <v>3</v>
      </c>
      <c r="II13">
        <v>0</v>
      </c>
      <c r="IJ13">
        <v>0</v>
      </c>
      <c r="IK13">
        <v>0</v>
      </c>
      <c r="IL13">
        <v>0</v>
      </c>
      <c r="IM13">
        <v>3</v>
      </c>
      <c r="IN13">
        <v>9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3</v>
      </c>
      <c r="JD13">
        <v>0</v>
      </c>
      <c r="JE13">
        <v>0</v>
      </c>
      <c r="JF13">
        <v>0</v>
      </c>
      <c r="JG13">
        <v>0</v>
      </c>
      <c r="JH13">
        <v>3</v>
      </c>
      <c r="JI13">
        <v>0</v>
      </c>
      <c r="JJ13">
        <v>0</v>
      </c>
      <c r="JK13">
        <v>0</v>
      </c>
      <c r="JL13">
        <v>5</v>
      </c>
      <c r="JM13">
        <v>2</v>
      </c>
      <c r="JN13">
        <v>0</v>
      </c>
      <c r="JO13">
        <v>0</v>
      </c>
      <c r="JP13">
        <v>0</v>
      </c>
      <c r="JQ13">
        <v>3</v>
      </c>
      <c r="JR13">
        <v>0</v>
      </c>
      <c r="JS13">
        <v>0</v>
      </c>
      <c r="JT13">
        <v>0</v>
      </c>
      <c r="JU13">
        <v>0</v>
      </c>
      <c r="JV13">
        <v>2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7</v>
      </c>
      <c r="KG13">
        <v>2</v>
      </c>
      <c r="KH13">
        <v>4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4</v>
      </c>
      <c r="KP13">
        <v>0</v>
      </c>
      <c r="KQ13">
        <v>0</v>
      </c>
      <c r="KR13">
        <v>0</v>
      </c>
      <c r="KS13">
        <v>4</v>
      </c>
      <c r="KT13">
        <v>0</v>
      </c>
      <c r="KU13">
        <v>3</v>
      </c>
      <c r="KV13">
        <v>0</v>
      </c>
      <c r="KW13">
        <v>5</v>
      </c>
      <c r="KX13">
        <v>2</v>
      </c>
      <c r="KY13">
        <v>2</v>
      </c>
      <c r="KZ13">
        <v>0</v>
      </c>
      <c r="LA13">
        <v>0</v>
      </c>
      <c r="LB13">
        <v>2</v>
      </c>
      <c r="LC13">
        <v>3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7</v>
      </c>
      <c r="LM13">
        <v>2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4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3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3</v>
      </c>
      <c r="NR13">
        <v>0</v>
      </c>
      <c r="NS13">
        <v>0</v>
      </c>
      <c r="NT13">
        <v>0</v>
      </c>
      <c r="NU13">
        <v>0</v>
      </c>
      <c r="NV13">
        <v>2</v>
      </c>
      <c r="NW13">
        <v>3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3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2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</row>
    <row r="14" spans="1:477" x14ac:dyDescent="0.3">
      <c r="A14" t="s">
        <v>647</v>
      </c>
      <c r="B14">
        <v>0</v>
      </c>
      <c r="C14">
        <v>0</v>
      </c>
      <c r="D14">
        <v>0</v>
      </c>
      <c r="E14">
        <v>0</v>
      </c>
      <c r="F14">
        <v>0</v>
      </c>
      <c r="G14">
        <v>140</v>
      </c>
      <c r="H14">
        <v>179</v>
      </c>
      <c r="I14">
        <v>0</v>
      </c>
      <c r="J14">
        <v>216</v>
      </c>
      <c r="K14">
        <v>0</v>
      </c>
      <c r="L14">
        <v>0</v>
      </c>
      <c r="M14">
        <v>284</v>
      </c>
      <c r="N14">
        <v>185</v>
      </c>
      <c r="O14">
        <v>60</v>
      </c>
      <c r="P14">
        <v>0</v>
      </c>
      <c r="Q14">
        <v>498</v>
      </c>
      <c r="R14">
        <v>186</v>
      </c>
      <c r="S14">
        <v>121</v>
      </c>
      <c r="T14">
        <v>224</v>
      </c>
      <c r="U14">
        <v>156</v>
      </c>
      <c r="V14">
        <v>380</v>
      </c>
      <c r="W14">
        <v>26</v>
      </c>
      <c r="X14">
        <v>152</v>
      </c>
      <c r="Y14">
        <v>103</v>
      </c>
      <c r="Z14">
        <v>365</v>
      </c>
      <c r="AA14">
        <v>14</v>
      </c>
      <c r="AB14">
        <v>0</v>
      </c>
      <c r="AC14">
        <v>28</v>
      </c>
      <c r="AD14">
        <v>152</v>
      </c>
      <c r="AE14">
        <v>113</v>
      </c>
      <c r="AF14">
        <v>161</v>
      </c>
      <c r="AG14">
        <v>154</v>
      </c>
      <c r="AH14">
        <v>100</v>
      </c>
      <c r="AI14">
        <v>52</v>
      </c>
      <c r="AJ14">
        <v>20</v>
      </c>
      <c r="AK14">
        <v>77</v>
      </c>
      <c r="AL14">
        <v>13</v>
      </c>
      <c r="AM14">
        <v>19</v>
      </c>
      <c r="AN14">
        <v>58</v>
      </c>
      <c r="AO14">
        <v>3</v>
      </c>
      <c r="AP14">
        <v>49</v>
      </c>
      <c r="AQ14">
        <v>11</v>
      </c>
      <c r="AR14">
        <v>33</v>
      </c>
      <c r="AS14">
        <v>4</v>
      </c>
      <c r="AT14">
        <v>0</v>
      </c>
      <c r="AU14">
        <v>27</v>
      </c>
      <c r="AV14">
        <v>52</v>
      </c>
      <c r="AW14">
        <v>90</v>
      </c>
      <c r="AX14">
        <v>5</v>
      </c>
      <c r="AY14">
        <v>11</v>
      </c>
      <c r="AZ14">
        <v>21</v>
      </c>
      <c r="BA14">
        <v>3</v>
      </c>
      <c r="BB14">
        <v>8</v>
      </c>
      <c r="BC14">
        <v>33</v>
      </c>
      <c r="BD14">
        <v>24</v>
      </c>
      <c r="BE14">
        <v>22</v>
      </c>
      <c r="BF14">
        <v>63</v>
      </c>
      <c r="BG14">
        <v>0</v>
      </c>
      <c r="BH14">
        <v>9</v>
      </c>
      <c r="BI14">
        <v>43</v>
      </c>
      <c r="BJ14">
        <v>9</v>
      </c>
      <c r="BK14">
        <v>19</v>
      </c>
      <c r="BL14">
        <v>11</v>
      </c>
      <c r="BM14">
        <v>10</v>
      </c>
      <c r="BN14">
        <v>9</v>
      </c>
      <c r="BO14">
        <v>4</v>
      </c>
      <c r="BP14">
        <v>6</v>
      </c>
      <c r="BQ14">
        <v>7</v>
      </c>
      <c r="BR14">
        <v>18</v>
      </c>
      <c r="BS14">
        <v>3</v>
      </c>
      <c r="BT14">
        <v>0</v>
      </c>
      <c r="BU14">
        <v>0</v>
      </c>
      <c r="BV14">
        <v>5</v>
      </c>
      <c r="BW14">
        <v>14</v>
      </c>
      <c r="BX14">
        <v>7</v>
      </c>
      <c r="BY14">
        <v>17</v>
      </c>
      <c r="BZ14">
        <v>0</v>
      </c>
      <c r="CA14">
        <v>24</v>
      </c>
      <c r="CB14">
        <v>8</v>
      </c>
      <c r="CC14">
        <v>27</v>
      </c>
      <c r="CD14">
        <v>0</v>
      </c>
      <c r="CE14">
        <v>93</v>
      </c>
      <c r="CF14">
        <v>12</v>
      </c>
      <c r="CG14">
        <v>8</v>
      </c>
      <c r="CH14">
        <v>6</v>
      </c>
      <c r="CI14">
        <v>5</v>
      </c>
      <c r="CJ14">
        <v>7</v>
      </c>
      <c r="CK14">
        <v>18</v>
      </c>
      <c r="CL14">
        <v>7</v>
      </c>
      <c r="CM14">
        <v>8</v>
      </c>
      <c r="CN14">
        <v>0</v>
      </c>
      <c r="CO14">
        <v>28</v>
      </c>
      <c r="CP14">
        <v>17</v>
      </c>
      <c r="CQ14">
        <v>21</v>
      </c>
      <c r="CR14">
        <v>68</v>
      </c>
      <c r="CS14">
        <v>2</v>
      </c>
      <c r="CT14">
        <v>5</v>
      </c>
      <c r="CU14">
        <v>9</v>
      </c>
      <c r="CV14">
        <v>41</v>
      </c>
      <c r="CW14">
        <v>3</v>
      </c>
      <c r="CX14">
        <v>9</v>
      </c>
      <c r="CY14">
        <v>0</v>
      </c>
      <c r="CZ14">
        <v>4</v>
      </c>
      <c r="DA14">
        <v>12</v>
      </c>
      <c r="DB14">
        <v>0</v>
      </c>
      <c r="DC14">
        <v>4</v>
      </c>
      <c r="DD14">
        <v>0</v>
      </c>
      <c r="DE14">
        <v>9</v>
      </c>
      <c r="DF14">
        <v>11</v>
      </c>
      <c r="DG14">
        <v>6</v>
      </c>
      <c r="DH14">
        <v>21</v>
      </c>
      <c r="DI14">
        <v>16</v>
      </c>
      <c r="DJ14">
        <v>0</v>
      </c>
      <c r="DK14">
        <v>6</v>
      </c>
      <c r="DL14">
        <v>14</v>
      </c>
      <c r="DM14">
        <v>5</v>
      </c>
      <c r="DN14">
        <v>5</v>
      </c>
      <c r="DO14">
        <v>2</v>
      </c>
      <c r="DP14">
        <v>0</v>
      </c>
      <c r="DQ14">
        <v>0</v>
      </c>
      <c r="DR14">
        <v>5</v>
      </c>
      <c r="DS14">
        <v>20</v>
      </c>
      <c r="DT14">
        <v>30</v>
      </c>
      <c r="DU14">
        <v>0</v>
      </c>
      <c r="DV14">
        <v>5</v>
      </c>
      <c r="DW14">
        <v>4</v>
      </c>
      <c r="DX14">
        <v>0</v>
      </c>
      <c r="DY14">
        <v>39</v>
      </c>
      <c r="DZ14">
        <v>5</v>
      </c>
      <c r="EA14">
        <v>12</v>
      </c>
      <c r="EB14">
        <v>5</v>
      </c>
      <c r="EC14">
        <v>10</v>
      </c>
      <c r="ED14">
        <v>0</v>
      </c>
      <c r="EE14">
        <v>0</v>
      </c>
      <c r="EF14">
        <v>0</v>
      </c>
      <c r="EG14">
        <v>10</v>
      </c>
      <c r="EH14">
        <v>3</v>
      </c>
      <c r="EI14">
        <v>2</v>
      </c>
      <c r="EJ14">
        <v>0</v>
      </c>
      <c r="EK14">
        <v>0</v>
      </c>
      <c r="EL14">
        <v>0</v>
      </c>
      <c r="EM14">
        <v>0</v>
      </c>
      <c r="EN14">
        <v>3</v>
      </c>
      <c r="EO14">
        <v>17</v>
      </c>
      <c r="EP14">
        <v>4</v>
      </c>
      <c r="EQ14">
        <v>0</v>
      </c>
      <c r="ER14">
        <v>11</v>
      </c>
      <c r="ES14">
        <v>5</v>
      </c>
      <c r="ET14">
        <v>3</v>
      </c>
      <c r="EU14">
        <v>3</v>
      </c>
      <c r="EV14">
        <v>2</v>
      </c>
      <c r="EW14">
        <v>4</v>
      </c>
      <c r="EX14">
        <v>0</v>
      </c>
      <c r="EY14">
        <v>4</v>
      </c>
      <c r="EZ14">
        <v>0</v>
      </c>
      <c r="FA14">
        <v>4</v>
      </c>
      <c r="FB14">
        <v>2</v>
      </c>
      <c r="FC14">
        <v>5</v>
      </c>
      <c r="FD14">
        <v>10</v>
      </c>
      <c r="FE14">
        <v>0</v>
      </c>
      <c r="FF14">
        <v>18</v>
      </c>
      <c r="FG14">
        <v>0</v>
      </c>
      <c r="FH14">
        <v>3</v>
      </c>
      <c r="FI14">
        <v>0</v>
      </c>
      <c r="FJ14">
        <v>0</v>
      </c>
      <c r="FK14">
        <v>9</v>
      </c>
      <c r="FL14">
        <v>0</v>
      </c>
      <c r="FM14">
        <v>0</v>
      </c>
      <c r="FN14">
        <v>0</v>
      </c>
      <c r="FO14">
        <v>9</v>
      </c>
      <c r="FP14">
        <v>0</v>
      </c>
      <c r="FQ14">
        <v>0</v>
      </c>
      <c r="FR14">
        <v>0</v>
      </c>
      <c r="FS14">
        <v>3</v>
      </c>
      <c r="FT14">
        <v>0</v>
      </c>
      <c r="FU14">
        <v>0</v>
      </c>
      <c r="FV14">
        <v>7</v>
      </c>
      <c r="FW14">
        <v>0</v>
      </c>
      <c r="FX14">
        <v>0</v>
      </c>
      <c r="FY14">
        <v>2</v>
      </c>
      <c r="FZ14">
        <v>0</v>
      </c>
      <c r="GA14">
        <v>0</v>
      </c>
      <c r="GB14">
        <v>13</v>
      </c>
      <c r="GC14">
        <v>0</v>
      </c>
      <c r="GD14">
        <v>0</v>
      </c>
      <c r="GE14">
        <v>0</v>
      </c>
      <c r="GF14">
        <v>0</v>
      </c>
      <c r="GG14">
        <v>7</v>
      </c>
      <c r="GH14">
        <v>5</v>
      </c>
      <c r="GI14">
        <v>0</v>
      </c>
      <c r="GJ14">
        <v>6</v>
      </c>
      <c r="GK14">
        <v>0</v>
      </c>
      <c r="GL14">
        <v>19</v>
      </c>
      <c r="GM14">
        <v>0</v>
      </c>
      <c r="GN14">
        <v>3</v>
      </c>
      <c r="GO14">
        <v>0</v>
      </c>
      <c r="GP14">
        <v>2</v>
      </c>
      <c r="GQ14">
        <v>3</v>
      </c>
      <c r="GR14">
        <v>0</v>
      </c>
      <c r="GS14">
        <v>6</v>
      </c>
      <c r="GT14">
        <v>0</v>
      </c>
      <c r="GU14">
        <v>0</v>
      </c>
      <c r="GV14">
        <v>0</v>
      </c>
      <c r="GW14">
        <v>13</v>
      </c>
      <c r="GX14">
        <v>0</v>
      </c>
      <c r="GY14">
        <v>8</v>
      </c>
      <c r="GZ14">
        <v>0</v>
      </c>
      <c r="HA14">
        <v>0</v>
      </c>
      <c r="HB14">
        <v>4</v>
      </c>
      <c r="HC14">
        <v>5</v>
      </c>
      <c r="HD14">
        <v>18</v>
      </c>
      <c r="HE14">
        <v>0</v>
      </c>
      <c r="HF14">
        <v>0</v>
      </c>
      <c r="HG14">
        <v>8</v>
      </c>
      <c r="HH14">
        <v>4</v>
      </c>
      <c r="HI14">
        <v>0</v>
      </c>
      <c r="HJ14">
        <v>0</v>
      </c>
      <c r="HK14">
        <v>7</v>
      </c>
      <c r="HL14">
        <v>0</v>
      </c>
      <c r="HM14">
        <v>27</v>
      </c>
      <c r="HN14">
        <v>0</v>
      </c>
      <c r="HO14">
        <v>0</v>
      </c>
      <c r="HP14">
        <v>0</v>
      </c>
      <c r="HQ14">
        <v>0</v>
      </c>
      <c r="HR14">
        <v>6</v>
      </c>
      <c r="HS14">
        <v>22</v>
      </c>
      <c r="HT14">
        <v>0</v>
      </c>
      <c r="HU14">
        <v>5</v>
      </c>
      <c r="HV14">
        <v>4</v>
      </c>
      <c r="HW14">
        <v>0</v>
      </c>
      <c r="HX14">
        <v>8</v>
      </c>
      <c r="HY14">
        <v>0</v>
      </c>
      <c r="HZ14">
        <v>2</v>
      </c>
      <c r="IA14">
        <v>0</v>
      </c>
      <c r="IB14">
        <v>0</v>
      </c>
      <c r="IC14">
        <v>6</v>
      </c>
      <c r="ID14">
        <v>0</v>
      </c>
      <c r="IE14">
        <v>5</v>
      </c>
      <c r="IF14">
        <v>0</v>
      </c>
      <c r="IG14">
        <v>0</v>
      </c>
      <c r="IH14">
        <v>0</v>
      </c>
      <c r="II14">
        <v>3</v>
      </c>
      <c r="IJ14">
        <v>0</v>
      </c>
      <c r="IK14">
        <v>0</v>
      </c>
      <c r="IL14">
        <v>0</v>
      </c>
      <c r="IM14">
        <v>3</v>
      </c>
      <c r="IN14">
        <v>0</v>
      </c>
      <c r="IO14">
        <v>0</v>
      </c>
      <c r="IP14">
        <v>0</v>
      </c>
      <c r="IQ14">
        <v>0</v>
      </c>
      <c r="IR14">
        <v>5</v>
      </c>
      <c r="IS14">
        <v>3</v>
      </c>
      <c r="IT14">
        <v>2</v>
      </c>
      <c r="IU14">
        <v>0</v>
      </c>
      <c r="IV14">
        <v>0</v>
      </c>
      <c r="IW14">
        <v>0</v>
      </c>
      <c r="IX14">
        <v>9</v>
      </c>
      <c r="IY14">
        <v>0</v>
      </c>
      <c r="IZ14">
        <v>0</v>
      </c>
      <c r="JA14">
        <v>0</v>
      </c>
      <c r="JB14">
        <v>11</v>
      </c>
      <c r="JC14">
        <v>0</v>
      </c>
      <c r="JD14">
        <v>0</v>
      </c>
      <c r="JE14">
        <v>0</v>
      </c>
      <c r="JF14">
        <v>8</v>
      </c>
      <c r="JG14">
        <v>4</v>
      </c>
      <c r="JH14">
        <v>0</v>
      </c>
      <c r="JI14">
        <v>0</v>
      </c>
      <c r="JJ14">
        <v>0</v>
      </c>
      <c r="JK14">
        <v>7</v>
      </c>
      <c r="JL14">
        <v>0</v>
      </c>
      <c r="JM14">
        <v>0</v>
      </c>
      <c r="JN14">
        <v>0</v>
      </c>
      <c r="JO14">
        <v>0</v>
      </c>
      <c r="JP14">
        <v>2</v>
      </c>
      <c r="JQ14">
        <v>0</v>
      </c>
      <c r="JR14">
        <v>0</v>
      </c>
      <c r="JS14">
        <v>4</v>
      </c>
      <c r="JT14">
        <v>3</v>
      </c>
      <c r="JU14">
        <v>0</v>
      </c>
      <c r="JV14">
        <v>8</v>
      </c>
      <c r="JW14">
        <v>0</v>
      </c>
      <c r="JX14">
        <v>0</v>
      </c>
      <c r="JY14">
        <v>0</v>
      </c>
      <c r="JZ14">
        <v>0</v>
      </c>
      <c r="KA14">
        <v>7</v>
      </c>
      <c r="KB14">
        <v>6</v>
      </c>
      <c r="KC14">
        <v>0</v>
      </c>
      <c r="KD14">
        <v>0</v>
      </c>
      <c r="KE14">
        <v>3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4</v>
      </c>
      <c r="KR14">
        <v>2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9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4</v>
      </c>
      <c r="LG14">
        <v>5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7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3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3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2</v>
      </c>
      <c r="MT14">
        <v>0</v>
      </c>
      <c r="MU14">
        <v>0</v>
      </c>
      <c r="MV14">
        <v>0</v>
      </c>
      <c r="MW14">
        <v>0</v>
      </c>
      <c r="MX14">
        <v>5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2</v>
      </c>
      <c r="NW14">
        <v>0</v>
      </c>
      <c r="NX14">
        <v>0</v>
      </c>
      <c r="NY14">
        <v>0</v>
      </c>
      <c r="NZ14">
        <v>2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3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3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2</v>
      </c>
      <c r="QG14">
        <v>2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</row>
    <row r="15" spans="1:477" x14ac:dyDescent="0.3">
      <c r="A15" t="s">
        <v>648</v>
      </c>
      <c r="B15">
        <v>0</v>
      </c>
      <c r="C15">
        <v>0</v>
      </c>
      <c r="D15">
        <v>0</v>
      </c>
      <c r="E15">
        <v>0</v>
      </c>
      <c r="F15">
        <v>0</v>
      </c>
      <c r="G15">
        <v>84</v>
      </c>
      <c r="H15">
        <v>31</v>
      </c>
      <c r="I15">
        <v>0</v>
      </c>
      <c r="J15">
        <v>179</v>
      </c>
      <c r="K15">
        <v>0</v>
      </c>
      <c r="L15">
        <v>0</v>
      </c>
      <c r="M15">
        <v>92</v>
      </c>
      <c r="N15">
        <v>67</v>
      </c>
      <c r="O15">
        <v>7</v>
      </c>
      <c r="P15">
        <v>0</v>
      </c>
      <c r="Q15">
        <v>69</v>
      </c>
      <c r="R15">
        <v>14</v>
      </c>
      <c r="S15">
        <v>25</v>
      </c>
      <c r="T15">
        <v>25</v>
      </c>
      <c r="U15">
        <v>32</v>
      </c>
      <c r="V15">
        <v>115</v>
      </c>
      <c r="W15">
        <v>50</v>
      </c>
      <c r="X15">
        <v>63</v>
      </c>
      <c r="Y15">
        <v>2</v>
      </c>
      <c r="Z15">
        <v>280</v>
      </c>
      <c r="AA15">
        <v>10</v>
      </c>
      <c r="AB15">
        <v>0</v>
      </c>
      <c r="AC15">
        <v>3</v>
      </c>
      <c r="AD15">
        <v>19</v>
      </c>
      <c r="AE15">
        <v>12</v>
      </c>
      <c r="AF15">
        <v>129</v>
      </c>
      <c r="AG15">
        <v>13</v>
      </c>
      <c r="AH15">
        <v>36</v>
      </c>
      <c r="AI15">
        <v>12</v>
      </c>
      <c r="AJ15">
        <v>13</v>
      </c>
      <c r="AK15">
        <v>29</v>
      </c>
      <c r="AL15">
        <v>3</v>
      </c>
      <c r="AM15">
        <v>5</v>
      </c>
      <c r="AN15">
        <v>23</v>
      </c>
      <c r="AO15">
        <v>0</v>
      </c>
      <c r="AP15">
        <v>37</v>
      </c>
      <c r="AQ15">
        <v>25</v>
      </c>
      <c r="AR15">
        <v>12</v>
      </c>
      <c r="AS15">
        <v>11</v>
      </c>
      <c r="AT15">
        <v>20</v>
      </c>
      <c r="AU15">
        <v>7</v>
      </c>
      <c r="AV15">
        <v>9</v>
      </c>
      <c r="AW15">
        <v>57</v>
      </c>
      <c r="AX15">
        <v>0</v>
      </c>
      <c r="AY15">
        <v>3</v>
      </c>
      <c r="AZ15">
        <v>13</v>
      </c>
      <c r="BA15">
        <v>6</v>
      </c>
      <c r="BB15">
        <v>3</v>
      </c>
      <c r="BC15">
        <v>13</v>
      </c>
      <c r="BD15">
        <v>5</v>
      </c>
      <c r="BE15">
        <v>7</v>
      </c>
      <c r="BF15">
        <v>90</v>
      </c>
      <c r="BG15">
        <v>0</v>
      </c>
      <c r="BH15">
        <v>3</v>
      </c>
      <c r="BI15">
        <v>18</v>
      </c>
      <c r="BJ15">
        <v>0</v>
      </c>
      <c r="BK15">
        <v>0</v>
      </c>
      <c r="BL15">
        <v>4</v>
      </c>
      <c r="BM15">
        <v>36</v>
      </c>
      <c r="BN15">
        <v>0</v>
      </c>
      <c r="BO15">
        <v>19</v>
      </c>
      <c r="BP15">
        <v>0</v>
      </c>
      <c r="BQ15">
        <v>0</v>
      </c>
      <c r="BR15">
        <v>0</v>
      </c>
      <c r="BS15">
        <v>0</v>
      </c>
      <c r="BT15">
        <v>6</v>
      </c>
      <c r="BU15">
        <v>0</v>
      </c>
      <c r="BV15">
        <v>0</v>
      </c>
      <c r="BW15">
        <v>4</v>
      </c>
      <c r="BX15">
        <v>0</v>
      </c>
      <c r="BY15">
        <v>0</v>
      </c>
      <c r="BZ15">
        <v>6</v>
      </c>
      <c r="CA15">
        <v>34</v>
      </c>
      <c r="CB15">
        <v>0</v>
      </c>
      <c r="CC15">
        <v>2</v>
      </c>
      <c r="CD15">
        <v>2</v>
      </c>
      <c r="CE15">
        <v>73</v>
      </c>
      <c r="CF15">
        <v>6</v>
      </c>
      <c r="CG15">
        <v>6</v>
      </c>
      <c r="CH15">
        <v>0</v>
      </c>
      <c r="CI15">
        <v>0</v>
      </c>
      <c r="CJ15">
        <v>2</v>
      </c>
      <c r="CK15">
        <v>0</v>
      </c>
      <c r="CL15">
        <v>0</v>
      </c>
      <c r="CM15">
        <v>5</v>
      </c>
      <c r="CN15">
        <v>0</v>
      </c>
      <c r="CO15">
        <v>16</v>
      </c>
      <c r="CP15">
        <v>6</v>
      </c>
      <c r="CQ15">
        <v>7</v>
      </c>
      <c r="CR15">
        <v>0</v>
      </c>
      <c r="CS15">
        <v>0</v>
      </c>
      <c r="CT15">
        <v>0</v>
      </c>
      <c r="CU15">
        <v>0</v>
      </c>
      <c r="CV15">
        <v>10</v>
      </c>
      <c r="CW15">
        <v>0</v>
      </c>
      <c r="CX15">
        <v>4</v>
      </c>
      <c r="CY15">
        <v>0</v>
      </c>
      <c r="CZ15">
        <v>0</v>
      </c>
      <c r="DA15">
        <v>0</v>
      </c>
      <c r="DB15">
        <v>9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3</v>
      </c>
      <c r="DI15">
        <v>3</v>
      </c>
      <c r="DJ15">
        <v>2</v>
      </c>
      <c r="DK15">
        <v>0</v>
      </c>
      <c r="DL15">
        <v>10</v>
      </c>
      <c r="DM15">
        <v>17</v>
      </c>
      <c r="DN15">
        <v>0</v>
      </c>
      <c r="DO15">
        <v>2</v>
      </c>
      <c r="DP15">
        <v>0</v>
      </c>
      <c r="DQ15">
        <v>10</v>
      </c>
      <c r="DR15">
        <v>0</v>
      </c>
      <c r="DS15">
        <v>0</v>
      </c>
      <c r="DT15">
        <v>0</v>
      </c>
      <c r="DU15">
        <v>0</v>
      </c>
      <c r="DV15">
        <v>9</v>
      </c>
      <c r="DW15">
        <v>2</v>
      </c>
      <c r="DX15">
        <v>0</v>
      </c>
      <c r="DY15">
        <v>7</v>
      </c>
      <c r="DZ15">
        <v>0</v>
      </c>
      <c r="EA15">
        <v>0</v>
      </c>
      <c r="EB15">
        <v>0</v>
      </c>
      <c r="EC15">
        <v>3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3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3</v>
      </c>
      <c r="EQ15">
        <v>0</v>
      </c>
      <c r="ER15">
        <v>0</v>
      </c>
      <c r="ES15">
        <v>2</v>
      </c>
      <c r="ET15">
        <v>0</v>
      </c>
      <c r="EU15">
        <v>4</v>
      </c>
      <c r="EV15">
        <v>2</v>
      </c>
      <c r="EW15">
        <v>0</v>
      </c>
      <c r="EX15">
        <v>0</v>
      </c>
      <c r="EY15">
        <v>7</v>
      </c>
      <c r="EZ15">
        <v>0</v>
      </c>
      <c r="FA15">
        <v>0</v>
      </c>
      <c r="FB15">
        <v>0</v>
      </c>
      <c r="FC15">
        <v>2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2</v>
      </c>
      <c r="FL15">
        <v>14</v>
      </c>
      <c r="FM15">
        <v>12</v>
      </c>
      <c r="FN15">
        <v>0</v>
      </c>
      <c r="FO15">
        <v>6</v>
      </c>
      <c r="FP15">
        <v>0</v>
      </c>
      <c r="FQ15">
        <v>0</v>
      </c>
      <c r="FR15">
        <v>0</v>
      </c>
      <c r="FS15">
        <v>5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28</v>
      </c>
      <c r="GE15">
        <v>0</v>
      </c>
      <c r="GF15">
        <v>0</v>
      </c>
      <c r="GG15">
        <v>0</v>
      </c>
      <c r="GH15">
        <v>0</v>
      </c>
      <c r="GI15">
        <v>4</v>
      </c>
      <c r="GJ15">
        <v>0</v>
      </c>
      <c r="GK15">
        <v>0</v>
      </c>
      <c r="GL15">
        <v>12</v>
      </c>
      <c r="GM15">
        <v>0</v>
      </c>
      <c r="GN15">
        <v>0</v>
      </c>
      <c r="GO15">
        <v>0</v>
      </c>
      <c r="GP15">
        <v>0</v>
      </c>
      <c r="GQ15">
        <v>3</v>
      </c>
      <c r="GR15">
        <v>2</v>
      </c>
      <c r="GS15">
        <v>2</v>
      </c>
      <c r="GT15">
        <v>2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2</v>
      </c>
      <c r="HC15">
        <v>0</v>
      </c>
      <c r="HD15">
        <v>0</v>
      </c>
      <c r="HE15">
        <v>15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2</v>
      </c>
      <c r="HP15">
        <v>0</v>
      </c>
      <c r="HQ15">
        <v>0</v>
      </c>
      <c r="HR15">
        <v>0</v>
      </c>
      <c r="HS15">
        <v>0</v>
      </c>
      <c r="HT15">
        <v>4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4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7</v>
      </c>
      <c r="II15">
        <v>0</v>
      </c>
      <c r="IJ15">
        <v>3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27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2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3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3</v>
      </c>
      <c r="KV15">
        <v>0</v>
      </c>
      <c r="KW15">
        <v>3</v>
      </c>
      <c r="KX15">
        <v>2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2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7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2</v>
      </c>
      <c r="NS15">
        <v>0</v>
      </c>
      <c r="NT15">
        <v>0</v>
      </c>
      <c r="NU15">
        <v>0</v>
      </c>
      <c r="NV15">
        <v>0</v>
      </c>
      <c r="NW15">
        <v>2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</row>
    <row r="16" spans="1:477" x14ac:dyDescent="0.3">
      <c r="A16" t="s">
        <v>649</v>
      </c>
      <c r="B16">
        <v>0</v>
      </c>
      <c r="C16">
        <v>0</v>
      </c>
      <c r="D16">
        <v>0</v>
      </c>
      <c r="E16">
        <v>0</v>
      </c>
      <c r="F16">
        <v>0</v>
      </c>
      <c r="G16">
        <v>95</v>
      </c>
      <c r="H16">
        <v>238</v>
      </c>
      <c r="I16">
        <v>0</v>
      </c>
      <c r="J16">
        <v>96</v>
      </c>
      <c r="K16">
        <v>0</v>
      </c>
      <c r="L16">
        <v>0</v>
      </c>
      <c r="M16">
        <v>225</v>
      </c>
      <c r="N16">
        <v>128</v>
      </c>
      <c r="O16">
        <v>44</v>
      </c>
      <c r="P16">
        <v>0</v>
      </c>
      <c r="Q16">
        <v>105</v>
      </c>
      <c r="R16">
        <v>67</v>
      </c>
      <c r="S16">
        <v>59</v>
      </c>
      <c r="T16">
        <v>82</v>
      </c>
      <c r="U16">
        <v>15</v>
      </c>
      <c r="V16">
        <v>258</v>
      </c>
      <c r="W16">
        <v>18</v>
      </c>
      <c r="X16">
        <v>83</v>
      </c>
      <c r="Y16">
        <v>11</v>
      </c>
      <c r="Z16">
        <v>110</v>
      </c>
      <c r="AA16">
        <v>14</v>
      </c>
      <c r="AB16">
        <v>0</v>
      </c>
      <c r="AC16">
        <v>25</v>
      </c>
      <c r="AD16">
        <v>52</v>
      </c>
      <c r="AE16">
        <v>8</v>
      </c>
      <c r="AF16">
        <v>97</v>
      </c>
      <c r="AG16">
        <v>28</v>
      </c>
      <c r="AH16">
        <v>60</v>
      </c>
      <c r="AI16">
        <v>54</v>
      </c>
      <c r="AJ16">
        <v>13</v>
      </c>
      <c r="AK16">
        <v>24</v>
      </c>
      <c r="AL16">
        <v>6</v>
      </c>
      <c r="AM16">
        <v>5</v>
      </c>
      <c r="AN16">
        <v>44</v>
      </c>
      <c r="AO16">
        <v>0</v>
      </c>
      <c r="AP16">
        <v>68</v>
      </c>
      <c r="AQ16">
        <v>5</v>
      </c>
      <c r="AR16">
        <v>10</v>
      </c>
      <c r="AS16">
        <v>3</v>
      </c>
      <c r="AT16">
        <v>9</v>
      </c>
      <c r="AU16">
        <v>19</v>
      </c>
      <c r="AV16">
        <v>2</v>
      </c>
      <c r="AW16">
        <v>38</v>
      </c>
      <c r="AX16">
        <v>0</v>
      </c>
      <c r="AY16">
        <v>0</v>
      </c>
      <c r="AZ16">
        <v>56</v>
      </c>
      <c r="BA16">
        <v>11</v>
      </c>
      <c r="BB16">
        <v>4</v>
      </c>
      <c r="BC16">
        <v>12</v>
      </c>
      <c r="BD16">
        <v>0</v>
      </c>
      <c r="BE16">
        <v>10</v>
      </c>
      <c r="BF16">
        <v>21</v>
      </c>
      <c r="BG16">
        <v>0</v>
      </c>
      <c r="BH16">
        <v>6</v>
      </c>
      <c r="BI16">
        <v>17</v>
      </c>
      <c r="BJ16">
        <v>0</v>
      </c>
      <c r="BK16">
        <v>0</v>
      </c>
      <c r="BL16">
        <v>8</v>
      </c>
      <c r="BM16">
        <v>10</v>
      </c>
      <c r="BN16">
        <v>11</v>
      </c>
      <c r="BO16">
        <v>14</v>
      </c>
      <c r="BP16">
        <v>0</v>
      </c>
      <c r="BQ16">
        <v>2</v>
      </c>
      <c r="BR16">
        <v>6</v>
      </c>
      <c r="BS16">
        <v>5</v>
      </c>
      <c r="BT16">
        <v>0</v>
      </c>
      <c r="BU16">
        <v>3</v>
      </c>
      <c r="BV16">
        <v>0</v>
      </c>
      <c r="BW16">
        <v>2</v>
      </c>
      <c r="BX16">
        <v>0</v>
      </c>
      <c r="BY16">
        <v>4</v>
      </c>
      <c r="BZ16">
        <v>10</v>
      </c>
      <c r="CA16">
        <v>47</v>
      </c>
      <c r="CB16">
        <v>0</v>
      </c>
      <c r="CC16">
        <v>18</v>
      </c>
      <c r="CD16">
        <v>0</v>
      </c>
      <c r="CE16">
        <v>34</v>
      </c>
      <c r="CF16">
        <v>0</v>
      </c>
      <c r="CG16">
        <v>0</v>
      </c>
      <c r="CH16">
        <v>5</v>
      </c>
      <c r="CI16">
        <v>0</v>
      </c>
      <c r="CJ16">
        <v>13</v>
      </c>
      <c r="CK16">
        <v>17</v>
      </c>
      <c r="CL16">
        <v>5</v>
      </c>
      <c r="CM16">
        <v>0</v>
      </c>
      <c r="CN16">
        <v>0</v>
      </c>
      <c r="CO16">
        <v>18</v>
      </c>
      <c r="CP16">
        <v>12</v>
      </c>
      <c r="CQ16">
        <v>11</v>
      </c>
      <c r="CR16">
        <v>9</v>
      </c>
      <c r="CS16">
        <v>6</v>
      </c>
      <c r="CT16">
        <v>0</v>
      </c>
      <c r="CU16">
        <v>6</v>
      </c>
      <c r="CV16">
        <v>16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4</v>
      </c>
      <c r="DD16">
        <v>0</v>
      </c>
      <c r="DE16">
        <v>0</v>
      </c>
      <c r="DF16">
        <v>3</v>
      </c>
      <c r="DG16">
        <v>0</v>
      </c>
      <c r="DH16">
        <v>5</v>
      </c>
      <c r="DI16">
        <v>0</v>
      </c>
      <c r="DJ16">
        <v>2</v>
      </c>
      <c r="DK16">
        <v>0</v>
      </c>
      <c r="DL16">
        <v>10</v>
      </c>
      <c r="DM16">
        <v>3</v>
      </c>
      <c r="DN16">
        <v>8</v>
      </c>
      <c r="DO16">
        <v>11</v>
      </c>
      <c r="DP16">
        <v>3</v>
      </c>
      <c r="DQ16">
        <v>0</v>
      </c>
      <c r="DR16">
        <v>0</v>
      </c>
      <c r="DS16">
        <v>0</v>
      </c>
      <c r="DT16">
        <v>0</v>
      </c>
      <c r="DU16">
        <v>8</v>
      </c>
      <c r="DV16">
        <v>16</v>
      </c>
      <c r="DW16">
        <v>0</v>
      </c>
      <c r="DX16">
        <v>7</v>
      </c>
      <c r="DY16">
        <v>9</v>
      </c>
      <c r="DZ16">
        <v>0</v>
      </c>
      <c r="EA16">
        <v>0</v>
      </c>
      <c r="EB16">
        <v>0</v>
      </c>
      <c r="EC16">
        <v>4</v>
      </c>
      <c r="ED16">
        <v>0</v>
      </c>
      <c r="EE16">
        <v>0</v>
      </c>
      <c r="EF16">
        <v>0</v>
      </c>
      <c r="EG16">
        <v>0</v>
      </c>
      <c r="EH16">
        <v>5</v>
      </c>
      <c r="EI16">
        <v>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2</v>
      </c>
      <c r="EP16">
        <v>3</v>
      </c>
      <c r="EQ16">
        <v>3</v>
      </c>
      <c r="ER16">
        <v>7</v>
      </c>
      <c r="ES16">
        <v>21</v>
      </c>
      <c r="ET16">
        <v>0</v>
      </c>
      <c r="EU16">
        <v>0</v>
      </c>
      <c r="EV16">
        <v>4</v>
      </c>
      <c r="EW16">
        <v>0</v>
      </c>
      <c r="EX16">
        <v>3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3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2</v>
      </c>
      <c r="FM16">
        <v>5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6</v>
      </c>
      <c r="FT16">
        <v>2</v>
      </c>
      <c r="FU16">
        <v>0</v>
      </c>
      <c r="FV16">
        <v>0</v>
      </c>
      <c r="FW16">
        <v>0</v>
      </c>
      <c r="FX16">
        <v>0</v>
      </c>
      <c r="FY16">
        <v>2</v>
      </c>
      <c r="FZ16">
        <v>0</v>
      </c>
      <c r="GA16">
        <v>0</v>
      </c>
      <c r="GB16">
        <v>4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5</v>
      </c>
      <c r="GK16">
        <v>6</v>
      </c>
      <c r="GL16">
        <v>17</v>
      </c>
      <c r="GM16">
        <v>0</v>
      </c>
      <c r="GN16">
        <v>0</v>
      </c>
      <c r="GO16">
        <v>0</v>
      </c>
      <c r="GP16">
        <v>0</v>
      </c>
      <c r="GQ16">
        <v>7</v>
      </c>
      <c r="GR16">
        <v>0</v>
      </c>
      <c r="GS16">
        <v>0</v>
      </c>
      <c r="GT16">
        <v>10</v>
      </c>
      <c r="GU16">
        <v>0</v>
      </c>
      <c r="GV16">
        <v>6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2</v>
      </c>
      <c r="HE16">
        <v>0</v>
      </c>
      <c r="HF16">
        <v>0</v>
      </c>
      <c r="HG16">
        <v>5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3</v>
      </c>
      <c r="HR16">
        <v>0</v>
      </c>
      <c r="HS16">
        <v>2</v>
      </c>
      <c r="HT16">
        <v>2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6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2</v>
      </c>
      <c r="IU16">
        <v>4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2</v>
      </c>
      <c r="JD16">
        <v>0</v>
      </c>
      <c r="JE16">
        <v>0</v>
      </c>
      <c r="JF16">
        <v>4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2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2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2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4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2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2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2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2</v>
      </c>
      <c r="QI16">
        <v>2</v>
      </c>
      <c r="QJ16">
        <v>2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</row>
    <row r="17" spans="1:477" x14ac:dyDescent="0.3">
      <c r="A17" t="s">
        <v>650</v>
      </c>
      <c r="B17">
        <v>0</v>
      </c>
      <c r="C17">
        <v>0</v>
      </c>
      <c r="D17">
        <v>0</v>
      </c>
      <c r="E17">
        <v>0</v>
      </c>
      <c r="F17">
        <v>0</v>
      </c>
      <c r="G17">
        <v>133</v>
      </c>
      <c r="H17">
        <v>57</v>
      </c>
      <c r="I17">
        <v>0</v>
      </c>
      <c r="J17">
        <v>57</v>
      </c>
      <c r="K17">
        <v>0</v>
      </c>
      <c r="L17">
        <v>0</v>
      </c>
      <c r="M17">
        <v>161</v>
      </c>
      <c r="N17">
        <v>37</v>
      </c>
      <c r="O17">
        <v>30</v>
      </c>
      <c r="P17">
        <v>0</v>
      </c>
      <c r="Q17">
        <v>317</v>
      </c>
      <c r="R17">
        <v>178</v>
      </c>
      <c r="S17">
        <v>37</v>
      </c>
      <c r="T17">
        <v>156</v>
      </c>
      <c r="U17">
        <v>46</v>
      </c>
      <c r="V17">
        <v>498</v>
      </c>
      <c r="W17">
        <v>36</v>
      </c>
      <c r="X17">
        <v>135</v>
      </c>
      <c r="Y17">
        <v>15</v>
      </c>
      <c r="Z17">
        <v>67</v>
      </c>
      <c r="AA17">
        <v>12</v>
      </c>
      <c r="AB17">
        <v>0</v>
      </c>
      <c r="AC17">
        <v>23</v>
      </c>
      <c r="AD17">
        <v>70</v>
      </c>
      <c r="AE17">
        <v>10</v>
      </c>
      <c r="AF17">
        <v>142</v>
      </c>
      <c r="AG17">
        <v>43</v>
      </c>
      <c r="AH17">
        <v>29</v>
      </c>
      <c r="AI17">
        <v>19</v>
      </c>
      <c r="AJ17">
        <v>14</v>
      </c>
      <c r="AK17">
        <v>49</v>
      </c>
      <c r="AL17">
        <v>26</v>
      </c>
      <c r="AM17">
        <v>7</v>
      </c>
      <c r="AN17">
        <v>28</v>
      </c>
      <c r="AO17">
        <v>7</v>
      </c>
      <c r="AP17">
        <v>44</v>
      </c>
      <c r="AQ17">
        <v>3</v>
      </c>
      <c r="AR17">
        <v>13</v>
      </c>
      <c r="AS17">
        <v>0</v>
      </c>
      <c r="AT17">
        <v>5</v>
      </c>
      <c r="AU17">
        <v>37</v>
      </c>
      <c r="AV17">
        <v>16</v>
      </c>
      <c r="AW17">
        <v>65</v>
      </c>
      <c r="AX17">
        <v>3</v>
      </c>
      <c r="AY17">
        <v>0</v>
      </c>
      <c r="AZ17">
        <v>14</v>
      </c>
      <c r="BA17">
        <v>10</v>
      </c>
      <c r="BB17">
        <v>0</v>
      </c>
      <c r="BC17">
        <v>23</v>
      </c>
      <c r="BD17">
        <v>0</v>
      </c>
      <c r="BE17">
        <v>30</v>
      </c>
      <c r="BF17">
        <v>84</v>
      </c>
      <c r="BG17">
        <v>0</v>
      </c>
      <c r="BH17">
        <v>5</v>
      </c>
      <c r="BI17">
        <v>8</v>
      </c>
      <c r="BJ17">
        <v>0</v>
      </c>
      <c r="BK17">
        <v>0</v>
      </c>
      <c r="BL17">
        <v>8</v>
      </c>
      <c r="BM17">
        <v>0</v>
      </c>
      <c r="BN17">
        <v>4</v>
      </c>
      <c r="BO17">
        <v>19</v>
      </c>
      <c r="BP17">
        <v>3</v>
      </c>
      <c r="BQ17">
        <v>12</v>
      </c>
      <c r="BR17">
        <v>0</v>
      </c>
      <c r="BS17">
        <v>2</v>
      </c>
      <c r="BT17">
        <v>7</v>
      </c>
      <c r="BU17">
        <v>0</v>
      </c>
      <c r="BV17">
        <v>0</v>
      </c>
      <c r="BW17">
        <v>8</v>
      </c>
      <c r="BX17">
        <v>0</v>
      </c>
      <c r="BY17">
        <v>0</v>
      </c>
      <c r="BZ17">
        <v>0</v>
      </c>
      <c r="CA17">
        <v>44</v>
      </c>
      <c r="CB17">
        <v>0</v>
      </c>
      <c r="CC17">
        <v>6</v>
      </c>
      <c r="CD17">
        <v>0</v>
      </c>
      <c r="CE17">
        <v>40</v>
      </c>
      <c r="CF17">
        <v>0</v>
      </c>
      <c r="CG17">
        <v>13</v>
      </c>
      <c r="CH17">
        <v>9</v>
      </c>
      <c r="CI17">
        <v>0</v>
      </c>
      <c r="CJ17">
        <v>10</v>
      </c>
      <c r="CK17">
        <v>7</v>
      </c>
      <c r="CL17">
        <v>2</v>
      </c>
      <c r="CM17">
        <v>2</v>
      </c>
      <c r="CN17">
        <v>0</v>
      </c>
      <c r="CO17">
        <v>36</v>
      </c>
      <c r="CP17">
        <v>7</v>
      </c>
      <c r="CQ17">
        <v>0</v>
      </c>
      <c r="CR17">
        <v>12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3</v>
      </c>
      <c r="DC17">
        <v>0</v>
      </c>
      <c r="DD17">
        <v>3</v>
      </c>
      <c r="DE17">
        <v>0</v>
      </c>
      <c r="DF17">
        <v>0</v>
      </c>
      <c r="DG17">
        <v>0</v>
      </c>
      <c r="DH17">
        <v>3</v>
      </c>
      <c r="DI17">
        <v>7</v>
      </c>
      <c r="DJ17">
        <v>6</v>
      </c>
      <c r="DK17">
        <v>2</v>
      </c>
      <c r="DL17">
        <v>11</v>
      </c>
      <c r="DM17">
        <v>4</v>
      </c>
      <c r="DN17">
        <v>0</v>
      </c>
      <c r="DO17">
        <v>8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3</v>
      </c>
      <c r="DW17">
        <v>5</v>
      </c>
      <c r="DX17">
        <v>2</v>
      </c>
      <c r="DY17">
        <v>4</v>
      </c>
      <c r="DZ17">
        <v>0</v>
      </c>
      <c r="EA17">
        <v>2</v>
      </c>
      <c r="EB17">
        <v>0</v>
      </c>
      <c r="EC17">
        <v>4</v>
      </c>
      <c r="ED17">
        <v>0</v>
      </c>
      <c r="EE17">
        <v>3</v>
      </c>
      <c r="EF17">
        <v>0</v>
      </c>
      <c r="EG17">
        <v>0</v>
      </c>
      <c r="EH17">
        <v>0</v>
      </c>
      <c r="EI17">
        <v>0</v>
      </c>
      <c r="EJ17">
        <v>2</v>
      </c>
      <c r="EK17">
        <v>0</v>
      </c>
      <c r="EL17">
        <v>0</v>
      </c>
      <c r="EM17">
        <v>0</v>
      </c>
      <c r="EN17">
        <v>0</v>
      </c>
      <c r="EO17">
        <v>4</v>
      </c>
      <c r="EP17">
        <v>0</v>
      </c>
      <c r="EQ17">
        <v>0</v>
      </c>
      <c r="ER17">
        <v>11</v>
      </c>
      <c r="ES17">
        <v>39</v>
      </c>
      <c r="ET17">
        <v>0</v>
      </c>
      <c r="EU17">
        <v>0</v>
      </c>
      <c r="EV17">
        <v>5</v>
      </c>
      <c r="EW17">
        <v>0</v>
      </c>
      <c r="EX17">
        <v>0</v>
      </c>
      <c r="EY17">
        <v>11</v>
      </c>
      <c r="EZ17">
        <v>0</v>
      </c>
      <c r="FA17">
        <v>4</v>
      </c>
      <c r="FB17">
        <v>0</v>
      </c>
      <c r="FC17">
        <v>2</v>
      </c>
      <c r="FD17">
        <v>7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8</v>
      </c>
      <c r="FP17">
        <v>0</v>
      </c>
      <c r="FQ17">
        <v>0</v>
      </c>
      <c r="FR17">
        <v>0</v>
      </c>
      <c r="FS17">
        <v>3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3</v>
      </c>
      <c r="FZ17">
        <v>0</v>
      </c>
      <c r="GA17">
        <v>3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7</v>
      </c>
      <c r="GH17">
        <v>0</v>
      </c>
      <c r="GI17">
        <v>0</v>
      </c>
      <c r="GJ17">
        <v>2</v>
      </c>
      <c r="GK17">
        <v>3</v>
      </c>
      <c r="GL17">
        <v>13</v>
      </c>
      <c r="GM17">
        <v>2</v>
      </c>
      <c r="GN17">
        <v>0</v>
      </c>
      <c r="GO17">
        <v>0</v>
      </c>
      <c r="GP17">
        <v>0</v>
      </c>
      <c r="GQ17">
        <v>5</v>
      </c>
      <c r="GR17">
        <v>0</v>
      </c>
      <c r="GS17">
        <v>0</v>
      </c>
      <c r="GT17">
        <v>0</v>
      </c>
      <c r="GU17">
        <v>0</v>
      </c>
      <c r="GV17">
        <v>4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3</v>
      </c>
      <c r="HR17">
        <v>0</v>
      </c>
      <c r="HS17">
        <v>7</v>
      </c>
      <c r="HT17">
        <v>5</v>
      </c>
      <c r="HU17">
        <v>0</v>
      </c>
      <c r="HV17">
        <v>0</v>
      </c>
      <c r="HW17">
        <v>2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5</v>
      </c>
      <c r="IK17">
        <v>3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3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3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6</v>
      </c>
      <c r="JY17">
        <v>2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9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4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3</v>
      </c>
      <c r="LG17">
        <v>0</v>
      </c>
      <c r="LH17">
        <v>0</v>
      </c>
      <c r="LI17">
        <v>0</v>
      </c>
      <c r="LJ17">
        <v>4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2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5</v>
      </c>
      <c r="MZ17">
        <v>2</v>
      </c>
      <c r="NA17">
        <v>3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3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2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</row>
    <row r="18" spans="1:477" x14ac:dyDescent="0.3">
      <c r="A18" t="s">
        <v>651</v>
      </c>
      <c r="B18">
        <v>0</v>
      </c>
      <c r="C18">
        <v>0</v>
      </c>
      <c r="D18">
        <v>0</v>
      </c>
      <c r="E18">
        <v>0</v>
      </c>
      <c r="F18">
        <v>0</v>
      </c>
      <c r="G18">
        <v>109</v>
      </c>
      <c r="H18">
        <v>137</v>
      </c>
      <c r="I18">
        <v>0</v>
      </c>
      <c r="J18">
        <v>161</v>
      </c>
      <c r="K18">
        <v>0</v>
      </c>
      <c r="L18">
        <v>0</v>
      </c>
      <c r="M18">
        <v>135</v>
      </c>
      <c r="N18">
        <v>6</v>
      </c>
      <c r="O18">
        <v>17</v>
      </c>
      <c r="P18">
        <v>0</v>
      </c>
      <c r="Q18">
        <v>737</v>
      </c>
      <c r="R18">
        <v>152</v>
      </c>
      <c r="S18">
        <v>76</v>
      </c>
      <c r="T18">
        <v>129</v>
      </c>
      <c r="U18">
        <v>140</v>
      </c>
      <c r="V18">
        <v>247</v>
      </c>
      <c r="W18">
        <v>4</v>
      </c>
      <c r="X18">
        <v>194</v>
      </c>
      <c r="Y18">
        <v>27</v>
      </c>
      <c r="Z18">
        <v>62</v>
      </c>
      <c r="AA18">
        <v>9</v>
      </c>
      <c r="AB18">
        <v>0</v>
      </c>
      <c r="AC18">
        <v>41</v>
      </c>
      <c r="AD18">
        <v>94</v>
      </c>
      <c r="AE18">
        <v>0</v>
      </c>
      <c r="AF18">
        <v>113</v>
      </c>
      <c r="AG18">
        <v>92</v>
      </c>
      <c r="AH18">
        <v>60</v>
      </c>
      <c r="AI18">
        <v>9</v>
      </c>
      <c r="AJ18">
        <v>0</v>
      </c>
      <c r="AK18">
        <v>25</v>
      </c>
      <c r="AL18">
        <v>8</v>
      </c>
      <c r="AM18">
        <v>15</v>
      </c>
      <c r="AN18">
        <v>71</v>
      </c>
      <c r="AO18">
        <v>0</v>
      </c>
      <c r="AP18">
        <v>9</v>
      </c>
      <c r="AQ18">
        <v>3</v>
      </c>
      <c r="AR18">
        <v>17</v>
      </c>
      <c r="AS18">
        <v>3</v>
      </c>
      <c r="AT18">
        <v>3</v>
      </c>
      <c r="AU18">
        <v>59</v>
      </c>
      <c r="AV18">
        <v>27</v>
      </c>
      <c r="AW18">
        <v>140</v>
      </c>
      <c r="AX18">
        <v>6</v>
      </c>
      <c r="AY18">
        <v>0</v>
      </c>
      <c r="AZ18">
        <v>50</v>
      </c>
      <c r="BA18">
        <v>23</v>
      </c>
      <c r="BB18">
        <v>12</v>
      </c>
      <c r="BC18">
        <v>20</v>
      </c>
      <c r="BD18">
        <v>5</v>
      </c>
      <c r="BE18">
        <v>17</v>
      </c>
      <c r="BF18">
        <v>7</v>
      </c>
      <c r="BG18">
        <v>0</v>
      </c>
      <c r="BH18">
        <v>4</v>
      </c>
      <c r="BI18">
        <v>15</v>
      </c>
      <c r="BJ18">
        <v>0</v>
      </c>
      <c r="BK18">
        <v>0</v>
      </c>
      <c r="BL18">
        <v>8</v>
      </c>
      <c r="BM18">
        <v>10</v>
      </c>
      <c r="BN18">
        <v>8</v>
      </c>
      <c r="BO18">
        <v>15</v>
      </c>
      <c r="BP18">
        <v>0</v>
      </c>
      <c r="BQ18">
        <v>13</v>
      </c>
      <c r="BR18">
        <v>5</v>
      </c>
      <c r="BS18">
        <v>0</v>
      </c>
      <c r="BT18">
        <v>6</v>
      </c>
      <c r="BU18">
        <v>2</v>
      </c>
      <c r="BV18">
        <v>17</v>
      </c>
      <c r="BW18">
        <v>27</v>
      </c>
      <c r="BX18">
        <v>8</v>
      </c>
      <c r="BY18">
        <v>4</v>
      </c>
      <c r="BZ18">
        <v>0</v>
      </c>
      <c r="CA18">
        <v>0</v>
      </c>
      <c r="CB18">
        <v>0</v>
      </c>
      <c r="CC18">
        <v>22</v>
      </c>
      <c r="CD18">
        <v>0</v>
      </c>
      <c r="CE18">
        <v>63</v>
      </c>
      <c r="CF18">
        <v>4</v>
      </c>
      <c r="CG18">
        <v>9</v>
      </c>
      <c r="CH18">
        <v>12</v>
      </c>
      <c r="CI18">
        <v>4</v>
      </c>
      <c r="CJ18">
        <v>2</v>
      </c>
      <c r="CK18">
        <v>5</v>
      </c>
      <c r="CL18">
        <v>10</v>
      </c>
      <c r="CM18">
        <v>0</v>
      </c>
      <c r="CN18">
        <v>0</v>
      </c>
      <c r="CO18">
        <v>51</v>
      </c>
      <c r="CP18">
        <v>5</v>
      </c>
      <c r="CQ18">
        <v>0</v>
      </c>
      <c r="CR18">
        <v>25</v>
      </c>
      <c r="CS18">
        <v>16</v>
      </c>
      <c r="CT18">
        <v>4</v>
      </c>
      <c r="CU18">
        <v>0</v>
      </c>
      <c r="CV18">
        <v>0</v>
      </c>
      <c r="CW18">
        <v>0</v>
      </c>
      <c r="CX18">
        <v>4</v>
      </c>
      <c r="CY18">
        <v>0</v>
      </c>
      <c r="CZ18">
        <v>0</v>
      </c>
      <c r="DA18">
        <v>0</v>
      </c>
      <c r="DB18">
        <v>7</v>
      </c>
      <c r="DC18">
        <v>4</v>
      </c>
      <c r="DD18">
        <v>0</v>
      </c>
      <c r="DE18">
        <v>0</v>
      </c>
      <c r="DF18">
        <v>17</v>
      </c>
      <c r="DG18">
        <v>0</v>
      </c>
      <c r="DH18">
        <v>20</v>
      </c>
      <c r="DI18">
        <v>0</v>
      </c>
      <c r="DJ18">
        <v>0</v>
      </c>
      <c r="DK18">
        <v>0</v>
      </c>
      <c r="DL18">
        <v>22</v>
      </c>
      <c r="DM18">
        <v>6</v>
      </c>
      <c r="DN18">
        <v>0</v>
      </c>
      <c r="DO18">
        <v>5</v>
      </c>
      <c r="DP18">
        <v>0</v>
      </c>
      <c r="DQ18">
        <v>44</v>
      </c>
      <c r="DR18">
        <v>0</v>
      </c>
      <c r="DS18">
        <v>0</v>
      </c>
      <c r="DT18">
        <v>0</v>
      </c>
      <c r="DU18">
        <v>21</v>
      </c>
      <c r="DV18">
        <v>18</v>
      </c>
      <c r="DW18">
        <v>2</v>
      </c>
      <c r="DX18">
        <v>21</v>
      </c>
      <c r="DY18">
        <v>10</v>
      </c>
      <c r="DZ18">
        <v>0</v>
      </c>
      <c r="EA18">
        <v>0</v>
      </c>
      <c r="EB18">
        <v>4</v>
      </c>
      <c r="EC18">
        <v>0</v>
      </c>
      <c r="ED18">
        <v>0</v>
      </c>
      <c r="EE18">
        <v>0</v>
      </c>
      <c r="EF18">
        <v>0</v>
      </c>
      <c r="EG18">
        <v>3</v>
      </c>
      <c r="EH18">
        <v>5</v>
      </c>
      <c r="EI18">
        <v>0</v>
      </c>
      <c r="EJ18">
        <v>3</v>
      </c>
      <c r="EK18">
        <v>0</v>
      </c>
      <c r="EL18">
        <v>0</v>
      </c>
      <c r="EM18">
        <v>0</v>
      </c>
      <c r="EN18">
        <v>42</v>
      </c>
      <c r="EO18">
        <v>0</v>
      </c>
      <c r="EP18">
        <v>0</v>
      </c>
      <c r="EQ18">
        <v>4</v>
      </c>
      <c r="ER18">
        <v>17</v>
      </c>
      <c r="ES18">
        <v>0</v>
      </c>
      <c r="ET18">
        <v>0</v>
      </c>
      <c r="EU18">
        <v>0</v>
      </c>
      <c r="EV18">
        <v>7</v>
      </c>
      <c r="EW18">
        <v>9</v>
      </c>
      <c r="EX18">
        <v>0</v>
      </c>
      <c r="EY18">
        <v>6</v>
      </c>
      <c r="EZ18">
        <v>16</v>
      </c>
      <c r="FA18">
        <v>0</v>
      </c>
      <c r="FB18">
        <v>0</v>
      </c>
      <c r="FC18">
        <v>0</v>
      </c>
      <c r="FD18">
        <v>7</v>
      </c>
      <c r="FE18">
        <v>0</v>
      </c>
      <c r="FF18">
        <v>11</v>
      </c>
      <c r="FG18">
        <v>0</v>
      </c>
      <c r="FH18">
        <v>12</v>
      </c>
      <c r="FI18">
        <v>0</v>
      </c>
      <c r="FJ18">
        <v>0</v>
      </c>
      <c r="FK18">
        <v>3</v>
      </c>
      <c r="FL18">
        <v>0</v>
      </c>
      <c r="FM18">
        <v>0</v>
      </c>
      <c r="FN18">
        <v>0</v>
      </c>
      <c r="FO18">
        <v>31</v>
      </c>
      <c r="FP18">
        <v>0</v>
      </c>
      <c r="FQ18">
        <v>0</v>
      </c>
      <c r="FR18">
        <v>10</v>
      </c>
      <c r="FS18">
        <v>0</v>
      </c>
      <c r="FT18">
        <v>0</v>
      </c>
      <c r="FU18">
        <v>0</v>
      </c>
      <c r="FV18">
        <v>2</v>
      </c>
      <c r="FW18">
        <v>0</v>
      </c>
      <c r="FX18">
        <v>0</v>
      </c>
      <c r="FY18">
        <v>0</v>
      </c>
      <c r="FZ18">
        <v>0</v>
      </c>
      <c r="GA18">
        <v>4</v>
      </c>
      <c r="GB18">
        <v>2</v>
      </c>
      <c r="GC18">
        <v>0</v>
      </c>
      <c r="GD18">
        <v>0</v>
      </c>
      <c r="GE18">
        <v>0</v>
      </c>
      <c r="GF18">
        <v>0</v>
      </c>
      <c r="GG18">
        <v>4</v>
      </c>
      <c r="GH18">
        <v>0</v>
      </c>
      <c r="GI18">
        <v>7</v>
      </c>
      <c r="GJ18">
        <v>2</v>
      </c>
      <c r="GK18">
        <v>0</v>
      </c>
      <c r="GL18">
        <v>20</v>
      </c>
      <c r="GM18">
        <v>0</v>
      </c>
      <c r="GN18">
        <v>3</v>
      </c>
      <c r="GO18">
        <v>0</v>
      </c>
      <c r="GP18">
        <v>2</v>
      </c>
      <c r="GQ18">
        <v>17</v>
      </c>
      <c r="GR18">
        <v>0</v>
      </c>
      <c r="GS18">
        <v>2</v>
      </c>
      <c r="GT18">
        <v>2</v>
      </c>
      <c r="GU18">
        <v>2</v>
      </c>
      <c r="GV18">
        <v>0</v>
      </c>
      <c r="GW18">
        <v>12</v>
      </c>
      <c r="GX18">
        <v>0</v>
      </c>
      <c r="GY18">
        <v>0</v>
      </c>
      <c r="GZ18">
        <v>4</v>
      </c>
      <c r="HA18">
        <v>0</v>
      </c>
      <c r="HB18">
        <v>2</v>
      </c>
      <c r="HC18">
        <v>0</v>
      </c>
      <c r="HD18">
        <v>4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3</v>
      </c>
      <c r="HK18">
        <v>0</v>
      </c>
      <c r="HL18">
        <v>0</v>
      </c>
      <c r="HM18">
        <v>0</v>
      </c>
      <c r="HN18">
        <v>0</v>
      </c>
      <c r="HO18">
        <v>7</v>
      </c>
      <c r="HP18">
        <v>0</v>
      </c>
      <c r="HQ18">
        <v>0</v>
      </c>
      <c r="HR18">
        <v>6</v>
      </c>
      <c r="HS18">
        <v>13</v>
      </c>
      <c r="HT18">
        <v>11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2</v>
      </c>
      <c r="II18">
        <v>10</v>
      </c>
      <c r="IJ18">
        <v>5</v>
      </c>
      <c r="IK18">
        <v>0</v>
      </c>
      <c r="IL18">
        <v>0</v>
      </c>
      <c r="IM18">
        <v>5</v>
      </c>
      <c r="IN18">
        <v>0</v>
      </c>
      <c r="IO18">
        <v>4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3</v>
      </c>
      <c r="JB18">
        <v>7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2</v>
      </c>
      <c r="JM18">
        <v>3</v>
      </c>
      <c r="JN18">
        <v>0</v>
      </c>
      <c r="JO18">
        <v>0</v>
      </c>
      <c r="JP18">
        <v>3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6</v>
      </c>
      <c r="JW18">
        <v>0</v>
      </c>
      <c r="JX18">
        <v>0</v>
      </c>
      <c r="JY18">
        <v>3</v>
      </c>
      <c r="JZ18">
        <v>0</v>
      </c>
      <c r="KA18">
        <v>0</v>
      </c>
      <c r="KB18">
        <v>4</v>
      </c>
      <c r="KC18">
        <v>0</v>
      </c>
      <c r="KD18">
        <v>0</v>
      </c>
      <c r="KE18">
        <v>2</v>
      </c>
      <c r="KF18">
        <v>0</v>
      </c>
      <c r="KG18">
        <v>0</v>
      </c>
      <c r="KH18">
        <v>0</v>
      </c>
      <c r="KI18">
        <v>4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2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4</v>
      </c>
      <c r="LE18">
        <v>0</v>
      </c>
      <c r="LF18">
        <v>3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11</v>
      </c>
      <c r="LP18">
        <v>2</v>
      </c>
      <c r="LQ18">
        <v>6</v>
      </c>
      <c r="LR18">
        <v>0</v>
      </c>
      <c r="LS18">
        <v>0</v>
      </c>
      <c r="LT18">
        <v>0</v>
      </c>
      <c r="LU18">
        <v>6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9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2</v>
      </c>
      <c r="NT18">
        <v>0</v>
      </c>
      <c r="NU18">
        <v>0</v>
      </c>
      <c r="NV18">
        <v>0</v>
      </c>
      <c r="NW18">
        <v>0</v>
      </c>
      <c r="NX18">
        <v>4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3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2</v>
      </c>
      <c r="QL18">
        <v>2</v>
      </c>
      <c r="QM18">
        <v>2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</row>
    <row r="19" spans="1:477" x14ac:dyDescent="0.3">
      <c r="A19" t="s">
        <v>652</v>
      </c>
      <c r="B19">
        <v>0</v>
      </c>
      <c r="C19">
        <v>0</v>
      </c>
      <c r="D19">
        <v>0</v>
      </c>
      <c r="E19">
        <v>0</v>
      </c>
      <c r="F19">
        <v>0</v>
      </c>
      <c r="G19">
        <v>77</v>
      </c>
      <c r="H19">
        <v>485</v>
      </c>
      <c r="I19">
        <v>0</v>
      </c>
      <c r="J19">
        <v>89</v>
      </c>
      <c r="K19">
        <v>0</v>
      </c>
      <c r="L19">
        <v>0</v>
      </c>
      <c r="M19">
        <v>174</v>
      </c>
      <c r="N19">
        <v>56</v>
      </c>
      <c r="O19">
        <v>8</v>
      </c>
      <c r="P19">
        <v>0</v>
      </c>
      <c r="Q19">
        <v>101</v>
      </c>
      <c r="R19">
        <v>37</v>
      </c>
      <c r="S19">
        <v>87</v>
      </c>
      <c r="T19">
        <v>37</v>
      </c>
      <c r="U19">
        <v>117</v>
      </c>
      <c r="V19">
        <v>398</v>
      </c>
      <c r="W19">
        <v>34</v>
      </c>
      <c r="X19">
        <v>179</v>
      </c>
      <c r="Y19">
        <v>0</v>
      </c>
      <c r="Z19">
        <v>169</v>
      </c>
      <c r="AA19">
        <v>23</v>
      </c>
      <c r="AB19">
        <v>0</v>
      </c>
      <c r="AC19">
        <v>35</v>
      </c>
      <c r="AD19">
        <v>67</v>
      </c>
      <c r="AE19">
        <v>12</v>
      </c>
      <c r="AF19">
        <v>57</v>
      </c>
      <c r="AG19">
        <v>38</v>
      </c>
      <c r="AH19">
        <v>39</v>
      </c>
      <c r="AI19">
        <v>11</v>
      </c>
      <c r="AJ19">
        <v>0</v>
      </c>
      <c r="AK19">
        <v>44</v>
      </c>
      <c r="AL19">
        <v>5</v>
      </c>
      <c r="AM19">
        <v>17</v>
      </c>
      <c r="AN19">
        <v>23</v>
      </c>
      <c r="AO19">
        <v>10</v>
      </c>
      <c r="AP19">
        <v>69</v>
      </c>
      <c r="AQ19">
        <v>5</v>
      </c>
      <c r="AR19">
        <v>3</v>
      </c>
      <c r="AS19">
        <v>4</v>
      </c>
      <c r="AT19">
        <v>6</v>
      </c>
      <c r="AU19">
        <v>17</v>
      </c>
      <c r="AV19">
        <v>11</v>
      </c>
      <c r="AW19">
        <v>24</v>
      </c>
      <c r="AX19">
        <v>0</v>
      </c>
      <c r="AY19">
        <v>15</v>
      </c>
      <c r="AZ19">
        <v>26</v>
      </c>
      <c r="BA19">
        <v>23</v>
      </c>
      <c r="BB19">
        <v>0</v>
      </c>
      <c r="BC19">
        <v>16</v>
      </c>
      <c r="BD19">
        <v>0</v>
      </c>
      <c r="BE19">
        <v>15</v>
      </c>
      <c r="BF19">
        <v>13</v>
      </c>
      <c r="BG19">
        <v>0</v>
      </c>
      <c r="BH19">
        <v>0</v>
      </c>
      <c r="BI19">
        <v>2</v>
      </c>
      <c r="BJ19">
        <v>0</v>
      </c>
      <c r="BK19">
        <v>0</v>
      </c>
      <c r="BL19">
        <v>0</v>
      </c>
      <c r="BM19">
        <v>0</v>
      </c>
      <c r="BN19">
        <v>2</v>
      </c>
      <c r="BO19">
        <v>0</v>
      </c>
      <c r="BP19">
        <v>0</v>
      </c>
      <c r="BQ19">
        <v>3</v>
      </c>
      <c r="BR19">
        <v>9</v>
      </c>
      <c r="BS19">
        <v>25</v>
      </c>
      <c r="BT19">
        <v>0</v>
      </c>
      <c r="BU19">
        <v>0</v>
      </c>
      <c r="BV19">
        <v>6</v>
      </c>
      <c r="BW19">
        <v>7</v>
      </c>
      <c r="BX19">
        <v>0</v>
      </c>
      <c r="BY19">
        <v>24</v>
      </c>
      <c r="BZ19">
        <v>0</v>
      </c>
      <c r="CA19">
        <v>21</v>
      </c>
      <c r="CB19">
        <v>12</v>
      </c>
      <c r="CC19">
        <v>12</v>
      </c>
      <c r="CD19">
        <v>0</v>
      </c>
      <c r="CE19">
        <v>28</v>
      </c>
      <c r="CF19">
        <v>5</v>
      </c>
      <c r="CG19">
        <v>16</v>
      </c>
      <c r="CH19">
        <v>12</v>
      </c>
      <c r="CI19">
        <v>2</v>
      </c>
      <c r="CJ19">
        <v>5</v>
      </c>
      <c r="CK19">
        <v>0</v>
      </c>
      <c r="CL19">
        <v>0</v>
      </c>
      <c r="CM19">
        <v>0</v>
      </c>
      <c r="CN19">
        <v>0</v>
      </c>
      <c r="CO19">
        <v>21</v>
      </c>
      <c r="CP19">
        <v>0</v>
      </c>
      <c r="CQ19">
        <v>7</v>
      </c>
      <c r="CR19">
        <v>9</v>
      </c>
      <c r="CS19">
        <v>16</v>
      </c>
      <c r="CT19">
        <v>0</v>
      </c>
      <c r="CU19">
        <v>6</v>
      </c>
      <c r="CV19">
        <v>0</v>
      </c>
      <c r="CW19">
        <v>0</v>
      </c>
      <c r="CX19">
        <v>2</v>
      </c>
      <c r="CY19">
        <v>0</v>
      </c>
      <c r="CZ19">
        <v>0</v>
      </c>
      <c r="DA19">
        <v>0</v>
      </c>
      <c r="DB19">
        <v>7</v>
      </c>
      <c r="DC19">
        <v>23</v>
      </c>
      <c r="DD19">
        <v>0</v>
      </c>
      <c r="DE19">
        <v>7</v>
      </c>
      <c r="DF19">
        <v>3</v>
      </c>
      <c r="DG19">
        <v>0</v>
      </c>
      <c r="DH19">
        <v>31</v>
      </c>
      <c r="DI19">
        <v>0</v>
      </c>
      <c r="DJ19">
        <v>0</v>
      </c>
      <c r="DK19">
        <v>0</v>
      </c>
      <c r="DL19">
        <v>3</v>
      </c>
      <c r="DM19">
        <v>5</v>
      </c>
      <c r="DN19">
        <v>0</v>
      </c>
      <c r="DO19">
        <v>5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2</v>
      </c>
      <c r="DV19">
        <v>7</v>
      </c>
      <c r="DW19">
        <v>0</v>
      </c>
      <c r="DX19">
        <v>0</v>
      </c>
      <c r="DY19">
        <v>21</v>
      </c>
      <c r="DZ19">
        <v>0</v>
      </c>
      <c r="EA19">
        <v>0</v>
      </c>
      <c r="EB19">
        <v>0</v>
      </c>
      <c r="EC19">
        <v>0</v>
      </c>
      <c r="ED19">
        <v>3</v>
      </c>
      <c r="EE19">
        <v>0</v>
      </c>
      <c r="EF19">
        <v>0</v>
      </c>
      <c r="EG19">
        <v>0</v>
      </c>
      <c r="EH19">
        <v>0</v>
      </c>
      <c r="EI19">
        <v>5</v>
      </c>
      <c r="EJ19">
        <v>0</v>
      </c>
      <c r="EK19">
        <v>8</v>
      </c>
      <c r="EL19">
        <v>9</v>
      </c>
      <c r="EM19">
        <v>0</v>
      </c>
      <c r="EN19">
        <v>2</v>
      </c>
      <c r="EO19">
        <v>0</v>
      </c>
      <c r="EP19">
        <v>0</v>
      </c>
      <c r="EQ19">
        <v>0</v>
      </c>
      <c r="ER19">
        <v>0</v>
      </c>
      <c r="ES19">
        <v>2</v>
      </c>
      <c r="ET19">
        <v>0</v>
      </c>
      <c r="EU19">
        <v>5</v>
      </c>
      <c r="EV19">
        <v>0</v>
      </c>
      <c r="EW19">
        <v>3</v>
      </c>
      <c r="EX19">
        <v>0</v>
      </c>
      <c r="EY19">
        <v>3</v>
      </c>
      <c r="EZ19">
        <v>0</v>
      </c>
      <c r="FA19">
        <v>2</v>
      </c>
      <c r="FB19">
        <v>12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5</v>
      </c>
      <c r="FK19">
        <v>3</v>
      </c>
      <c r="FL19">
        <v>0</v>
      </c>
      <c r="FM19">
        <v>2</v>
      </c>
      <c r="FN19">
        <v>0</v>
      </c>
      <c r="FO19">
        <v>4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6</v>
      </c>
      <c r="FZ19">
        <v>0</v>
      </c>
      <c r="GA19">
        <v>0</v>
      </c>
      <c r="GB19">
        <v>4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11</v>
      </c>
      <c r="GM19">
        <v>0</v>
      </c>
      <c r="GN19">
        <v>0</v>
      </c>
      <c r="GO19">
        <v>0</v>
      </c>
      <c r="GP19">
        <v>0</v>
      </c>
      <c r="GQ19">
        <v>2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2</v>
      </c>
      <c r="HI19">
        <v>2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4</v>
      </c>
      <c r="HP19">
        <v>0</v>
      </c>
      <c r="HQ19">
        <v>5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2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2</v>
      </c>
      <c r="JG19">
        <v>5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8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3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5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2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2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</row>
    <row r="20" spans="1:477" x14ac:dyDescent="0.3">
      <c r="A20" t="s">
        <v>653</v>
      </c>
      <c r="B20">
        <v>0</v>
      </c>
      <c r="C20">
        <v>0</v>
      </c>
      <c r="D20">
        <v>0</v>
      </c>
      <c r="E20">
        <v>0</v>
      </c>
      <c r="F20">
        <v>0</v>
      </c>
      <c r="G20">
        <v>28</v>
      </c>
      <c r="H20">
        <v>112</v>
      </c>
      <c r="I20">
        <v>0</v>
      </c>
      <c r="J20">
        <v>272</v>
      </c>
      <c r="K20">
        <v>0</v>
      </c>
      <c r="L20">
        <v>0</v>
      </c>
      <c r="M20">
        <v>236</v>
      </c>
      <c r="N20">
        <v>950</v>
      </c>
      <c r="O20">
        <v>37</v>
      </c>
      <c r="P20">
        <v>0</v>
      </c>
      <c r="Q20">
        <v>345</v>
      </c>
      <c r="R20">
        <v>97</v>
      </c>
      <c r="S20">
        <v>135</v>
      </c>
      <c r="T20">
        <v>137</v>
      </c>
      <c r="U20">
        <v>194</v>
      </c>
      <c r="V20">
        <v>364</v>
      </c>
      <c r="W20">
        <v>63</v>
      </c>
      <c r="X20">
        <v>65</v>
      </c>
      <c r="Y20">
        <v>0</v>
      </c>
      <c r="Z20">
        <v>224</v>
      </c>
      <c r="AA20">
        <v>3</v>
      </c>
      <c r="AB20">
        <v>0</v>
      </c>
      <c r="AC20">
        <v>41</v>
      </c>
      <c r="AD20">
        <v>97</v>
      </c>
      <c r="AE20">
        <v>0</v>
      </c>
      <c r="AF20">
        <v>74</v>
      </c>
      <c r="AG20">
        <v>47</v>
      </c>
      <c r="AH20">
        <v>64</v>
      </c>
      <c r="AI20">
        <v>107</v>
      </c>
      <c r="AJ20">
        <v>0</v>
      </c>
      <c r="AK20">
        <v>36</v>
      </c>
      <c r="AL20">
        <v>20</v>
      </c>
      <c r="AM20">
        <v>11</v>
      </c>
      <c r="AN20">
        <v>90</v>
      </c>
      <c r="AO20">
        <v>0</v>
      </c>
      <c r="AP20">
        <v>61</v>
      </c>
      <c r="AQ20">
        <v>8</v>
      </c>
      <c r="AR20">
        <v>10</v>
      </c>
      <c r="AS20">
        <v>5</v>
      </c>
      <c r="AT20">
        <v>20</v>
      </c>
      <c r="AU20">
        <v>40</v>
      </c>
      <c r="AV20">
        <v>22</v>
      </c>
      <c r="AW20">
        <v>110</v>
      </c>
      <c r="AX20">
        <v>3</v>
      </c>
      <c r="AY20">
        <v>0</v>
      </c>
      <c r="AZ20">
        <v>70</v>
      </c>
      <c r="BA20">
        <v>35</v>
      </c>
      <c r="BB20">
        <v>9</v>
      </c>
      <c r="BC20">
        <v>29</v>
      </c>
      <c r="BD20">
        <v>0</v>
      </c>
      <c r="BE20">
        <v>39</v>
      </c>
      <c r="BF20">
        <v>20</v>
      </c>
      <c r="BG20">
        <v>0</v>
      </c>
      <c r="BH20">
        <v>12</v>
      </c>
      <c r="BI20">
        <v>11</v>
      </c>
      <c r="BJ20">
        <v>0</v>
      </c>
      <c r="BK20">
        <v>0</v>
      </c>
      <c r="BL20">
        <v>7</v>
      </c>
      <c r="BM20">
        <v>11</v>
      </c>
      <c r="BN20">
        <v>5</v>
      </c>
      <c r="BO20">
        <v>31</v>
      </c>
      <c r="BP20">
        <v>4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8</v>
      </c>
      <c r="BW20">
        <v>2</v>
      </c>
      <c r="BX20">
        <v>4</v>
      </c>
      <c r="BY20">
        <v>0</v>
      </c>
      <c r="BZ20">
        <v>8</v>
      </c>
      <c r="CA20">
        <v>7</v>
      </c>
      <c r="CB20">
        <v>13</v>
      </c>
      <c r="CC20">
        <v>19</v>
      </c>
      <c r="CD20">
        <v>0</v>
      </c>
      <c r="CE20">
        <v>32</v>
      </c>
      <c r="CF20">
        <v>0</v>
      </c>
      <c r="CG20">
        <v>9</v>
      </c>
      <c r="CH20">
        <v>4</v>
      </c>
      <c r="CI20">
        <v>3</v>
      </c>
      <c r="CJ20">
        <v>2</v>
      </c>
      <c r="CK20">
        <v>5</v>
      </c>
      <c r="CL20">
        <v>0</v>
      </c>
      <c r="CM20">
        <v>5</v>
      </c>
      <c r="CN20">
        <v>0</v>
      </c>
      <c r="CO20">
        <v>28</v>
      </c>
      <c r="CP20">
        <v>0</v>
      </c>
      <c r="CQ20">
        <v>20</v>
      </c>
      <c r="CR20">
        <v>6</v>
      </c>
      <c r="CS20">
        <v>3</v>
      </c>
      <c r="CT20">
        <v>0</v>
      </c>
      <c r="CU20">
        <v>13</v>
      </c>
      <c r="CV20">
        <v>0</v>
      </c>
      <c r="CW20">
        <v>0</v>
      </c>
      <c r="CX20">
        <v>6</v>
      </c>
      <c r="CY20">
        <v>0</v>
      </c>
      <c r="CZ20">
        <v>0</v>
      </c>
      <c r="DA20">
        <v>0</v>
      </c>
      <c r="DB20">
        <v>13</v>
      </c>
      <c r="DC20">
        <v>8</v>
      </c>
      <c r="DD20">
        <v>0</v>
      </c>
      <c r="DE20">
        <v>5</v>
      </c>
      <c r="DF20">
        <v>7</v>
      </c>
      <c r="DG20">
        <v>0</v>
      </c>
      <c r="DH20">
        <v>19</v>
      </c>
      <c r="DI20">
        <v>9</v>
      </c>
      <c r="DJ20">
        <v>0</v>
      </c>
      <c r="DK20">
        <v>5</v>
      </c>
      <c r="DL20">
        <v>14</v>
      </c>
      <c r="DM20">
        <v>20</v>
      </c>
      <c r="DN20">
        <v>0</v>
      </c>
      <c r="DO20">
        <v>17</v>
      </c>
      <c r="DP20">
        <v>0</v>
      </c>
      <c r="DQ20">
        <v>50</v>
      </c>
      <c r="DR20">
        <v>3</v>
      </c>
      <c r="DS20">
        <v>10</v>
      </c>
      <c r="DT20">
        <v>9</v>
      </c>
      <c r="DU20">
        <v>12</v>
      </c>
      <c r="DV20">
        <v>0</v>
      </c>
      <c r="DW20">
        <v>0</v>
      </c>
      <c r="DX20">
        <v>10</v>
      </c>
      <c r="DY20">
        <v>9</v>
      </c>
      <c r="DZ20">
        <v>0</v>
      </c>
      <c r="EA20">
        <v>0</v>
      </c>
      <c r="EB20">
        <v>5</v>
      </c>
      <c r="EC20">
        <v>4</v>
      </c>
      <c r="ED20">
        <v>0</v>
      </c>
      <c r="EE20">
        <v>0</v>
      </c>
      <c r="EF20">
        <v>0</v>
      </c>
      <c r="EG20">
        <v>3</v>
      </c>
      <c r="EH20">
        <v>0</v>
      </c>
      <c r="EI20">
        <v>5</v>
      </c>
      <c r="EJ20">
        <v>0</v>
      </c>
      <c r="EK20">
        <v>0</v>
      </c>
      <c r="EL20">
        <v>0</v>
      </c>
      <c r="EM20">
        <v>0</v>
      </c>
      <c r="EN20">
        <v>14</v>
      </c>
      <c r="EO20">
        <v>4</v>
      </c>
      <c r="EP20">
        <v>0</v>
      </c>
      <c r="EQ20">
        <v>0</v>
      </c>
      <c r="ER20">
        <v>0</v>
      </c>
      <c r="ES20">
        <v>12</v>
      </c>
      <c r="ET20">
        <v>5</v>
      </c>
      <c r="EU20">
        <v>0</v>
      </c>
      <c r="EV20">
        <v>11</v>
      </c>
      <c r="EW20">
        <v>13</v>
      </c>
      <c r="EX20">
        <v>0</v>
      </c>
      <c r="EY20">
        <v>7</v>
      </c>
      <c r="EZ20">
        <v>7</v>
      </c>
      <c r="FA20">
        <v>0</v>
      </c>
      <c r="FB20">
        <v>0</v>
      </c>
      <c r="FC20">
        <v>2</v>
      </c>
      <c r="FD20">
        <v>0</v>
      </c>
      <c r="FE20">
        <v>3</v>
      </c>
      <c r="FF20">
        <v>0</v>
      </c>
      <c r="FG20">
        <v>0</v>
      </c>
      <c r="FH20">
        <v>5</v>
      </c>
      <c r="FI20">
        <v>9</v>
      </c>
      <c r="FJ20">
        <v>0</v>
      </c>
      <c r="FK20">
        <v>0</v>
      </c>
      <c r="FL20">
        <v>0</v>
      </c>
      <c r="FM20">
        <v>0</v>
      </c>
      <c r="FN20">
        <v>9</v>
      </c>
      <c r="FO20">
        <v>9</v>
      </c>
      <c r="FP20">
        <v>0</v>
      </c>
      <c r="FQ20">
        <v>0</v>
      </c>
      <c r="FR20">
        <v>0</v>
      </c>
      <c r="FS20">
        <v>10</v>
      </c>
      <c r="FT20">
        <v>0</v>
      </c>
      <c r="FU20">
        <v>2</v>
      </c>
      <c r="FV20">
        <v>0</v>
      </c>
      <c r="FW20">
        <v>9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4</v>
      </c>
      <c r="GD20">
        <v>0</v>
      </c>
      <c r="GE20">
        <v>0</v>
      </c>
      <c r="GF20">
        <v>0</v>
      </c>
      <c r="GG20">
        <v>8</v>
      </c>
      <c r="GH20">
        <v>0</v>
      </c>
      <c r="GI20">
        <v>17</v>
      </c>
      <c r="GJ20">
        <v>17</v>
      </c>
      <c r="GK20">
        <v>0</v>
      </c>
      <c r="GL20">
        <v>39</v>
      </c>
      <c r="GM20">
        <v>0</v>
      </c>
      <c r="GN20">
        <v>0</v>
      </c>
      <c r="GO20">
        <v>0</v>
      </c>
      <c r="GP20">
        <v>0</v>
      </c>
      <c r="GQ20">
        <v>3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6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4</v>
      </c>
      <c r="HE20">
        <v>29</v>
      </c>
      <c r="HF20">
        <v>0</v>
      </c>
      <c r="HG20">
        <v>0</v>
      </c>
      <c r="HH20">
        <v>2</v>
      </c>
      <c r="HI20">
        <v>0</v>
      </c>
      <c r="HJ20">
        <v>3</v>
      </c>
      <c r="HK20">
        <v>0</v>
      </c>
      <c r="HL20">
        <v>0</v>
      </c>
      <c r="HM20">
        <v>4</v>
      </c>
      <c r="HN20">
        <v>0</v>
      </c>
      <c r="HO20">
        <v>2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5</v>
      </c>
      <c r="IC20">
        <v>0</v>
      </c>
      <c r="ID20">
        <v>5</v>
      </c>
      <c r="IE20">
        <v>0</v>
      </c>
      <c r="IF20">
        <v>0</v>
      </c>
      <c r="IG20">
        <v>8</v>
      </c>
      <c r="IH20">
        <v>3</v>
      </c>
      <c r="II20">
        <v>6</v>
      </c>
      <c r="IJ20">
        <v>11</v>
      </c>
      <c r="IK20">
        <v>0</v>
      </c>
      <c r="IL20">
        <v>0</v>
      </c>
      <c r="IM20">
        <v>6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4</v>
      </c>
      <c r="IW20">
        <v>0</v>
      </c>
      <c r="IX20">
        <v>3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4</v>
      </c>
      <c r="JI20">
        <v>3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3</v>
      </c>
      <c r="JY20">
        <v>0</v>
      </c>
      <c r="JZ20">
        <v>0</v>
      </c>
      <c r="KA20">
        <v>3</v>
      </c>
      <c r="KB20">
        <v>0</v>
      </c>
      <c r="KC20">
        <v>4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4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4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2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9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2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4</v>
      </c>
      <c r="ME20">
        <v>0</v>
      </c>
      <c r="MF20">
        <v>0</v>
      </c>
      <c r="MG20">
        <v>2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2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2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2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</row>
    <row r="21" spans="1:477" x14ac:dyDescent="0.3">
      <c r="A21" t="s">
        <v>654</v>
      </c>
      <c r="B21">
        <v>0</v>
      </c>
      <c r="C21">
        <v>0</v>
      </c>
      <c r="D21">
        <v>0</v>
      </c>
      <c r="E21">
        <v>0</v>
      </c>
      <c r="F21">
        <v>0</v>
      </c>
      <c r="G21">
        <v>49</v>
      </c>
      <c r="H21">
        <v>66</v>
      </c>
      <c r="I21">
        <v>0</v>
      </c>
      <c r="J21">
        <v>95</v>
      </c>
      <c r="K21">
        <v>0</v>
      </c>
      <c r="L21">
        <v>0</v>
      </c>
      <c r="M21">
        <v>96</v>
      </c>
      <c r="N21">
        <v>58</v>
      </c>
      <c r="O21">
        <v>0</v>
      </c>
      <c r="P21">
        <v>0</v>
      </c>
      <c r="Q21">
        <v>151</v>
      </c>
      <c r="R21">
        <v>42</v>
      </c>
      <c r="S21">
        <v>41</v>
      </c>
      <c r="T21">
        <v>82</v>
      </c>
      <c r="U21">
        <v>72</v>
      </c>
      <c r="V21">
        <v>108</v>
      </c>
      <c r="W21">
        <v>56</v>
      </c>
      <c r="X21">
        <v>52</v>
      </c>
      <c r="Y21">
        <v>0</v>
      </c>
      <c r="Z21">
        <v>127</v>
      </c>
      <c r="AA21">
        <v>27</v>
      </c>
      <c r="AB21">
        <v>0</v>
      </c>
      <c r="AC21">
        <v>11</v>
      </c>
      <c r="AD21">
        <v>31</v>
      </c>
      <c r="AE21">
        <v>0</v>
      </c>
      <c r="AF21">
        <v>21</v>
      </c>
      <c r="AG21">
        <v>11</v>
      </c>
      <c r="AH21">
        <v>52</v>
      </c>
      <c r="AI21">
        <v>17</v>
      </c>
      <c r="AJ21">
        <v>0</v>
      </c>
      <c r="AK21">
        <v>6</v>
      </c>
      <c r="AL21">
        <v>16</v>
      </c>
      <c r="AM21">
        <v>9</v>
      </c>
      <c r="AN21">
        <v>53</v>
      </c>
      <c r="AO21">
        <v>0</v>
      </c>
      <c r="AP21">
        <v>10</v>
      </c>
      <c r="AQ21">
        <v>0</v>
      </c>
      <c r="AR21">
        <v>4</v>
      </c>
      <c r="AS21">
        <v>0</v>
      </c>
      <c r="AT21">
        <v>10</v>
      </c>
      <c r="AU21">
        <v>24</v>
      </c>
      <c r="AV21">
        <v>13</v>
      </c>
      <c r="AW21">
        <v>78</v>
      </c>
      <c r="AX21">
        <v>0</v>
      </c>
      <c r="AY21">
        <v>10</v>
      </c>
      <c r="AZ21">
        <v>55</v>
      </c>
      <c r="BA21">
        <v>0</v>
      </c>
      <c r="BB21">
        <v>4</v>
      </c>
      <c r="BC21">
        <v>0</v>
      </c>
      <c r="BD21">
        <v>0</v>
      </c>
      <c r="BE21">
        <v>9</v>
      </c>
      <c r="BF21">
        <v>0</v>
      </c>
      <c r="BG21">
        <v>0</v>
      </c>
      <c r="BH21">
        <v>11</v>
      </c>
      <c r="BI21">
        <v>0</v>
      </c>
      <c r="BJ21">
        <v>0</v>
      </c>
      <c r="BK21">
        <v>0</v>
      </c>
      <c r="BL21">
        <v>9</v>
      </c>
      <c r="BM21">
        <v>0</v>
      </c>
      <c r="BN21">
        <v>2</v>
      </c>
      <c r="BO21">
        <v>0</v>
      </c>
      <c r="BP21">
        <v>0</v>
      </c>
      <c r="BQ21">
        <v>2</v>
      </c>
      <c r="BR21">
        <v>0</v>
      </c>
      <c r="BS21">
        <v>0</v>
      </c>
      <c r="BT21">
        <v>0</v>
      </c>
      <c r="BU21">
        <v>84</v>
      </c>
      <c r="BV21">
        <v>37</v>
      </c>
      <c r="BW21">
        <v>2</v>
      </c>
      <c r="BX21">
        <v>3</v>
      </c>
      <c r="BY21">
        <v>0</v>
      </c>
      <c r="BZ21">
        <v>0</v>
      </c>
      <c r="CA21">
        <v>4</v>
      </c>
      <c r="CB21">
        <v>0</v>
      </c>
      <c r="CC21">
        <v>24</v>
      </c>
      <c r="CD21">
        <v>0</v>
      </c>
      <c r="CE21">
        <v>20</v>
      </c>
      <c r="CF21">
        <v>4</v>
      </c>
      <c r="CG21">
        <v>0</v>
      </c>
      <c r="CH21">
        <v>13</v>
      </c>
      <c r="CI21">
        <v>2</v>
      </c>
      <c r="CJ21">
        <v>0</v>
      </c>
      <c r="CK21">
        <v>4</v>
      </c>
      <c r="CL21">
        <v>11</v>
      </c>
      <c r="CM21">
        <v>5</v>
      </c>
      <c r="CN21">
        <v>0</v>
      </c>
      <c r="CO21">
        <v>10</v>
      </c>
      <c r="CP21">
        <v>0</v>
      </c>
      <c r="CQ21">
        <v>0</v>
      </c>
      <c r="CR21">
        <v>0</v>
      </c>
      <c r="CS21">
        <v>4</v>
      </c>
      <c r="CT21">
        <v>0</v>
      </c>
      <c r="CU21">
        <v>2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7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14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9</v>
      </c>
      <c r="DT21">
        <v>26</v>
      </c>
      <c r="DU21">
        <v>8</v>
      </c>
      <c r="DV21">
        <v>0</v>
      </c>
      <c r="DW21">
        <v>0</v>
      </c>
      <c r="DX21">
        <v>11</v>
      </c>
      <c r="DY21">
        <v>3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4</v>
      </c>
      <c r="EO21">
        <v>0</v>
      </c>
      <c r="EP21">
        <v>0</v>
      </c>
      <c r="EQ21">
        <v>4</v>
      </c>
      <c r="ER21">
        <v>0</v>
      </c>
      <c r="ES21">
        <v>10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9</v>
      </c>
      <c r="EZ21">
        <v>0</v>
      </c>
      <c r="FA21">
        <v>3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5</v>
      </c>
      <c r="FI21">
        <v>0</v>
      </c>
      <c r="FJ21">
        <v>0</v>
      </c>
      <c r="FK21">
        <v>0</v>
      </c>
      <c r="FL21">
        <v>0</v>
      </c>
      <c r="FM21">
        <v>4</v>
      </c>
      <c r="FN21">
        <v>0</v>
      </c>
      <c r="FO21">
        <v>8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6</v>
      </c>
      <c r="FZ21">
        <v>0</v>
      </c>
      <c r="GA21">
        <v>0</v>
      </c>
      <c r="GB21">
        <v>3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5</v>
      </c>
      <c r="GK21">
        <v>0</v>
      </c>
      <c r="GL21">
        <v>7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5</v>
      </c>
      <c r="GT21">
        <v>0</v>
      </c>
      <c r="GU21">
        <v>4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2</v>
      </c>
      <c r="HD21">
        <v>9</v>
      </c>
      <c r="HE21">
        <v>0</v>
      </c>
      <c r="HF21">
        <v>0</v>
      </c>
      <c r="HG21">
        <v>0</v>
      </c>
      <c r="HH21">
        <v>3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2</v>
      </c>
      <c r="HP21">
        <v>0</v>
      </c>
      <c r="HQ21">
        <v>0</v>
      </c>
      <c r="HR21">
        <v>0</v>
      </c>
      <c r="HS21">
        <v>4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2</v>
      </c>
      <c r="ID21">
        <v>0</v>
      </c>
      <c r="IE21">
        <v>0</v>
      </c>
      <c r="IF21">
        <v>0</v>
      </c>
      <c r="IG21">
        <v>0</v>
      </c>
      <c r="IH21">
        <v>6</v>
      </c>
      <c r="II21">
        <v>0</v>
      </c>
      <c r="IJ21">
        <v>7</v>
      </c>
      <c r="IK21">
        <v>5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2</v>
      </c>
      <c r="JW21">
        <v>2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2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3</v>
      </c>
      <c r="NB21">
        <v>5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2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</row>
    <row r="22" spans="1:477" x14ac:dyDescent="0.3">
      <c r="A22" t="s">
        <v>655</v>
      </c>
      <c r="B22">
        <v>0</v>
      </c>
      <c r="C22">
        <v>0</v>
      </c>
      <c r="D22">
        <v>0</v>
      </c>
      <c r="E22">
        <v>0</v>
      </c>
      <c r="F22">
        <v>0</v>
      </c>
      <c r="G22">
        <v>79</v>
      </c>
      <c r="H22">
        <v>85</v>
      </c>
      <c r="I22">
        <v>0</v>
      </c>
      <c r="J22">
        <v>59</v>
      </c>
      <c r="K22">
        <v>0</v>
      </c>
      <c r="L22">
        <v>0</v>
      </c>
      <c r="M22">
        <v>67</v>
      </c>
      <c r="N22">
        <v>107</v>
      </c>
      <c r="O22">
        <v>8</v>
      </c>
      <c r="P22">
        <v>0</v>
      </c>
      <c r="Q22">
        <v>123</v>
      </c>
      <c r="R22">
        <v>51</v>
      </c>
      <c r="S22">
        <v>7</v>
      </c>
      <c r="T22">
        <v>27</v>
      </c>
      <c r="U22">
        <v>5</v>
      </c>
      <c r="V22">
        <v>211</v>
      </c>
      <c r="W22">
        <v>18</v>
      </c>
      <c r="X22">
        <v>181</v>
      </c>
      <c r="Y22">
        <v>29</v>
      </c>
      <c r="Z22">
        <v>70</v>
      </c>
      <c r="AA22">
        <v>23</v>
      </c>
      <c r="AB22">
        <v>0</v>
      </c>
      <c r="AC22">
        <v>0</v>
      </c>
      <c r="AD22">
        <v>48</v>
      </c>
      <c r="AE22">
        <v>21</v>
      </c>
      <c r="AF22">
        <v>109</v>
      </c>
      <c r="AG22">
        <v>8</v>
      </c>
      <c r="AH22">
        <v>36</v>
      </c>
      <c r="AI22">
        <v>0</v>
      </c>
      <c r="AJ22">
        <v>0</v>
      </c>
      <c r="AK22">
        <v>13</v>
      </c>
      <c r="AL22">
        <v>0</v>
      </c>
      <c r="AM22">
        <v>15</v>
      </c>
      <c r="AN22">
        <v>35</v>
      </c>
      <c r="AO22">
        <v>0</v>
      </c>
      <c r="AP22">
        <v>34</v>
      </c>
      <c r="AQ22">
        <v>0</v>
      </c>
      <c r="AR22">
        <v>4</v>
      </c>
      <c r="AS22">
        <v>0</v>
      </c>
      <c r="AT22">
        <v>6</v>
      </c>
      <c r="AU22">
        <v>14</v>
      </c>
      <c r="AV22">
        <v>13</v>
      </c>
      <c r="AW22">
        <v>31</v>
      </c>
      <c r="AX22">
        <v>0</v>
      </c>
      <c r="AY22">
        <v>5</v>
      </c>
      <c r="AZ22">
        <v>10</v>
      </c>
      <c r="BA22">
        <v>25</v>
      </c>
      <c r="BB22">
        <v>12</v>
      </c>
      <c r="BC22">
        <v>21</v>
      </c>
      <c r="BD22">
        <v>0</v>
      </c>
      <c r="BE22">
        <v>15</v>
      </c>
      <c r="BF22">
        <v>12</v>
      </c>
      <c r="BG22">
        <v>0</v>
      </c>
      <c r="BH22">
        <v>5</v>
      </c>
      <c r="BI22">
        <v>13</v>
      </c>
      <c r="BJ22">
        <v>0</v>
      </c>
      <c r="BK22">
        <v>0</v>
      </c>
      <c r="BL22">
        <v>11</v>
      </c>
      <c r="BM22">
        <v>20</v>
      </c>
      <c r="BN22">
        <v>2</v>
      </c>
      <c r="BO22">
        <v>0</v>
      </c>
      <c r="BP22">
        <v>15</v>
      </c>
      <c r="BQ22">
        <v>11</v>
      </c>
      <c r="BR22">
        <v>0</v>
      </c>
      <c r="BS22">
        <v>22</v>
      </c>
      <c r="BT22">
        <v>0</v>
      </c>
      <c r="BU22">
        <v>0</v>
      </c>
      <c r="BV22">
        <v>0</v>
      </c>
      <c r="BW22">
        <v>8</v>
      </c>
      <c r="BX22">
        <v>0</v>
      </c>
      <c r="BY22">
        <v>10</v>
      </c>
      <c r="BZ22">
        <v>0</v>
      </c>
      <c r="CA22">
        <v>0</v>
      </c>
      <c r="CB22">
        <v>0</v>
      </c>
      <c r="CC22">
        <v>0</v>
      </c>
      <c r="CD22">
        <v>4</v>
      </c>
      <c r="CE22">
        <v>10</v>
      </c>
      <c r="CF22">
        <v>0</v>
      </c>
      <c r="CG22">
        <v>4</v>
      </c>
      <c r="CH22">
        <v>11</v>
      </c>
      <c r="CI22">
        <v>0</v>
      </c>
      <c r="CJ22">
        <v>3</v>
      </c>
      <c r="CK22">
        <v>0</v>
      </c>
      <c r="CL22">
        <v>2</v>
      </c>
      <c r="CM22">
        <v>0</v>
      </c>
      <c r="CN22">
        <v>7</v>
      </c>
      <c r="CO22">
        <v>29</v>
      </c>
      <c r="CP22">
        <v>0</v>
      </c>
      <c r="CQ22">
        <v>0</v>
      </c>
      <c r="CR22">
        <v>0</v>
      </c>
      <c r="CS22">
        <v>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15</v>
      </c>
      <c r="DC22">
        <v>0</v>
      </c>
      <c r="DD22">
        <v>0</v>
      </c>
      <c r="DE22">
        <v>0</v>
      </c>
      <c r="DF22">
        <v>4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2</v>
      </c>
      <c r="DM22">
        <v>2</v>
      </c>
      <c r="DN22">
        <v>4</v>
      </c>
      <c r="DO22">
        <v>4</v>
      </c>
      <c r="DP22">
        <v>0</v>
      </c>
      <c r="DQ22">
        <v>0</v>
      </c>
      <c r="DR22">
        <v>2</v>
      </c>
      <c r="DS22">
        <v>5</v>
      </c>
      <c r="DT22">
        <v>0</v>
      </c>
      <c r="DU22">
        <v>0</v>
      </c>
      <c r="DV22">
        <v>5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4</v>
      </c>
      <c r="EC22">
        <v>0</v>
      </c>
      <c r="ED22">
        <v>0</v>
      </c>
      <c r="EE22">
        <v>0</v>
      </c>
      <c r="EF22">
        <v>0</v>
      </c>
      <c r="EG22">
        <v>3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4</v>
      </c>
      <c r="ER22">
        <v>0</v>
      </c>
      <c r="ES22">
        <v>15</v>
      </c>
      <c r="ET22">
        <v>0</v>
      </c>
      <c r="EU22">
        <v>5</v>
      </c>
      <c r="EV22">
        <v>5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7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36</v>
      </c>
      <c r="GE22">
        <v>0</v>
      </c>
      <c r="GF22">
        <v>0</v>
      </c>
      <c r="GG22">
        <v>0</v>
      </c>
      <c r="GH22">
        <v>0</v>
      </c>
      <c r="GI22">
        <v>5</v>
      </c>
      <c r="GJ22">
        <v>17</v>
      </c>
      <c r="GK22">
        <v>0</v>
      </c>
      <c r="GL22">
        <v>27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4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3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3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7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4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</row>
    <row r="23" spans="1:477" x14ac:dyDescent="0.3">
      <c r="A23" t="s">
        <v>656</v>
      </c>
      <c r="B23">
        <v>0</v>
      </c>
      <c r="C23">
        <v>0</v>
      </c>
      <c r="D23">
        <v>0</v>
      </c>
      <c r="E23">
        <v>0</v>
      </c>
      <c r="F23">
        <v>0</v>
      </c>
      <c r="G23">
        <v>49</v>
      </c>
      <c r="H23">
        <v>98</v>
      </c>
      <c r="I23">
        <v>0</v>
      </c>
      <c r="J23">
        <v>56</v>
      </c>
      <c r="K23">
        <v>0</v>
      </c>
      <c r="L23">
        <v>0</v>
      </c>
      <c r="M23">
        <v>108</v>
      </c>
      <c r="N23">
        <v>146</v>
      </c>
      <c r="O23">
        <v>54</v>
      </c>
      <c r="P23">
        <v>0</v>
      </c>
      <c r="Q23">
        <v>159</v>
      </c>
      <c r="R23">
        <v>54</v>
      </c>
      <c r="S23">
        <v>125</v>
      </c>
      <c r="T23">
        <v>119</v>
      </c>
      <c r="U23">
        <v>123</v>
      </c>
      <c r="V23">
        <v>164</v>
      </c>
      <c r="W23">
        <v>23</v>
      </c>
      <c r="X23">
        <v>93</v>
      </c>
      <c r="Y23">
        <v>48</v>
      </c>
      <c r="Z23">
        <v>40</v>
      </c>
      <c r="AA23">
        <v>4</v>
      </c>
      <c r="AB23">
        <v>0</v>
      </c>
      <c r="AC23">
        <v>16</v>
      </c>
      <c r="AD23">
        <v>57</v>
      </c>
      <c r="AE23">
        <v>66</v>
      </c>
      <c r="AF23">
        <v>57</v>
      </c>
      <c r="AG23">
        <v>54</v>
      </c>
      <c r="AH23">
        <v>67</v>
      </c>
      <c r="AI23">
        <v>42</v>
      </c>
      <c r="AJ23">
        <v>0</v>
      </c>
      <c r="AK23">
        <v>32</v>
      </c>
      <c r="AL23">
        <v>3</v>
      </c>
      <c r="AM23">
        <v>3</v>
      </c>
      <c r="AN23">
        <v>36</v>
      </c>
      <c r="AO23">
        <v>0</v>
      </c>
      <c r="AP23">
        <v>11</v>
      </c>
      <c r="AQ23">
        <v>0</v>
      </c>
      <c r="AR23">
        <v>5</v>
      </c>
      <c r="AS23">
        <v>0</v>
      </c>
      <c r="AT23">
        <v>9</v>
      </c>
      <c r="AU23">
        <v>6</v>
      </c>
      <c r="AV23">
        <v>4</v>
      </c>
      <c r="AW23">
        <v>82</v>
      </c>
      <c r="AX23">
        <v>0</v>
      </c>
      <c r="AY23">
        <v>4</v>
      </c>
      <c r="AZ23">
        <v>30</v>
      </c>
      <c r="BA23">
        <v>7</v>
      </c>
      <c r="BB23">
        <v>0</v>
      </c>
      <c r="BC23">
        <v>0</v>
      </c>
      <c r="BD23">
        <v>0</v>
      </c>
      <c r="BE23">
        <v>6</v>
      </c>
      <c r="BF23">
        <v>5</v>
      </c>
      <c r="BG23">
        <v>0</v>
      </c>
      <c r="BH23">
        <v>4</v>
      </c>
      <c r="BI23">
        <v>7</v>
      </c>
      <c r="BJ23">
        <v>0</v>
      </c>
      <c r="BK23">
        <v>0</v>
      </c>
      <c r="BL23">
        <v>0</v>
      </c>
      <c r="BM23">
        <v>8</v>
      </c>
      <c r="BN23">
        <v>24</v>
      </c>
      <c r="BO23">
        <v>0</v>
      </c>
      <c r="BP23">
        <v>0</v>
      </c>
      <c r="BQ23">
        <v>0</v>
      </c>
      <c r="BR23">
        <v>4</v>
      </c>
      <c r="BS23">
        <v>9</v>
      </c>
      <c r="BT23">
        <v>0</v>
      </c>
      <c r="BU23">
        <v>4</v>
      </c>
      <c r="BV23">
        <v>0</v>
      </c>
      <c r="BW23">
        <v>5</v>
      </c>
      <c r="BX23">
        <v>4</v>
      </c>
      <c r="BY23">
        <v>0</v>
      </c>
      <c r="BZ23">
        <v>0</v>
      </c>
      <c r="CA23">
        <v>9</v>
      </c>
      <c r="CB23">
        <v>8</v>
      </c>
      <c r="CC23">
        <v>3</v>
      </c>
      <c r="CD23">
        <v>0</v>
      </c>
      <c r="CE23">
        <v>26</v>
      </c>
      <c r="CF23">
        <v>31</v>
      </c>
      <c r="CG23">
        <v>3</v>
      </c>
      <c r="CH23">
        <v>9</v>
      </c>
      <c r="CI23">
        <v>3</v>
      </c>
      <c r="CJ23">
        <v>3</v>
      </c>
      <c r="CK23">
        <v>12</v>
      </c>
      <c r="CL23">
        <v>0</v>
      </c>
      <c r="CM23">
        <v>0</v>
      </c>
      <c r="CN23">
        <v>0</v>
      </c>
      <c r="CO23">
        <v>14</v>
      </c>
      <c r="CP23">
        <v>0</v>
      </c>
      <c r="CQ23">
        <v>2</v>
      </c>
      <c r="CR23">
        <v>5</v>
      </c>
      <c r="CS23">
        <v>7</v>
      </c>
      <c r="CT23">
        <v>0</v>
      </c>
      <c r="CU23">
        <v>0</v>
      </c>
      <c r="CV23">
        <v>24</v>
      </c>
      <c r="CW23">
        <v>0</v>
      </c>
      <c r="CX23">
        <v>5</v>
      </c>
      <c r="CY23">
        <v>0</v>
      </c>
      <c r="CZ23">
        <v>0</v>
      </c>
      <c r="DA23">
        <v>19</v>
      </c>
      <c r="DB23">
        <v>0</v>
      </c>
      <c r="DC23">
        <v>9</v>
      </c>
      <c r="DD23">
        <v>0</v>
      </c>
      <c r="DE23">
        <v>3</v>
      </c>
      <c r="DF23">
        <v>2</v>
      </c>
      <c r="DG23">
        <v>0</v>
      </c>
      <c r="DH23">
        <v>17</v>
      </c>
      <c r="DI23">
        <v>0</v>
      </c>
      <c r="DJ23">
        <v>0</v>
      </c>
      <c r="DK23">
        <v>0</v>
      </c>
      <c r="DL23">
        <v>0</v>
      </c>
      <c r="DM23">
        <v>5</v>
      </c>
      <c r="DN23">
        <v>0</v>
      </c>
      <c r="DO23">
        <v>6</v>
      </c>
      <c r="DP23">
        <v>0</v>
      </c>
      <c r="DQ23">
        <v>13</v>
      </c>
      <c r="DR23">
        <v>0</v>
      </c>
      <c r="DS23">
        <v>13</v>
      </c>
      <c r="DT23">
        <v>28</v>
      </c>
      <c r="DU23">
        <v>0</v>
      </c>
      <c r="DV23">
        <v>5</v>
      </c>
      <c r="DW23">
        <v>3</v>
      </c>
      <c r="DX23">
        <v>7</v>
      </c>
      <c r="DY23">
        <v>4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6</v>
      </c>
      <c r="EM23">
        <v>0</v>
      </c>
      <c r="EN23">
        <v>2</v>
      </c>
      <c r="EO23">
        <v>19</v>
      </c>
      <c r="EP23">
        <v>0</v>
      </c>
      <c r="EQ23">
        <v>0</v>
      </c>
      <c r="ER23">
        <v>0</v>
      </c>
      <c r="ES23">
        <v>11</v>
      </c>
      <c r="ET23">
        <v>0</v>
      </c>
      <c r="EU23">
        <v>0</v>
      </c>
      <c r="EV23">
        <v>4</v>
      </c>
      <c r="EW23">
        <v>6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5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10</v>
      </c>
      <c r="FP23">
        <v>0</v>
      </c>
      <c r="FQ23">
        <v>0</v>
      </c>
      <c r="FR23">
        <v>17</v>
      </c>
      <c r="FS23">
        <v>0</v>
      </c>
      <c r="FT23">
        <v>6</v>
      </c>
      <c r="FU23">
        <v>0</v>
      </c>
      <c r="FV23">
        <v>0</v>
      </c>
      <c r="FW23">
        <v>23</v>
      </c>
      <c r="FX23">
        <v>0</v>
      </c>
      <c r="FY23">
        <v>4</v>
      </c>
      <c r="FZ23">
        <v>0</v>
      </c>
      <c r="GA23">
        <v>0</v>
      </c>
      <c r="GB23">
        <v>5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5</v>
      </c>
      <c r="GJ23">
        <v>19</v>
      </c>
      <c r="GK23">
        <v>0</v>
      </c>
      <c r="GL23">
        <v>4</v>
      </c>
      <c r="GM23">
        <v>0</v>
      </c>
      <c r="GN23">
        <v>0</v>
      </c>
      <c r="GO23">
        <v>0</v>
      </c>
      <c r="GP23">
        <v>0</v>
      </c>
      <c r="GQ23">
        <v>2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3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2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7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2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4</v>
      </c>
      <c r="II23">
        <v>7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12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16</v>
      </c>
      <c r="JK23">
        <v>0</v>
      </c>
      <c r="JL23">
        <v>3</v>
      </c>
      <c r="JM23">
        <v>4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2</v>
      </c>
      <c r="JW23">
        <v>7</v>
      </c>
      <c r="JX23">
        <v>0</v>
      </c>
      <c r="JY23">
        <v>0</v>
      </c>
      <c r="JZ23">
        <v>0</v>
      </c>
      <c r="KA23">
        <v>3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3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3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2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2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3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</row>
    <row r="24" spans="1:477" x14ac:dyDescent="0.3">
      <c r="A24" t="s">
        <v>657</v>
      </c>
      <c r="B24">
        <v>0</v>
      </c>
      <c r="C24">
        <v>0</v>
      </c>
      <c r="D24">
        <v>0</v>
      </c>
      <c r="E24">
        <v>0</v>
      </c>
      <c r="F24">
        <v>0</v>
      </c>
      <c r="G24">
        <v>38</v>
      </c>
      <c r="H24">
        <v>58</v>
      </c>
      <c r="I24">
        <v>0</v>
      </c>
      <c r="J24">
        <v>55</v>
      </c>
      <c r="K24">
        <v>0</v>
      </c>
      <c r="L24">
        <v>0</v>
      </c>
      <c r="M24">
        <v>79</v>
      </c>
      <c r="N24">
        <v>175</v>
      </c>
      <c r="O24">
        <v>28</v>
      </c>
      <c r="P24">
        <v>0</v>
      </c>
      <c r="Q24">
        <v>113</v>
      </c>
      <c r="R24">
        <v>110</v>
      </c>
      <c r="S24">
        <v>19</v>
      </c>
      <c r="T24">
        <v>64</v>
      </c>
      <c r="U24">
        <v>91</v>
      </c>
      <c r="V24">
        <v>253</v>
      </c>
      <c r="W24">
        <v>36</v>
      </c>
      <c r="X24">
        <v>196</v>
      </c>
      <c r="Y24">
        <v>29</v>
      </c>
      <c r="Z24">
        <v>29</v>
      </c>
      <c r="AA24">
        <v>14</v>
      </c>
      <c r="AB24">
        <v>0</v>
      </c>
      <c r="AC24">
        <v>9</v>
      </c>
      <c r="AD24">
        <v>33</v>
      </c>
      <c r="AE24">
        <v>5</v>
      </c>
      <c r="AF24">
        <v>69</v>
      </c>
      <c r="AG24">
        <v>17</v>
      </c>
      <c r="AH24">
        <v>40</v>
      </c>
      <c r="AI24">
        <v>5</v>
      </c>
      <c r="AJ24">
        <v>0</v>
      </c>
      <c r="AK24">
        <v>32</v>
      </c>
      <c r="AL24">
        <v>0</v>
      </c>
      <c r="AM24">
        <v>6</v>
      </c>
      <c r="AN24">
        <v>56</v>
      </c>
      <c r="AO24">
        <v>0</v>
      </c>
      <c r="AP24">
        <v>12</v>
      </c>
      <c r="AQ24">
        <v>0</v>
      </c>
      <c r="AR24">
        <v>0</v>
      </c>
      <c r="AS24">
        <v>0</v>
      </c>
      <c r="AT24">
        <v>8</v>
      </c>
      <c r="AU24">
        <v>3</v>
      </c>
      <c r="AV24">
        <v>23</v>
      </c>
      <c r="AW24">
        <v>66</v>
      </c>
      <c r="AX24">
        <v>0</v>
      </c>
      <c r="AY24">
        <v>19</v>
      </c>
      <c r="AZ24">
        <v>27</v>
      </c>
      <c r="BA24">
        <v>12</v>
      </c>
      <c r="BB24">
        <v>0</v>
      </c>
      <c r="BC24">
        <v>17</v>
      </c>
      <c r="BD24">
        <v>0</v>
      </c>
      <c r="BE24">
        <v>10</v>
      </c>
      <c r="BF24">
        <v>29</v>
      </c>
      <c r="BG24">
        <v>0</v>
      </c>
      <c r="BH24">
        <v>3</v>
      </c>
      <c r="BI24">
        <v>3</v>
      </c>
      <c r="BJ24">
        <v>0</v>
      </c>
      <c r="BK24">
        <v>0</v>
      </c>
      <c r="BL24">
        <v>0</v>
      </c>
      <c r="BM24">
        <v>6</v>
      </c>
      <c r="BN24">
        <v>5</v>
      </c>
      <c r="BO24">
        <v>0</v>
      </c>
      <c r="BP24">
        <v>0</v>
      </c>
      <c r="BQ24">
        <v>0</v>
      </c>
      <c r="BR24">
        <v>0</v>
      </c>
      <c r="BS24">
        <v>5</v>
      </c>
      <c r="BT24">
        <v>0</v>
      </c>
      <c r="BU24">
        <v>2</v>
      </c>
      <c r="BV24">
        <v>2</v>
      </c>
      <c r="BW24">
        <v>28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12</v>
      </c>
      <c r="CD24">
        <v>0</v>
      </c>
      <c r="CE24">
        <v>30</v>
      </c>
      <c r="CF24">
        <v>0</v>
      </c>
      <c r="CG24">
        <v>0</v>
      </c>
      <c r="CH24">
        <v>10</v>
      </c>
      <c r="CI24">
        <v>0</v>
      </c>
      <c r="CJ24">
        <v>0</v>
      </c>
      <c r="CK24">
        <v>3</v>
      </c>
      <c r="CL24">
        <v>5</v>
      </c>
      <c r="CM24">
        <v>0</v>
      </c>
      <c r="CN24">
        <v>0</v>
      </c>
      <c r="CO24">
        <v>7</v>
      </c>
      <c r="CP24">
        <v>0</v>
      </c>
      <c r="CQ24">
        <v>0</v>
      </c>
      <c r="CR24">
        <v>0</v>
      </c>
      <c r="CS24">
        <v>17</v>
      </c>
      <c r="CT24">
        <v>0</v>
      </c>
      <c r="CU24">
        <v>0</v>
      </c>
      <c r="CV24">
        <v>15</v>
      </c>
      <c r="CW24">
        <v>0</v>
      </c>
      <c r="CX24">
        <v>6</v>
      </c>
      <c r="CY24">
        <v>0</v>
      </c>
      <c r="CZ24">
        <v>0</v>
      </c>
      <c r="DA24">
        <v>0</v>
      </c>
      <c r="DB24">
        <v>3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4</v>
      </c>
      <c r="DI24">
        <v>4</v>
      </c>
      <c r="DJ24">
        <v>7</v>
      </c>
      <c r="DK24">
        <v>0</v>
      </c>
      <c r="DL24">
        <v>0</v>
      </c>
      <c r="DM24">
        <v>9</v>
      </c>
      <c r="DN24">
        <v>14</v>
      </c>
      <c r="DO24">
        <v>2</v>
      </c>
      <c r="DP24">
        <v>0</v>
      </c>
      <c r="DQ24">
        <v>3</v>
      </c>
      <c r="DR24">
        <v>0</v>
      </c>
      <c r="DS24">
        <v>0</v>
      </c>
      <c r="DT24">
        <v>0</v>
      </c>
      <c r="DU24">
        <v>3</v>
      </c>
      <c r="DV24">
        <v>6</v>
      </c>
      <c r="DW24">
        <v>6</v>
      </c>
      <c r="DX24">
        <v>7</v>
      </c>
      <c r="DY24">
        <v>3</v>
      </c>
      <c r="DZ24">
        <v>3</v>
      </c>
      <c r="EA24">
        <v>0</v>
      </c>
      <c r="EB24">
        <v>0</v>
      </c>
      <c r="EC24">
        <v>0</v>
      </c>
      <c r="ED24">
        <v>2</v>
      </c>
      <c r="EE24">
        <v>3</v>
      </c>
      <c r="EF24">
        <v>0</v>
      </c>
      <c r="EG24">
        <v>0</v>
      </c>
      <c r="EH24">
        <v>6</v>
      </c>
      <c r="EI24">
        <v>0</v>
      </c>
      <c r="EJ24">
        <v>0</v>
      </c>
      <c r="EK24">
        <v>0</v>
      </c>
      <c r="EL24">
        <v>3</v>
      </c>
      <c r="EM24">
        <v>0</v>
      </c>
      <c r="EN24">
        <v>3</v>
      </c>
      <c r="EO24">
        <v>17</v>
      </c>
      <c r="EP24">
        <v>3</v>
      </c>
      <c r="EQ24">
        <v>0</v>
      </c>
      <c r="ER24">
        <v>0</v>
      </c>
      <c r="ES24">
        <v>19</v>
      </c>
      <c r="ET24">
        <v>9</v>
      </c>
      <c r="EU24">
        <v>0</v>
      </c>
      <c r="EV24">
        <v>4</v>
      </c>
      <c r="EW24">
        <v>4</v>
      </c>
      <c r="EX24">
        <v>0</v>
      </c>
      <c r="EY24">
        <v>3</v>
      </c>
      <c r="EZ24">
        <v>4</v>
      </c>
      <c r="FA24">
        <v>0</v>
      </c>
      <c r="FB24">
        <v>0</v>
      </c>
      <c r="FC24">
        <v>2</v>
      </c>
      <c r="FD24">
        <v>0</v>
      </c>
      <c r="FE24">
        <v>0</v>
      </c>
      <c r="FF24">
        <v>5</v>
      </c>
      <c r="FG24">
        <v>0</v>
      </c>
      <c r="FH24">
        <v>0</v>
      </c>
      <c r="FI24">
        <v>0</v>
      </c>
      <c r="FJ24">
        <v>0</v>
      </c>
      <c r="FK24">
        <v>2</v>
      </c>
      <c r="FL24">
        <v>0</v>
      </c>
      <c r="FM24">
        <v>5</v>
      </c>
      <c r="FN24">
        <v>0</v>
      </c>
      <c r="FO24">
        <v>27</v>
      </c>
      <c r="FP24">
        <v>0</v>
      </c>
      <c r="FQ24">
        <v>0</v>
      </c>
      <c r="FR24">
        <v>16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4</v>
      </c>
      <c r="GF24">
        <v>0</v>
      </c>
      <c r="GG24">
        <v>0</v>
      </c>
      <c r="GH24">
        <v>0</v>
      </c>
      <c r="GI24">
        <v>0</v>
      </c>
      <c r="GJ24">
        <v>2</v>
      </c>
      <c r="GK24">
        <v>0</v>
      </c>
      <c r="GL24">
        <v>34</v>
      </c>
      <c r="GM24">
        <v>0</v>
      </c>
      <c r="GN24">
        <v>0</v>
      </c>
      <c r="GO24">
        <v>0</v>
      </c>
      <c r="GP24">
        <v>0</v>
      </c>
      <c r="GQ24">
        <v>5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4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2</v>
      </c>
      <c r="HH24">
        <v>3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4</v>
      </c>
      <c r="HT24">
        <v>2</v>
      </c>
      <c r="HU24">
        <v>0</v>
      </c>
      <c r="HV24">
        <v>0</v>
      </c>
      <c r="HW24">
        <v>3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5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3</v>
      </c>
      <c r="JY24">
        <v>2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3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4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</row>
    <row r="25" spans="1:477" x14ac:dyDescent="0.3">
      <c r="A25" t="s">
        <v>658</v>
      </c>
      <c r="B25">
        <v>0</v>
      </c>
      <c r="C25">
        <v>0</v>
      </c>
      <c r="D25">
        <v>0</v>
      </c>
      <c r="E25">
        <v>0</v>
      </c>
      <c r="F25">
        <v>0</v>
      </c>
      <c r="G25">
        <v>70</v>
      </c>
      <c r="H25">
        <v>181</v>
      </c>
      <c r="I25">
        <v>0</v>
      </c>
      <c r="J25">
        <v>247</v>
      </c>
      <c r="K25">
        <v>0</v>
      </c>
      <c r="L25">
        <v>0</v>
      </c>
      <c r="M25">
        <v>206</v>
      </c>
      <c r="N25">
        <v>135</v>
      </c>
      <c r="O25">
        <v>31</v>
      </c>
      <c r="P25">
        <v>0</v>
      </c>
      <c r="Q25">
        <v>156</v>
      </c>
      <c r="R25">
        <v>31</v>
      </c>
      <c r="S25">
        <v>62</v>
      </c>
      <c r="T25">
        <v>93</v>
      </c>
      <c r="U25">
        <v>46</v>
      </c>
      <c r="V25">
        <v>163</v>
      </c>
      <c r="W25">
        <v>54</v>
      </c>
      <c r="X25">
        <v>158</v>
      </c>
      <c r="Y25">
        <v>17</v>
      </c>
      <c r="Z25">
        <v>62</v>
      </c>
      <c r="AA25">
        <v>35</v>
      </c>
      <c r="AB25">
        <v>0</v>
      </c>
      <c r="AC25">
        <v>5</v>
      </c>
      <c r="AD25">
        <v>31</v>
      </c>
      <c r="AE25">
        <v>30</v>
      </c>
      <c r="AF25">
        <v>145</v>
      </c>
      <c r="AG25">
        <v>23</v>
      </c>
      <c r="AH25">
        <v>11</v>
      </c>
      <c r="AI25">
        <v>21</v>
      </c>
      <c r="AJ25">
        <v>0</v>
      </c>
      <c r="AK25">
        <v>23</v>
      </c>
      <c r="AL25">
        <v>3</v>
      </c>
      <c r="AM25">
        <v>7</v>
      </c>
      <c r="AN25">
        <v>30</v>
      </c>
      <c r="AO25">
        <v>0</v>
      </c>
      <c r="AP25">
        <v>51</v>
      </c>
      <c r="AQ25">
        <v>2</v>
      </c>
      <c r="AR25">
        <v>23</v>
      </c>
      <c r="AS25">
        <v>0</v>
      </c>
      <c r="AT25">
        <v>22</v>
      </c>
      <c r="AU25">
        <v>31</v>
      </c>
      <c r="AV25">
        <v>17</v>
      </c>
      <c r="AW25">
        <v>117</v>
      </c>
      <c r="AX25">
        <v>3</v>
      </c>
      <c r="AY25">
        <v>11</v>
      </c>
      <c r="AZ25">
        <v>42</v>
      </c>
      <c r="BA25">
        <v>35</v>
      </c>
      <c r="BB25">
        <v>2</v>
      </c>
      <c r="BC25">
        <v>26</v>
      </c>
      <c r="BD25">
        <v>0</v>
      </c>
      <c r="BE25">
        <v>2</v>
      </c>
      <c r="BF25">
        <v>69</v>
      </c>
      <c r="BG25">
        <v>0</v>
      </c>
      <c r="BH25">
        <v>5</v>
      </c>
      <c r="BI25">
        <v>7</v>
      </c>
      <c r="BJ25">
        <v>30</v>
      </c>
      <c r="BK25">
        <v>5</v>
      </c>
      <c r="BL25">
        <v>0</v>
      </c>
      <c r="BM25">
        <v>58</v>
      </c>
      <c r="BN25">
        <v>19</v>
      </c>
      <c r="BO25">
        <v>3</v>
      </c>
      <c r="BP25">
        <v>0</v>
      </c>
      <c r="BQ25">
        <v>3</v>
      </c>
      <c r="BR25">
        <v>3</v>
      </c>
      <c r="BS25">
        <v>34</v>
      </c>
      <c r="BT25">
        <v>11</v>
      </c>
      <c r="BU25">
        <v>2</v>
      </c>
      <c r="BV25">
        <v>0</v>
      </c>
      <c r="BW25">
        <v>0</v>
      </c>
      <c r="BX25">
        <v>0</v>
      </c>
      <c r="BY25">
        <v>13</v>
      </c>
      <c r="BZ25">
        <v>11</v>
      </c>
      <c r="CA25">
        <v>5</v>
      </c>
      <c r="CB25">
        <v>0</v>
      </c>
      <c r="CC25">
        <v>4</v>
      </c>
      <c r="CD25">
        <v>5</v>
      </c>
      <c r="CE25">
        <v>23</v>
      </c>
      <c r="CF25">
        <v>0</v>
      </c>
      <c r="CG25">
        <v>13</v>
      </c>
      <c r="CH25">
        <v>5</v>
      </c>
      <c r="CI25">
        <v>0</v>
      </c>
      <c r="CJ25">
        <v>12</v>
      </c>
      <c r="CK25">
        <v>0</v>
      </c>
      <c r="CL25">
        <v>6</v>
      </c>
      <c r="CM25">
        <v>8</v>
      </c>
      <c r="CN25">
        <v>5</v>
      </c>
      <c r="CO25">
        <v>25</v>
      </c>
      <c r="CP25">
        <v>0</v>
      </c>
      <c r="CQ25">
        <v>0</v>
      </c>
      <c r="CR25">
        <v>13</v>
      </c>
      <c r="CS25">
        <v>8</v>
      </c>
      <c r="CT25">
        <v>0</v>
      </c>
      <c r="CU25">
        <v>0</v>
      </c>
      <c r="CV25">
        <v>20</v>
      </c>
      <c r="CW25">
        <v>3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23</v>
      </c>
      <c r="DD25">
        <v>0</v>
      </c>
      <c r="DE25">
        <v>0</v>
      </c>
      <c r="DF25">
        <v>2</v>
      </c>
      <c r="DG25">
        <v>0</v>
      </c>
      <c r="DH25">
        <v>0</v>
      </c>
      <c r="DI25">
        <v>5</v>
      </c>
      <c r="DJ25">
        <v>0</v>
      </c>
      <c r="DK25">
        <v>0</v>
      </c>
      <c r="DL25">
        <v>30</v>
      </c>
      <c r="DM25">
        <v>16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12</v>
      </c>
      <c r="DW25">
        <v>4</v>
      </c>
      <c r="DX25">
        <v>0</v>
      </c>
      <c r="DY25">
        <v>10</v>
      </c>
      <c r="DZ25">
        <v>6</v>
      </c>
      <c r="EA25">
        <v>3</v>
      </c>
      <c r="EB25">
        <v>0</v>
      </c>
      <c r="EC25">
        <v>4</v>
      </c>
      <c r="ED25">
        <v>4</v>
      </c>
      <c r="EE25">
        <v>0</v>
      </c>
      <c r="EF25">
        <v>0</v>
      </c>
      <c r="EG25">
        <v>0</v>
      </c>
      <c r="EH25">
        <v>0</v>
      </c>
      <c r="EI25">
        <v>4</v>
      </c>
      <c r="EJ25">
        <v>0</v>
      </c>
      <c r="EK25">
        <v>15</v>
      </c>
      <c r="EL25">
        <v>10</v>
      </c>
      <c r="EM25">
        <v>0</v>
      </c>
      <c r="EN25">
        <v>0</v>
      </c>
      <c r="EO25">
        <v>2</v>
      </c>
      <c r="EP25">
        <v>0</v>
      </c>
      <c r="EQ25">
        <v>0</v>
      </c>
      <c r="ER25">
        <v>7</v>
      </c>
      <c r="ES25">
        <v>24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13</v>
      </c>
      <c r="EZ25">
        <v>0</v>
      </c>
      <c r="FA25">
        <v>0</v>
      </c>
      <c r="FB25">
        <v>0</v>
      </c>
      <c r="FC25">
        <v>0</v>
      </c>
      <c r="FD25">
        <v>2</v>
      </c>
      <c r="FE25">
        <v>0</v>
      </c>
      <c r="FF25">
        <v>0</v>
      </c>
      <c r="FG25">
        <v>0</v>
      </c>
      <c r="FH25">
        <v>5</v>
      </c>
      <c r="FI25">
        <v>0</v>
      </c>
      <c r="FJ25">
        <v>0</v>
      </c>
      <c r="FK25">
        <v>10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8</v>
      </c>
      <c r="FS25">
        <v>3</v>
      </c>
      <c r="FT25">
        <v>2</v>
      </c>
      <c r="FU25">
        <v>9</v>
      </c>
      <c r="FV25">
        <v>0</v>
      </c>
      <c r="FW25">
        <v>2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5</v>
      </c>
      <c r="GD25">
        <v>0</v>
      </c>
      <c r="GE25">
        <v>4</v>
      </c>
      <c r="GF25">
        <v>0</v>
      </c>
      <c r="GG25">
        <v>0</v>
      </c>
      <c r="GH25">
        <v>0</v>
      </c>
      <c r="GI25">
        <v>0</v>
      </c>
      <c r="GJ25">
        <v>3</v>
      </c>
      <c r="GK25">
        <v>0</v>
      </c>
      <c r="GL25">
        <v>24</v>
      </c>
      <c r="GM25">
        <v>0</v>
      </c>
      <c r="GN25">
        <v>0</v>
      </c>
      <c r="GO25">
        <v>0</v>
      </c>
      <c r="GP25">
        <v>0</v>
      </c>
      <c r="GQ25">
        <v>7</v>
      </c>
      <c r="GR25">
        <v>0</v>
      </c>
      <c r="GS25">
        <v>0</v>
      </c>
      <c r="GT25">
        <v>0</v>
      </c>
      <c r="GU25">
        <v>3</v>
      </c>
      <c r="GV25">
        <v>4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6</v>
      </c>
      <c r="HF25">
        <v>0</v>
      </c>
      <c r="HG25">
        <v>0</v>
      </c>
      <c r="HH25">
        <v>5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2</v>
      </c>
      <c r="HS25">
        <v>7</v>
      </c>
      <c r="HT25">
        <v>9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6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8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12</v>
      </c>
      <c r="JB25">
        <v>11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3</v>
      </c>
      <c r="JK25">
        <v>0</v>
      </c>
      <c r="JL25">
        <v>2</v>
      </c>
      <c r="JM25">
        <v>0</v>
      </c>
      <c r="JN25">
        <v>0</v>
      </c>
      <c r="JO25">
        <v>0</v>
      </c>
      <c r="JP25">
        <v>3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2</v>
      </c>
      <c r="KA25">
        <v>0</v>
      </c>
      <c r="KB25">
        <v>2</v>
      </c>
      <c r="KC25">
        <v>0</v>
      </c>
      <c r="KD25">
        <v>0</v>
      </c>
      <c r="KE25">
        <v>0</v>
      </c>
      <c r="KF25">
        <v>0</v>
      </c>
      <c r="KG25">
        <v>5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4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3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2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3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2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</row>
    <row r="26" spans="1:477" x14ac:dyDescent="0.3">
      <c r="A26" t="s">
        <v>659</v>
      </c>
      <c r="B26">
        <v>0</v>
      </c>
      <c r="C26">
        <v>0</v>
      </c>
      <c r="D26">
        <v>0</v>
      </c>
      <c r="E26">
        <v>0</v>
      </c>
      <c r="F26">
        <v>0</v>
      </c>
      <c r="G26">
        <v>102</v>
      </c>
      <c r="H26">
        <v>106</v>
      </c>
      <c r="I26">
        <v>0</v>
      </c>
      <c r="J26">
        <v>242</v>
      </c>
      <c r="K26">
        <v>0</v>
      </c>
      <c r="L26">
        <v>0</v>
      </c>
      <c r="M26">
        <v>161</v>
      </c>
      <c r="N26">
        <v>27</v>
      </c>
      <c r="O26">
        <v>20</v>
      </c>
      <c r="P26">
        <v>0</v>
      </c>
      <c r="Q26">
        <v>230</v>
      </c>
      <c r="R26">
        <v>97</v>
      </c>
      <c r="S26">
        <v>127</v>
      </c>
      <c r="T26">
        <v>247</v>
      </c>
      <c r="U26">
        <v>92</v>
      </c>
      <c r="V26">
        <v>716</v>
      </c>
      <c r="W26">
        <v>12</v>
      </c>
      <c r="X26">
        <v>154</v>
      </c>
      <c r="Y26">
        <v>16</v>
      </c>
      <c r="Z26">
        <v>187</v>
      </c>
      <c r="AA26">
        <v>19</v>
      </c>
      <c r="AB26">
        <v>0</v>
      </c>
      <c r="AC26">
        <v>57</v>
      </c>
      <c r="AD26">
        <v>48</v>
      </c>
      <c r="AE26">
        <v>0</v>
      </c>
      <c r="AF26">
        <v>102</v>
      </c>
      <c r="AG26">
        <v>35</v>
      </c>
      <c r="AH26">
        <v>59</v>
      </c>
      <c r="AI26">
        <v>5</v>
      </c>
      <c r="AJ26">
        <v>0</v>
      </c>
      <c r="AK26">
        <v>26</v>
      </c>
      <c r="AL26">
        <v>15</v>
      </c>
      <c r="AM26">
        <v>9</v>
      </c>
      <c r="AN26">
        <v>50</v>
      </c>
      <c r="AO26">
        <v>25</v>
      </c>
      <c r="AP26">
        <v>48</v>
      </c>
      <c r="AQ26">
        <v>10</v>
      </c>
      <c r="AR26">
        <v>22</v>
      </c>
      <c r="AS26">
        <v>0</v>
      </c>
      <c r="AT26">
        <v>9</v>
      </c>
      <c r="AU26">
        <v>17</v>
      </c>
      <c r="AV26">
        <v>29</v>
      </c>
      <c r="AW26">
        <v>41</v>
      </c>
      <c r="AX26">
        <v>0</v>
      </c>
      <c r="AY26">
        <v>11</v>
      </c>
      <c r="AZ26">
        <v>0</v>
      </c>
      <c r="BA26">
        <v>8</v>
      </c>
      <c r="BB26">
        <v>7</v>
      </c>
      <c r="BC26">
        <v>19</v>
      </c>
      <c r="BD26">
        <v>26</v>
      </c>
      <c r="BE26">
        <v>37</v>
      </c>
      <c r="BF26">
        <v>27</v>
      </c>
      <c r="BG26">
        <v>0</v>
      </c>
      <c r="BH26">
        <v>40</v>
      </c>
      <c r="BI26">
        <v>16</v>
      </c>
      <c r="BJ26">
        <v>2</v>
      </c>
      <c r="BK26">
        <v>21</v>
      </c>
      <c r="BL26">
        <v>6</v>
      </c>
      <c r="BM26">
        <v>31</v>
      </c>
      <c r="BN26">
        <v>5</v>
      </c>
      <c r="BO26">
        <v>0</v>
      </c>
      <c r="BP26">
        <v>10</v>
      </c>
      <c r="BQ26">
        <v>10</v>
      </c>
      <c r="BR26">
        <v>0</v>
      </c>
      <c r="BS26">
        <v>7</v>
      </c>
      <c r="BT26">
        <v>16</v>
      </c>
      <c r="BU26">
        <v>0</v>
      </c>
      <c r="BV26">
        <v>4</v>
      </c>
      <c r="BW26">
        <v>7</v>
      </c>
      <c r="BX26">
        <v>4</v>
      </c>
      <c r="BY26">
        <v>0</v>
      </c>
      <c r="BZ26">
        <v>0</v>
      </c>
      <c r="CA26">
        <v>8</v>
      </c>
      <c r="CB26">
        <v>0</v>
      </c>
      <c r="CC26">
        <v>15</v>
      </c>
      <c r="CD26">
        <v>0</v>
      </c>
      <c r="CE26">
        <v>25</v>
      </c>
      <c r="CF26">
        <v>2</v>
      </c>
      <c r="CG26">
        <v>15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6</v>
      </c>
      <c r="CN26">
        <v>0</v>
      </c>
      <c r="CO26">
        <v>23</v>
      </c>
      <c r="CP26">
        <v>6</v>
      </c>
      <c r="CQ26">
        <v>0</v>
      </c>
      <c r="CR26">
        <v>2</v>
      </c>
      <c r="CS26">
        <v>28</v>
      </c>
      <c r="CT26">
        <v>2</v>
      </c>
      <c r="CU26">
        <v>9</v>
      </c>
      <c r="CV26">
        <v>0</v>
      </c>
      <c r="CW26">
        <v>25</v>
      </c>
      <c r="CX26">
        <v>21</v>
      </c>
      <c r="CY26">
        <v>0</v>
      </c>
      <c r="CZ26">
        <v>0</v>
      </c>
      <c r="DA26">
        <v>74</v>
      </c>
      <c r="DB26">
        <v>5</v>
      </c>
      <c r="DC26">
        <v>8</v>
      </c>
      <c r="DD26">
        <v>0</v>
      </c>
      <c r="DE26">
        <v>28</v>
      </c>
      <c r="DF26">
        <v>26</v>
      </c>
      <c r="DG26">
        <v>0</v>
      </c>
      <c r="DH26">
        <v>9</v>
      </c>
      <c r="DI26">
        <v>0</v>
      </c>
      <c r="DJ26">
        <v>0</v>
      </c>
      <c r="DK26">
        <v>39</v>
      </c>
      <c r="DL26">
        <v>8</v>
      </c>
      <c r="DM26">
        <v>9</v>
      </c>
      <c r="DN26">
        <v>0</v>
      </c>
      <c r="DO26">
        <v>15</v>
      </c>
      <c r="DP26">
        <v>7</v>
      </c>
      <c r="DQ26">
        <v>7</v>
      </c>
      <c r="DR26">
        <v>0</v>
      </c>
      <c r="DS26">
        <v>12</v>
      </c>
      <c r="DT26">
        <v>0</v>
      </c>
      <c r="DU26">
        <v>6</v>
      </c>
      <c r="DV26">
        <v>3</v>
      </c>
      <c r="DW26">
        <v>2</v>
      </c>
      <c r="DX26">
        <v>0</v>
      </c>
      <c r="DY26">
        <v>31</v>
      </c>
      <c r="DZ26">
        <v>5</v>
      </c>
      <c r="EA26">
        <v>0</v>
      </c>
      <c r="EB26">
        <v>0</v>
      </c>
      <c r="EC26">
        <v>0</v>
      </c>
      <c r="ED26">
        <v>4</v>
      </c>
      <c r="EE26">
        <v>0</v>
      </c>
      <c r="EF26">
        <v>0</v>
      </c>
      <c r="EG26">
        <v>12</v>
      </c>
      <c r="EH26">
        <v>0</v>
      </c>
      <c r="EI26">
        <v>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18</v>
      </c>
      <c r="ER26">
        <v>0</v>
      </c>
      <c r="ES26">
        <v>16</v>
      </c>
      <c r="ET26">
        <v>0</v>
      </c>
      <c r="EU26">
        <v>2</v>
      </c>
      <c r="EV26">
        <v>0</v>
      </c>
      <c r="EW26">
        <v>0</v>
      </c>
      <c r="EX26">
        <v>15</v>
      </c>
      <c r="EY26">
        <v>0</v>
      </c>
      <c r="EZ26">
        <v>0</v>
      </c>
      <c r="FA26">
        <v>2</v>
      </c>
      <c r="FB26">
        <v>2</v>
      </c>
      <c r="FC26">
        <v>2</v>
      </c>
      <c r="FD26">
        <v>3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11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2</v>
      </c>
      <c r="GE26">
        <v>0</v>
      </c>
      <c r="GF26">
        <v>0</v>
      </c>
      <c r="GG26">
        <v>0</v>
      </c>
      <c r="GH26">
        <v>0</v>
      </c>
      <c r="GI26">
        <v>7</v>
      </c>
      <c r="GJ26">
        <v>2</v>
      </c>
      <c r="GK26">
        <v>7</v>
      </c>
      <c r="GL26">
        <v>12</v>
      </c>
      <c r="GM26">
        <v>0</v>
      </c>
      <c r="GN26">
        <v>0</v>
      </c>
      <c r="GO26">
        <v>0</v>
      </c>
      <c r="GP26">
        <v>3</v>
      </c>
      <c r="GQ26">
        <v>0</v>
      </c>
      <c r="GR26">
        <v>0</v>
      </c>
      <c r="GS26">
        <v>4</v>
      </c>
      <c r="GT26">
        <v>2</v>
      </c>
      <c r="GU26">
        <v>7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7</v>
      </c>
      <c r="HC26">
        <v>0</v>
      </c>
      <c r="HD26">
        <v>18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21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4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4</v>
      </c>
      <c r="HY26">
        <v>0</v>
      </c>
      <c r="HZ26">
        <v>2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6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7</v>
      </c>
      <c r="IS26">
        <v>13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3</v>
      </c>
      <c r="JG26">
        <v>0</v>
      </c>
      <c r="JH26">
        <v>0</v>
      </c>
      <c r="JI26">
        <v>5</v>
      </c>
      <c r="JJ26">
        <v>0</v>
      </c>
      <c r="JK26">
        <v>11</v>
      </c>
      <c r="JL26">
        <v>0</v>
      </c>
      <c r="JM26">
        <v>6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2</v>
      </c>
      <c r="JT26">
        <v>0</v>
      </c>
      <c r="JU26">
        <v>0</v>
      </c>
      <c r="JV26">
        <v>0</v>
      </c>
      <c r="JW26">
        <v>6</v>
      </c>
      <c r="JX26">
        <v>0</v>
      </c>
      <c r="JY26">
        <v>0</v>
      </c>
      <c r="JZ26">
        <v>3</v>
      </c>
      <c r="KA26">
        <v>4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2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2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4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2</v>
      </c>
      <c r="LL26">
        <v>0</v>
      </c>
      <c r="LM26">
        <v>4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2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3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2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2</v>
      </c>
      <c r="QQ26">
        <v>2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</row>
    <row r="27" spans="1:477" x14ac:dyDescent="0.3">
      <c r="A27" t="s">
        <v>660</v>
      </c>
      <c r="B27">
        <v>0</v>
      </c>
      <c r="C27">
        <v>0</v>
      </c>
      <c r="D27">
        <v>0</v>
      </c>
      <c r="E27">
        <v>0</v>
      </c>
      <c r="F27">
        <v>0</v>
      </c>
      <c r="G27">
        <v>6</v>
      </c>
      <c r="H27">
        <v>8</v>
      </c>
      <c r="I27">
        <v>0</v>
      </c>
      <c r="J27">
        <v>112</v>
      </c>
      <c r="K27">
        <v>0</v>
      </c>
      <c r="L27">
        <v>0</v>
      </c>
      <c r="M27">
        <v>41</v>
      </c>
      <c r="N27">
        <v>0</v>
      </c>
      <c r="O27">
        <v>0</v>
      </c>
      <c r="P27">
        <v>0</v>
      </c>
      <c r="Q27">
        <v>0</v>
      </c>
      <c r="R27">
        <v>49</v>
      </c>
      <c r="S27">
        <v>11</v>
      </c>
      <c r="T27">
        <v>22</v>
      </c>
      <c r="U27">
        <v>58</v>
      </c>
      <c r="V27">
        <v>105</v>
      </c>
      <c r="W27">
        <v>7</v>
      </c>
      <c r="X27">
        <v>13</v>
      </c>
      <c r="Y27">
        <v>0</v>
      </c>
      <c r="Z27">
        <v>108</v>
      </c>
      <c r="AA27">
        <v>0</v>
      </c>
      <c r="AB27">
        <v>0</v>
      </c>
      <c r="AC27">
        <v>3</v>
      </c>
      <c r="AD27">
        <v>10</v>
      </c>
      <c r="AE27">
        <v>0</v>
      </c>
      <c r="AF27">
        <v>22</v>
      </c>
      <c r="AG27">
        <v>0</v>
      </c>
      <c r="AH27">
        <v>23</v>
      </c>
      <c r="AI27">
        <v>18</v>
      </c>
      <c r="AJ27">
        <v>0</v>
      </c>
      <c r="AK27">
        <v>5</v>
      </c>
      <c r="AL27">
        <v>0</v>
      </c>
      <c r="AM27">
        <v>0</v>
      </c>
      <c r="AN27">
        <v>10</v>
      </c>
      <c r="AO27">
        <v>2</v>
      </c>
      <c r="AP27">
        <v>16</v>
      </c>
      <c r="AQ27">
        <v>0</v>
      </c>
      <c r="AR27">
        <v>0</v>
      </c>
      <c r="AS27">
        <v>2</v>
      </c>
      <c r="AT27">
        <v>0</v>
      </c>
      <c r="AU27">
        <v>3</v>
      </c>
      <c r="AV27">
        <v>21</v>
      </c>
      <c r="AW27">
        <v>4</v>
      </c>
      <c r="AX27">
        <v>0</v>
      </c>
      <c r="AY27">
        <v>0</v>
      </c>
      <c r="AZ27">
        <v>0</v>
      </c>
      <c r="BA27">
        <v>3</v>
      </c>
      <c r="BB27">
        <v>0</v>
      </c>
      <c r="BC27">
        <v>2</v>
      </c>
      <c r="BD27">
        <v>0</v>
      </c>
      <c r="BE27">
        <v>0</v>
      </c>
      <c r="BF27">
        <v>0</v>
      </c>
      <c r="BG27">
        <v>0</v>
      </c>
      <c r="BH27">
        <v>27</v>
      </c>
      <c r="BI27">
        <v>0</v>
      </c>
      <c r="BJ27">
        <v>0</v>
      </c>
      <c r="BK27">
        <v>48</v>
      </c>
      <c r="BL27">
        <v>0</v>
      </c>
      <c r="BM27">
        <v>0</v>
      </c>
      <c r="BN27">
        <v>0</v>
      </c>
      <c r="BO27">
        <v>8</v>
      </c>
      <c r="BP27">
        <v>0</v>
      </c>
      <c r="BQ27">
        <v>2</v>
      </c>
      <c r="BR27">
        <v>0</v>
      </c>
      <c r="BS27">
        <v>0</v>
      </c>
      <c r="BT27">
        <v>0</v>
      </c>
      <c r="BU27">
        <v>4</v>
      </c>
      <c r="BV27">
        <v>0</v>
      </c>
      <c r="BW27">
        <v>0</v>
      </c>
      <c r="BX27">
        <v>0</v>
      </c>
      <c r="BY27">
        <v>0</v>
      </c>
      <c r="BZ27">
        <v>6</v>
      </c>
      <c r="CA27">
        <v>0</v>
      </c>
      <c r="CB27">
        <v>0</v>
      </c>
      <c r="CC27">
        <v>0</v>
      </c>
      <c r="CD27">
        <v>10</v>
      </c>
      <c r="CE27">
        <v>0</v>
      </c>
      <c r="CF27">
        <v>0</v>
      </c>
      <c r="CG27">
        <v>13</v>
      </c>
      <c r="CH27">
        <v>0</v>
      </c>
      <c r="CI27">
        <v>0</v>
      </c>
      <c r="CJ27">
        <v>0</v>
      </c>
      <c r="CK27">
        <v>5</v>
      </c>
      <c r="CL27">
        <v>0</v>
      </c>
      <c r="CM27">
        <v>0</v>
      </c>
      <c r="CN27">
        <v>0</v>
      </c>
      <c r="CO27">
        <v>17</v>
      </c>
      <c r="CP27">
        <v>0</v>
      </c>
      <c r="CQ27">
        <v>0</v>
      </c>
      <c r="CR27">
        <v>0</v>
      </c>
      <c r="CS27">
        <v>9</v>
      </c>
      <c r="CT27">
        <v>0</v>
      </c>
      <c r="CU27">
        <v>9</v>
      </c>
      <c r="CV27">
        <v>0</v>
      </c>
      <c r="CW27">
        <v>26</v>
      </c>
      <c r="CX27">
        <v>50</v>
      </c>
      <c r="CY27">
        <v>0</v>
      </c>
      <c r="CZ27">
        <v>0</v>
      </c>
      <c r="DA27">
        <v>33</v>
      </c>
      <c r="DB27">
        <v>0</v>
      </c>
      <c r="DC27">
        <v>0</v>
      </c>
      <c r="DD27">
        <v>0</v>
      </c>
      <c r="DE27">
        <v>9</v>
      </c>
      <c r="DF27">
        <v>0</v>
      </c>
      <c r="DG27">
        <v>0</v>
      </c>
      <c r="DH27">
        <v>3</v>
      </c>
      <c r="DI27">
        <v>0</v>
      </c>
      <c r="DJ27">
        <v>0</v>
      </c>
      <c r="DK27">
        <v>57</v>
      </c>
      <c r="DL27">
        <v>0</v>
      </c>
      <c r="DM27">
        <v>3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6</v>
      </c>
      <c r="DU27">
        <v>0</v>
      </c>
      <c r="DV27">
        <v>9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8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7</v>
      </c>
      <c r="EL27">
        <v>0</v>
      </c>
      <c r="EM27">
        <v>0</v>
      </c>
      <c r="EN27">
        <v>2</v>
      </c>
      <c r="EO27">
        <v>6</v>
      </c>
      <c r="EP27">
        <v>0</v>
      </c>
      <c r="EQ27">
        <v>0</v>
      </c>
      <c r="ER27">
        <v>0</v>
      </c>
      <c r="ES27">
        <v>2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7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10</v>
      </c>
      <c r="FK27">
        <v>4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3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5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4</v>
      </c>
      <c r="GM27">
        <v>0</v>
      </c>
      <c r="GN27">
        <v>0</v>
      </c>
      <c r="GO27">
        <v>3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3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5</v>
      </c>
      <c r="HE27">
        <v>8</v>
      </c>
      <c r="HF27">
        <v>3</v>
      </c>
      <c r="HG27">
        <v>0</v>
      </c>
      <c r="HH27">
        <v>0</v>
      </c>
      <c r="HI27">
        <v>0</v>
      </c>
      <c r="HJ27">
        <v>14</v>
      </c>
      <c r="HK27">
        <v>0</v>
      </c>
      <c r="HL27">
        <v>0</v>
      </c>
      <c r="HM27">
        <v>0</v>
      </c>
      <c r="HN27">
        <v>0</v>
      </c>
      <c r="HO27">
        <v>5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2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6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9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2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3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6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2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2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</row>
    <row r="28" spans="1:477" x14ac:dyDescent="0.3">
      <c r="A28" t="s">
        <v>661</v>
      </c>
      <c r="B28">
        <v>0</v>
      </c>
      <c r="C28">
        <v>0</v>
      </c>
      <c r="D28">
        <v>0</v>
      </c>
      <c r="E28">
        <v>0</v>
      </c>
      <c r="F28">
        <v>0</v>
      </c>
      <c r="G28">
        <v>30</v>
      </c>
      <c r="H28">
        <v>15</v>
      </c>
      <c r="I28">
        <v>0</v>
      </c>
      <c r="J28">
        <v>92</v>
      </c>
      <c r="K28">
        <v>0</v>
      </c>
      <c r="L28">
        <v>0</v>
      </c>
      <c r="M28">
        <v>72</v>
      </c>
      <c r="N28">
        <v>50</v>
      </c>
      <c r="O28">
        <v>50</v>
      </c>
      <c r="P28">
        <v>0</v>
      </c>
      <c r="Q28">
        <v>147</v>
      </c>
      <c r="R28">
        <v>56</v>
      </c>
      <c r="S28">
        <v>20</v>
      </c>
      <c r="T28">
        <v>110</v>
      </c>
      <c r="U28">
        <v>30</v>
      </c>
      <c r="V28">
        <v>161</v>
      </c>
      <c r="W28">
        <v>21</v>
      </c>
      <c r="X28">
        <v>12</v>
      </c>
      <c r="Y28">
        <v>0</v>
      </c>
      <c r="Z28">
        <v>123</v>
      </c>
      <c r="AA28">
        <v>22</v>
      </c>
      <c r="AB28">
        <v>0</v>
      </c>
      <c r="AC28">
        <v>14</v>
      </c>
      <c r="AD28">
        <v>11</v>
      </c>
      <c r="AE28">
        <v>0</v>
      </c>
      <c r="AF28">
        <v>33</v>
      </c>
      <c r="AG28">
        <v>10</v>
      </c>
      <c r="AH28">
        <v>54</v>
      </c>
      <c r="AI28">
        <v>13</v>
      </c>
      <c r="AJ28">
        <v>0</v>
      </c>
      <c r="AK28">
        <v>19</v>
      </c>
      <c r="AL28">
        <v>0</v>
      </c>
      <c r="AM28">
        <v>0</v>
      </c>
      <c r="AN28">
        <v>6</v>
      </c>
      <c r="AO28">
        <v>20</v>
      </c>
      <c r="AP28">
        <v>27</v>
      </c>
      <c r="AQ28">
        <v>6</v>
      </c>
      <c r="AR28">
        <v>4</v>
      </c>
      <c r="AS28">
        <v>0</v>
      </c>
      <c r="AT28">
        <v>0</v>
      </c>
      <c r="AU28">
        <v>3</v>
      </c>
      <c r="AV28">
        <v>24</v>
      </c>
      <c r="AW28">
        <v>21</v>
      </c>
      <c r="AX28">
        <v>2</v>
      </c>
      <c r="AY28">
        <v>13</v>
      </c>
      <c r="AZ28">
        <v>6</v>
      </c>
      <c r="BA28">
        <v>0</v>
      </c>
      <c r="BB28">
        <v>0</v>
      </c>
      <c r="BC28">
        <v>23</v>
      </c>
      <c r="BD28">
        <v>25</v>
      </c>
      <c r="BE28">
        <v>24</v>
      </c>
      <c r="BF28">
        <v>0</v>
      </c>
      <c r="BG28">
        <v>0</v>
      </c>
      <c r="BH28">
        <v>16</v>
      </c>
      <c r="BI28">
        <v>4</v>
      </c>
      <c r="BJ28">
        <v>0</v>
      </c>
      <c r="BK28">
        <v>109</v>
      </c>
      <c r="BL28">
        <v>10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24</v>
      </c>
      <c r="BT28">
        <v>6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6</v>
      </c>
      <c r="CA28">
        <v>0</v>
      </c>
      <c r="CB28">
        <v>0</v>
      </c>
      <c r="CC28">
        <v>0</v>
      </c>
      <c r="CD28">
        <v>9</v>
      </c>
      <c r="CE28">
        <v>14</v>
      </c>
      <c r="CF28">
        <v>0</v>
      </c>
      <c r="CG28">
        <v>0</v>
      </c>
      <c r="CH28">
        <v>0</v>
      </c>
      <c r="CI28">
        <v>0</v>
      </c>
      <c r="CJ28">
        <v>2</v>
      </c>
      <c r="CK28">
        <v>3</v>
      </c>
      <c r="CL28">
        <v>0</v>
      </c>
      <c r="CM28">
        <v>0</v>
      </c>
      <c r="CN28">
        <v>0</v>
      </c>
      <c r="CO28">
        <v>2</v>
      </c>
      <c r="CP28">
        <v>0</v>
      </c>
      <c r="CQ28">
        <v>11</v>
      </c>
      <c r="CR28">
        <v>7</v>
      </c>
      <c r="CS28">
        <v>5</v>
      </c>
      <c r="CT28">
        <v>0</v>
      </c>
      <c r="CU28">
        <v>0</v>
      </c>
      <c r="CV28">
        <v>0</v>
      </c>
      <c r="CW28">
        <v>8</v>
      </c>
      <c r="CX28">
        <v>61</v>
      </c>
      <c r="CY28">
        <v>0</v>
      </c>
      <c r="CZ28">
        <v>0</v>
      </c>
      <c r="DA28">
        <v>15</v>
      </c>
      <c r="DB28">
        <v>7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8</v>
      </c>
      <c r="DL28">
        <v>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6</v>
      </c>
      <c r="DW28">
        <v>0</v>
      </c>
      <c r="DX28">
        <v>0</v>
      </c>
      <c r="DY28">
        <v>3</v>
      </c>
      <c r="DZ28">
        <v>0</v>
      </c>
      <c r="EA28">
        <v>5</v>
      </c>
      <c r="EB28">
        <v>5</v>
      </c>
      <c r="EC28">
        <v>11</v>
      </c>
      <c r="ED28">
        <v>0</v>
      </c>
      <c r="EE28">
        <v>37</v>
      </c>
      <c r="EF28">
        <v>0</v>
      </c>
      <c r="EG28">
        <v>10</v>
      </c>
      <c r="EH28">
        <v>0</v>
      </c>
      <c r="EI28">
        <v>0</v>
      </c>
      <c r="EJ28">
        <v>3</v>
      </c>
      <c r="EK28">
        <v>0</v>
      </c>
      <c r="EL28">
        <v>0</v>
      </c>
      <c r="EM28">
        <v>18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2</v>
      </c>
      <c r="ET28">
        <v>0</v>
      </c>
      <c r="EU28">
        <v>0</v>
      </c>
      <c r="EV28">
        <v>0</v>
      </c>
      <c r="EW28">
        <v>0</v>
      </c>
      <c r="EX28">
        <v>4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4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2</v>
      </c>
      <c r="FV28">
        <v>6</v>
      </c>
      <c r="FW28">
        <v>0</v>
      </c>
      <c r="FX28">
        <v>0</v>
      </c>
      <c r="FY28">
        <v>2</v>
      </c>
      <c r="FZ28">
        <v>0</v>
      </c>
      <c r="GA28">
        <v>0</v>
      </c>
      <c r="GB28">
        <v>2</v>
      </c>
      <c r="GC28">
        <v>0</v>
      </c>
      <c r="GD28">
        <v>0</v>
      </c>
      <c r="GE28">
        <v>4</v>
      </c>
      <c r="GF28">
        <v>9</v>
      </c>
      <c r="GG28">
        <v>0</v>
      </c>
      <c r="GH28">
        <v>8</v>
      </c>
      <c r="GI28">
        <v>0</v>
      </c>
      <c r="GJ28">
        <v>3</v>
      </c>
      <c r="GK28">
        <v>0</v>
      </c>
      <c r="GL28">
        <v>6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2</v>
      </c>
      <c r="GX28">
        <v>0</v>
      </c>
      <c r="GY28">
        <v>0</v>
      </c>
      <c r="GZ28">
        <v>0</v>
      </c>
      <c r="HA28">
        <v>0</v>
      </c>
      <c r="HB28">
        <v>6</v>
      </c>
      <c r="HC28">
        <v>0</v>
      </c>
      <c r="HD28">
        <v>0</v>
      </c>
      <c r="HE28">
        <v>40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5</v>
      </c>
      <c r="HW28">
        <v>0</v>
      </c>
      <c r="HX28">
        <v>0</v>
      </c>
      <c r="HY28">
        <v>3</v>
      </c>
      <c r="HZ28">
        <v>2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7</v>
      </c>
      <c r="IJ28">
        <v>3</v>
      </c>
      <c r="IK28">
        <v>4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2</v>
      </c>
      <c r="JA28">
        <v>4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3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5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4</v>
      </c>
      <c r="KI28">
        <v>2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2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5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2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2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</row>
    <row r="29" spans="1:477" x14ac:dyDescent="0.3">
      <c r="A29" t="s">
        <v>662</v>
      </c>
      <c r="B29">
        <v>0</v>
      </c>
      <c r="C29">
        <v>0</v>
      </c>
      <c r="D29">
        <v>0</v>
      </c>
      <c r="E29">
        <v>0</v>
      </c>
      <c r="F29">
        <v>0</v>
      </c>
      <c r="G29">
        <v>28</v>
      </c>
      <c r="H29">
        <v>123</v>
      </c>
      <c r="I29">
        <v>0</v>
      </c>
      <c r="J29">
        <v>100</v>
      </c>
      <c r="K29">
        <v>0</v>
      </c>
      <c r="L29">
        <v>0</v>
      </c>
      <c r="M29">
        <v>120</v>
      </c>
      <c r="N29">
        <v>0</v>
      </c>
      <c r="O29">
        <v>11</v>
      </c>
      <c r="P29">
        <v>0</v>
      </c>
      <c r="Q29">
        <v>222</v>
      </c>
      <c r="R29">
        <v>85</v>
      </c>
      <c r="S29">
        <v>18</v>
      </c>
      <c r="T29">
        <v>127</v>
      </c>
      <c r="U29">
        <v>87</v>
      </c>
      <c r="V29">
        <v>527</v>
      </c>
      <c r="W29">
        <v>8</v>
      </c>
      <c r="X29">
        <v>42</v>
      </c>
      <c r="Y29">
        <v>0</v>
      </c>
      <c r="Z29">
        <v>179</v>
      </c>
      <c r="AA29">
        <v>20</v>
      </c>
      <c r="AB29">
        <v>3</v>
      </c>
      <c r="AC29">
        <v>23</v>
      </c>
      <c r="AD29">
        <v>13</v>
      </c>
      <c r="AE29">
        <v>2</v>
      </c>
      <c r="AF29">
        <v>59</v>
      </c>
      <c r="AG29">
        <v>0</v>
      </c>
      <c r="AH29">
        <v>29</v>
      </c>
      <c r="AI29">
        <v>30</v>
      </c>
      <c r="AJ29">
        <v>0</v>
      </c>
      <c r="AK29">
        <v>0</v>
      </c>
      <c r="AL29">
        <v>8</v>
      </c>
      <c r="AM29">
        <v>0</v>
      </c>
      <c r="AN29">
        <v>25</v>
      </c>
      <c r="AO29">
        <v>0</v>
      </c>
      <c r="AP29">
        <v>100</v>
      </c>
      <c r="AQ29">
        <v>0</v>
      </c>
      <c r="AR29">
        <v>0</v>
      </c>
      <c r="AS29">
        <v>0</v>
      </c>
      <c r="AT29">
        <v>5</v>
      </c>
      <c r="AU29">
        <v>7</v>
      </c>
      <c r="AV29">
        <v>26</v>
      </c>
      <c r="AW29">
        <v>10</v>
      </c>
      <c r="AX29">
        <v>5</v>
      </c>
      <c r="AY29">
        <v>8</v>
      </c>
      <c r="AZ29">
        <v>4</v>
      </c>
      <c r="BA29">
        <v>2</v>
      </c>
      <c r="BB29">
        <v>0</v>
      </c>
      <c r="BC29">
        <v>26</v>
      </c>
      <c r="BD29">
        <v>0</v>
      </c>
      <c r="BE29">
        <v>71</v>
      </c>
      <c r="BF29">
        <v>11</v>
      </c>
      <c r="BG29">
        <v>0</v>
      </c>
      <c r="BH29">
        <v>40</v>
      </c>
      <c r="BI29">
        <v>0</v>
      </c>
      <c r="BJ29">
        <v>0</v>
      </c>
      <c r="BK29">
        <v>67</v>
      </c>
      <c r="BL29">
        <v>18</v>
      </c>
      <c r="BM29">
        <v>43</v>
      </c>
      <c r="BN29">
        <v>9</v>
      </c>
      <c r="BO29">
        <v>15</v>
      </c>
      <c r="BP29">
        <v>5</v>
      </c>
      <c r="BQ29">
        <v>3</v>
      </c>
      <c r="BR29">
        <v>0</v>
      </c>
      <c r="BS29">
        <v>18</v>
      </c>
      <c r="BT29">
        <v>6</v>
      </c>
      <c r="BU29">
        <v>10</v>
      </c>
      <c r="BV29">
        <v>13</v>
      </c>
      <c r="BW29">
        <v>0</v>
      </c>
      <c r="BX29">
        <v>0</v>
      </c>
      <c r="BY29">
        <v>0</v>
      </c>
      <c r="BZ29">
        <v>5</v>
      </c>
      <c r="CA29">
        <v>7</v>
      </c>
      <c r="CB29">
        <v>0</v>
      </c>
      <c r="CC29">
        <v>16</v>
      </c>
      <c r="CD29">
        <v>16</v>
      </c>
      <c r="CE29">
        <v>12</v>
      </c>
      <c r="CF29">
        <v>0</v>
      </c>
      <c r="CG29">
        <v>11</v>
      </c>
      <c r="CH29">
        <v>0</v>
      </c>
      <c r="CI29">
        <v>0</v>
      </c>
      <c r="CJ29">
        <v>5</v>
      </c>
      <c r="CK29">
        <v>48</v>
      </c>
      <c r="CL29">
        <v>0</v>
      </c>
      <c r="CM29">
        <v>7</v>
      </c>
      <c r="CN29">
        <v>0</v>
      </c>
      <c r="CO29">
        <v>10</v>
      </c>
      <c r="CP29">
        <v>0</v>
      </c>
      <c r="CQ29">
        <v>7</v>
      </c>
      <c r="CR29">
        <v>6</v>
      </c>
      <c r="CS29">
        <v>42</v>
      </c>
      <c r="CT29">
        <v>8</v>
      </c>
      <c r="CU29">
        <v>0</v>
      </c>
      <c r="CV29">
        <v>0</v>
      </c>
      <c r="CW29">
        <v>16</v>
      </c>
      <c r="CX29">
        <v>40</v>
      </c>
      <c r="CY29">
        <v>0</v>
      </c>
      <c r="CZ29">
        <v>0</v>
      </c>
      <c r="DA29">
        <v>29</v>
      </c>
      <c r="DB29">
        <v>0</v>
      </c>
      <c r="DC29">
        <v>0</v>
      </c>
      <c r="DD29">
        <v>0</v>
      </c>
      <c r="DE29">
        <v>11</v>
      </c>
      <c r="DF29">
        <v>0</v>
      </c>
      <c r="DG29">
        <v>0</v>
      </c>
      <c r="DH29">
        <v>3</v>
      </c>
      <c r="DI29">
        <v>0</v>
      </c>
      <c r="DJ29">
        <v>0</v>
      </c>
      <c r="DK29">
        <v>100</v>
      </c>
      <c r="DL29">
        <v>0</v>
      </c>
      <c r="DM29">
        <v>3</v>
      </c>
      <c r="DN29">
        <v>0</v>
      </c>
      <c r="DO29">
        <v>4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12</v>
      </c>
      <c r="DW29">
        <v>0</v>
      </c>
      <c r="DX29">
        <v>5</v>
      </c>
      <c r="DY29">
        <v>5</v>
      </c>
      <c r="DZ29">
        <v>0</v>
      </c>
      <c r="EA29">
        <v>0</v>
      </c>
      <c r="EB29">
        <v>0</v>
      </c>
      <c r="EC29">
        <v>32</v>
      </c>
      <c r="ED29">
        <v>0</v>
      </c>
      <c r="EE29">
        <v>10</v>
      </c>
      <c r="EF29">
        <v>0</v>
      </c>
      <c r="EG29">
        <v>11</v>
      </c>
      <c r="EH29">
        <v>0</v>
      </c>
      <c r="EI29">
        <v>0</v>
      </c>
      <c r="EJ29">
        <v>0</v>
      </c>
      <c r="EK29">
        <v>3</v>
      </c>
      <c r="EL29">
        <v>0</v>
      </c>
      <c r="EM29">
        <v>9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4</v>
      </c>
      <c r="EX29">
        <v>7</v>
      </c>
      <c r="EY29">
        <v>2</v>
      </c>
      <c r="EZ29">
        <v>0</v>
      </c>
      <c r="FA29">
        <v>0</v>
      </c>
      <c r="FB29">
        <v>0</v>
      </c>
      <c r="FC29">
        <v>7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10</v>
      </c>
      <c r="FK29">
        <v>0</v>
      </c>
      <c r="FL29">
        <v>0</v>
      </c>
      <c r="FM29">
        <v>19</v>
      </c>
      <c r="FN29">
        <v>0</v>
      </c>
      <c r="FO29">
        <v>5</v>
      </c>
      <c r="FP29">
        <v>0</v>
      </c>
      <c r="FQ29">
        <v>2</v>
      </c>
      <c r="FR29">
        <v>3</v>
      </c>
      <c r="FS29">
        <v>0</v>
      </c>
      <c r="FT29">
        <v>4</v>
      </c>
      <c r="FU29">
        <v>3</v>
      </c>
      <c r="FV29">
        <v>9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9</v>
      </c>
      <c r="GF29">
        <v>0</v>
      </c>
      <c r="GG29">
        <v>0</v>
      </c>
      <c r="GH29">
        <v>0</v>
      </c>
      <c r="GI29">
        <v>0</v>
      </c>
      <c r="GJ29">
        <v>3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9</v>
      </c>
      <c r="GU29">
        <v>2</v>
      </c>
      <c r="GV29">
        <v>3</v>
      </c>
      <c r="GW29">
        <v>3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8</v>
      </c>
      <c r="HE29">
        <v>3</v>
      </c>
      <c r="HF29">
        <v>2</v>
      </c>
      <c r="HG29">
        <v>0</v>
      </c>
      <c r="HH29">
        <v>0</v>
      </c>
      <c r="HI29">
        <v>0</v>
      </c>
      <c r="HJ29">
        <v>21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3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14</v>
      </c>
      <c r="IE29">
        <v>0</v>
      </c>
      <c r="IF29">
        <v>0</v>
      </c>
      <c r="IG29">
        <v>0</v>
      </c>
      <c r="IH29">
        <v>7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9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2</v>
      </c>
      <c r="JE29">
        <v>0</v>
      </c>
      <c r="JF29">
        <v>0</v>
      </c>
      <c r="JG29">
        <v>2</v>
      </c>
      <c r="JH29">
        <v>0</v>
      </c>
      <c r="JI29">
        <v>4</v>
      </c>
      <c r="JJ29">
        <v>0</v>
      </c>
      <c r="JK29">
        <v>0</v>
      </c>
      <c r="JL29">
        <v>0</v>
      </c>
      <c r="JM29">
        <v>3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7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3</v>
      </c>
      <c r="LA29">
        <v>2</v>
      </c>
      <c r="LB29">
        <v>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4</v>
      </c>
      <c r="LI29">
        <v>0</v>
      </c>
      <c r="LJ29">
        <v>0</v>
      </c>
      <c r="LK29">
        <v>0</v>
      </c>
      <c r="LL29">
        <v>0</v>
      </c>
      <c r="LM29">
        <v>5</v>
      </c>
      <c r="LN29">
        <v>0</v>
      </c>
      <c r="LO29">
        <v>0</v>
      </c>
      <c r="LP29">
        <v>3</v>
      </c>
      <c r="LQ29">
        <v>7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4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2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3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3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</row>
    <row r="30" spans="1:477" x14ac:dyDescent="0.3">
      <c r="A30" t="s">
        <v>663</v>
      </c>
      <c r="B30">
        <v>0</v>
      </c>
      <c r="C30">
        <v>0</v>
      </c>
      <c r="D30">
        <v>0</v>
      </c>
      <c r="E30">
        <v>0</v>
      </c>
      <c r="F30">
        <v>0</v>
      </c>
      <c r="G30">
        <v>104</v>
      </c>
      <c r="H30">
        <v>11</v>
      </c>
      <c r="I30">
        <v>0</v>
      </c>
      <c r="J30">
        <v>38</v>
      </c>
      <c r="K30">
        <v>0</v>
      </c>
      <c r="L30">
        <v>0</v>
      </c>
      <c r="M30">
        <v>57</v>
      </c>
      <c r="N30">
        <v>0</v>
      </c>
      <c r="O30">
        <v>45</v>
      </c>
      <c r="P30">
        <v>0</v>
      </c>
      <c r="Q30">
        <v>174</v>
      </c>
      <c r="R30">
        <v>0</v>
      </c>
      <c r="S30">
        <v>18</v>
      </c>
      <c r="T30">
        <v>32</v>
      </c>
      <c r="U30">
        <v>51</v>
      </c>
      <c r="V30">
        <v>295</v>
      </c>
      <c r="W30">
        <v>11</v>
      </c>
      <c r="X30">
        <v>66</v>
      </c>
      <c r="Y30">
        <v>9</v>
      </c>
      <c r="Z30">
        <v>36</v>
      </c>
      <c r="AA30">
        <v>0</v>
      </c>
      <c r="AB30">
        <v>0</v>
      </c>
      <c r="AC30">
        <v>21</v>
      </c>
      <c r="AD30">
        <v>8</v>
      </c>
      <c r="AE30">
        <v>0</v>
      </c>
      <c r="AF30">
        <v>82</v>
      </c>
      <c r="AG30">
        <v>26</v>
      </c>
      <c r="AH30">
        <v>0</v>
      </c>
      <c r="AI30">
        <v>2</v>
      </c>
      <c r="AJ30">
        <v>6</v>
      </c>
      <c r="AK30">
        <v>16</v>
      </c>
      <c r="AL30">
        <v>0</v>
      </c>
      <c r="AM30">
        <v>10</v>
      </c>
      <c r="AN30">
        <v>25</v>
      </c>
      <c r="AO30">
        <v>32</v>
      </c>
      <c r="AP30">
        <v>21</v>
      </c>
      <c r="AQ30">
        <v>7</v>
      </c>
      <c r="AR30">
        <v>13</v>
      </c>
      <c r="AS30">
        <v>0</v>
      </c>
      <c r="AT30">
        <v>11</v>
      </c>
      <c r="AU30">
        <v>13</v>
      </c>
      <c r="AV30">
        <v>0</v>
      </c>
      <c r="AW30">
        <v>15</v>
      </c>
      <c r="AX30">
        <v>0</v>
      </c>
      <c r="AY30">
        <v>7</v>
      </c>
      <c r="AZ30">
        <v>9</v>
      </c>
      <c r="BA30">
        <v>19</v>
      </c>
      <c r="BB30">
        <v>0</v>
      </c>
      <c r="BC30">
        <v>10</v>
      </c>
      <c r="BD30">
        <v>0</v>
      </c>
      <c r="BE30">
        <v>4</v>
      </c>
      <c r="BF30">
        <v>6</v>
      </c>
      <c r="BG30">
        <v>0</v>
      </c>
      <c r="BH30">
        <v>13</v>
      </c>
      <c r="BI30">
        <v>0</v>
      </c>
      <c r="BJ30">
        <v>0</v>
      </c>
      <c r="BK30">
        <v>0</v>
      </c>
      <c r="BL30">
        <v>6</v>
      </c>
      <c r="BM30">
        <v>45</v>
      </c>
      <c r="BN30">
        <v>5</v>
      </c>
      <c r="BO30">
        <v>18</v>
      </c>
      <c r="BP30">
        <v>0</v>
      </c>
      <c r="BQ30">
        <v>4</v>
      </c>
      <c r="BR30">
        <v>0</v>
      </c>
      <c r="BS30">
        <v>0</v>
      </c>
      <c r="BT30">
        <v>5</v>
      </c>
      <c r="BU30">
        <v>0</v>
      </c>
      <c r="BV30">
        <v>0</v>
      </c>
      <c r="BW30">
        <v>6</v>
      </c>
      <c r="BX30">
        <v>4</v>
      </c>
      <c r="BY30">
        <v>0</v>
      </c>
      <c r="BZ30">
        <v>4</v>
      </c>
      <c r="CA30">
        <v>0</v>
      </c>
      <c r="CB30">
        <v>0</v>
      </c>
      <c r="CC30">
        <v>7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5</v>
      </c>
      <c r="CL30">
        <v>0</v>
      </c>
      <c r="CM30">
        <v>4</v>
      </c>
      <c r="CN30">
        <v>0</v>
      </c>
      <c r="CO30">
        <v>9</v>
      </c>
      <c r="CP30">
        <v>2</v>
      </c>
      <c r="CQ30">
        <v>6</v>
      </c>
      <c r="CR30">
        <v>9</v>
      </c>
      <c r="CS30">
        <v>0</v>
      </c>
      <c r="CT30">
        <v>0</v>
      </c>
      <c r="CU30">
        <v>3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7</v>
      </c>
      <c r="DC30">
        <v>7</v>
      </c>
      <c r="DD30">
        <v>2</v>
      </c>
      <c r="DE30">
        <v>5</v>
      </c>
      <c r="DF30">
        <v>0</v>
      </c>
      <c r="DG30">
        <v>0</v>
      </c>
      <c r="DH30">
        <v>2</v>
      </c>
      <c r="DI30">
        <v>2</v>
      </c>
      <c r="DJ30">
        <v>0</v>
      </c>
      <c r="DK30">
        <v>2</v>
      </c>
      <c r="DL30">
        <v>0</v>
      </c>
      <c r="DM30">
        <v>3</v>
      </c>
      <c r="DN30">
        <v>0</v>
      </c>
      <c r="DO30">
        <v>3</v>
      </c>
      <c r="DP30">
        <v>0</v>
      </c>
      <c r="DQ30">
        <v>0</v>
      </c>
      <c r="DR30">
        <v>0</v>
      </c>
      <c r="DS30">
        <v>0</v>
      </c>
      <c r="DT30">
        <v>3</v>
      </c>
      <c r="DU30">
        <v>0</v>
      </c>
      <c r="DV30">
        <v>6</v>
      </c>
      <c r="DW30">
        <v>0</v>
      </c>
      <c r="DX30">
        <v>0</v>
      </c>
      <c r="DY30">
        <v>7</v>
      </c>
      <c r="DZ30">
        <v>0</v>
      </c>
      <c r="EA30">
        <v>8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11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12</v>
      </c>
      <c r="ES30">
        <v>7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4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7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5</v>
      </c>
      <c r="GM30">
        <v>0</v>
      </c>
      <c r="GN30">
        <v>0</v>
      </c>
      <c r="GO30">
        <v>0</v>
      </c>
      <c r="GP30">
        <v>0</v>
      </c>
      <c r="GQ30">
        <v>7</v>
      </c>
      <c r="GR30">
        <v>0</v>
      </c>
      <c r="GS30">
        <v>0</v>
      </c>
      <c r="GT30">
        <v>3</v>
      </c>
      <c r="GU30">
        <v>0</v>
      </c>
      <c r="GV30">
        <v>4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4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15</v>
      </c>
      <c r="HS30">
        <v>8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3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2</v>
      </c>
      <c r="KI30">
        <v>0</v>
      </c>
      <c r="KJ30">
        <v>0</v>
      </c>
      <c r="KK30">
        <v>0</v>
      </c>
      <c r="KL30">
        <v>4</v>
      </c>
      <c r="KM30">
        <v>0</v>
      </c>
      <c r="KN30">
        <v>0</v>
      </c>
      <c r="KO30">
        <v>0</v>
      </c>
      <c r="KP30">
        <v>7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5</v>
      </c>
      <c r="LR30">
        <v>5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3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</row>
    <row r="31" spans="1:477" x14ac:dyDescent="0.3">
      <c r="A31" t="s">
        <v>664</v>
      </c>
      <c r="B31">
        <v>0</v>
      </c>
      <c r="C31">
        <v>0</v>
      </c>
      <c r="D31">
        <v>0</v>
      </c>
      <c r="E31">
        <v>0</v>
      </c>
      <c r="F31">
        <v>0</v>
      </c>
      <c r="G31">
        <v>80</v>
      </c>
      <c r="H31">
        <v>52</v>
      </c>
      <c r="I31">
        <v>0</v>
      </c>
      <c r="J31">
        <v>89</v>
      </c>
      <c r="K31">
        <v>0</v>
      </c>
      <c r="L31">
        <v>0</v>
      </c>
      <c r="M31">
        <v>115</v>
      </c>
      <c r="N31">
        <v>51</v>
      </c>
      <c r="O31">
        <v>28</v>
      </c>
      <c r="P31">
        <v>0</v>
      </c>
      <c r="Q31">
        <v>101</v>
      </c>
      <c r="R31">
        <v>36</v>
      </c>
      <c r="S31">
        <v>57</v>
      </c>
      <c r="T31">
        <v>179</v>
      </c>
      <c r="U31">
        <v>64</v>
      </c>
      <c r="V31">
        <v>599</v>
      </c>
      <c r="W31">
        <v>54</v>
      </c>
      <c r="X31">
        <v>140</v>
      </c>
      <c r="Y31">
        <v>20</v>
      </c>
      <c r="Z31">
        <v>96</v>
      </c>
      <c r="AA31">
        <v>4</v>
      </c>
      <c r="AB31">
        <v>0</v>
      </c>
      <c r="AC31">
        <v>8</v>
      </c>
      <c r="AD31">
        <v>69</v>
      </c>
      <c r="AE31">
        <v>59</v>
      </c>
      <c r="AF31">
        <v>100</v>
      </c>
      <c r="AG31">
        <v>6</v>
      </c>
      <c r="AH31">
        <v>18</v>
      </c>
      <c r="AI31">
        <v>63</v>
      </c>
      <c r="AJ31">
        <v>4</v>
      </c>
      <c r="AK31">
        <v>55</v>
      </c>
      <c r="AL31">
        <v>0</v>
      </c>
      <c r="AM31">
        <v>3</v>
      </c>
      <c r="AN31">
        <v>37</v>
      </c>
      <c r="AO31">
        <v>0</v>
      </c>
      <c r="AP31">
        <v>62</v>
      </c>
      <c r="AQ31">
        <v>6</v>
      </c>
      <c r="AR31">
        <v>13</v>
      </c>
      <c r="AS31">
        <v>0</v>
      </c>
      <c r="AT31">
        <v>3</v>
      </c>
      <c r="AU31">
        <v>7</v>
      </c>
      <c r="AV31">
        <v>32</v>
      </c>
      <c r="AW31">
        <v>37</v>
      </c>
      <c r="AX31">
        <v>0</v>
      </c>
      <c r="AY31">
        <v>0</v>
      </c>
      <c r="AZ31">
        <v>24</v>
      </c>
      <c r="BA31">
        <v>2</v>
      </c>
      <c r="BB31">
        <v>4</v>
      </c>
      <c r="BC31">
        <v>52</v>
      </c>
      <c r="BD31">
        <v>0</v>
      </c>
      <c r="BE31">
        <v>20</v>
      </c>
      <c r="BF31">
        <v>20</v>
      </c>
      <c r="BG31">
        <v>0</v>
      </c>
      <c r="BH31">
        <v>8</v>
      </c>
      <c r="BI31">
        <v>27</v>
      </c>
      <c r="BJ31">
        <v>0</v>
      </c>
      <c r="BK31">
        <v>0</v>
      </c>
      <c r="BL31">
        <v>2</v>
      </c>
      <c r="BM31">
        <v>6</v>
      </c>
      <c r="BN31">
        <v>0</v>
      </c>
      <c r="BO31">
        <v>0</v>
      </c>
      <c r="BP31">
        <v>4</v>
      </c>
      <c r="BQ31">
        <v>6</v>
      </c>
      <c r="BR31">
        <v>10</v>
      </c>
      <c r="BS31">
        <v>16</v>
      </c>
      <c r="BT31">
        <v>0</v>
      </c>
      <c r="BU31">
        <v>0</v>
      </c>
      <c r="BV31">
        <v>8</v>
      </c>
      <c r="BW31">
        <v>19</v>
      </c>
      <c r="BX31">
        <v>0</v>
      </c>
      <c r="BY31">
        <v>4</v>
      </c>
      <c r="BZ31">
        <v>7</v>
      </c>
      <c r="CA31">
        <v>10</v>
      </c>
      <c r="CB31">
        <v>9</v>
      </c>
      <c r="CC31">
        <v>35</v>
      </c>
      <c r="CD31">
        <v>3</v>
      </c>
      <c r="CE31">
        <v>11</v>
      </c>
      <c r="CF31">
        <v>0</v>
      </c>
      <c r="CG31">
        <v>6</v>
      </c>
      <c r="CH31">
        <v>0</v>
      </c>
      <c r="CI31">
        <v>0</v>
      </c>
      <c r="CJ31">
        <v>0</v>
      </c>
      <c r="CK31">
        <v>3</v>
      </c>
      <c r="CL31">
        <v>5</v>
      </c>
      <c r="CM31">
        <v>0</v>
      </c>
      <c r="CN31">
        <v>0</v>
      </c>
      <c r="CO31">
        <v>6</v>
      </c>
      <c r="CP31">
        <v>0</v>
      </c>
      <c r="CQ31">
        <v>5</v>
      </c>
      <c r="CR31">
        <v>0</v>
      </c>
      <c r="CS31">
        <v>15</v>
      </c>
      <c r="CT31">
        <v>0</v>
      </c>
      <c r="CU31">
        <v>2</v>
      </c>
      <c r="CV31">
        <v>0</v>
      </c>
      <c r="CW31">
        <v>0</v>
      </c>
      <c r="CX31">
        <v>13</v>
      </c>
      <c r="CY31">
        <v>0</v>
      </c>
      <c r="CZ31">
        <v>0</v>
      </c>
      <c r="DA31">
        <v>0</v>
      </c>
      <c r="DB31">
        <v>4</v>
      </c>
      <c r="DC31">
        <v>0</v>
      </c>
      <c r="DD31">
        <v>3</v>
      </c>
      <c r="DE31">
        <v>0</v>
      </c>
      <c r="DF31">
        <v>0</v>
      </c>
      <c r="DG31">
        <v>8</v>
      </c>
      <c r="DH31">
        <v>0</v>
      </c>
      <c r="DI31">
        <v>7</v>
      </c>
      <c r="DJ31">
        <v>3</v>
      </c>
      <c r="DK31">
        <v>6</v>
      </c>
      <c r="DL31">
        <v>10</v>
      </c>
      <c r="DM31">
        <v>0</v>
      </c>
      <c r="DN31">
        <v>0</v>
      </c>
      <c r="DO31">
        <v>4</v>
      </c>
      <c r="DP31">
        <v>0</v>
      </c>
      <c r="DQ31">
        <v>0</v>
      </c>
      <c r="DR31">
        <v>0</v>
      </c>
      <c r="DS31">
        <v>11</v>
      </c>
      <c r="DT31">
        <v>0</v>
      </c>
      <c r="DU31">
        <v>0</v>
      </c>
      <c r="DV31">
        <v>2</v>
      </c>
      <c r="DW31">
        <v>0</v>
      </c>
      <c r="DX31">
        <v>0</v>
      </c>
      <c r="DY31">
        <v>13</v>
      </c>
      <c r="DZ31">
        <v>0</v>
      </c>
      <c r="EA31">
        <v>8</v>
      </c>
      <c r="EB31">
        <v>0</v>
      </c>
      <c r="EC31">
        <v>0</v>
      </c>
      <c r="ED31">
        <v>2</v>
      </c>
      <c r="EE31">
        <v>0</v>
      </c>
      <c r="EF31">
        <v>0</v>
      </c>
      <c r="EG31">
        <v>3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5</v>
      </c>
      <c r="ET31">
        <v>8</v>
      </c>
      <c r="EU31">
        <v>9</v>
      </c>
      <c r="EV31">
        <v>2</v>
      </c>
      <c r="EW31">
        <v>5</v>
      </c>
      <c r="EX31">
        <v>0</v>
      </c>
      <c r="EY31">
        <v>3</v>
      </c>
      <c r="EZ31">
        <v>0</v>
      </c>
      <c r="FA31">
        <v>0</v>
      </c>
      <c r="FB31">
        <v>4</v>
      </c>
      <c r="FC31">
        <v>5</v>
      </c>
      <c r="FD31">
        <v>0</v>
      </c>
      <c r="FE31">
        <v>0</v>
      </c>
      <c r="FF31">
        <v>0</v>
      </c>
      <c r="FG31">
        <v>3</v>
      </c>
      <c r="FH31">
        <v>0</v>
      </c>
      <c r="FI31">
        <v>0</v>
      </c>
      <c r="FJ31">
        <v>0</v>
      </c>
      <c r="FK31">
        <v>4</v>
      </c>
      <c r="FL31">
        <v>0</v>
      </c>
      <c r="FM31">
        <v>11</v>
      </c>
      <c r="FN31">
        <v>0</v>
      </c>
      <c r="FO31">
        <v>0</v>
      </c>
      <c r="FP31">
        <v>0</v>
      </c>
      <c r="FQ31">
        <v>0</v>
      </c>
      <c r="FR31">
        <v>11</v>
      </c>
      <c r="FS31">
        <v>4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3</v>
      </c>
      <c r="FZ31">
        <v>0</v>
      </c>
      <c r="GA31">
        <v>3</v>
      </c>
      <c r="GB31">
        <v>3</v>
      </c>
      <c r="GC31">
        <v>0</v>
      </c>
      <c r="GD31">
        <v>15</v>
      </c>
      <c r="GE31">
        <v>0</v>
      </c>
      <c r="GF31">
        <v>0</v>
      </c>
      <c r="GG31">
        <v>0</v>
      </c>
      <c r="GH31">
        <v>5</v>
      </c>
      <c r="GI31">
        <v>4</v>
      </c>
      <c r="GJ31">
        <v>0</v>
      </c>
      <c r="GK31">
        <v>0</v>
      </c>
      <c r="GL31">
        <v>11</v>
      </c>
      <c r="GM31">
        <v>0</v>
      </c>
      <c r="GN31">
        <v>0</v>
      </c>
      <c r="GO31">
        <v>3</v>
      </c>
      <c r="GP31">
        <v>0</v>
      </c>
      <c r="GQ31">
        <v>0</v>
      </c>
      <c r="GR31">
        <v>0</v>
      </c>
      <c r="GS31">
        <v>2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2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3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3</v>
      </c>
      <c r="IA31">
        <v>0</v>
      </c>
      <c r="IB31">
        <v>0</v>
      </c>
      <c r="IC31">
        <v>0</v>
      </c>
      <c r="ID31">
        <v>2</v>
      </c>
      <c r="IE31">
        <v>4</v>
      </c>
      <c r="IF31">
        <v>0</v>
      </c>
      <c r="IG31">
        <v>0</v>
      </c>
      <c r="IH31">
        <v>0</v>
      </c>
      <c r="II31">
        <v>0</v>
      </c>
      <c r="IJ31">
        <v>16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3</v>
      </c>
      <c r="IR31">
        <v>0</v>
      </c>
      <c r="IS31">
        <v>0</v>
      </c>
      <c r="IT31">
        <v>6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12</v>
      </c>
      <c r="JB31">
        <v>7</v>
      </c>
      <c r="JC31">
        <v>0</v>
      </c>
      <c r="JD31">
        <v>0</v>
      </c>
      <c r="JE31">
        <v>0</v>
      </c>
      <c r="JF31">
        <v>2</v>
      </c>
      <c r="JG31">
        <v>2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6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14</v>
      </c>
      <c r="JY31">
        <v>0</v>
      </c>
      <c r="JZ31">
        <v>0</v>
      </c>
      <c r="KA31">
        <v>0</v>
      </c>
      <c r="KB31">
        <v>6</v>
      </c>
      <c r="KC31">
        <v>0</v>
      </c>
      <c r="KD31">
        <v>2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4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3</v>
      </c>
      <c r="NB31">
        <v>0</v>
      </c>
      <c r="NC31">
        <v>0</v>
      </c>
      <c r="ND31">
        <v>0</v>
      </c>
      <c r="NE31">
        <v>5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2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</row>
    <row r="32" spans="1:477" x14ac:dyDescent="0.3">
      <c r="A32" t="s">
        <v>665</v>
      </c>
      <c r="B32">
        <v>0</v>
      </c>
      <c r="C32">
        <v>0</v>
      </c>
      <c r="D32">
        <v>0</v>
      </c>
      <c r="E32">
        <v>0</v>
      </c>
      <c r="F32">
        <v>0</v>
      </c>
      <c r="G32">
        <v>68</v>
      </c>
      <c r="H32">
        <v>266</v>
      </c>
      <c r="I32">
        <v>0</v>
      </c>
      <c r="J32">
        <v>109</v>
      </c>
      <c r="K32">
        <v>0</v>
      </c>
      <c r="L32">
        <v>0</v>
      </c>
      <c r="M32">
        <v>134</v>
      </c>
      <c r="N32">
        <v>356</v>
      </c>
      <c r="O32">
        <v>21</v>
      </c>
      <c r="P32">
        <v>0</v>
      </c>
      <c r="Q32">
        <v>95</v>
      </c>
      <c r="R32">
        <v>70</v>
      </c>
      <c r="S32">
        <v>45</v>
      </c>
      <c r="T32">
        <v>148</v>
      </c>
      <c r="U32">
        <v>99</v>
      </c>
      <c r="V32">
        <v>250</v>
      </c>
      <c r="W32">
        <v>21</v>
      </c>
      <c r="X32">
        <v>75</v>
      </c>
      <c r="Y32">
        <v>31</v>
      </c>
      <c r="Z32">
        <v>84</v>
      </c>
      <c r="AA32">
        <v>15</v>
      </c>
      <c r="AB32">
        <v>0</v>
      </c>
      <c r="AC32">
        <v>14</v>
      </c>
      <c r="AD32">
        <v>42</v>
      </c>
      <c r="AE32">
        <v>21</v>
      </c>
      <c r="AF32">
        <v>130</v>
      </c>
      <c r="AG32">
        <v>28</v>
      </c>
      <c r="AH32">
        <v>32</v>
      </c>
      <c r="AI32">
        <v>28</v>
      </c>
      <c r="AJ32">
        <v>3</v>
      </c>
      <c r="AK32">
        <v>67</v>
      </c>
      <c r="AL32">
        <v>10</v>
      </c>
      <c r="AM32">
        <v>15</v>
      </c>
      <c r="AN32">
        <v>23</v>
      </c>
      <c r="AO32">
        <v>5</v>
      </c>
      <c r="AP32">
        <v>36</v>
      </c>
      <c r="AQ32">
        <v>5</v>
      </c>
      <c r="AR32">
        <v>0</v>
      </c>
      <c r="AS32">
        <v>2</v>
      </c>
      <c r="AT32">
        <v>11</v>
      </c>
      <c r="AU32">
        <v>17</v>
      </c>
      <c r="AV32">
        <v>14</v>
      </c>
      <c r="AW32">
        <v>39</v>
      </c>
      <c r="AX32">
        <v>0</v>
      </c>
      <c r="AY32">
        <v>7</v>
      </c>
      <c r="AZ32">
        <v>27</v>
      </c>
      <c r="BA32">
        <v>9</v>
      </c>
      <c r="BB32">
        <v>2</v>
      </c>
      <c r="BC32">
        <v>26</v>
      </c>
      <c r="BD32">
        <v>0</v>
      </c>
      <c r="BE32">
        <v>27</v>
      </c>
      <c r="BF32">
        <v>50</v>
      </c>
      <c r="BG32">
        <v>0</v>
      </c>
      <c r="BH32">
        <v>3</v>
      </c>
      <c r="BI32">
        <v>23</v>
      </c>
      <c r="BJ32">
        <v>25</v>
      </c>
      <c r="BK32">
        <v>0</v>
      </c>
      <c r="BL32">
        <v>15</v>
      </c>
      <c r="BM32">
        <v>97</v>
      </c>
      <c r="BN32">
        <v>0</v>
      </c>
      <c r="BO32">
        <v>10</v>
      </c>
      <c r="BP32">
        <v>0</v>
      </c>
      <c r="BQ32">
        <v>12</v>
      </c>
      <c r="BR32">
        <v>4</v>
      </c>
      <c r="BS32">
        <v>0</v>
      </c>
      <c r="BT32">
        <v>6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18</v>
      </c>
      <c r="CD32">
        <v>0</v>
      </c>
      <c r="CE32">
        <v>13</v>
      </c>
      <c r="CF32">
        <v>2</v>
      </c>
      <c r="CG32">
        <v>13</v>
      </c>
      <c r="CH32">
        <v>14</v>
      </c>
      <c r="CI32">
        <v>5</v>
      </c>
      <c r="CJ32">
        <v>4</v>
      </c>
      <c r="CK32">
        <v>2</v>
      </c>
      <c r="CL32">
        <v>0</v>
      </c>
      <c r="CM32">
        <v>9</v>
      </c>
      <c r="CN32">
        <v>3</v>
      </c>
      <c r="CO32">
        <v>28</v>
      </c>
      <c r="CP32">
        <v>0</v>
      </c>
      <c r="CQ32">
        <v>15</v>
      </c>
      <c r="CR32">
        <v>10</v>
      </c>
      <c r="CS32">
        <v>9</v>
      </c>
      <c r="CT32">
        <v>0</v>
      </c>
      <c r="CU32">
        <v>0</v>
      </c>
      <c r="CV32">
        <v>0</v>
      </c>
      <c r="CW32">
        <v>7</v>
      </c>
      <c r="CX32">
        <v>10</v>
      </c>
      <c r="CY32">
        <v>0</v>
      </c>
      <c r="CZ32">
        <v>0</v>
      </c>
      <c r="DA32">
        <v>7</v>
      </c>
      <c r="DB32">
        <v>5</v>
      </c>
      <c r="DC32">
        <v>3</v>
      </c>
      <c r="DD32">
        <v>0</v>
      </c>
      <c r="DE32">
        <v>0</v>
      </c>
      <c r="DF32">
        <v>7</v>
      </c>
      <c r="DG32">
        <v>2</v>
      </c>
      <c r="DH32">
        <v>0</v>
      </c>
      <c r="DI32">
        <v>0</v>
      </c>
      <c r="DJ32">
        <v>9</v>
      </c>
      <c r="DK32">
        <v>0</v>
      </c>
      <c r="DL32">
        <v>0</v>
      </c>
      <c r="DM32">
        <v>0</v>
      </c>
      <c r="DN32">
        <v>0</v>
      </c>
      <c r="DO32">
        <v>11</v>
      </c>
      <c r="DP32">
        <v>0</v>
      </c>
      <c r="DQ32">
        <v>7</v>
      </c>
      <c r="DR32">
        <v>0</v>
      </c>
      <c r="DS32">
        <v>0</v>
      </c>
      <c r="DT32">
        <v>0</v>
      </c>
      <c r="DU32">
        <v>0</v>
      </c>
      <c r="DV32">
        <v>7</v>
      </c>
      <c r="DW32">
        <v>6</v>
      </c>
      <c r="DX32">
        <v>5</v>
      </c>
      <c r="DY32">
        <v>17</v>
      </c>
      <c r="DZ32">
        <v>0</v>
      </c>
      <c r="EA32">
        <v>0</v>
      </c>
      <c r="EB32">
        <v>4</v>
      </c>
      <c r="EC32">
        <v>6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19</v>
      </c>
      <c r="EK32">
        <v>15</v>
      </c>
      <c r="EL32">
        <v>0</v>
      </c>
      <c r="EM32">
        <v>0</v>
      </c>
      <c r="EN32">
        <v>0</v>
      </c>
      <c r="EO32">
        <v>7</v>
      </c>
      <c r="EP32">
        <v>0</v>
      </c>
      <c r="EQ32">
        <v>0</v>
      </c>
      <c r="ER32">
        <v>0</v>
      </c>
      <c r="ES32">
        <v>11</v>
      </c>
      <c r="ET32">
        <v>15</v>
      </c>
      <c r="EU32">
        <v>3</v>
      </c>
      <c r="EV32">
        <v>5</v>
      </c>
      <c r="EW32">
        <v>0</v>
      </c>
      <c r="EX32">
        <v>3</v>
      </c>
      <c r="EY32">
        <v>0</v>
      </c>
      <c r="EZ32">
        <v>0</v>
      </c>
      <c r="FA32">
        <v>0</v>
      </c>
      <c r="FB32">
        <v>3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8</v>
      </c>
      <c r="FN32">
        <v>0</v>
      </c>
      <c r="FO32">
        <v>0</v>
      </c>
      <c r="FP32">
        <v>0</v>
      </c>
      <c r="FQ32">
        <v>0</v>
      </c>
      <c r="FR32">
        <v>56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5</v>
      </c>
      <c r="FZ32">
        <v>0</v>
      </c>
      <c r="GA32">
        <v>4</v>
      </c>
      <c r="GB32">
        <v>0</v>
      </c>
      <c r="GC32">
        <v>0</v>
      </c>
      <c r="GD32">
        <v>0</v>
      </c>
      <c r="GE32">
        <v>3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4</v>
      </c>
      <c r="GL32">
        <v>19</v>
      </c>
      <c r="GM32">
        <v>0</v>
      </c>
      <c r="GN32">
        <v>0</v>
      </c>
      <c r="GO32">
        <v>0</v>
      </c>
      <c r="GP32">
        <v>0</v>
      </c>
      <c r="GQ32">
        <v>13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4</v>
      </c>
      <c r="HG32">
        <v>0</v>
      </c>
      <c r="HH32">
        <v>3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5</v>
      </c>
      <c r="HR32">
        <v>2</v>
      </c>
      <c r="HS32">
        <v>3</v>
      </c>
      <c r="HT32">
        <v>0</v>
      </c>
      <c r="HU32">
        <v>0</v>
      </c>
      <c r="HV32">
        <v>0</v>
      </c>
      <c r="HW32">
        <v>8</v>
      </c>
      <c r="HX32">
        <v>0</v>
      </c>
      <c r="HY32">
        <v>0</v>
      </c>
      <c r="HZ32">
        <v>9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21</v>
      </c>
      <c r="IK32">
        <v>0</v>
      </c>
      <c r="IL32">
        <v>0</v>
      </c>
      <c r="IM32">
        <v>4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6</v>
      </c>
      <c r="IU32">
        <v>0</v>
      </c>
      <c r="IV32">
        <v>0</v>
      </c>
      <c r="IW32">
        <v>0</v>
      </c>
      <c r="IX32">
        <v>0</v>
      </c>
      <c r="IY32">
        <v>5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4</v>
      </c>
      <c r="JG32">
        <v>0</v>
      </c>
      <c r="JH32">
        <v>0</v>
      </c>
      <c r="JI32">
        <v>3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2</v>
      </c>
      <c r="JQ32">
        <v>0</v>
      </c>
      <c r="JR32">
        <v>0</v>
      </c>
      <c r="JS32">
        <v>0</v>
      </c>
      <c r="JT32">
        <v>5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3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7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3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5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2</v>
      </c>
      <c r="ME32">
        <v>0</v>
      </c>
      <c r="MF32">
        <v>0</v>
      </c>
      <c r="MG32">
        <v>2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5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2</v>
      </c>
      <c r="NT32">
        <v>2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</row>
    <row r="33" spans="1:477" x14ac:dyDescent="0.3">
      <c r="A33" t="s">
        <v>666</v>
      </c>
      <c r="B33">
        <v>0</v>
      </c>
      <c r="C33">
        <v>0</v>
      </c>
      <c r="D33">
        <v>0</v>
      </c>
      <c r="E33">
        <v>0</v>
      </c>
      <c r="F33">
        <v>0</v>
      </c>
      <c r="G33">
        <v>80</v>
      </c>
      <c r="H33">
        <v>58</v>
      </c>
      <c r="I33">
        <v>0</v>
      </c>
      <c r="J33">
        <v>79</v>
      </c>
      <c r="K33">
        <v>0</v>
      </c>
      <c r="L33">
        <v>0</v>
      </c>
      <c r="M33">
        <v>84</v>
      </c>
      <c r="N33">
        <v>0</v>
      </c>
      <c r="O33">
        <v>22</v>
      </c>
      <c r="P33">
        <v>0</v>
      </c>
      <c r="Q33">
        <v>100</v>
      </c>
      <c r="R33">
        <v>272</v>
      </c>
      <c r="S33">
        <v>15</v>
      </c>
      <c r="T33">
        <v>125</v>
      </c>
      <c r="U33">
        <v>69</v>
      </c>
      <c r="V33">
        <v>176</v>
      </c>
      <c r="W33">
        <v>11</v>
      </c>
      <c r="X33">
        <v>90</v>
      </c>
      <c r="Y33">
        <v>3</v>
      </c>
      <c r="Z33">
        <v>196</v>
      </c>
      <c r="AA33">
        <v>11</v>
      </c>
      <c r="AB33">
        <v>0</v>
      </c>
      <c r="AC33">
        <v>19</v>
      </c>
      <c r="AD33">
        <v>49</v>
      </c>
      <c r="AE33">
        <v>10</v>
      </c>
      <c r="AF33">
        <v>55</v>
      </c>
      <c r="AG33">
        <v>23</v>
      </c>
      <c r="AH33">
        <v>46</v>
      </c>
      <c r="AI33">
        <v>33</v>
      </c>
      <c r="AJ33">
        <v>0</v>
      </c>
      <c r="AK33">
        <v>6</v>
      </c>
      <c r="AL33">
        <v>2</v>
      </c>
      <c r="AM33">
        <v>28</v>
      </c>
      <c r="AN33">
        <v>36</v>
      </c>
      <c r="AO33">
        <v>2</v>
      </c>
      <c r="AP33">
        <v>5</v>
      </c>
      <c r="AQ33">
        <v>0</v>
      </c>
      <c r="AR33">
        <v>20</v>
      </c>
      <c r="AS33">
        <v>0</v>
      </c>
      <c r="AT33">
        <v>18</v>
      </c>
      <c r="AU33">
        <v>9</v>
      </c>
      <c r="AV33">
        <v>31</v>
      </c>
      <c r="AW33">
        <v>42</v>
      </c>
      <c r="AX33">
        <v>0</v>
      </c>
      <c r="AY33">
        <v>20</v>
      </c>
      <c r="AZ33">
        <v>41</v>
      </c>
      <c r="BA33">
        <v>32</v>
      </c>
      <c r="BB33">
        <v>10</v>
      </c>
      <c r="BC33">
        <v>15</v>
      </c>
      <c r="BD33">
        <v>0</v>
      </c>
      <c r="BE33">
        <v>0</v>
      </c>
      <c r="BF33">
        <v>20</v>
      </c>
      <c r="BG33">
        <v>0</v>
      </c>
      <c r="BH33">
        <v>14</v>
      </c>
      <c r="BI33">
        <v>8</v>
      </c>
      <c r="BJ33">
        <v>5</v>
      </c>
      <c r="BK33">
        <v>17</v>
      </c>
      <c r="BL33">
        <v>18</v>
      </c>
      <c r="BM33">
        <v>7</v>
      </c>
      <c r="BN33">
        <v>20</v>
      </c>
      <c r="BO33">
        <v>0</v>
      </c>
      <c r="BP33">
        <v>0</v>
      </c>
      <c r="BQ33">
        <v>10</v>
      </c>
      <c r="BR33">
        <v>0</v>
      </c>
      <c r="BS33">
        <v>4</v>
      </c>
      <c r="BT33">
        <v>0</v>
      </c>
      <c r="BU33">
        <v>0</v>
      </c>
      <c r="BV33">
        <v>0</v>
      </c>
      <c r="BW33">
        <v>9</v>
      </c>
      <c r="BX33">
        <v>0</v>
      </c>
      <c r="BY33">
        <v>0</v>
      </c>
      <c r="BZ33">
        <v>6</v>
      </c>
      <c r="CA33">
        <v>8</v>
      </c>
      <c r="CB33">
        <v>0</v>
      </c>
      <c r="CC33">
        <v>10</v>
      </c>
      <c r="CD33">
        <v>7</v>
      </c>
      <c r="CE33">
        <v>21</v>
      </c>
      <c r="CF33">
        <v>0</v>
      </c>
      <c r="CG33">
        <v>16</v>
      </c>
      <c r="CH33">
        <v>30</v>
      </c>
      <c r="CI33">
        <v>0</v>
      </c>
      <c r="CJ33">
        <v>0</v>
      </c>
      <c r="CK33">
        <v>0</v>
      </c>
      <c r="CL33">
        <v>8</v>
      </c>
      <c r="CM33">
        <v>0</v>
      </c>
      <c r="CN33">
        <v>0</v>
      </c>
      <c r="CO33">
        <v>32</v>
      </c>
      <c r="CP33">
        <v>0</v>
      </c>
      <c r="CQ33">
        <v>5</v>
      </c>
      <c r="CR33">
        <v>0</v>
      </c>
      <c r="CS33">
        <v>3</v>
      </c>
      <c r="CT33">
        <v>0</v>
      </c>
      <c r="CU33">
        <v>12</v>
      </c>
      <c r="CV33">
        <v>18</v>
      </c>
      <c r="CW33">
        <v>0</v>
      </c>
      <c r="CX33">
        <v>6</v>
      </c>
      <c r="CY33">
        <v>0</v>
      </c>
      <c r="CZ33">
        <v>0</v>
      </c>
      <c r="DA33">
        <v>0</v>
      </c>
      <c r="DB33">
        <v>3</v>
      </c>
      <c r="DC33">
        <v>8</v>
      </c>
      <c r="DD33">
        <v>0</v>
      </c>
      <c r="DE33">
        <v>8</v>
      </c>
      <c r="DF33">
        <v>3</v>
      </c>
      <c r="DG33">
        <v>0</v>
      </c>
      <c r="DH33">
        <v>4</v>
      </c>
      <c r="DI33">
        <v>0</v>
      </c>
      <c r="DJ33">
        <v>0</v>
      </c>
      <c r="DK33">
        <v>6</v>
      </c>
      <c r="DL33">
        <v>0</v>
      </c>
      <c r="DM33">
        <v>11</v>
      </c>
      <c r="DN33">
        <v>0</v>
      </c>
      <c r="DO33">
        <v>2</v>
      </c>
      <c r="DP33">
        <v>3</v>
      </c>
      <c r="DQ33">
        <v>3</v>
      </c>
      <c r="DR33">
        <v>0</v>
      </c>
      <c r="DS33">
        <v>0</v>
      </c>
      <c r="DT33">
        <v>0</v>
      </c>
      <c r="DU33">
        <v>2</v>
      </c>
      <c r="DV33">
        <v>8</v>
      </c>
      <c r="DW33">
        <v>12</v>
      </c>
      <c r="DX33">
        <v>10</v>
      </c>
      <c r="DY33">
        <v>0</v>
      </c>
      <c r="DZ33">
        <v>15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2</v>
      </c>
      <c r="EH33">
        <v>3</v>
      </c>
      <c r="EI33">
        <v>12</v>
      </c>
      <c r="EJ33">
        <v>0</v>
      </c>
      <c r="EK33">
        <v>4</v>
      </c>
      <c r="EL33">
        <v>0</v>
      </c>
      <c r="EM33">
        <v>0</v>
      </c>
      <c r="EN33">
        <v>0</v>
      </c>
      <c r="EO33">
        <v>0</v>
      </c>
      <c r="EP33">
        <v>13</v>
      </c>
      <c r="EQ33">
        <v>0</v>
      </c>
      <c r="ER33">
        <v>2</v>
      </c>
      <c r="ES33">
        <v>11</v>
      </c>
      <c r="ET33">
        <v>2</v>
      </c>
      <c r="EU33">
        <v>0</v>
      </c>
      <c r="EV33">
        <v>8</v>
      </c>
      <c r="EW33">
        <v>5</v>
      </c>
      <c r="EX33">
        <v>0</v>
      </c>
      <c r="EY33">
        <v>3</v>
      </c>
      <c r="EZ33">
        <v>5</v>
      </c>
      <c r="FA33">
        <v>4</v>
      </c>
      <c r="FB33">
        <v>0</v>
      </c>
      <c r="FC33">
        <v>3</v>
      </c>
      <c r="FD33">
        <v>0</v>
      </c>
      <c r="FE33">
        <v>6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4</v>
      </c>
      <c r="FL33">
        <v>0</v>
      </c>
      <c r="FM33">
        <v>10</v>
      </c>
      <c r="FN33">
        <v>0</v>
      </c>
      <c r="FO33">
        <v>6</v>
      </c>
      <c r="FP33">
        <v>0</v>
      </c>
      <c r="FQ33">
        <v>0</v>
      </c>
      <c r="FR33">
        <v>12</v>
      </c>
      <c r="FS33">
        <v>0</v>
      </c>
      <c r="FT33">
        <v>0</v>
      </c>
      <c r="FU33">
        <v>5</v>
      </c>
      <c r="FV33">
        <v>0</v>
      </c>
      <c r="FW33">
        <v>8</v>
      </c>
      <c r="FX33">
        <v>0</v>
      </c>
      <c r="FY33">
        <v>0</v>
      </c>
      <c r="FZ33">
        <v>0</v>
      </c>
      <c r="GA33">
        <v>0</v>
      </c>
      <c r="GB33">
        <v>2</v>
      </c>
      <c r="GC33">
        <v>0</v>
      </c>
      <c r="GD33">
        <v>0</v>
      </c>
      <c r="GE33">
        <v>2</v>
      </c>
      <c r="GF33">
        <v>0</v>
      </c>
      <c r="GG33">
        <v>3</v>
      </c>
      <c r="GH33">
        <v>0</v>
      </c>
      <c r="GI33">
        <v>0</v>
      </c>
      <c r="GJ33">
        <v>0</v>
      </c>
      <c r="GK33">
        <v>5</v>
      </c>
      <c r="GL33">
        <v>6</v>
      </c>
      <c r="GM33">
        <v>2</v>
      </c>
      <c r="GN33">
        <v>7</v>
      </c>
      <c r="GO33">
        <v>0</v>
      </c>
      <c r="GP33">
        <v>0</v>
      </c>
      <c r="GQ33">
        <v>4</v>
      </c>
      <c r="GR33">
        <v>0</v>
      </c>
      <c r="GS33">
        <v>0</v>
      </c>
      <c r="GT33">
        <v>2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4</v>
      </c>
      <c r="HC33">
        <v>0</v>
      </c>
      <c r="HD33">
        <v>3</v>
      </c>
      <c r="HE33">
        <v>0</v>
      </c>
      <c r="HF33">
        <v>0</v>
      </c>
      <c r="HG33">
        <v>0</v>
      </c>
      <c r="HH33">
        <v>0</v>
      </c>
      <c r="HI33">
        <v>4</v>
      </c>
      <c r="HJ33">
        <v>7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2</v>
      </c>
      <c r="HR33">
        <v>0</v>
      </c>
      <c r="HS33">
        <v>0</v>
      </c>
      <c r="HT33">
        <v>5</v>
      </c>
      <c r="HU33">
        <v>0</v>
      </c>
      <c r="HV33">
        <v>3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3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9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8</v>
      </c>
      <c r="IZ33">
        <v>0</v>
      </c>
      <c r="JA33">
        <v>11</v>
      </c>
      <c r="JB33">
        <v>12</v>
      </c>
      <c r="JC33">
        <v>2</v>
      </c>
      <c r="JD33">
        <v>2</v>
      </c>
      <c r="JE33">
        <v>0</v>
      </c>
      <c r="JF33">
        <v>0</v>
      </c>
      <c r="JG33">
        <v>4</v>
      </c>
      <c r="JH33">
        <v>0</v>
      </c>
      <c r="JI33">
        <v>0</v>
      </c>
      <c r="JJ33">
        <v>0</v>
      </c>
      <c r="JK33">
        <v>0</v>
      </c>
      <c r="JL33">
        <v>6</v>
      </c>
      <c r="JM33">
        <v>0</v>
      </c>
      <c r="JN33">
        <v>0</v>
      </c>
      <c r="JO33">
        <v>3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4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8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2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3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2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4</v>
      </c>
      <c r="OB33">
        <v>4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2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2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</row>
    <row r="34" spans="1:477" x14ac:dyDescent="0.3">
      <c r="A34" t="s">
        <v>667</v>
      </c>
      <c r="B34">
        <v>0</v>
      </c>
      <c r="C34">
        <v>0</v>
      </c>
      <c r="D34">
        <v>0</v>
      </c>
      <c r="E34">
        <v>0</v>
      </c>
      <c r="F34">
        <v>0</v>
      </c>
      <c r="G34">
        <v>120</v>
      </c>
      <c r="H34">
        <v>180</v>
      </c>
      <c r="I34">
        <v>0</v>
      </c>
      <c r="J34">
        <v>96</v>
      </c>
      <c r="K34">
        <v>0</v>
      </c>
      <c r="L34">
        <v>0</v>
      </c>
      <c r="M34">
        <v>132</v>
      </c>
      <c r="N34">
        <v>8</v>
      </c>
      <c r="O34">
        <v>27</v>
      </c>
      <c r="P34">
        <v>0</v>
      </c>
      <c r="Q34">
        <v>160</v>
      </c>
      <c r="R34">
        <v>75</v>
      </c>
      <c r="S34">
        <v>30</v>
      </c>
      <c r="T34">
        <v>198</v>
      </c>
      <c r="U34">
        <v>31</v>
      </c>
      <c r="V34">
        <v>493</v>
      </c>
      <c r="W34">
        <v>28</v>
      </c>
      <c r="X34">
        <v>182</v>
      </c>
      <c r="Y34">
        <v>0</v>
      </c>
      <c r="Z34">
        <v>58</v>
      </c>
      <c r="AA34">
        <v>35</v>
      </c>
      <c r="AB34">
        <v>0</v>
      </c>
      <c r="AC34">
        <v>30</v>
      </c>
      <c r="AD34">
        <v>56</v>
      </c>
      <c r="AE34">
        <v>12</v>
      </c>
      <c r="AF34">
        <v>109</v>
      </c>
      <c r="AG34">
        <v>25</v>
      </c>
      <c r="AH34">
        <v>57</v>
      </c>
      <c r="AI34">
        <v>30</v>
      </c>
      <c r="AJ34">
        <v>34</v>
      </c>
      <c r="AK34">
        <v>36</v>
      </c>
      <c r="AL34">
        <v>9</v>
      </c>
      <c r="AM34">
        <v>41</v>
      </c>
      <c r="AN34">
        <v>26</v>
      </c>
      <c r="AO34">
        <v>8</v>
      </c>
      <c r="AP34">
        <v>42</v>
      </c>
      <c r="AQ34">
        <v>18</v>
      </c>
      <c r="AR34">
        <v>16</v>
      </c>
      <c r="AS34">
        <v>5</v>
      </c>
      <c r="AT34">
        <v>5</v>
      </c>
      <c r="AU34">
        <v>12</v>
      </c>
      <c r="AV34">
        <v>20</v>
      </c>
      <c r="AW34">
        <v>51</v>
      </c>
      <c r="AX34">
        <v>0</v>
      </c>
      <c r="AY34">
        <v>14</v>
      </c>
      <c r="AZ34">
        <v>49</v>
      </c>
      <c r="BA34">
        <v>14</v>
      </c>
      <c r="BB34">
        <v>0</v>
      </c>
      <c r="BC34">
        <v>18</v>
      </c>
      <c r="BD34">
        <v>0</v>
      </c>
      <c r="BE34">
        <v>7</v>
      </c>
      <c r="BF34">
        <v>84</v>
      </c>
      <c r="BG34">
        <v>0</v>
      </c>
      <c r="BH34">
        <v>0</v>
      </c>
      <c r="BI34">
        <v>34</v>
      </c>
      <c r="BJ34">
        <v>0</v>
      </c>
      <c r="BK34">
        <v>0</v>
      </c>
      <c r="BL34">
        <v>4</v>
      </c>
      <c r="BM34">
        <v>7</v>
      </c>
      <c r="BN34">
        <v>4</v>
      </c>
      <c r="BO34">
        <v>5</v>
      </c>
      <c r="BP34">
        <v>0</v>
      </c>
      <c r="BQ34">
        <v>8</v>
      </c>
      <c r="BR34">
        <v>7</v>
      </c>
      <c r="BS34">
        <v>5</v>
      </c>
      <c r="BT34">
        <v>0</v>
      </c>
      <c r="BU34">
        <v>0</v>
      </c>
      <c r="BV34">
        <v>0</v>
      </c>
      <c r="BW34">
        <v>23</v>
      </c>
      <c r="BX34">
        <v>0</v>
      </c>
      <c r="BY34">
        <v>0</v>
      </c>
      <c r="BZ34">
        <v>7</v>
      </c>
      <c r="CA34">
        <v>6</v>
      </c>
      <c r="CB34">
        <v>7</v>
      </c>
      <c r="CC34">
        <v>17</v>
      </c>
      <c r="CD34">
        <v>6</v>
      </c>
      <c r="CE34">
        <v>30</v>
      </c>
      <c r="CF34">
        <v>0</v>
      </c>
      <c r="CG34">
        <v>13</v>
      </c>
      <c r="CH34">
        <v>0</v>
      </c>
      <c r="CI34">
        <v>4</v>
      </c>
      <c r="CJ34">
        <v>3</v>
      </c>
      <c r="CK34">
        <v>11</v>
      </c>
      <c r="CL34">
        <v>0</v>
      </c>
      <c r="CM34">
        <v>0</v>
      </c>
      <c r="CN34">
        <v>101</v>
      </c>
      <c r="CO34">
        <v>18</v>
      </c>
      <c r="CP34">
        <v>18</v>
      </c>
      <c r="CQ34">
        <v>0</v>
      </c>
      <c r="CR34">
        <v>0</v>
      </c>
      <c r="CS34">
        <v>11</v>
      </c>
      <c r="CT34">
        <v>0</v>
      </c>
      <c r="CU34">
        <v>25</v>
      </c>
      <c r="CV34">
        <v>0</v>
      </c>
      <c r="CW34">
        <v>11</v>
      </c>
      <c r="CX34">
        <v>5</v>
      </c>
      <c r="CY34">
        <v>0</v>
      </c>
      <c r="CZ34">
        <v>0</v>
      </c>
      <c r="DA34">
        <v>12</v>
      </c>
      <c r="DB34">
        <v>3</v>
      </c>
      <c r="DC34">
        <v>0</v>
      </c>
      <c r="DD34">
        <v>14</v>
      </c>
      <c r="DE34">
        <v>3</v>
      </c>
      <c r="DF34">
        <v>0</v>
      </c>
      <c r="DG34">
        <v>5</v>
      </c>
      <c r="DH34">
        <v>2</v>
      </c>
      <c r="DI34">
        <v>16</v>
      </c>
      <c r="DJ34">
        <v>0</v>
      </c>
      <c r="DK34">
        <v>4</v>
      </c>
      <c r="DL34">
        <v>6</v>
      </c>
      <c r="DM34">
        <v>21</v>
      </c>
      <c r="DN34">
        <v>0</v>
      </c>
      <c r="DO34">
        <v>0</v>
      </c>
      <c r="DP34">
        <v>0</v>
      </c>
      <c r="DQ34">
        <v>0</v>
      </c>
      <c r="DR34">
        <v>3</v>
      </c>
      <c r="DS34">
        <v>0</v>
      </c>
      <c r="DT34">
        <v>0</v>
      </c>
      <c r="DU34">
        <v>0</v>
      </c>
      <c r="DV34">
        <v>6</v>
      </c>
      <c r="DW34">
        <v>4</v>
      </c>
      <c r="DX34">
        <v>10</v>
      </c>
      <c r="DY34">
        <v>11</v>
      </c>
      <c r="DZ34">
        <v>0</v>
      </c>
      <c r="EA34">
        <v>2</v>
      </c>
      <c r="EB34">
        <v>8</v>
      </c>
      <c r="EC34">
        <v>7</v>
      </c>
      <c r="ED34">
        <v>0</v>
      </c>
      <c r="EE34">
        <v>2</v>
      </c>
      <c r="EF34">
        <v>0</v>
      </c>
      <c r="EG34">
        <v>0</v>
      </c>
      <c r="EH34">
        <v>0</v>
      </c>
      <c r="EI34">
        <v>7</v>
      </c>
      <c r="EJ34">
        <v>0</v>
      </c>
      <c r="EK34">
        <v>0</v>
      </c>
      <c r="EL34">
        <v>4</v>
      </c>
      <c r="EM34">
        <v>0</v>
      </c>
      <c r="EN34">
        <v>3</v>
      </c>
      <c r="EO34">
        <v>0</v>
      </c>
      <c r="EP34">
        <v>5</v>
      </c>
      <c r="EQ34">
        <v>0</v>
      </c>
      <c r="ER34">
        <v>3</v>
      </c>
      <c r="ES34">
        <v>14</v>
      </c>
      <c r="ET34">
        <v>6</v>
      </c>
      <c r="EU34">
        <v>0</v>
      </c>
      <c r="EV34">
        <v>0</v>
      </c>
      <c r="EW34">
        <v>4</v>
      </c>
      <c r="EX34">
        <v>0</v>
      </c>
      <c r="EY34">
        <v>3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2</v>
      </c>
      <c r="FL34">
        <v>0</v>
      </c>
      <c r="FM34">
        <v>8</v>
      </c>
      <c r="FN34">
        <v>2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3</v>
      </c>
      <c r="FZ34">
        <v>0</v>
      </c>
      <c r="GA34">
        <v>3</v>
      </c>
      <c r="GB34">
        <v>0</v>
      </c>
      <c r="GC34">
        <v>0</v>
      </c>
      <c r="GD34">
        <v>0</v>
      </c>
      <c r="GE34">
        <v>2</v>
      </c>
      <c r="GF34">
        <v>0</v>
      </c>
      <c r="GG34">
        <v>9</v>
      </c>
      <c r="GH34">
        <v>4</v>
      </c>
      <c r="GI34">
        <v>6</v>
      </c>
      <c r="GJ34">
        <v>18</v>
      </c>
      <c r="GK34">
        <v>0</v>
      </c>
      <c r="GL34">
        <v>15</v>
      </c>
      <c r="GM34">
        <v>0</v>
      </c>
      <c r="GN34">
        <v>0</v>
      </c>
      <c r="GO34">
        <v>0</v>
      </c>
      <c r="GP34">
        <v>3</v>
      </c>
      <c r="GQ34">
        <v>0</v>
      </c>
      <c r="GR34">
        <v>0</v>
      </c>
      <c r="GS34">
        <v>3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4</v>
      </c>
      <c r="HC34">
        <v>7</v>
      </c>
      <c r="HD34">
        <v>3</v>
      </c>
      <c r="HE34">
        <v>25</v>
      </c>
      <c r="HF34">
        <v>0</v>
      </c>
      <c r="HG34">
        <v>6</v>
      </c>
      <c r="HH34">
        <v>0</v>
      </c>
      <c r="HI34">
        <v>4</v>
      </c>
      <c r="HJ34">
        <v>2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4</v>
      </c>
      <c r="HS34">
        <v>5</v>
      </c>
      <c r="HT34">
        <v>0</v>
      </c>
      <c r="HU34">
        <v>0</v>
      </c>
      <c r="HV34">
        <v>0</v>
      </c>
      <c r="HW34">
        <v>4</v>
      </c>
      <c r="HX34">
        <v>0</v>
      </c>
      <c r="HY34">
        <v>2</v>
      </c>
      <c r="HZ34">
        <v>0</v>
      </c>
      <c r="IA34">
        <v>0</v>
      </c>
      <c r="IB34">
        <v>2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4</v>
      </c>
      <c r="II34">
        <v>0</v>
      </c>
      <c r="IJ34">
        <v>14</v>
      </c>
      <c r="IK34">
        <v>0</v>
      </c>
      <c r="IL34">
        <v>0</v>
      </c>
      <c r="IM34">
        <v>2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4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2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5</v>
      </c>
      <c r="JX34">
        <v>0</v>
      </c>
      <c r="JY34">
        <v>10</v>
      </c>
      <c r="JZ34">
        <v>0</v>
      </c>
      <c r="KA34">
        <v>0</v>
      </c>
      <c r="KB34">
        <v>3</v>
      </c>
      <c r="KC34">
        <v>0</v>
      </c>
      <c r="KD34">
        <v>2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5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3</v>
      </c>
      <c r="KZ34">
        <v>0</v>
      </c>
      <c r="LA34">
        <v>2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4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3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2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3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2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</row>
    <row r="35" spans="1:477" x14ac:dyDescent="0.3">
      <c r="A35" t="s">
        <v>668</v>
      </c>
      <c r="B35">
        <v>0</v>
      </c>
      <c r="C35">
        <v>0</v>
      </c>
      <c r="D35">
        <v>0</v>
      </c>
      <c r="E35">
        <v>0</v>
      </c>
      <c r="F35">
        <v>0</v>
      </c>
      <c r="G35">
        <v>99</v>
      </c>
      <c r="H35">
        <v>75</v>
      </c>
      <c r="I35">
        <v>0</v>
      </c>
      <c r="J35">
        <v>91</v>
      </c>
      <c r="K35">
        <v>0</v>
      </c>
      <c r="L35">
        <v>0</v>
      </c>
      <c r="M35">
        <v>198</v>
      </c>
      <c r="N35">
        <v>88</v>
      </c>
      <c r="O35">
        <v>40</v>
      </c>
      <c r="P35">
        <v>0</v>
      </c>
      <c r="Q35">
        <v>168</v>
      </c>
      <c r="R35">
        <v>109</v>
      </c>
      <c r="S35">
        <v>45</v>
      </c>
      <c r="T35">
        <v>179</v>
      </c>
      <c r="U35">
        <v>79</v>
      </c>
      <c r="V35">
        <v>360</v>
      </c>
      <c r="W35">
        <v>42</v>
      </c>
      <c r="X35">
        <v>174</v>
      </c>
      <c r="Y35">
        <v>55</v>
      </c>
      <c r="Z35">
        <v>112</v>
      </c>
      <c r="AA35">
        <v>13</v>
      </c>
      <c r="AB35">
        <v>0</v>
      </c>
      <c r="AC35">
        <v>16</v>
      </c>
      <c r="AD35">
        <v>88</v>
      </c>
      <c r="AE35">
        <v>11</v>
      </c>
      <c r="AF35">
        <v>111</v>
      </c>
      <c r="AG35">
        <v>24</v>
      </c>
      <c r="AH35">
        <v>51</v>
      </c>
      <c r="AI35">
        <v>67</v>
      </c>
      <c r="AJ35">
        <v>18</v>
      </c>
      <c r="AK35">
        <v>27</v>
      </c>
      <c r="AL35">
        <v>2</v>
      </c>
      <c r="AM35">
        <v>8</v>
      </c>
      <c r="AN35">
        <v>53</v>
      </c>
      <c r="AO35">
        <v>0</v>
      </c>
      <c r="AP35">
        <v>57</v>
      </c>
      <c r="AQ35">
        <v>23</v>
      </c>
      <c r="AR35">
        <v>0</v>
      </c>
      <c r="AS35">
        <v>0</v>
      </c>
      <c r="AT35">
        <v>2</v>
      </c>
      <c r="AU35">
        <v>26</v>
      </c>
      <c r="AV35">
        <v>25</v>
      </c>
      <c r="AW35">
        <v>40</v>
      </c>
      <c r="AX35">
        <v>5</v>
      </c>
      <c r="AY35">
        <v>5</v>
      </c>
      <c r="AZ35">
        <v>20</v>
      </c>
      <c r="BA35">
        <v>28</v>
      </c>
      <c r="BB35">
        <v>7</v>
      </c>
      <c r="BC35">
        <v>27</v>
      </c>
      <c r="BD35">
        <v>0</v>
      </c>
      <c r="BE35">
        <v>53</v>
      </c>
      <c r="BF35">
        <v>52</v>
      </c>
      <c r="BG35">
        <v>0</v>
      </c>
      <c r="BH35">
        <v>8</v>
      </c>
      <c r="BI35">
        <v>37</v>
      </c>
      <c r="BJ35">
        <v>4</v>
      </c>
      <c r="BK35">
        <v>0</v>
      </c>
      <c r="BL35">
        <v>2</v>
      </c>
      <c r="BM35">
        <v>0</v>
      </c>
      <c r="BN35">
        <v>7</v>
      </c>
      <c r="BO35">
        <v>20</v>
      </c>
      <c r="BP35">
        <v>3</v>
      </c>
      <c r="BQ35">
        <v>6</v>
      </c>
      <c r="BR35">
        <v>9</v>
      </c>
      <c r="BS35">
        <v>0</v>
      </c>
      <c r="BT35">
        <v>0</v>
      </c>
      <c r="BU35">
        <v>5</v>
      </c>
      <c r="BV35">
        <v>0</v>
      </c>
      <c r="BW35">
        <v>10</v>
      </c>
      <c r="BX35">
        <v>0</v>
      </c>
      <c r="BY35">
        <v>0</v>
      </c>
      <c r="BZ35">
        <v>0</v>
      </c>
      <c r="CA35">
        <v>19</v>
      </c>
      <c r="CB35">
        <v>0</v>
      </c>
      <c r="CC35">
        <v>16</v>
      </c>
      <c r="CD35">
        <v>0</v>
      </c>
      <c r="CE35">
        <v>63</v>
      </c>
      <c r="CF35">
        <v>0</v>
      </c>
      <c r="CG35">
        <v>15</v>
      </c>
      <c r="CH35">
        <v>14</v>
      </c>
      <c r="CI35">
        <v>0</v>
      </c>
      <c r="CJ35">
        <v>3</v>
      </c>
      <c r="CK35">
        <v>4</v>
      </c>
      <c r="CL35">
        <v>0</v>
      </c>
      <c r="CM35">
        <v>0</v>
      </c>
      <c r="CN35">
        <v>0</v>
      </c>
      <c r="CO35">
        <v>22</v>
      </c>
      <c r="CP35">
        <v>21</v>
      </c>
      <c r="CQ35">
        <v>6</v>
      </c>
      <c r="CR35">
        <v>0</v>
      </c>
      <c r="CS35">
        <v>11</v>
      </c>
      <c r="CT35">
        <v>0</v>
      </c>
      <c r="CU35">
        <v>10</v>
      </c>
      <c r="CV35">
        <v>13</v>
      </c>
      <c r="CW35">
        <v>3</v>
      </c>
      <c r="CX35">
        <v>10</v>
      </c>
      <c r="CY35">
        <v>0</v>
      </c>
      <c r="CZ35">
        <v>5</v>
      </c>
      <c r="DA35">
        <v>2</v>
      </c>
      <c r="DB35">
        <v>15</v>
      </c>
      <c r="DC35">
        <v>22</v>
      </c>
      <c r="DD35">
        <v>2</v>
      </c>
      <c r="DE35">
        <v>0</v>
      </c>
      <c r="DF35">
        <v>0</v>
      </c>
      <c r="DG35">
        <v>0</v>
      </c>
      <c r="DH35">
        <v>2</v>
      </c>
      <c r="DI35">
        <v>3</v>
      </c>
      <c r="DJ35">
        <v>5</v>
      </c>
      <c r="DK35">
        <v>0</v>
      </c>
      <c r="DL35">
        <v>11</v>
      </c>
      <c r="DM35">
        <v>17</v>
      </c>
      <c r="DN35">
        <v>0</v>
      </c>
      <c r="DO35">
        <v>3</v>
      </c>
      <c r="DP35">
        <v>0</v>
      </c>
      <c r="DQ35">
        <v>0</v>
      </c>
      <c r="DR35">
        <v>10</v>
      </c>
      <c r="DS35">
        <v>0</v>
      </c>
      <c r="DT35">
        <v>9</v>
      </c>
      <c r="DU35">
        <v>0</v>
      </c>
      <c r="DV35">
        <v>3</v>
      </c>
      <c r="DW35">
        <v>0</v>
      </c>
      <c r="DX35">
        <v>0</v>
      </c>
      <c r="DY35">
        <v>7</v>
      </c>
      <c r="DZ35">
        <v>4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7</v>
      </c>
      <c r="EH35">
        <v>0</v>
      </c>
      <c r="EI35">
        <v>37</v>
      </c>
      <c r="EJ35">
        <v>3</v>
      </c>
      <c r="EK35">
        <v>4</v>
      </c>
      <c r="EL35">
        <v>0</v>
      </c>
      <c r="EM35">
        <v>0</v>
      </c>
      <c r="EN35">
        <v>5</v>
      </c>
      <c r="EO35">
        <v>4</v>
      </c>
      <c r="EP35">
        <v>0</v>
      </c>
      <c r="EQ35">
        <v>0</v>
      </c>
      <c r="ER35">
        <v>0</v>
      </c>
      <c r="ES35">
        <v>22</v>
      </c>
      <c r="ET35">
        <v>0</v>
      </c>
      <c r="EU35">
        <v>0</v>
      </c>
      <c r="EV35">
        <v>5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6</v>
      </c>
      <c r="FC35">
        <v>2</v>
      </c>
      <c r="FD35">
        <v>7</v>
      </c>
      <c r="FE35">
        <v>3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6</v>
      </c>
      <c r="FN35">
        <v>0</v>
      </c>
      <c r="FO35">
        <v>13</v>
      </c>
      <c r="FP35">
        <v>4</v>
      </c>
      <c r="FQ35">
        <v>0</v>
      </c>
      <c r="FR35">
        <v>0</v>
      </c>
      <c r="FS35">
        <v>5</v>
      </c>
      <c r="FT35">
        <v>0</v>
      </c>
      <c r="FU35">
        <v>10</v>
      </c>
      <c r="FV35">
        <v>0</v>
      </c>
      <c r="FW35">
        <v>0</v>
      </c>
      <c r="FX35">
        <v>0</v>
      </c>
      <c r="FY35">
        <v>7</v>
      </c>
      <c r="FZ35">
        <v>0</v>
      </c>
      <c r="GA35">
        <v>2</v>
      </c>
      <c r="GB35">
        <v>2</v>
      </c>
      <c r="GC35">
        <v>2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8</v>
      </c>
      <c r="GJ35">
        <v>2</v>
      </c>
      <c r="GK35">
        <v>0</v>
      </c>
      <c r="GL35">
        <v>30</v>
      </c>
      <c r="GM35">
        <v>0</v>
      </c>
      <c r="GN35">
        <v>7</v>
      </c>
      <c r="GO35">
        <v>0</v>
      </c>
      <c r="GP35">
        <v>0</v>
      </c>
      <c r="GQ35">
        <v>6</v>
      </c>
      <c r="GR35">
        <v>0</v>
      </c>
      <c r="GS35">
        <v>0</v>
      </c>
      <c r="GT35">
        <v>0</v>
      </c>
      <c r="GU35">
        <v>2</v>
      </c>
      <c r="GV35">
        <v>9</v>
      </c>
      <c r="GW35">
        <v>3</v>
      </c>
      <c r="GX35">
        <v>0</v>
      </c>
      <c r="GY35">
        <v>0</v>
      </c>
      <c r="GZ35">
        <v>5</v>
      </c>
      <c r="HA35">
        <v>0</v>
      </c>
      <c r="HB35">
        <v>0</v>
      </c>
      <c r="HC35">
        <v>0</v>
      </c>
      <c r="HD35">
        <v>10</v>
      </c>
      <c r="HE35">
        <v>0</v>
      </c>
      <c r="HF35">
        <v>2</v>
      </c>
      <c r="HG35">
        <v>7</v>
      </c>
      <c r="HH35">
        <v>2</v>
      </c>
      <c r="HI35">
        <v>4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5</v>
      </c>
      <c r="HU35">
        <v>0</v>
      </c>
      <c r="HV35">
        <v>0</v>
      </c>
      <c r="HW35">
        <v>2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2</v>
      </c>
      <c r="IJ35">
        <v>6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7</v>
      </c>
      <c r="JH35">
        <v>0</v>
      </c>
      <c r="JI35">
        <v>0</v>
      </c>
      <c r="JJ35">
        <v>0</v>
      </c>
      <c r="JK35">
        <v>0</v>
      </c>
      <c r="JL35">
        <v>3</v>
      </c>
      <c r="JM35">
        <v>0</v>
      </c>
      <c r="JN35">
        <v>0</v>
      </c>
      <c r="JO35">
        <v>0</v>
      </c>
      <c r="JP35">
        <v>3</v>
      </c>
      <c r="JQ35">
        <v>0</v>
      </c>
      <c r="JR35">
        <v>3</v>
      </c>
      <c r="JS35">
        <v>0</v>
      </c>
      <c r="JT35">
        <v>0</v>
      </c>
      <c r="JU35">
        <v>0</v>
      </c>
      <c r="JV35">
        <v>5</v>
      </c>
      <c r="JW35">
        <v>7</v>
      </c>
      <c r="JX35">
        <v>5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2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3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3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2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</row>
    <row r="36" spans="1:477" x14ac:dyDescent="0.3">
      <c r="A36" t="s">
        <v>669</v>
      </c>
      <c r="B36">
        <v>0</v>
      </c>
      <c r="C36">
        <v>0</v>
      </c>
      <c r="D36">
        <v>0</v>
      </c>
      <c r="E36">
        <v>0</v>
      </c>
      <c r="F36">
        <v>0</v>
      </c>
      <c r="G36">
        <v>62</v>
      </c>
      <c r="H36">
        <v>43</v>
      </c>
      <c r="I36">
        <v>0</v>
      </c>
      <c r="J36">
        <v>46</v>
      </c>
      <c r="K36">
        <v>0</v>
      </c>
      <c r="L36">
        <v>0</v>
      </c>
      <c r="M36">
        <v>69</v>
      </c>
      <c r="N36">
        <v>66</v>
      </c>
      <c r="O36">
        <v>4</v>
      </c>
      <c r="P36">
        <v>0</v>
      </c>
      <c r="Q36">
        <v>117</v>
      </c>
      <c r="R36">
        <v>59</v>
      </c>
      <c r="S36">
        <v>0</v>
      </c>
      <c r="T36">
        <v>45</v>
      </c>
      <c r="U36">
        <v>43</v>
      </c>
      <c r="V36">
        <v>280</v>
      </c>
      <c r="W36">
        <v>21</v>
      </c>
      <c r="X36">
        <v>133</v>
      </c>
      <c r="Y36">
        <v>25</v>
      </c>
      <c r="Z36">
        <v>38</v>
      </c>
      <c r="AA36">
        <v>15</v>
      </c>
      <c r="AB36">
        <v>0</v>
      </c>
      <c r="AC36">
        <v>9</v>
      </c>
      <c r="AD36">
        <v>50</v>
      </c>
      <c r="AE36">
        <v>13</v>
      </c>
      <c r="AF36">
        <v>88</v>
      </c>
      <c r="AG36">
        <v>14</v>
      </c>
      <c r="AH36">
        <v>0</v>
      </c>
      <c r="AI36">
        <v>18</v>
      </c>
      <c r="AJ36">
        <v>18</v>
      </c>
      <c r="AK36">
        <v>22</v>
      </c>
      <c r="AL36">
        <v>13</v>
      </c>
      <c r="AM36">
        <v>0</v>
      </c>
      <c r="AN36">
        <v>42</v>
      </c>
      <c r="AO36">
        <v>0</v>
      </c>
      <c r="AP36">
        <v>5</v>
      </c>
      <c r="AQ36">
        <v>8</v>
      </c>
      <c r="AR36">
        <v>0</v>
      </c>
      <c r="AS36">
        <v>0</v>
      </c>
      <c r="AT36">
        <v>6</v>
      </c>
      <c r="AU36">
        <v>4</v>
      </c>
      <c r="AV36">
        <v>4</v>
      </c>
      <c r="AW36">
        <v>39</v>
      </c>
      <c r="AX36">
        <v>0</v>
      </c>
      <c r="AY36">
        <v>14</v>
      </c>
      <c r="AZ36">
        <v>25</v>
      </c>
      <c r="BA36">
        <v>11</v>
      </c>
      <c r="BB36">
        <v>3</v>
      </c>
      <c r="BC36">
        <v>15</v>
      </c>
      <c r="BD36">
        <v>5</v>
      </c>
      <c r="BE36">
        <v>48</v>
      </c>
      <c r="BF36">
        <v>11</v>
      </c>
      <c r="BG36">
        <v>0</v>
      </c>
      <c r="BH36">
        <v>11</v>
      </c>
      <c r="BI36">
        <v>0</v>
      </c>
      <c r="BJ36">
        <v>0</v>
      </c>
      <c r="BK36">
        <v>0</v>
      </c>
      <c r="BL36">
        <v>0</v>
      </c>
      <c r="BM36">
        <v>9</v>
      </c>
      <c r="BN36">
        <v>0</v>
      </c>
      <c r="BO36">
        <v>0</v>
      </c>
      <c r="BP36">
        <v>0</v>
      </c>
      <c r="BQ36">
        <v>5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7</v>
      </c>
      <c r="BX36">
        <v>0</v>
      </c>
      <c r="BY36">
        <v>0</v>
      </c>
      <c r="BZ36">
        <v>5</v>
      </c>
      <c r="CA36">
        <v>14</v>
      </c>
      <c r="CB36">
        <v>0</v>
      </c>
      <c r="CC36">
        <v>9</v>
      </c>
      <c r="CD36">
        <v>0</v>
      </c>
      <c r="CE36">
        <v>12</v>
      </c>
      <c r="CF36">
        <v>2</v>
      </c>
      <c r="CG36">
        <v>0</v>
      </c>
      <c r="CH36">
        <v>2</v>
      </c>
      <c r="CI36">
        <v>0</v>
      </c>
      <c r="CJ36">
        <v>0</v>
      </c>
      <c r="CK36">
        <v>12</v>
      </c>
      <c r="CL36">
        <v>4</v>
      </c>
      <c r="CM36">
        <v>4</v>
      </c>
      <c r="CN36">
        <v>0</v>
      </c>
      <c r="CO36">
        <v>6</v>
      </c>
      <c r="CP36">
        <v>0</v>
      </c>
      <c r="CQ36">
        <v>4</v>
      </c>
      <c r="CR36">
        <v>4</v>
      </c>
      <c r="CS36">
        <v>4</v>
      </c>
      <c r="CT36">
        <v>0</v>
      </c>
      <c r="CU36">
        <v>0</v>
      </c>
      <c r="CV36">
        <v>0</v>
      </c>
      <c r="CW36">
        <v>4</v>
      </c>
      <c r="CX36">
        <v>0</v>
      </c>
      <c r="CY36">
        <v>0</v>
      </c>
      <c r="CZ36">
        <v>0</v>
      </c>
      <c r="DA36">
        <v>7</v>
      </c>
      <c r="DB36">
        <v>0</v>
      </c>
      <c r="DC36">
        <v>6</v>
      </c>
      <c r="DD36">
        <v>0</v>
      </c>
      <c r="DE36">
        <v>13</v>
      </c>
      <c r="DF36">
        <v>0</v>
      </c>
      <c r="DG36">
        <v>0</v>
      </c>
      <c r="DH36">
        <v>2</v>
      </c>
      <c r="DI36">
        <v>10</v>
      </c>
      <c r="DJ36">
        <v>0</v>
      </c>
      <c r="DK36">
        <v>0</v>
      </c>
      <c r="DL36">
        <v>2</v>
      </c>
      <c r="DM36">
        <v>0</v>
      </c>
      <c r="DN36">
        <v>5</v>
      </c>
      <c r="DO36">
        <v>0</v>
      </c>
      <c r="DP36">
        <v>0</v>
      </c>
      <c r="DQ36">
        <v>10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5</v>
      </c>
      <c r="EC36">
        <v>0</v>
      </c>
      <c r="ED36">
        <v>0</v>
      </c>
      <c r="EE36">
        <v>3</v>
      </c>
      <c r="EF36">
        <v>0</v>
      </c>
      <c r="EG36">
        <v>0</v>
      </c>
      <c r="EH36">
        <v>0</v>
      </c>
      <c r="EI36">
        <v>0</v>
      </c>
      <c r="EJ36">
        <v>8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2</v>
      </c>
      <c r="EQ36">
        <v>0</v>
      </c>
      <c r="ER36">
        <v>5</v>
      </c>
      <c r="ES36">
        <v>0</v>
      </c>
      <c r="ET36">
        <v>2</v>
      </c>
      <c r="EU36">
        <v>0</v>
      </c>
      <c r="EV36">
        <v>0</v>
      </c>
      <c r="EW36">
        <v>0</v>
      </c>
      <c r="EX36">
        <v>0</v>
      </c>
      <c r="EY36">
        <v>3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4</v>
      </c>
      <c r="FN36">
        <v>0</v>
      </c>
      <c r="FO36">
        <v>6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6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6</v>
      </c>
      <c r="GH36">
        <v>4</v>
      </c>
      <c r="GI36">
        <v>0</v>
      </c>
      <c r="GJ36">
        <v>0</v>
      </c>
      <c r="GK36">
        <v>0</v>
      </c>
      <c r="GL36">
        <v>7</v>
      </c>
      <c r="GM36">
        <v>0</v>
      </c>
      <c r="GN36">
        <v>0</v>
      </c>
      <c r="GO36">
        <v>0</v>
      </c>
      <c r="GP36">
        <v>5</v>
      </c>
      <c r="GQ36">
        <v>3</v>
      </c>
      <c r="GR36">
        <v>0</v>
      </c>
      <c r="GS36">
        <v>0</v>
      </c>
      <c r="GT36">
        <v>0</v>
      </c>
      <c r="GU36">
        <v>0</v>
      </c>
      <c r="GV36">
        <v>3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3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4</v>
      </c>
      <c r="HR36">
        <v>0</v>
      </c>
      <c r="HS36">
        <v>3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4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8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6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2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8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3</v>
      </c>
      <c r="KX36">
        <v>0</v>
      </c>
      <c r="KY36">
        <v>0</v>
      </c>
      <c r="KZ36">
        <v>0</v>
      </c>
      <c r="LA36">
        <v>0</v>
      </c>
      <c r="LB36">
        <v>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</row>
    <row r="37" spans="1:477" x14ac:dyDescent="0.3">
      <c r="A37" t="s">
        <v>670</v>
      </c>
      <c r="B37">
        <v>0</v>
      </c>
      <c r="C37">
        <v>0</v>
      </c>
      <c r="D37">
        <v>0</v>
      </c>
      <c r="E37">
        <v>0</v>
      </c>
      <c r="F37">
        <v>0</v>
      </c>
      <c r="G37">
        <v>84</v>
      </c>
      <c r="H37">
        <v>163</v>
      </c>
      <c r="I37">
        <v>0</v>
      </c>
      <c r="J37">
        <v>151</v>
      </c>
      <c r="K37">
        <v>0</v>
      </c>
      <c r="L37">
        <v>0</v>
      </c>
      <c r="M37">
        <v>89</v>
      </c>
      <c r="N37">
        <v>92</v>
      </c>
      <c r="O37">
        <v>109</v>
      </c>
      <c r="P37">
        <v>0</v>
      </c>
      <c r="Q37">
        <v>146</v>
      </c>
      <c r="R37">
        <v>50</v>
      </c>
      <c r="S37">
        <v>34</v>
      </c>
      <c r="T37">
        <v>204</v>
      </c>
      <c r="U37">
        <v>65</v>
      </c>
      <c r="V37">
        <v>141</v>
      </c>
      <c r="W37">
        <v>37</v>
      </c>
      <c r="X37">
        <v>70</v>
      </c>
      <c r="Y37">
        <v>40</v>
      </c>
      <c r="Z37">
        <v>156</v>
      </c>
      <c r="AA37">
        <v>16</v>
      </c>
      <c r="AB37">
        <v>0</v>
      </c>
      <c r="AC37">
        <v>20</v>
      </c>
      <c r="AD37">
        <v>34</v>
      </c>
      <c r="AE37">
        <v>20</v>
      </c>
      <c r="AF37">
        <v>55</v>
      </c>
      <c r="AG37">
        <v>41</v>
      </c>
      <c r="AH37">
        <v>46</v>
      </c>
      <c r="AI37">
        <v>29</v>
      </c>
      <c r="AJ37">
        <v>9</v>
      </c>
      <c r="AK37">
        <v>30</v>
      </c>
      <c r="AL37">
        <v>2</v>
      </c>
      <c r="AM37">
        <v>2</v>
      </c>
      <c r="AN37">
        <v>34</v>
      </c>
      <c r="AO37">
        <v>10</v>
      </c>
      <c r="AP37">
        <v>23</v>
      </c>
      <c r="AQ37">
        <v>3</v>
      </c>
      <c r="AR37">
        <v>34</v>
      </c>
      <c r="AS37">
        <v>0</v>
      </c>
      <c r="AT37">
        <v>13</v>
      </c>
      <c r="AU37">
        <v>15</v>
      </c>
      <c r="AV37">
        <v>18</v>
      </c>
      <c r="AW37">
        <v>35</v>
      </c>
      <c r="AX37">
        <v>0</v>
      </c>
      <c r="AY37">
        <v>16</v>
      </c>
      <c r="AZ37">
        <v>11</v>
      </c>
      <c r="BA37">
        <v>3</v>
      </c>
      <c r="BB37">
        <v>0</v>
      </c>
      <c r="BC37">
        <v>9</v>
      </c>
      <c r="BD37">
        <v>59</v>
      </c>
      <c r="BE37">
        <v>4</v>
      </c>
      <c r="BF37">
        <v>0</v>
      </c>
      <c r="BG37">
        <v>0</v>
      </c>
      <c r="BH37">
        <v>11</v>
      </c>
      <c r="BI37">
        <v>23</v>
      </c>
      <c r="BJ37">
        <v>3</v>
      </c>
      <c r="BK37">
        <v>0</v>
      </c>
      <c r="BL37">
        <v>11</v>
      </c>
      <c r="BM37">
        <v>0</v>
      </c>
      <c r="BN37">
        <v>0</v>
      </c>
      <c r="BO37">
        <v>11</v>
      </c>
      <c r="BP37">
        <v>0</v>
      </c>
      <c r="BQ37">
        <v>11</v>
      </c>
      <c r="BR37">
        <v>0</v>
      </c>
      <c r="BS37">
        <v>0</v>
      </c>
      <c r="BT37">
        <v>0</v>
      </c>
      <c r="BU37">
        <v>0</v>
      </c>
      <c r="BV37">
        <v>2</v>
      </c>
      <c r="BW37">
        <v>0</v>
      </c>
      <c r="BX37">
        <v>0</v>
      </c>
      <c r="BY37">
        <v>0</v>
      </c>
      <c r="BZ37">
        <v>6</v>
      </c>
      <c r="CA37">
        <v>0</v>
      </c>
      <c r="CB37">
        <v>0</v>
      </c>
      <c r="CC37">
        <v>0</v>
      </c>
      <c r="CD37">
        <v>6</v>
      </c>
      <c r="CE37">
        <v>23</v>
      </c>
      <c r="CF37">
        <v>2</v>
      </c>
      <c r="CG37">
        <v>0</v>
      </c>
      <c r="CH37">
        <v>0</v>
      </c>
      <c r="CI37">
        <v>7</v>
      </c>
      <c r="CJ37">
        <v>2</v>
      </c>
      <c r="CK37">
        <v>4</v>
      </c>
      <c r="CL37">
        <v>0</v>
      </c>
      <c r="CM37">
        <v>4</v>
      </c>
      <c r="CN37">
        <v>0</v>
      </c>
      <c r="CO37">
        <v>24</v>
      </c>
      <c r="CP37">
        <v>0</v>
      </c>
      <c r="CQ37">
        <v>10</v>
      </c>
      <c r="CR37">
        <v>28</v>
      </c>
      <c r="CS37">
        <v>9</v>
      </c>
      <c r="CT37">
        <v>0</v>
      </c>
      <c r="CU37">
        <v>2</v>
      </c>
      <c r="CV37">
        <v>12</v>
      </c>
      <c r="CW37">
        <v>9</v>
      </c>
      <c r="CX37">
        <v>9</v>
      </c>
      <c r="CY37">
        <v>0</v>
      </c>
      <c r="CZ37">
        <v>0</v>
      </c>
      <c r="DA37">
        <v>9</v>
      </c>
      <c r="DB37">
        <v>10</v>
      </c>
      <c r="DC37">
        <v>0</v>
      </c>
      <c r="DD37">
        <v>2</v>
      </c>
      <c r="DE37">
        <v>6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9</v>
      </c>
      <c r="DL37">
        <v>12</v>
      </c>
      <c r="DM37">
        <v>20</v>
      </c>
      <c r="DN37">
        <v>0</v>
      </c>
      <c r="DO37">
        <v>7</v>
      </c>
      <c r="DP37">
        <v>0</v>
      </c>
      <c r="DQ37">
        <v>0</v>
      </c>
      <c r="DR37">
        <v>0</v>
      </c>
      <c r="DS37">
        <v>9</v>
      </c>
      <c r="DT37">
        <v>46</v>
      </c>
      <c r="DU37">
        <v>0</v>
      </c>
      <c r="DV37">
        <v>2</v>
      </c>
      <c r="DW37">
        <v>15</v>
      </c>
      <c r="DX37">
        <v>2</v>
      </c>
      <c r="DY37">
        <v>10</v>
      </c>
      <c r="DZ37">
        <v>9</v>
      </c>
      <c r="EA37">
        <v>11</v>
      </c>
      <c r="EB37">
        <v>5</v>
      </c>
      <c r="EC37">
        <v>16</v>
      </c>
      <c r="ED37">
        <v>3</v>
      </c>
      <c r="EE37">
        <v>0</v>
      </c>
      <c r="EF37">
        <v>0</v>
      </c>
      <c r="EG37">
        <v>12</v>
      </c>
      <c r="EH37">
        <v>0</v>
      </c>
      <c r="EI37">
        <v>3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8</v>
      </c>
      <c r="EQ37">
        <v>0</v>
      </c>
      <c r="ER37">
        <v>0</v>
      </c>
      <c r="ES37">
        <v>3</v>
      </c>
      <c r="ET37">
        <v>0</v>
      </c>
      <c r="EU37">
        <v>0</v>
      </c>
      <c r="EV37">
        <v>2</v>
      </c>
      <c r="EW37">
        <v>3</v>
      </c>
      <c r="EX37">
        <v>3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4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6</v>
      </c>
      <c r="FN37">
        <v>2</v>
      </c>
      <c r="FO37">
        <v>5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12</v>
      </c>
      <c r="FV37">
        <v>8</v>
      </c>
      <c r="FW37">
        <v>2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6</v>
      </c>
      <c r="GD37">
        <v>0</v>
      </c>
      <c r="GE37">
        <v>0</v>
      </c>
      <c r="GF37">
        <v>0</v>
      </c>
      <c r="GG37">
        <v>0</v>
      </c>
      <c r="GH37">
        <v>9</v>
      </c>
      <c r="GI37">
        <v>0</v>
      </c>
      <c r="GJ37">
        <v>0</v>
      </c>
      <c r="GK37">
        <v>5</v>
      </c>
      <c r="GL37">
        <v>9</v>
      </c>
      <c r="GM37">
        <v>0</v>
      </c>
      <c r="GN37">
        <v>0</v>
      </c>
      <c r="GO37">
        <v>0</v>
      </c>
      <c r="GP37">
        <v>4</v>
      </c>
      <c r="GQ37">
        <v>5</v>
      </c>
      <c r="GR37">
        <v>0</v>
      </c>
      <c r="GS37">
        <v>7</v>
      </c>
      <c r="GT37">
        <v>0</v>
      </c>
      <c r="GU37">
        <v>13</v>
      </c>
      <c r="GV37">
        <v>0</v>
      </c>
      <c r="GW37">
        <v>6</v>
      </c>
      <c r="GX37">
        <v>0</v>
      </c>
      <c r="GY37">
        <v>0</v>
      </c>
      <c r="GZ37">
        <v>0</v>
      </c>
      <c r="HA37">
        <v>0</v>
      </c>
      <c r="HB37">
        <v>6</v>
      </c>
      <c r="HC37">
        <v>0</v>
      </c>
      <c r="HD37">
        <v>8</v>
      </c>
      <c r="HE37">
        <v>0</v>
      </c>
      <c r="HF37">
        <v>5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4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3</v>
      </c>
      <c r="IH37">
        <v>0</v>
      </c>
      <c r="II37">
        <v>4</v>
      </c>
      <c r="IJ37">
        <v>3</v>
      </c>
      <c r="IK37">
        <v>2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2</v>
      </c>
      <c r="IY37">
        <v>5</v>
      </c>
      <c r="IZ37">
        <v>3</v>
      </c>
      <c r="JA37">
        <v>11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3</v>
      </c>
      <c r="JI37">
        <v>0</v>
      </c>
      <c r="JJ37">
        <v>0</v>
      </c>
      <c r="JK37">
        <v>0</v>
      </c>
      <c r="JL37">
        <v>4</v>
      </c>
      <c r="JM37">
        <v>7</v>
      </c>
      <c r="JN37">
        <v>0</v>
      </c>
      <c r="JO37">
        <v>0</v>
      </c>
      <c r="JP37">
        <v>0</v>
      </c>
      <c r="JQ37">
        <v>0</v>
      </c>
      <c r="JR37">
        <v>3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3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3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2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3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2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3</v>
      </c>
      <c r="PI37">
        <v>0</v>
      </c>
      <c r="PJ37">
        <v>3</v>
      </c>
      <c r="PK37">
        <v>5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2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2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2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1CA4-387F-48B2-A34A-BE168FC29A4B}">
  <dimension ref="A1:H477"/>
  <sheetViews>
    <sheetView workbookViewId="0">
      <selection activeCell="F9" sqref="F9"/>
    </sheetView>
  </sheetViews>
  <sheetFormatPr defaultRowHeight="14.4" x14ac:dyDescent="0.3"/>
  <sheetData>
    <row r="1" spans="1:8" x14ac:dyDescent="0.3">
      <c r="B1" t="s">
        <v>671</v>
      </c>
      <c r="C1" t="s">
        <v>672</v>
      </c>
      <c r="D1" t="s">
        <v>673</v>
      </c>
      <c r="E1" t="s">
        <v>674</v>
      </c>
      <c r="F1" t="s">
        <v>675</v>
      </c>
      <c r="G1" t="s">
        <v>676</v>
      </c>
      <c r="H1" t="s">
        <v>677</v>
      </c>
    </row>
    <row r="2" spans="1:8" x14ac:dyDescent="0.3">
      <c r="A2" t="s">
        <v>159</v>
      </c>
      <c r="B2" t="s">
        <v>678</v>
      </c>
      <c r="C2" t="s">
        <v>679</v>
      </c>
      <c r="D2" t="s">
        <v>680</v>
      </c>
      <c r="E2" t="s">
        <v>681</v>
      </c>
      <c r="F2" t="s">
        <v>682</v>
      </c>
      <c r="G2" t="s">
        <v>683</v>
      </c>
      <c r="H2" t="s">
        <v>684</v>
      </c>
    </row>
    <row r="3" spans="1:8" x14ac:dyDescent="0.3">
      <c r="A3" t="s">
        <v>160</v>
      </c>
      <c r="B3" t="s">
        <v>678</v>
      </c>
      <c r="C3" t="s">
        <v>685</v>
      </c>
      <c r="D3" t="s">
        <v>686</v>
      </c>
      <c r="E3" t="s">
        <v>687</v>
      </c>
      <c r="F3" t="s">
        <v>688</v>
      </c>
      <c r="G3" t="s">
        <v>689</v>
      </c>
      <c r="H3" t="s">
        <v>690</v>
      </c>
    </row>
    <row r="4" spans="1:8" x14ac:dyDescent="0.3">
      <c r="A4" t="s">
        <v>161</v>
      </c>
      <c r="B4" t="s">
        <v>678</v>
      </c>
      <c r="C4" t="s">
        <v>679</v>
      </c>
      <c r="D4" t="s">
        <v>680</v>
      </c>
      <c r="E4" t="s">
        <v>691</v>
      </c>
      <c r="F4" t="s">
        <v>692</v>
      </c>
      <c r="G4" t="s">
        <v>693</v>
      </c>
      <c r="H4" t="s">
        <v>694</v>
      </c>
    </row>
    <row r="5" spans="1:8" x14ac:dyDescent="0.3">
      <c r="A5" t="s">
        <v>162</v>
      </c>
      <c r="B5" t="s">
        <v>678</v>
      </c>
      <c r="C5" t="s">
        <v>679</v>
      </c>
      <c r="D5" t="s">
        <v>680</v>
      </c>
      <c r="E5" t="s">
        <v>691</v>
      </c>
      <c r="F5" t="s">
        <v>695</v>
      </c>
      <c r="G5" t="s">
        <v>696</v>
      </c>
      <c r="H5" t="s">
        <v>690</v>
      </c>
    </row>
    <row r="6" spans="1:8" x14ac:dyDescent="0.3">
      <c r="A6" t="s">
        <v>163</v>
      </c>
      <c r="B6" t="s">
        <v>678</v>
      </c>
      <c r="C6" t="s">
        <v>679</v>
      </c>
      <c r="D6" t="s">
        <v>680</v>
      </c>
      <c r="E6" t="s">
        <v>697</v>
      </c>
      <c r="F6" t="s">
        <v>698</v>
      </c>
      <c r="G6" t="s">
        <v>699</v>
      </c>
      <c r="H6" t="s">
        <v>690</v>
      </c>
    </row>
    <row r="7" spans="1:8" x14ac:dyDescent="0.3">
      <c r="A7" t="s">
        <v>164</v>
      </c>
      <c r="B7" t="s">
        <v>678</v>
      </c>
      <c r="C7" t="s">
        <v>700</v>
      </c>
      <c r="D7" t="s">
        <v>701</v>
      </c>
      <c r="E7" t="s">
        <v>702</v>
      </c>
      <c r="F7" t="s">
        <v>703</v>
      </c>
      <c r="G7" t="s">
        <v>703</v>
      </c>
      <c r="H7" t="s">
        <v>704</v>
      </c>
    </row>
    <row r="8" spans="1:8" x14ac:dyDescent="0.3">
      <c r="A8" t="s">
        <v>165</v>
      </c>
      <c r="B8" t="s">
        <v>678</v>
      </c>
      <c r="C8" t="s">
        <v>705</v>
      </c>
      <c r="D8" t="s">
        <v>706</v>
      </c>
      <c r="E8" t="s">
        <v>707</v>
      </c>
      <c r="F8" t="s">
        <v>708</v>
      </c>
      <c r="G8" t="s">
        <v>709</v>
      </c>
      <c r="H8" t="s">
        <v>710</v>
      </c>
    </row>
    <row r="9" spans="1:8" x14ac:dyDescent="0.3">
      <c r="A9" t="s">
        <v>166</v>
      </c>
      <c r="B9" t="s">
        <v>678</v>
      </c>
      <c r="C9" t="s">
        <v>685</v>
      </c>
      <c r="D9" t="s">
        <v>686</v>
      </c>
      <c r="E9" t="s">
        <v>687</v>
      </c>
      <c r="F9" t="s">
        <v>688</v>
      </c>
      <c r="G9" t="s">
        <v>711</v>
      </c>
      <c r="H9" t="s">
        <v>690</v>
      </c>
    </row>
    <row r="10" spans="1:8" x14ac:dyDescent="0.3">
      <c r="A10" t="s">
        <v>167</v>
      </c>
      <c r="B10" t="s">
        <v>678</v>
      </c>
      <c r="C10" t="s">
        <v>712</v>
      </c>
      <c r="D10" t="s">
        <v>713</v>
      </c>
      <c r="E10" t="s">
        <v>714</v>
      </c>
      <c r="F10" t="s">
        <v>715</v>
      </c>
      <c r="G10" t="s">
        <v>716</v>
      </c>
      <c r="H10" t="s">
        <v>690</v>
      </c>
    </row>
    <row r="11" spans="1:8" x14ac:dyDescent="0.3">
      <c r="A11" t="s">
        <v>168</v>
      </c>
      <c r="B11" t="s">
        <v>678</v>
      </c>
      <c r="C11" t="s">
        <v>685</v>
      </c>
      <c r="D11" t="s">
        <v>686</v>
      </c>
      <c r="E11" t="s">
        <v>717</v>
      </c>
      <c r="F11" t="s">
        <v>718</v>
      </c>
      <c r="G11" t="s">
        <v>719</v>
      </c>
      <c r="H11" t="s">
        <v>720</v>
      </c>
    </row>
    <row r="12" spans="1:8" x14ac:dyDescent="0.3">
      <c r="A12" t="s">
        <v>169</v>
      </c>
      <c r="B12" t="s">
        <v>678</v>
      </c>
      <c r="C12" t="s">
        <v>679</v>
      </c>
      <c r="D12" t="s">
        <v>680</v>
      </c>
      <c r="E12" t="s">
        <v>691</v>
      </c>
      <c r="F12" t="s">
        <v>721</v>
      </c>
      <c r="G12" t="s">
        <v>722</v>
      </c>
      <c r="H12" t="s">
        <v>723</v>
      </c>
    </row>
    <row r="13" spans="1:8" x14ac:dyDescent="0.3">
      <c r="A13" t="s">
        <v>170</v>
      </c>
      <c r="B13" t="s">
        <v>678</v>
      </c>
      <c r="C13" t="s">
        <v>712</v>
      </c>
      <c r="D13" t="s">
        <v>713</v>
      </c>
      <c r="E13" t="s">
        <v>724</v>
      </c>
      <c r="F13" t="s">
        <v>725</v>
      </c>
      <c r="G13" t="s">
        <v>726</v>
      </c>
      <c r="H13" t="s">
        <v>690</v>
      </c>
    </row>
    <row r="14" spans="1:8" x14ac:dyDescent="0.3">
      <c r="A14" t="s">
        <v>171</v>
      </c>
      <c r="B14" t="s">
        <v>678</v>
      </c>
      <c r="C14" t="s">
        <v>700</v>
      </c>
      <c r="D14" t="s">
        <v>727</v>
      </c>
      <c r="E14" t="s">
        <v>728</v>
      </c>
      <c r="F14" t="s">
        <v>729</v>
      </c>
      <c r="G14" t="s">
        <v>729</v>
      </c>
      <c r="H14" t="s">
        <v>690</v>
      </c>
    </row>
    <row r="15" spans="1:8" x14ac:dyDescent="0.3">
      <c r="A15" t="s">
        <v>172</v>
      </c>
      <c r="B15" t="s">
        <v>678</v>
      </c>
      <c r="C15" t="s">
        <v>705</v>
      </c>
      <c r="D15" t="s">
        <v>706</v>
      </c>
      <c r="E15" t="s">
        <v>707</v>
      </c>
      <c r="F15" t="s">
        <v>708</v>
      </c>
      <c r="G15" t="s">
        <v>709</v>
      </c>
      <c r="H15" t="s">
        <v>730</v>
      </c>
    </row>
    <row r="16" spans="1:8" x14ac:dyDescent="0.3">
      <c r="A16" t="s">
        <v>173</v>
      </c>
      <c r="B16" t="s">
        <v>678</v>
      </c>
      <c r="C16" t="s">
        <v>679</v>
      </c>
      <c r="D16" t="s">
        <v>680</v>
      </c>
      <c r="E16" t="s">
        <v>681</v>
      </c>
      <c r="F16" t="s">
        <v>682</v>
      </c>
      <c r="G16" t="s">
        <v>683</v>
      </c>
      <c r="H16" t="s">
        <v>690</v>
      </c>
    </row>
    <row r="17" spans="1:8" x14ac:dyDescent="0.3">
      <c r="A17" t="s">
        <v>174</v>
      </c>
      <c r="B17" t="s">
        <v>678</v>
      </c>
      <c r="C17" t="s">
        <v>705</v>
      </c>
      <c r="D17" t="s">
        <v>706</v>
      </c>
      <c r="E17" t="s">
        <v>707</v>
      </c>
      <c r="F17" t="s">
        <v>708</v>
      </c>
      <c r="G17" t="s">
        <v>709</v>
      </c>
      <c r="H17" t="s">
        <v>690</v>
      </c>
    </row>
    <row r="18" spans="1:8" x14ac:dyDescent="0.3">
      <c r="A18" t="s">
        <v>175</v>
      </c>
      <c r="B18" t="s">
        <v>678</v>
      </c>
      <c r="C18" t="s">
        <v>705</v>
      </c>
      <c r="D18" t="s">
        <v>706</v>
      </c>
      <c r="E18" t="s">
        <v>707</v>
      </c>
      <c r="F18" t="s">
        <v>708</v>
      </c>
      <c r="G18" t="s">
        <v>731</v>
      </c>
      <c r="H18" t="s">
        <v>732</v>
      </c>
    </row>
    <row r="19" spans="1:8" x14ac:dyDescent="0.3">
      <c r="A19" t="s">
        <v>176</v>
      </c>
      <c r="B19" t="s">
        <v>678</v>
      </c>
      <c r="C19" t="s">
        <v>705</v>
      </c>
      <c r="D19" t="s">
        <v>706</v>
      </c>
      <c r="E19" t="s">
        <v>707</v>
      </c>
      <c r="F19" t="s">
        <v>733</v>
      </c>
      <c r="G19" t="s">
        <v>734</v>
      </c>
      <c r="H19" t="s">
        <v>735</v>
      </c>
    </row>
    <row r="20" spans="1:8" x14ac:dyDescent="0.3">
      <c r="A20" t="s">
        <v>177</v>
      </c>
      <c r="B20" t="s">
        <v>678</v>
      </c>
      <c r="C20" t="s">
        <v>705</v>
      </c>
      <c r="D20" t="s">
        <v>706</v>
      </c>
      <c r="E20" t="s">
        <v>707</v>
      </c>
      <c r="F20" t="s">
        <v>708</v>
      </c>
      <c r="G20" t="s">
        <v>709</v>
      </c>
      <c r="H20" t="s">
        <v>736</v>
      </c>
    </row>
    <row r="21" spans="1:8" x14ac:dyDescent="0.3">
      <c r="A21" t="s">
        <v>178</v>
      </c>
      <c r="B21" t="s">
        <v>678</v>
      </c>
      <c r="C21" t="s">
        <v>700</v>
      </c>
      <c r="D21" t="s">
        <v>701</v>
      </c>
      <c r="E21" t="s">
        <v>702</v>
      </c>
      <c r="F21" t="s">
        <v>737</v>
      </c>
      <c r="G21" t="s">
        <v>737</v>
      </c>
      <c r="H21" t="s">
        <v>690</v>
      </c>
    </row>
    <row r="22" spans="1:8" x14ac:dyDescent="0.3">
      <c r="A22" t="s">
        <v>179</v>
      </c>
      <c r="B22" t="s">
        <v>678</v>
      </c>
      <c r="C22" t="s">
        <v>738</v>
      </c>
      <c r="D22" t="s">
        <v>739</v>
      </c>
      <c r="E22" t="s">
        <v>740</v>
      </c>
      <c r="F22" t="s">
        <v>741</v>
      </c>
      <c r="G22" t="s">
        <v>742</v>
      </c>
      <c r="H22" t="s">
        <v>743</v>
      </c>
    </row>
    <row r="23" spans="1:8" x14ac:dyDescent="0.3">
      <c r="A23" t="s">
        <v>180</v>
      </c>
      <c r="B23" t="s">
        <v>678</v>
      </c>
      <c r="C23" t="s">
        <v>705</v>
      </c>
      <c r="D23" t="s">
        <v>706</v>
      </c>
      <c r="E23" t="s">
        <v>707</v>
      </c>
      <c r="F23" t="s">
        <v>744</v>
      </c>
      <c r="G23" t="s">
        <v>745</v>
      </c>
      <c r="H23" t="s">
        <v>746</v>
      </c>
    </row>
    <row r="24" spans="1:8" x14ac:dyDescent="0.3">
      <c r="A24" t="s">
        <v>181</v>
      </c>
      <c r="B24" t="s">
        <v>678</v>
      </c>
      <c r="C24" t="s">
        <v>705</v>
      </c>
      <c r="D24" t="s">
        <v>706</v>
      </c>
      <c r="E24" t="s">
        <v>707</v>
      </c>
      <c r="F24" t="s">
        <v>747</v>
      </c>
      <c r="G24" t="s">
        <v>748</v>
      </c>
      <c r="H24" t="s">
        <v>749</v>
      </c>
    </row>
    <row r="25" spans="1:8" x14ac:dyDescent="0.3">
      <c r="A25" t="s">
        <v>182</v>
      </c>
      <c r="B25" t="s">
        <v>678</v>
      </c>
      <c r="C25" t="s">
        <v>750</v>
      </c>
      <c r="D25" t="s">
        <v>751</v>
      </c>
      <c r="E25" t="s">
        <v>752</v>
      </c>
      <c r="F25" t="s">
        <v>753</v>
      </c>
      <c r="G25" t="s">
        <v>754</v>
      </c>
      <c r="H25" t="s">
        <v>690</v>
      </c>
    </row>
    <row r="26" spans="1:8" x14ac:dyDescent="0.3">
      <c r="A26" t="s">
        <v>183</v>
      </c>
      <c r="B26" t="s">
        <v>678</v>
      </c>
      <c r="C26" t="s">
        <v>705</v>
      </c>
      <c r="D26" t="s">
        <v>706</v>
      </c>
      <c r="E26" t="s">
        <v>707</v>
      </c>
      <c r="F26" t="s">
        <v>708</v>
      </c>
      <c r="G26" t="s">
        <v>709</v>
      </c>
      <c r="H26" t="s">
        <v>755</v>
      </c>
    </row>
    <row r="27" spans="1:8" x14ac:dyDescent="0.3">
      <c r="A27" t="s">
        <v>184</v>
      </c>
      <c r="B27" t="s">
        <v>678</v>
      </c>
      <c r="C27" t="s">
        <v>705</v>
      </c>
      <c r="D27" t="s">
        <v>706</v>
      </c>
      <c r="E27" t="s">
        <v>707</v>
      </c>
      <c r="F27" t="s">
        <v>708</v>
      </c>
      <c r="G27" t="s">
        <v>731</v>
      </c>
      <c r="H27" t="s">
        <v>690</v>
      </c>
    </row>
    <row r="28" spans="1:8" x14ac:dyDescent="0.3">
      <c r="A28" t="s">
        <v>185</v>
      </c>
      <c r="B28" t="s">
        <v>678</v>
      </c>
      <c r="C28" t="s">
        <v>685</v>
      </c>
      <c r="D28" t="s">
        <v>686</v>
      </c>
      <c r="E28" t="s">
        <v>756</v>
      </c>
      <c r="F28" t="s">
        <v>757</v>
      </c>
      <c r="G28" t="s">
        <v>758</v>
      </c>
      <c r="H28" t="s">
        <v>690</v>
      </c>
    </row>
    <row r="29" spans="1:8" x14ac:dyDescent="0.3">
      <c r="A29" t="s">
        <v>186</v>
      </c>
      <c r="B29" t="s">
        <v>678</v>
      </c>
      <c r="C29" t="s">
        <v>705</v>
      </c>
      <c r="D29" t="s">
        <v>706</v>
      </c>
      <c r="E29" t="s">
        <v>707</v>
      </c>
      <c r="F29" t="s">
        <v>744</v>
      </c>
      <c r="G29" t="s">
        <v>759</v>
      </c>
      <c r="H29" t="s">
        <v>760</v>
      </c>
    </row>
    <row r="30" spans="1:8" x14ac:dyDescent="0.3">
      <c r="A30" t="s">
        <v>187</v>
      </c>
      <c r="B30" t="s">
        <v>678</v>
      </c>
      <c r="C30" t="s">
        <v>700</v>
      </c>
      <c r="D30" t="s">
        <v>701</v>
      </c>
      <c r="E30" t="s">
        <v>702</v>
      </c>
      <c r="F30" t="s">
        <v>737</v>
      </c>
      <c r="G30" t="s">
        <v>761</v>
      </c>
      <c r="H30" t="s">
        <v>762</v>
      </c>
    </row>
    <row r="31" spans="1:8" x14ac:dyDescent="0.3">
      <c r="A31" t="s">
        <v>188</v>
      </c>
      <c r="B31" t="s">
        <v>678</v>
      </c>
      <c r="C31" t="s">
        <v>750</v>
      </c>
      <c r="D31" t="s">
        <v>751</v>
      </c>
      <c r="E31" t="s">
        <v>752</v>
      </c>
      <c r="F31" t="s">
        <v>753</v>
      </c>
      <c r="G31" t="s">
        <v>763</v>
      </c>
      <c r="H31" t="s">
        <v>764</v>
      </c>
    </row>
    <row r="32" spans="1:8" x14ac:dyDescent="0.3">
      <c r="A32" t="s">
        <v>189</v>
      </c>
      <c r="B32" t="s">
        <v>678</v>
      </c>
      <c r="C32" t="s">
        <v>705</v>
      </c>
      <c r="D32" t="s">
        <v>706</v>
      </c>
      <c r="E32" t="s">
        <v>707</v>
      </c>
      <c r="F32" t="s">
        <v>744</v>
      </c>
      <c r="G32" t="s">
        <v>759</v>
      </c>
      <c r="H32" t="s">
        <v>765</v>
      </c>
    </row>
    <row r="33" spans="1:8" x14ac:dyDescent="0.3">
      <c r="A33" t="s">
        <v>190</v>
      </c>
      <c r="B33" t="s">
        <v>678</v>
      </c>
      <c r="C33" t="s">
        <v>712</v>
      </c>
      <c r="D33" t="s">
        <v>713</v>
      </c>
      <c r="E33" t="s">
        <v>724</v>
      </c>
      <c r="F33" t="s">
        <v>725</v>
      </c>
      <c r="G33" t="s">
        <v>766</v>
      </c>
      <c r="H33" t="s">
        <v>690</v>
      </c>
    </row>
    <row r="34" spans="1:8" x14ac:dyDescent="0.3">
      <c r="A34" t="s">
        <v>191</v>
      </c>
      <c r="B34" t="s">
        <v>678</v>
      </c>
      <c r="C34" t="s">
        <v>767</v>
      </c>
      <c r="D34" t="s">
        <v>768</v>
      </c>
      <c r="E34" t="s">
        <v>769</v>
      </c>
      <c r="F34" t="s">
        <v>770</v>
      </c>
      <c r="G34" t="s">
        <v>771</v>
      </c>
      <c r="H34" t="s">
        <v>772</v>
      </c>
    </row>
    <row r="35" spans="1:8" x14ac:dyDescent="0.3">
      <c r="A35" t="s">
        <v>192</v>
      </c>
      <c r="B35" t="s">
        <v>678</v>
      </c>
      <c r="C35" t="s">
        <v>705</v>
      </c>
      <c r="D35" t="s">
        <v>706</v>
      </c>
      <c r="E35" t="s">
        <v>707</v>
      </c>
      <c r="F35" t="s">
        <v>773</v>
      </c>
      <c r="G35" t="s">
        <v>774</v>
      </c>
      <c r="H35" t="s">
        <v>775</v>
      </c>
    </row>
    <row r="36" spans="1:8" x14ac:dyDescent="0.3">
      <c r="A36" t="s">
        <v>193</v>
      </c>
      <c r="B36" t="s">
        <v>678</v>
      </c>
      <c r="C36" t="s">
        <v>705</v>
      </c>
      <c r="D36" t="s">
        <v>706</v>
      </c>
      <c r="E36" t="s">
        <v>707</v>
      </c>
      <c r="F36" t="s">
        <v>776</v>
      </c>
      <c r="G36" t="s">
        <v>777</v>
      </c>
      <c r="H36" t="s">
        <v>778</v>
      </c>
    </row>
    <row r="37" spans="1:8" x14ac:dyDescent="0.3">
      <c r="A37" t="s">
        <v>194</v>
      </c>
      <c r="B37" t="s">
        <v>678</v>
      </c>
      <c r="C37" t="s">
        <v>712</v>
      </c>
      <c r="D37" t="s">
        <v>713</v>
      </c>
      <c r="E37" t="s">
        <v>779</v>
      </c>
      <c r="F37" t="s">
        <v>780</v>
      </c>
      <c r="G37" t="s">
        <v>781</v>
      </c>
      <c r="H37" t="s">
        <v>782</v>
      </c>
    </row>
    <row r="38" spans="1:8" x14ac:dyDescent="0.3">
      <c r="A38" t="s">
        <v>195</v>
      </c>
      <c r="B38" t="s">
        <v>678</v>
      </c>
      <c r="C38" t="s">
        <v>705</v>
      </c>
      <c r="D38" t="s">
        <v>706</v>
      </c>
      <c r="E38" t="s">
        <v>707</v>
      </c>
      <c r="F38" t="s">
        <v>744</v>
      </c>
      <c r="G38" t="s">
        <v>759</v>
      </c>
      <c r="H38" t="s">
        <v>783</v>
      </c>
    </row>
    <row r="39" spans="1:8" x14ac:dyDescent="0.3">
      <c r="A39" t="s">
        <v>196</v>
      </c>
      <c r="B39" t="s">
        <v>678</v>
      </c>
      <c r="C39" t="s">
        <v>712</v>
      </c>
      <c r="D39" t="s">
        <v>713</v>
      </c>
      <c r="E39" t="s">
        <v>779</v>
      </c>
      <c r="F39" t="s">
        <v>784</v>
      </c>
      <c r="G39" t="s">
        <v>785</v>
      </c>
      <c r="H39" t="s">
        <v>786</v>
      </c>
    </row>
    <row r="40" spans="1:8" x14ac:dyDescent="0.3">
      <c r="A40" t="s">
        <v>197</v>
      </c>
      <c r="B40" t="s">
        <v>678</v>
      </c>
      <c r="C40" t="s">
        <v>705</v>
      </c>
      <c r="D40" t="s">
        <v>706</v>
      </c>
      <c r="E40" t="s">
        <v>707</v>
      </c>
      <c r="F40" t="s">
        <v>708</v>
      </c>
      <c r="G40" t="s">
        <v>787</v>
      </c>
      <c r="H40" t="s">
        <v>690</v>
      </c>
    </row>
    <row r="41" spans="1:8" x14ac:dyDescent="0.3">
      <c r="A41" t="s">
        <v>198</v>
      </c>
      <c r="B41" t="s">
        <v>678</v>
      </c>
      <c r="C41" t="s">
        <v>705</v>
      </c>
      <c r="D41" t="s">
        <v>706</v>
      </c>
      <c r="E41" t="s">
        <v>707</v>
      </c>
      <c r="F41" t="s">
        <v>773</v>
      </c>
      <c r="G41" t="s">
        <v>788</v>
      </c>
      <c r="H41" t="s">
        <v>789</v>
      </c>
    </row>
    <row r="42" spans="1:8" x14ac:dyDescent="0.3">
      <c r="A42" t="s">
        <v>199</v>
      </c>
      <c r="B42" t="s">
        <v>678</v>
      </c>
      <c r="C42" t="s">
        <v>712</v>
      </c>
      <c r="D42" t="s">
        <v>713</v>
      </c>
      <c r="E42" t="s">
        <v>790</v>
      </c>
      <c r="F42" t="s">
        <v>791</v>
      </c>
      <c r="G42" t="s">
        <v>792</v>
      </c>
      <c r="H42" t="s">
        <v>690</v>
      </c>
    </row>
    <row r="43" spans="1:8" x14ac:dyDescent="0.3">
      <c r="A43" t="s">
        <v>200</v>
      </c>
      <c r="B43" t="s">
        <v>678</v>
      </c>
      <c r="C43" t="s">
        <v>705</v>
      </c>
      <c r="D43" t="s">
        <v>706</v>
      </c>
      <c r="E43" t="s">
        <v>707</v>
      </c>
      <c r="F43" t="s">
        <v>708</v>
      </c>
      <c r="G43" t="s">
        <v>709</v>
      </c>
      <c r="H43" t="s">
        <v>793</v>
      </c>
    </row>
    <row r="44" spans="1:8" x14ac:dyDescent="0.3">
      <c r="A44" t="s">
        <v>201</v>
      </c>
      <c r="B44" t="s">
        <v>678</v>
      </c>
      <c r="C44" t="s">
        <v>705</v>
      </c>
      <c r="D44" t="s">
        <v>706</v>
      </c>
      <c r="E44" t="s">
        <v>707</v>
      </c>
      <c r="F44" t="s">
        <v>708</v>
      </c>
      <c r="G44" t="s">
        <v>794</v>
      </c>
      <c r="H44" t="s">
        <v>690</v>
      </c>
    </row>
    <row r="45" spans="1:8" x14ac:dyDescent="0.3">
      <c r="A45" t="s">
        <v>202</v>
      </c>
      <c r="B45" t="s">
        <v>678</v>
      </c>
      <c r="C45" t="s">
        <v>705</v>
      </c>
      <c r="D45" t="s">
        <v>706</v>
      </c>
      <c r="E45" t="s">
        <v>707</v>
      </c>
      <c r="F45" t="s">
        <v>744</v>
      </c>
      <c r="G45" t="s">
        <v>795</v>
      </c>
      <c r="H45" t="s">
        <v>690</v>
      </c>
    </row>
    <row r="46" spans="1:8" x14ac:dyDescent="0.3">
      <c r="A46" t="s">
        <v>203</v>
      </c>
      <c r="B46" t="s">
        <v>678</v>
      </c>
      <c r="C46" t="s">
        <v>679</v>
      </c>
      <c r="D46" t="s">
        <v>680</v>
      </c>
      <c r="E46" t="s">
        <v>796</v>
      </c>
      <c r="F46" t="s">
        <v>797</v>
      </c>
      <c r="G46" t="s">
        <v>798</v>
      </c>
      <c r="H46" t="s">
        <v>799</v>
      </c>
    </row>
    <row r="47" spans="1:8" x14ac:dyDescent="0.3">
      <c r="A47" t="s">
        <v>204</v>
      </c>
      <c r="B47" t="s">
        <v>678</v>
      </c>
      <c r="C47" t="s">
        <v>705</v>
      </c>
      <c r="D47" t="s">
        <v>706</v>
      </c>
      <c r="E47" t="s">
        <v>707</v>
      </c>
      <c r="F47" t="s">
        <v>744</v>
      </c>
      <c r="G47" t="s">
        <v>795</v>
      </c>
      <c r="H47" t="s">
        <v>800</v>
      </c>
    </row>
    <row r="48" spans="1:8" x14ac:dyDescent="0.3">
      <c r="A48" t="s">
        <v>205</v>
      </c>
      <c r="B48" t="s">
        <v>678</v>
      </c>
      <c r="C48" t="s">
        <v>712</v>
      </c>
      <c r="D48" t="s">
        <v>713</v>
      </c>
      <c r="E48" t="s">
        <v>801</v>
      </c>
      <c r="F48" t="s">
        <v>802</v>
      </c>
      <c r="G48" t="s">
        <v>803</v>
      </c>
      <c r="H48" t="s">
        <v>804</v>
      </c>
    </row>
    <row r="49" spans="1:8" x14ac:dyDescent="0.3">
      <c r="A49" t="s">
        <v>206</v>
      </c>
      <c r="B49" t="s">
        <v>678</v>
      </c>
      <c r="C49" t="s">
        <v>805</v>
      </c>
      <c r="D49" t="s">
        <v>806</v>
      </c>
      <c r="E49" t="s">
        <v>807</v>
      </c>
      <c r="F49" t="s">
        <v>808</v>
      </c>
      <c r="G49" t="s">
        <v>809</v>
      </c>
      <c r="H49" t="s">
        <v>810</v>
      </c>
    </row>
    <row r="50" spans="1:8" x14ac:dyDescent="0.3">
      <c r="A50" t="s">
        <v>207</v>
      </c>
      <c r="B50" t="s">
        <v>678</v>
      </c>
      <c r="C50" t="s">
        <v>750</v>
      </c>
      <c r="D50" t="s">
        <v>751</v>
      </c>
      <c r="E50" t="s">
        <v>752</v>
      </c>
      <c r="F50" t="s">
        <v>753</v>
      </c>
      <c r="G50" t="s">
        <v>811</v>
      </c>
      <c r="H50" t="s">
        <v>812</v>
      </c>
    </row>
    <row r="51" spans="1:8" x14ac:dyDescent="0.3">
      <c r="A51" t="s">
        <v>208</v>
      </c>
      <c r="B51" t="s">
        <v>678</v>
      </c>
      <c r="C51" t="s">
        <v>712</v>
      </c>
      <c r="D51" t="s">
        <v>713</v>
      </c>
      <c r="E51" t="s">
        <v>724</v>
      </c>
      <c r="F51" t="s">
        <v>725</v>
      </c>
      <c r="G51" t="s">
        <v>813</v>
      </c>
      <c r="H51" t="s">
        <v>814</v>
      </c>
    </row>
    <row r="52" spans="1:8" x14ac:dyDescent="0.3">
      <c r="A52" t="s">
        <v>209</v>
      </c>
      <c r="B52" t="s">
        <v>678</v>
      </c>
      <c r="C52" t="s">
        <v>805</v>
      </c>
      <c r="D52" t="s">
        <v>806</v>
      </c>
      <c r="E52" t="s">
        <v>807</v>
      </c>
      <c r="F52" t="s">
        <v>808</v>
      </c>
      <c r="G52" t="s">
        <v>815</v>
      </c>
      <c r="H52" t="s">
        <v>816</v>
      </c>
    </row>
    <row r="53" spans="1:8" x14ac:dyDescent="0.3">
      <c r="A53" t="s">
        <v>210</v>
      </c>
      <c r="B53" t="s">
        <v>678</v>
      </c>
      <c r="C53" t="s">
        <v>679</v>
      </c>
      <c r="D53" t="s">
        <v>680</v>
      </c>
      <c r="E53" t="s">
        <v>796</v>
      </c>
      <c r="F53" t="s">
        <v>797</v>
      </c>
      <c r="G53" t="s">
        <v>817</v>
      </c>
      <c r="H53" t="s">
        <v>690</v>
      </c>
    </row>
    <row r="54" spans="1:8" x14ac:dyDescent="0.3">
      <c r="A54" t="s">
        <v>211</v>
      </c>
      <c r="B54" t="s">
        <v>678</v>
      </c>
      <c r="C54" t="s">
        <v>679</v>
      </c>
      <c r="D54" t="s">
        <v>680</v>
      </c>
      <c r="E54" t="s">
        <v>796</v>
      </c>
      <c r="F54" t="s">
        <v>797</v>
      </c>
      <c r="G54" t="s">
        <v>818</v>
      </c>
      <c r="H54" t="s">
        <v>690</v>
      </c>
    </row>
    <row r="55" spans="1:8" x14ac:dyDescent="0.3">
      <c r="A55" t="s">
        <v>212</v>
      </c>
      <c r="B55" t="s">
        <v>678</v>
      </c>
      <c r="C55" t="s">
        <v>712</v>
      </c>
      <c r="D55" t="s">
        <v>713</v>
      </c>
      <c r="E55" t="s">
        <v>790</v>
      </c>
      <c r="F55" t="s">
        <v>791</v>
      </c>
      <c r="G55" t="s">
        <v>819</v>
      </c>
      <c r="H55" t="s">
        <v>820</v>
      </c>
    </row>
    <row r="56" spans="1:8" x14ac:dyDescent="0.3">
      <c r="A56" t="s">
        <v>213</v>
      </c>
      <c r="B56" t="s">
        <v>678</v>
      </c>
      <c r="C56" t="s">
        <v>685</v>
      </c>
      <c r="D56" t="s">
        <v>686</v>
      </c>
      <c r="E56" t="s">
        <v>687</v>
      </c>
      <c r="F56" t="s">
        <v>821</v>
      </c>
      <c r="G56" t="s">
        <v>822</v>
      </c>
      <c r="H56" t="s">
        <v>823</v>
      </c>
    </row>
    <row r="57" spans="1:8" x14ac:dyDescent="0.3">
      <c r="A57" t="s">
        <v>214</v>
      </c>
      <c r="B57" t="s">
        <v>678</v>
      </c>
      <c r="C57" t="s">
        <v>700</v>
      </c>
      <c r="D57" t="s">
        <v>727</v>
      </c>
      <c r="E57" t="s">
        <v>824</v>
      </c>
      <c r="F57" t="s">
        <v>825</v>
      </c>
      <c r="G57" t="s">
        <v>825</v>
      </c>
      <c r="H57" t="s">
        <v>826</v>
      </c>
    </row>
    <row r="58" spans="1:8" x14ac:dyDescent="0.3">
      <c r="A58" t="s">
        <v>215</v>
      </c>
      <c r="B58" t="s">
        <v>678</v>
      </c>
      <c r="C58" t="s">
        <v>705</v>
      </c>
      <c r="D58" t="s">
        <v>706</v>
      </c>
      <c r="E58" t="s">
        <v>707</v>
      </c>
      <c r="F58" t="s">
        <v>827</v>
      </c>
      <c r="G58" t="s">
        <v>828</v>
      </c>
      <c r="H58" t="s">
        <v>829</v>
      </c>
    </row>
    <row r="59" spans="1:8" x14ac:dyDescent="0.3">
      <c r="A59" t="s">
        <v>216</v>
      </c>
      <c r="B59" t="s">
        <v>678</v>
      </c>
      <c r="C59" t="s">
        <v>685</v>
      </c>
      <c r="D59" t="s">
        <v>686</v>
      </c>
      <c r="E59" t="s">
        <v>830</v>
      </c>
      <c r="F59" t="s">
        <v>831</v>
      </c>
      <c r="G59" t="s">
        <v>832</v>
      </c>
      <c r="H59" t="s">
        <v>833</v>
      </c>
    </row>
    <row r="60" spans="1:8" x14ac:dyDescent="0.3">
      <c r="A60" t="s">
        <v>217</v>
      </c>
      <c r="B60" t="s">
        <v>678</v>
      </c>
      <c r="C60" t="s">
        <v>700</v>
      </c>
      <c r="D60" t="s">
        <v>834</v>
      </c>
      <c r="E60" t="s">
        <v>835</v>
      </c>
      <c r="F60" t="s">
        <v>836</v>
      </c>
      <c r="G60" t="s">
        <v>837</v>
      </c>
      <c r="H60" t="s">
        <v>838</v>
      </c>
    </row>
    <row r="61" spans="1:8" x14ac:dyDescent="0.3">
      <c r="A61" t="s">
        <v>218</v>
      </c>
      <c r="B61" t="s">
        <v>678</v>
      </c>
      <c r="C61" t="s">
        <v>712</v>
      </c>
      <c r="D61" t="s">
        <v>713</v>
      </c>
      <c r="E61" t="s">
        <v>724</v>
      </c>
      <c r="F61" t="s">
        <v>725</v>
      </c>
      <c r="G61" t="s">
        <v>839</v>
      </c>
      <c r="H61" t="s">
        <v>690</v>
      </c>
    </row>
    <row r="62" spans="1:8" x14ac:dyDescent="0.3">
      <c r="A62" t="s">
        <v>219</v>
      </c>
      <c r="B62" t="s">
        <v>678</v>
      </c>
      <c r="C62" t="s">
        <v>679</v>
      </c>
      <c r="D62" t="s">
        <v>680</v>
      </c>
      <c r="E62" t="s">
        <v>840</v>
      </c>
      <c r="F62" t="s">
        <v>841</v>
      </c>
      <c r="G62" t="s">
        <v>842</v>
      </c>
      <c r="H62" t="s">
        <v>843</v>
      </c>
    </row>
    <row r="63" spans="1:8" x14ac:dyDescent="0.3">
      <c r="A63" t="s">
        <v>220</v>
      </c>
      <c r="B63" t="s">
        <v>678</v>
      </c>
      <c r="C63" t="s">
        <v>844</v>
      </c>
      <c r="D63" t="s">
        <v>845</v>
      </c>
      <c r="E63" t="s">
        <v>846</v>
      </c>
      <c r="F63" t="s">
        <v>847</v>
      </c>
      <c r="G63" t="s">
        <v>848</v>
      </c>
      <c r="H63" t="s">
        <v>849</v>
      </c>
    </row>
    <row r="64" spans="1:8" x14ac:dyDescent="0.3">
      <c r="A64" t="s">
        <v>221</v>
      </c>
      <c r="B64" t="s">
        <v>678</v>
      </c>
      <c r="C64" t="s">
        <v>712</v>
      </c>
      <c r="D64" t="s">
        <v>713</v>
      </c>
      <c r="E64" t="s">
        <v>801</v>
      </c>
      <c r="F64" t="s">
        <v>802</v>
      </c>
      <c r="G64" t="s">
        <v>803</v>
      </c>
      <c r="H64" t="s">
        <v>850</v>
      </c>
    </row>
    <row r="65" spans="1:8" x14ac:dyDescent="0.3">
      <c r="A65" t="s">
        <v>222</v>
      </c>
      <c r="B65" t="s">
        <v>678</v>
      </c>
      <c r="C65" t="s">
        <v>712</v>
      </c>
      <c r="D65" t="s">
        <v>713</v>
      </c>
      <c r="E65" t="s">
        <v>779</v>
      </c>
      <c r="F65" t="s">
        <v>851</v>
      </c>
      <c r="G65" t="s">
        <v>852</v>
      </c>
      <c r="H65" t="s">
        <v>853</v>
      </c>
    </row>
    <row r="66" spans="1:8" x14ac:dyDescent="0.3">
      <c r="A66" t="s">
        <v>223</v>
      </c>
      <c r="B66" t="s">
        <v>678</v>
      </c>
      <c r="C66" t="s">
        <v>679</v>
      </c>
      <c r="D66" t="s">
        <v>680</v>
      </c>
      <c r="E66" t="s">
        <v>796</v>
      </c>
      <c r="F66" t="s">
        <v>797</v>
      </c>
      <c r="G66" t="s">
        <v>854</v>
      </c>
      <c r="H66" t="s">
        <v>855</v>
      </c>
    </row>
    <row r="67" spans="1:8" x14ac:dyDescent="0.3">
      <c r="A67" t="s">
        <v>224</v>
      </c>
      <c r="B67" t="s">
        <v>678</v>
      </c>
      <c r="C67" t="s">
        <v>705</v>
      </c>
      <c r="D67" t="s">
        <v>706</v>
      </c>
      <c r="E67" t="s">
        <v>707</v>
      </c>
      <c r="F67" t="s">
        <v>744</v>
      </c>
      <c r="G67" t="s">
        <v>759</v>
      </c>
      <c r="H67" t="s">
        <v>856</v>
      </c>
    </row>
    <row r="68" spans="1:8" x14ac:dyDescent="0.3">
      <c r="A68" t="s">
        <v>225</v>
      </c>
      <c r="B68" t="s">
        <v>678</v>
      </c>
      <c r="C68" t="s">
        <v>705</v>
      </c>
      <c r="D68" t="s">
        <v>706</v>
      </c>
      <c r="E68" t="s">
        <v>707</v>
      </c>
      <c r="F68" t="s">
        <v>773</v>
      </c>
      <c r="G68" t="s">
        <v>774</v>
      </c>
      <c r="H68" t="s">
        <v>690</v>
      </c>
    </row>
    <row r="69" spans="1:8" x14ac:dyDescent="0.3">
      <c r="A69" t="s">
        <v>226</v>
      </c>
      <c r="B69" t="s">
        <v>678</v>
      </c>
      <c r="C69" t="s">
        <v>679</v>
      </c>
      <c r="D69" t="s">
        <v>680</v>
      </c>
      <c r="E69" t="s">
        <v>796</v>
      </c>
      <c r="F69" t="s">
        <v>797</v>
      </c>
      <c r="G69" t="s">
        <v>818</v>
      </c>
      <c r="H69" t="s">
        <v>690</v>
      </c>
    </row>
    <row r="70" spans="1:8" x14ac:dyDescent="0.3">
      <c r="A70" t="s">
        <v>227</v>
      </c>
      <c r="B70" t="s">
        <v>678</v>
      </c>
      <c r="C70" t="s">
        <v>857</v>
      </c>
      <c r="D70" t="s">
        <v>858</v>
      </c>
      <c r="E70" t="s">
        <v>859</v>
      </c>
      <c r="F70" t="s">
        <v>860</v>
      </c>
      <c r="G70" t="s">
        <v>861</v>
      </c>
      <c r="H70" t="s">
        <v>690</v>
      </c>
    </row>
    <row r="71" spans="1:8" x14ac:dyDescent="0.3">
      <c r="A71" t="s">
        <v>228</v>
      </c>
      <c r="B71" t="s">
        <v>678</v>
      </c>
      <c r="C71" t="s">
        <v>705</v>
      </c>
      <c r="D71" t="s">
        <v>706</v>
      </c>
      <c r="E71" t="s">
        <v>862</v>
      </c>
      <c r="F71" t="s">
        <v>863</v>
      </c>
      <c r="G71" t="s">
        <v>864</v>
      </c>
      <c r="H71" t="s">
        <v>865</v>
      </c>
    </row>
    <row r="72" spans="1:8" x14ac:dyDescent="0.3">
      <c r="A72" t="s">
        <v>229</v>
      </c>
      <c r="B72" t="s">
        <v>678</v>
      </c>
      <c r="C72" t="s">
        <v>705</v>
      </c>
      <c r="D72" t="s">
        <v>706</v>
      </c>
      <c r="E72" t="s">
        <v>707</v>
      </c>
      <c r="F72" t="s">
        <v>708</v>
      </c>
      <c r="G72" t="s">
        <v>787</v>
      </c>
      <c r="H72" t="s">
        <v>690</v>
      </c>
    </row>
    <row r="73" spans="1:8" x14ac:dyDescent="0.3">
      <c r="A73" t="s">
        <v>230</v>
      </c>
      <c r="B73" t="s">
        <v>678</v>
      </c>
      <c r="C73" t="s">
        <v>712</v>
      </c>
      <c r="D73" t="s">
        <v>713</v>
      </c>
      <c r="E73" t="s">
        <v>779</v>
      </c>
      <c r="F73" t="s">
        <v>784</v>
      </c>
      <c r="G73" t="s">
        <v>785</v>
      </c>
      <c r="H73" t="s">
        <v>690</v>
      </c>
    </row>
    <row r="74" spans="1:8" x14ac:dyDescent="0.3">
      <c r="A74" t="s">
        <v>231</v>
      </c>
      <c r="B74" t="s">
        <v>678</v>
      </c>
      <c r="C74" t="s">
        <v>705</v>
      </c>
      <c r="D74" t="s">
        <v>706</v>
      </c>
      <c r="E74" t="s">
        <v>707</v>
      </c>
      <c r="F74" t="s">
        <v>827</v>
      </c>
      <c r="G74" t="s">
        <v>866</v>
      </c>
      <c r="H74" t="s">
        <v>867</v>
      </c>
    </row>
    <row r="75" spans="1:8" x14ac:dyDescent="0.3">
      <c r="A75" t="s">
        <v>232</v>
      </c>
      <c r="B75" t="s">
        <v>678</v>
      </c>
      <c r="C75" t="s">
        <v>868</v>
      </c>
      <c r="D75" t="s">
        <v>690</v>
      </c>
      <c r="E75" t="s">
        <v>690</v>
      </c>
      <c r="F75" t="s">
        <v>868</v>
      </c>
      <c r="G75" t="s">
        <v>868</v>
      </c>
      <c r="H75" t="s">
        <v>690</v>
      </c>
    </row>
    <row r="76" spans="1:8" x14ac:dyDescent="0.3">
      <c r="A76" t="s">
        <v>233</v>
      </c>
      <c r="B76" t="s">
        <v>678</v>
      </c>
      <c r="C76" t="s">
        <v>738</v>
      </c>
      <c r="D76" t="s">
        <v>869</v>
      </c>
      <c r="E76" t="s">
        <v>869</v>
      </c>
      <c r="F76" t="s">
        <v>869</v>
      </c>
      <c r="G76" t="s">
        <v>870</v>
      </c>
      <c r="H76" t="s">
        <v>690</v>
      </c>
    </row>
    <row r="77" spans="1:8" x14ac:dyDescent="0.3">
      <c r="A77" t="s">
        <v>234</v>
      </c>
      <c r="B77" t="s">
        <v>678</v>
      </c>
      <c r="C77" t="s">
        <v>705</v>
      </c>
      <c r="D77" t="s">
        <v>706</v>
      </c>
      <c r="E77" t="s">
        <v>707</v>
      </c>
      <c r="F77" t="s">
        <v>708</v>
      </c>
      <c r="G77" t="s">
        <v>787</v>
      </c>
      <c r="H77" t="s">
        <v>871</v>
      </c>
    </row>
    <row r="78" spans="1:8" x14ac:dyDescent="0.3">
      <c r="A78" t="s">
        <v>235</v>
      </c>
      <c r="B78" t="s">
        <v>872</v>
      </c>
      <c r="C78" t="s">
        <v>873</v>
      </c>
      <c r="D78" t="s">
        <v>874</v>
      </c>
      <c r="E78" t="s">
        <v>875</v>
      </c>
      <c r="F78" t="s">
        <v>876</v>
      </c>
      <c r="G78" t="s">
        <v>877</v>
      </c>
      <c r="H78" t="s">
        <v>878</v>
      </c>
    </row>
    <row r="79" spans="1:8" x14ac:dyDescent="0.3">
      <c r="A79" t="s">
        <v>236</v>
      </c>
      <c r="B79" t="s">
        <v>678</v>
      </c>
      <c r="C79" t="s">
        <v>712</v>
      </c>
      <c r="D79" t="s">
        <v>713</v>
      </c>
      <c r="E79" t="s">
        <v>779</v>
      </c>
      <c r="F79" t="s">
        <v>780</v>
      </c>
      <c r="G79" t="s">
        <v>879</v>
      </c>
      <c r="H79" t="s">
        <v>880</v>
      </c>
    </row>
    <row r="80" spans="1:8" x14ac:dyDescent="0.3">
      <c r="A80" t="s">
        <v>237</v>
      </c>
      <c r="B80" t="s">
        <v>678</v>
      </c>
      <c r="C80" t="s">
        <v>881</v>
      </c>
      <c r="D80" t="s">
        <v>882</v>
      </c>
      <c r="E80" t="s">
        <v>690</v>
      </c>
      <c r="F80" t="s">
        <v>883</v>
      </c>
      <c r="G80" t="s">
        <v>883</v>
      </c>
      <c r="H80" t="s">
        <v>690</v>
      </c>
    </row>
    <row r="81" spans="1:8" x14ac:dyDescent="0.3">
      <c r="A81" t="s">
        <v>238</v>
      </c>
      <c r="B81" t="s">
        <v>678</v>
      </c>
      <c r="C81" t="s">
        <v>712</v>
      </c>
      <c r="D81" t="s">
        <v>713</v>
      </c>
      <c r="E81" t="s">
        <v>779</v>
      </c>
      <c r="F81" t="s">
        <v>851</v>
      </c>
      <c r="G81" t="s">
        <v>884</v>
      </c>
      <c r="H81" t="s">
        <v>690</v>
      </c>
    </row>
    <row r="82" spans="1:8" x14ac:dyDescent="0.3">
      <c r="A82" t="s">
        <v>239</v>
      </c>
      <c r="B82" t="s">
        <v>678</v>
      </c>
      <c r="C82" t="s">
        <v>844</v>
      </c>
      <c r="D82" t="s">
        <v>845</v>
      </c>
      <c r="E82" t="s">
        <v>846</v>
      </c>
      <c r="F82" t="s">
        <v>847</v>
      </c>
      <c r="G82" t="s">
        <v>848</v>
      </c>
      <c r="H82" t="s">
        <v>885</v>
      </c>
    </row>
    <row r="83" spans="1:8" x14ac:dyDescent="0.3">
      <c r="A83" t="s">
        <v>240</v>
      </c>
      <c r="B83" t="s">
        <v>678</v>
      </c>
      <c r="C83" t="s">
        <v>679</v>
      </c>
      <c r="D83" t="s">
        <v>680</v>
      </c>
      <c r="E83" t="s">
        <v>796</v>
      </c>
      <c r="F83" t="s">
        <v>797</v>
      </c>
      <c r="G83" t="s">
        <v>886</v>
      </c>
      <c r="H83" t="s">
        <v>690</v>
      </c>
    </row>
    <row r="84" spans="1:8" x14ac:dyDescent="0.3">
      <c r="A84" t="s">
        <v>241</v>
      </c>
      <c r="B84" t="s">
        <v>678</v>
      </c>
      <c r="C84" t="s">
        <v>685</v>
      </c>
      <c r="D84" t="s">
        <v>887</v>
      </c>
      <c r="E84" t="s">
        <v>888</v>
      </c>
      <c r="F84" t="s">
        <v>888</v>
      </c>
      <c r="G84" t="s">
        <v>888</v>
      </c>
      <c r="H84" t="s">
        <v>889</v>
      </c>
    </row>
    <row r="85" spans="1:8" x14ac:dyDescent="0.3">
      <c r="A85" t="s">
        <v>242</v>
      </c>
      <c r="B85" t="s">
        <v>678</v>
      </c>
      <c r="C85" t="s">
        <v>712</v>
      </c>
      <c r="D85" t="s">
        <v>713</v>
      </c>
      <c r="E85" t="s">
        <v>790</v>
      </c>
      <c r="F85" t="s">
        <v>791</v>
      </c>
      <c r="G85" t="s">
        <v>890</v>
      </c>
      <c r="H85" t="s">
        <v>690</v>
      </c>
    </row>
    <row r="86" spans="1:8" x14ac:dyDescent="0.3">
      <c r="A86" t="s">
        <v>243</v>
      </c>
      <c r="B86" t="s">
        <v>678</v>
      </c>
      <c r="C86" t="s">
        <v>705</v>
      </c>
      <c r="D86" t="s">
        <v>706</v>
      </c>
      <c r="E86" t="s">
        <v>707</v>
      </c>
      <c r="F86" t="s">
        <v>747</v>
      </c>
      <c r="G86" t="s">
        <v>748</v>
      </c>
      <c r="H86" t="s">
        <v>891</v>
      </c>
    </row>
    <row r="87" spans="1:8" x14ac:dyDescent="0.3">
      <c r="A87" t="s">
        <v>244</v>
      </c>
      <c r="B87" t="s">
        <v>678</v>
      </c>
      <c r="C87" t="s">
        <v>679</v>
      </c>
      <c r="D87" t="s">
        <v>680</v>
      </c>
      <c r="E87" t="s">
        <v>892</v>
      </c>
      <c r="F87" t="s">
        <v>893</v>
      </c>
      <c r="G87" t="s">
        <v>894</v>
      </c>
      <c r="H87" t="s">
        <v>895</v>
      </c>
    </row>
    <row r="88" spans="1:8" x14ac:dyDescent="0.3">
      <c r="A88" t="s">
        <v>245</v>
      </c>
      <c r="B88" t="s">
        <v>678</v>
      </c>
      <c r="C88" t="s">
        <v>679</v>
      </c>
      <c r="D88" t="s">
        <v>680</v>
      </c>
      <c r="E88" t="s">
        <v>896</v>
      </c>
      <c r="F88" t="s">
        <v>897</v>
      </c>
      <c r="G88" t="s">
        <v>898</v>
      </c>
      <c r="H88" t="s">
        <v>899</v>
      </c>
    </row>
    <row r="89" spans="1:8" x14ac:dyDescent="0.3">
      <c r="A89" t="s">
        <v>246</v>
      </c>
      <c r="B89" t="s">
        <v>678</v>
      </c>
      <c r="C89" t="s">
        <v>700</v>
      </c>
      <c r="D89" t="s">
        <v>701</v>
      </c>
      <c r="E89" t="s">
        <v>702</v>
      </c>
      <c r="F89" t="s">
        <v>737</v>
      </c>
      <c r="G89" t="s">
        <v>737</v>
      </c>
      <c r="H89" t="s">
        <v>690</v>
      </c>
    </row>
    <row r="90" spans="1:8" x14ac:dyDescent="0.3">
      <c r="A90" t="s">
        <v>247</v>
      </c>
      <c r="B90" t="s">
        <v>678</v>
      </c>
      <c r="C90" t="s">
        <v>705</v>
      </c>
      <c r="D90" t="s">
        <v>706</v>
      </c>
      <c r="E90" t="s">
        <v>707</v>
      </c>
      <c r="F90" t="s">
        <v>900</v>
      </c>
      <c r="G90" t="s">
        <v>900</v>
      </c>
      <c r="H90" t="s">
        <v>690</v>
      </c>
    </row>
    <row r="91" spans="1:8" x14ac:dyDescent="0.3">
      <c r="A91" t="s">
        <v>248</v>
      </c>
      <c r="B91" t="s">
        <v>678</v>
      </c>
      <c r="C91" t="s">
        <v>712</v>
      </c>
      <c r="D91" t="s">
        <v>713</v>
      </c>
      <c r="E91" t="s">
        <v>724</v>
      </c>
      <c r="F91" t="s">
        <v>725</v>
      </c>
      <c r="G91" t="s">
        <v>901</v>
      </c>
      <c r="H91" t="s">
        <v>902</v>
      </c>
    </row>
    <row r="92" spans="1:8" x14ac:dyDescent="0.3">
      <c r="A92" t="s">
        <v>249</v>
      </c>
      <c r="B92" t="s">
        <v>678</v>
      </c>
      <c r="C92" t="s">
        <v>868</v>
      </c>
      <c r="D92" t="s">
        <v>690</v>
      </c>
      <c r="E92" t="s">
        <v>690</v>
      </c>
      <c r="F92" t="s">
        <v>868</v>
      </c>
      <c r="G92" t="s">
        <v>868</v>
      </c>
      <c r="H92" t="s">
        <v>690</v>
      </c>
    </row>
    <row r="93" spans="1:8" x14ac:dyDescent="0.3">
      <c r="A93" t="s">
        <v>250</v>
      </c>
      <c r="B93" t="s">
        <v>678</v>
      </c>
      <c r="C93" t="s">
        <v>700</v>
      </c>
      <c r="D93" t="s">
        <v>701</v>
      </c>
      <c r="E93" t="s">
        <v>702</v>
      </c>
      <c r="F93" t="s">
        <v>737</v>
      </c>
      <c r="G93" t="s">
        <v>737</v>
      </c>
      <c r="H93" t="s">
        <v>903</v>
      </c>
    </row>
    <row r="94" spans="1:8" x14ac:dyDescent="0.3">
      <c r="A94" t="s">
        <v>251</v>
      </c>
      <c r="B94" t="s">
        <v>678</v>
      </c>
      <c r="C94" t="s">
        <v>712</v>
      </c>
      <c r="D94" t="s">
        <v>713</v>
      </c>
      <c r="E94" t="s">
        <v>779</v>
      </c>
      <c r="F94" t="s">
        <v>780</v>
      </c>
      <c r="G94" t="s">
        <v>904</v>
      </c>
      <c r="H94" t="s">
        <v>690</v>
      </c>
    </row>
    <row r="95" spans="1:8" x14ac:dyDescent="0.3">
      <c r="A95" t="s">
        <v>252</v>
      </c>
      <c r="B95" t="s">
        <v>678</v>
      </c>
      <c r="C95" t="s">
        <v>712</v>
      </c>
      <c r="D95" t="s">
        <v>713</v>
      </c>
      <c r="E95" t="s">
        <v>790</v>
      </c>
      <c r="F95" t="s">
        <v>791</v>
      </c>
      <c r="G95" t="s">
        <v>819</v>
      </c>
      <c r="H95" t="s">
        <v>690</v>
      </c>
    </row>
    <row r="96" spans="1:8" x14ac:dyDescent="0.3">
      <c r="A96" t="s">
        <v>253</v>
      </c>
      <c r="B96" t="s">
        <v>678</v>
      </c>
      <c r="C96" t="s">
        <v>700</v>
      </c>
      <c r="D96" t="s">
        <v>834</v>
      </c>
      <c r="E96" t="s">
        <v>905</v>
      </c>
      <c r="F96" t="s">
        <v>905</v>
      </c>
      <c r="G96" t="s">
        <v>905</v>
      </c>
      <c r="H96" t="s">
        <v>906</v>
      </c>
    </row>
    <row r="97" spans="1:8" x14ac:dyDescent="0.3">
      <c r="A97" t="s">
        <v>254</v>
      </c>
      <c r="B97" t="s">
        <v>678</v>
      </c>
      <c r="C97" t="s">
        <v>907</v>
      </c>
      <c r="D97" t="s">
        <v>908</v>
      </c>
      <c r="E97" t="s">
        <v>909</v>
      </c>
      <c r="F97" t="s">
        <v>910</v>
      </c>
      <c r="G97" t="s">
        <v>911</v>
      </c>
      <c r="H97" t="s">
        <v>912</v>
      </c>
    </row>
    <row r="98" spans="1:8" x14ac:dyDescent="0.3">
      <c r="A98" t="s">
        <v>255</v>
      </c>
      <c r="B98" t="s">
        <v>678</v>
      </c>
      <c r="C98" t="s">
        <v>685</v>
      </c>
      <c r="D98" t="s">
        <v>686</v>
      </c>
      <c r="E98" t="s">
        <v>756</v>
      </c>
      <c r="F98" t="s">
        <v>757</v>
      </c>
      <c r="G98" t="s">
        <v>913</v>
      </c>
      <c r="H98" t="s">
        <v>690</v>
      </c>
    </row>
    <row r="99" spans="1:8" x14ac:dyDescent="0.3">
      <c r="A99" t="s">
        <v>256</v>
      </c>
      <c r="B99" t="s">
        <v>678</v>
      </c>
      <c r="C99" t="s">
        <v>712</v>
      </c>
      <c r="D99" t="s">
        <v>713</v>
      </c>
      <c r="E99" t="s">
        <v>724</v>
      </c>
      <c r="F99" t="s">
        <v>725</v>
      </c>
      <c r="G99" t="s">
        <v>726</v>
      </c>
      <c r="H99" t="s">
        <v>690</v>
      </c>
    </row>
    <row r="100" spans="1:8" x14ac:dyDescent="0.3">
      <c r="A100" t="s">
        <v>257</v>
      </c>
      <c r="B100" t="s">
        <v>678</v>
      </c>
      <c r="C100" t="s">
        <v>914</v>
      </c>
      <c r="D100" t="s">
        <v>915</v>
      </c>
      <c r="E100" t="s">
        <v>916</v>
      </c>
      <c r="F100" t="s">
        <v>917</v>
      </c>
      <c r="G100" t="s">
        <v>918</v>
      </c>
      <c r="H100" t="s">
        <v>919</v>
      </c>
    </row>
    <row r="101" spans="1:8" x14ac:dyDescent="0.3">
      <c r="A101" t="s">
        <v>258</v>
      </c>
      <c r="B101" t="s">
        <v>678</v>
      </c>
      <c r="C101" t="s">
        <v>679</v>
      </c>
      <c r="D101" t="s">
        <v>680</v>
      </c>
      <c r="E101" t="s">
        <v>920</v>
      </c>
      <c r="F101" t="s">
        <v>921</v>
      </c>
      <c r="G101" t="s">
        <v>922</v>
      </c>
      <c r="H101" t="s">
        <v>690</v>
      </c>
    </row>
    <row r="102" spans="1:8" x14ac:dyDescent="0.3">
      <c r="A102" t="s">
        <v>259</v>
      </c>
      <c r="B102" t="s">
        <v>678</v>
      </c>
      <c r="C102" t="s">
        <v>679</v>
      </c>
      <c r="D102" t="s">
        <v>680</v>
      </c>
      <c r="E102" t="s">
        <v>920</v>
      </c>
      <c r="F102" t="s">
        <v>921</v>
      </c>
      <c r="G102" t="s">
        <v>923</v>
      </c>
      <c r="H102" t="s">
        <v>690</v>
      </c>
    </row>
    <row r="103" spans="1:8" x14ac:dyDescent="0.3">
      <c r="A103" t="s">
        <v>260</v>
      </c>
      <c r="B103" t="s">
        <v>678</v>
      </c>
      <c r="C103" t="s">
        <v>679</v>
      </c>
      <c r="D103" t="s">
        <v>680</v>
      </c>
      <c r="E103" t="s">
        <v>691</v>
      </c>
      <c r="F103" t="s">
        <v>924</v>
      </c>
      <c r="G103" t="s">
        <v>925</v>
      </c>
      <c r="H103" t="s">
        <v>690</v>
      </c>
    </row>
    <row r="104" spans="1:8" x14ac:dyDescent="0.3">
      <c r="A104" t="s">
        <v>261</v>
      </c>
      <c r="B104" t="s">
        <v>678</v>
      </c>
      <c r="C104" t="s">
        <v>685</v>
      </c>
      <c r="D104" t="s">
        <v>686</v>
      </c>
      <c r="E104" t="s">
        <v>756</v>
      </c>
      <c r="F104" t="s">
        <v>757</v>
      </c>
      <c r="G104" t="s">
        <v>758</v>
      </c>
      <c r="H104" t="s">
        <v>926</v>
      </c>
    </row>
    <row r="105" spans="1:8" x14ac:dyDescent="0.3">
      <c r="A105" t="s">
        <v>262</v>
      </c>
      <c r="B105" t="s">
        <v>678</v>
      </c>
      <c r="C105" t="s">
        <v>679</v>
      </c>
      <c r="D105" t="s">
        <v>680</v>
      </c>
      <c r="E105" t="s">
        <v>920</v>
      </c>
      <c r="F105" t="s">
        <v>921</v>
      </c>
      <c r="G105" t="s">
        <v>922</v>
      </c>
      <c r="H105" t="s">
        <v>690</v>
      </c>
    </row>
    <row r="106" spans="1:8" x14ac:dyDescent="0.3">
      <c r="A106" t="s">
        <v>263</v>
      </c>
      <c r="B106" t="s">
        <v>678</v>
      </c>
      <c r="C106" t="s">
        <v>712</v>
      </c>
      <c r="D106" t="s">
        <v>713</v>
      </c>
      <c r="E106" t="s">
        <v>927</v>
      </c>
      <c r="F106" t="s">
        <v>928</v>
      </c>
      <c r="G106" t="s">
        <v>929</v>
      </c>
      <c r="H106" t="s">
        <v>930</v>
      </c>
    </row>
    <row r="107" spans="1:8" x14ac:dyDescent="0.3">
      <c r="A107" t="s">
        <v>264</v>
      </c>
      <c r="B107" t="s">
        <v>678</v>
      </c>
      <c r="C107" t="s">
        <v>705</v>
      </c>
      <c r="D107" t="s">
        <v>706</v>
      </c>
      <c r="E107" t="s">
        <v>707</v>
      </c>
      <c r="F107" t="s">
        <v>744</v>
      </c>
      <c r="G107" t="s">
        <v>759</v>
      </c>
      <c r="H107" t="s">
        <v>931</v>
      </c>
    </row>
    <row r="108" spans="1:8" x14ac:dyDescent="0.3">
      <c r="A108" t="s">
        <v>265</v>
      </c>
      <c r="B108" t="s">
        <v>678</v>
      </c>
      <c r="C108" t="s">
        <v>705</v>
      </c>
      <c r="D108" t="s">
        <v>706</v>
      </c>
      <c r="E108" t="s">
        <v>707</v>
      </c>
      <c r="F108" t="s">
        <v>773</v>
      </c>
      <c r="G108" t="s">
        <v>932</v>
      </c>
      <c r="H108" t="s">
        <v>933</v>
      </c>
    </row>
    <row r="109" spans="1:8" x14ac:dyDescent="0.3">
      <c r="A109" t="s">
        <v>266</v>
      </c>
      <c r="B109" t="s">
        <v>678</v>
      </c>
      <c r="C109" t="s">
        <v>705</v>
      </c>
      <c r="D109" t="s">
        <v>706</v>
      </c>
      <c r="E109" t="s">
        <v>707</v>
      </c>
      <c r="F109" t="s">
        <v>934</v>
      </c>
      <c r="G109" t="s">
        <v>935</v>
      </c>
      <c r="H109" t="s">
        <v>936</v>
      </c>
    </row>
    <row r="110" spans="1:8" x14ac:dyDescent="0.3">
      <c r="A110" t="s">
        <v>267</v>
      </c>
      <c r="B110" t="s">
        <v>678</v>
      </c>
      <c r="C110" t="s">
        <v>767</v>
      </c>
      <c r="D110" t="s">
        <v>768</v>
      </c>
      <c r="E110" t="s">
        <v>937</v>
      </c>
      <c r="F110" t="s">
        <v>938</v>
      </c>
      <c r="G110" t="s">
        <v>939</v>
      </c>
      <c r="H110" t="s">
        <v>690</v>
      </c>
    </row>
    <row r="111" spans="1:8" x14ac:dyDescent="0.3">
      <c r="A111" t="s">
        <v>268</v>
      </c>
      <c r="B111" t="s">
        <v>678</v>
      </c>
      <c r="C111" t="s">
        <v>705</v>
      </c>
      <c r="D111" t="s">
        <v>706</v>
      </c>
      <c r="E111" t="s">
        <v>707</v>
      </c>
      <c r="F111" t="s">
        <v>940</v>
      </c>
      <c r="G111" t="s">
        <v>941</v>
      </c>
      <c r="H111" t="s">
        <v>690</v>
      </c>
    </row>
    <row r="112" spans="1:8" x14ac:dyDescent="0.3">
      <c r="A112" t="s">
        <v>269</v>
      </c>
      <c r="B112" t="s">
        <v>678</v>
      </c>
      <c r="C112" t="s">
        <v>712</v>
      </c>
      <c r="D112" t="s">
        <v>713</v>
      </c>
      <c r="E112" t="s">
        <v>779</v>
      </c>
      <c r="F112" t="s">
        <v>851</v>
      </c>
      <c r="G112" t="s">
        <v>884</v>
      </c>
      <c r="H112" t="s">
        <v>690</v>
      </c>
    </row>
    <row r="113" spans="1:8" x14ac:dyDescent="0.3">
      <c r="A113" t="s">
        <v>270</v>
      </c>
      <c r="B113" t="s">
        <v>678</v>
      </c>
      <c r="C113" t="s">
        <v>712</v>
      </c>
      <c r="D113" t="s">
        <v>713</v>
      </c>
      <c r="E113" t="s">
        <v>779</v>
      </c>
      <c r="F113" t="s">
        <v>942</v>
      </c>
      <c r="G113" t="s">
        <v>943</v>
      </c>
      <c r="H113" t="s">
        <v>690</v>
      </c>
    </row>
    <row r="114" spans="1:8" x14ac:dyDescent="0.3">
      <c r="A114" t="s">
        <v>271</v>
      </c>
      <c r="B114" t="s">
        <v>678</v>
      </c>
      <c r="C114" t="s">
        <v>712</v>
      </c>
      <c r="D114" t="s">
        <v>713</v>
      </c>
      <c r="E114" t="s">
        <v>944</v>
      </c>
      <c r="F114" t="s">
        <v>945</v>
      </c>
      <c r="G114" t="s">
        <v>946</v>
      </c>
      <c r="H114" t="s">
        <v>690</v>
      </c>
    </row>
    <row r="115" spans="1:8" x14ac:dyDescent="0.3">
      <c r="A115" t="s">
        <v>272</v>
      </c>
      <c r="B115" t="s">
        <v>678</v>
      </c>
      <c r="C115" t="s">
        <v>679</v>
      </c>
      <c r="D115" t="s">
        <v>680</v>
      </c>
      <c r="E115" t="s">
        <v>920</v>
      </c>
      <c r="F115" t="s">
        <v>921</v>
      </c>
      <c r="G115" t="s">
        <v>923</v>
      </c>
      <c r="H115" t="s">
        <v>690</v>
      </c>
    </row>
    <row r="116" spans="1:8" x14ac:dyDescent="0.3">
      <c r="A116" t="s">
        <v>273</v>
      </c>
      <c r="B116" t="s">
        <v>678</v>
      </c>
      <c r="C116" t="s">
        <v>705</v>
      </c>
      <c r="D116" t="s">
        <v>706</v>
      </c>
      <c r="E116" t="s">
        <v>707</v>
      </c>
      <c r="F116" t="s">
        <v>708</v>
      </c>
      <c r="G116" t="s">
        <v>947</v>
      </c>
      <c r="H116" t="s">
        <v>690</v>
      </c>
    </row>
    <row r="117" spans="1:8" x14ac:dyDescent="0.3">
      <c r="A117" t="s">
        <v>274</v>
      </c>
      <c r="B117" t="s">
        <v>678</v>
      </c>
      <c r="C117" t="s">
        <v>679</v>
      </c>
      <c r="D117" t="s">
        <v>680</v>
      </c>
      <c r="E117" t="s">
        <v>796</v>
      </c>
      <c r="F117" t="s">
        <v>797</v>
      </c>
      <c r="G117" t="s">
        <v>818</v>
      </c>
      <c r="H117" t="s">
        <v>948</v>
      </c>
    </row>
    <row r="118" spans="1:8" x14ac:dyDescent="0.3">
      <c r="A118" t="s">
        <v>275</v>
      </c>
      <c r="B118" t="s">
        <v>872</v>
      </c>
      <c r="C118" t="s">
        <v>873</v>
      </c>
      <c r="D118" t="s">
        <v>874</v>
      </c>
      <c r="E118" t="s">
        <v>875</v>
      </c>
      <c r="F118" t="s">
        <v>876</v>
      </c>
      <c r="G118" t="s">
        <v>949</v>
      </c>
      <c r="H118" t="s">
        <v>950</v>
      </c>
    </row>
    <row r="119" spans="1:8" x14ac:dyDescent="0.3">
      <c r="A119" t="s">
        <v>276</v>
      </c>
      <c r="B119" t="s">
        <v>678</v>
      </c>
      <c r="C119" t="s">
        <v>750</v>
      </c>
      <c r="D119" t="s">
        <v>751</v>
      </c>
      <c r="E119" t="s">
        <v>752</v>
      </c>
      <c r="F119" t="s">
        <v>951</v>
      </c>
      <c r="G119" t="s">
        <v>952</v>
      </c>
      <c r="H119" t="s">
        <v>690</v>
      </c>
    </row>
    <row r="120" spans="1:8" x14ac:dyDescent="0.3">
      <c r="A120" t="s">
        <v>277</v>
      </c>
      <c r="B120" t="s">
        <v>678</v>
      </c>
      <c r="C120" t="s">
        <v>679</v>
      </c>
      <c r="D120" t="s">
        <v>680</v>
      </c>
      <c r="E120" t="s">
        <v>896</v>
      </c>
      <c r="F120" t="s">
        <v>953</v>
      </c>
      <c r="G120" t="s">
        <v>954</v>
      </c>
      <c r="H120" t="s">
        <v>690</v>
      </c>
    </row>
    <row r="121" spans="1:8" x14ac:dyDescent="0.3">
      <c r="A121" t="s">
        <v>278</v>
      </c>
      <c r="B121" t="s">
        <v>678</v>
      </c>
      <c r="C121" t="s">
        <v>685</v>
      </c>
      <c r="D121" t="s">
        <v>686</v>
      </c>
      <c r="E121" t="s">
        <v>690</v>
      </c>
      <c r="F121" t="s">
        <v>955</v>
      </c>
      <c r="G121" t="s">
        <v>955</v>
      </c>
      <c r="H121" t="s">
        <v>690</v>
      </c>
    </row>
    <row r="122" spans="1:8" x14ac:dyDescent="0.3">
      <c r="A122" t="s">
        <v>279</v>
      </c>
      <c r="B122" t="s">
        <v>678</v>
      </c>
      <c r="C122" t="s">
        <v>685</v>
      </c>
      <c r="D122" t="s">
        <v>887</v>
      </c>
      <c r="E122" t="s">
        <v>956</v>
      </c>
      <c r="F122" t="s">
        <v>956</v>
      </c>
      <c r="G122" t="s">
        <v>957</v>
      </c>
      <c r="H122" t="s">
        <v>958</v>
      </c>
    </row>
    <row r="123" spans="1:8" x14ac:dyDescent="0.3">
      <c r="A123" t="s">
        <v>280</v>
      </c>
      <c r="B123" t="s">
        <v>678</v>
      </c>
      <c r="C123" t="s">
        <v>679</v>
      </c>
      <c r="D123" t="s">
        <v>680</v>
      </c>
      <c r="E123" t="s">
        <v>892</v>
      </c>
      <c r="F123" t="s">
        <v>893</v>
      </c>
      <c r="G123" t="s">
        <v>959</v>
      </c>
      <c r="H123" t="s">
        <v>960</v>
      </c>
    </row>
    <row r="124" spans="1:8" x14ac:dyDescent="0.3">
      <c r="A124" t="s">
        <v>281</v>
      </c>
      <c r="B124" t="s">
        <v>678</v>
      </c>
      <c r="C124" t="s">
        <v>685</v>
      </c>
      <c r="D124" t="s">
        <v>686</v>
      </c>
      <c r="E124" t="s">
        <v>961</v>
      </c>
      <c r="F124" t="s">
        <v>962</v>
      </c>
      <c r="G124" t="s">
        <v>963</v>
      </c>
      <c r="H124" t="s">
        <v>964</v>
      </c>
    </row>
    <row r="125" spans="1:8" x14ac:dyDescent="0.3">
      <c r="A125" t="s">
        <v>282</v>
      </c>
      <c r="B125" t="s">
        <v>678</v>
      </c>
      <c r="C125" t="s">
        <v>679</v>
      </c>
      <c r="D125" t="s">
        <v>680</v>
      </c>
      <c r="E125" t="s">
        <v>796</v>
      </c>
      <c r="F125" t="s">
        <v>797</v>
      </c>
      <c r="G125" t="s">
        <v>965</v>
      </c>
      <c r="H125" t="s">
        <v>690</v>
      </c>
    </row>
    <row r="126" spans="1:8" x14ac:dyDescent="0.3">
      <c r="A126" t="s">
        <v>283</v>
      </c>
      <c r="B126" t="s">
        <v>678</v>
      </c>
      <c r="C126" t="s">
        <v>679</v>
      </c>
      <c r="D126" t="s">
        <v>680</v>
      </c>
      <c r="E126" t="s">
        <v>796</v>
      </c>
      <c r="F126" t="s">
        <v>797</v>
      </c>
      <c r="G126" t="s">
        <v>886</v>
      </c>
      <c r="H126" t="s">
        <v>690</v>
      </c>
    </row>
    <row r="127" spans="1:8" x14ac:dyDescent="0.3">
      <c r="A127" t="s">
        <v>284</v>
      </c>
      <c r="B127" t="s">
        <v>678</v>
      </c>
      <c r="C127" t="s">
        <v>679</v>
      </c>
      <c r="D127" t="s">
        <v>680</v>
      </c>
      <c r="E127" t="s">
        <v>796</v>
      </c>
      <c r="F127" t="s">
        <v>797</v>
      </c>
      <c r="G127" t="s">
        <v>966</v>
      </c>
      <c r="H127" t="s">
        <v>967</v>
      </c>
    </row>
    <row r="128" spans="1:8" x14ac:dyDescent="0.3">
      <c r="A128" t="s">
        <v>285</v>
      </c>
      <c r="B128" t="s">
        <v>678</v>
      </c>
      <c r="C128" t="s">
        <v>679</v>
      </c>
      <c r="D128" t="s">
        <v>680</v>
      </c>
      <c r="E128" t="s">
        <v>796</v>
      </c>
      <c r="F128" t="s">
        <v>797</v>
      </c>
      <c r="G128" t="s">
        <v>968</v>
      </c>
      <c r="H128" t="s">
        <v>969</v>
      </c>
    </row>
    <row r="129" spans="1:8" x14ac:dyDescent="0.3">
      <c r="A129" t="s">
        <v>286</v>
      </c>
      <c r="B129" t="s">
        <v>678</v>
      </c>
      <c r="C129" t="s">
        <v>712</v>
      </c>
      <c r="D129" t="s">
        <v>713</v>
      </c>
      <c r="E129" t="s">
        <v>714</v>
      </c>
      <c r="F129" t="s">
        <v>715</v>
      </c>
      <c r="G129" t="s">
        <v>970</v>
      </c>
      <c r="H129" t="s">
        <v>690</v>
      </c>
    </row>
    <row r="130" spans="1:8" x14ac:dyDescent="0.3">
      <c r="A130" t="s">
        <v>287</v>
      </c>
      <c r="B130" t="s">
        <v>678</v>
      </c>
      <c r="C130" t="s">
        <v>712</v>
      </c>
      <c r="D130" t="s">
        <v>713</v>
      </c>
      <c r="E130" t="s">
        <v>724</v>
      </c>
      <c r="F130" t="s">
        <v>725</v>
      </c>
      <c r="G130" t="s">
        <v>839</v>
      </c>
      <c r="H130" t="s">
        <v>971</v>
      </c>
    </row>
    <row r="131" spans="1:8" x14ac:dyDescent="0.3">
      <c r="A131" t="s">
        <v>288</v>
      </c>
      <c r="B131" t="s">
        <v>678</v>
      </c>
      <c r="C131" t="s">
        <v>705</v>
      </c>
      <c r="D131" t="s">
        <v>706</v>
      </c>
      <c r="E131" t="s">
        <v>707</v>
      </c>
      <c r="F131" t="s">
        <v>773</v>
      </c>
      <c r="G131" t="s">
        <v>774</v>
      </c>
      <c r="H131" t="s">
        <v>690</v>
      </c>
    </row>
    <row r="132" spans="1:8" x14ac:dyDescent="0.3">
      <c r="A132" t="s">
        <v>289</v>
      </c>
      <c r="B132" t="s">
        <v>678</v>
      </c>
      <c r="C132" t="s">
        <v>712</v>
      </c>
      <c r="D132" t="s">
        <v>713</v>
      </c>
      <c r="E132" t="s">
        <v>790</v>
      </c>
      <c r="F132" t="s">
        <v>791</v>
      </c>
      <c r="G132" t="s">
        <v>972</v>
      </c>
      <c r="H132" t="s">
        <v>973</v>
      </c>
    </row>
    <row r="133" spans="1:8" x14ac:dyDescent="0.3">
      <c r="A133" t="s">
        <v>290</v>
      </c>
      <c r="B133" t="s">
        <v>678</v>
      </c>
      <c r="C133" t="s">
        <v>705</v>
      </c>
      <c r="D133" t="s">
        <v>706</v>
      </c>
      <c r="E133" t="s">
        <v>707</v>
      </c>
      <c r="F133" t="s">
        <v>708</v>
      </c>
      <c r="G133" t="s">
        <v>709</v>
      </c>
      <c r="H133" t="s">
        <v>974</v>
      </c>
    </row>
    <row r="134" spans="1:8" x14ac:dyDescent="0.3">
      <c r="A134" t="s">
        <v>291</v>
      </c>
      <c r="B134" t="s">
        <v>678</v>
      </c>
      <c r="C134" t="s">
        <v>712</v>
      </c>
      <c r="D134" t="s">
        <v>713</v>
      </c>
      <c r="E134" t="s">
        <v>790</v>
      </c>
      <c r="F134" t="s">
        <v>791</v>
      </c>
      <c r="G134" t="s">
        <v>975</v>
      </c>
      <c r="H134" t="s">
        <v>690</v>
      </c>
    </row>
    <row r="135" spans="1:8" x14ac:dyDescent="0.3">
      <c r="A135" t="s">
        <v>292</v>
      </c>
      <c r="B135" t="s">
        <v>678</v>
      </c>
      <c r="C135" t="s">
        <v>705</v>
      </c>
      <c r="D135" t="s">
        <v>706</v>
      </c>
      <c r="E135" t="s">
        <v>707</v>
      </c>
      <c r="F135" t="s">
        <v>827</v>
      </c>
      <c r="G135" t="s">
        <v>976</v>
      </c>
      <c r="H135" t="s">
        <v>690</v>
      </c>
    </row>
    <row r="136" spans="1:8" x14ac:dyDescent="0.3">
      <c r="A136" t="s">
        <v>293</v>
      </c>
      <c r="B136" t="s">
        <v>678</v>
      </c>
      <c r="C136" t="s">
        <v>685</v>
      </c>
      <c r="D136" t="s">
        <v>686</v>
      </c>
      <c r="E136" t="s">
        <v>687</v>
      </c>
      <c r="F136" t="s">
        <v>977</v>
      </c>
      <c r="G136" t="s">
        <v>978</v>
      </c>
      <c r="H136" t="s">
        <v>690</v>
      </c>
    </row>
    <row r="137" spans="1:8" x14ac:dyDescent="0.3">
      <c r="A137" t="s">
        <v>294</v>
      </c>
      <c r="B137" t="s">
        <v>678</v>
      </c>
      <c r="C137" t="s">
        <v>712</v>
      </c>
      <c r="D137" t="s">
        <v>713</v>
      </c>
      <c r="E137" t="s">
        <v>724</v>
      </c>
      <c r="F137" t="s">
        <v>725</v>
      </c>
      <c r="G137" t="s">
        <v>979</v>
      </c>
      <c r="H137" t="s">
        <v>980</v>
      </c>
    </row>
    <row r="138" spans="1:8" x14ac:dyDescent="0.3">
      <c r="A138" t="s">
        <v>295</v>
      </c>
      <c r="B138" t="s">
        <v>678</v>
      </c>
      <c r="C138" t="s">
        <v>679</v>
      </c>
      <c r="D138" t="s">
        <v>680</v>
      </c>
      <c r="E138" t="s">
        <v>896</v>
      </c>
      <c r="F138" t="s">
        <v>897</v>
      </c>
      <c r="G138" t="s">
        <v>981</v>
      </c>
      <c r="H138" t="s">
        <v>690</v>
      </c>
    </row>
    <row r="139" spans="1:8" x14ac:dyDescent="0.3">
      <c r="A139" t="s">
        <v>296</v>
      </c>
      <c r="B139" t="s">
        <v>678</v>
      </c>
      <c r="C139" t="s">
        <v>705</v>
      </c>
      <c r="D139" t="s">
        <v>706</v>
      </c>
      <c r="E139" t="s">
        <v>707</v>
      </c>
      <c r="F139" t="s">
        <v>934</v>
      </c>
      <c r="G139" t="s">
        <v>935</v>
      </c>
      <c r="H139" t="s">
        <v>690</v>
      </c>
    </row>
    <row r="140" spans="1:8" x14ac:dyDescent="0.3">
      <c r="A140" t="s">
        <v>297</v>
      </c>
      <c r="B140" t="s">
        <v>678</v>
      </c>
      <c r="C140" t="s">
        <v>679</v>
      </c>
      <c r="D140" t="s">
        <v>680</v>
      </c>
      <c r="E140" t="s">
        <v>796</v>
      </c>
      <c r="F140" t="s">
        <v>797</v>
      </c>
      <c r="G140" t="s">
        <v>965</v>
      </c>
      <c r="H140" t="s">
        <v>690</v>
      </c>
    </row>
    <row r="141" spans="1:8" x14ac:dyDescent="0.3">
      <c r="A141" t="s">
        <v>298</v>
      </c>
      <c r="B141" t="s">
        <v>678</v>
      </c>
      <c r="C141" t="s">
        <v>705</v>
      </c>
      <c r="D141" t="s">
        <v>706</v>
      </c>
      <c r="E141" t="s">
        <v>690</v>
      </c>
      <c r="F141" t="s">
        <v>982</v>
      </c>
      <c r="G141" t="s">
        <v>982</v>
      </c>
      <c r="H141" t="s">
        <v>690</v>
      </c>
    </row>
    <row r="142" spans="1:8" x14ac:dyDescent="0.3">
      <c r="A142" t="s">
        <v>299</v>
      </c>
      <c r="B142" t="s">
        <v>872</v>
      </c>
      <c r="C142" t="s">
        <v>873</v>
      </c>
      <c r="D142" t="s">
        <v>874</v>
      </c>
      <c r="E142" t="s">
        <v>875</v>
      </c>
      <c r="F142" t="s">
        <v>876</v>
      </c>
      <c r="G142" t="s">
        <v>983</v>
      </c>
      <c r="H142" t="s">
        <v>690</v>
      </c>
    </row>
    <row r="143" spans="1:8" x14ac:dyDescent="0.3">
      <c r="A143" t="s">
        <v>300</v>
      </c>
      <c r="B143" t="s">
        <v>678</v>
      </c>
      <c r="C143" t="s">
        <v>844</v>
      </c>
      <c r="D143" t="s">
        <v>845</v>
      </c>
      <c r="E143" t="s">
        <v>846</v>
      </c>
      <c r="F143" t="s">
        <v>847</v>
      </c>
      <c r="G143" t="s">
        <v>848</v>
      </c>
      <c r="H143" t="s">
        <v>690</v>
      </c>
    </row>
    <row r="144" spans="1:8" x14ac:dyDescent="0.3">
      <c r="A144" t="s">
        <v>301</v>
      </c>
      <c r="B144" t="s">
        <v>678</v>
      </c>
      <c r="C144" t="s">
        <v>984</v>
      </c>
      <c r="D144" t="s">
        <v>985</v>
      </c>
      <c r="E144" t="s">
        <v>986</v>
      </c>
      <c r="F144" t="s">
        <v>987</v>
      </c>
      <c r="G144" t="s">
        <v>988</v>
      </c>
      <c r="H144" t="s">
        <v>690</v>
      </c>
    </row>
    <row r="145" spans="1:8" x14ac:dyDescent="0.3">
      <c r="A145" t="s">
        <v>302</v>
      </c>
      <c r="B145" t="s">
        <v>678</v>
      </c>
      <c r="C145" t="s">
        <v>712</v>
      </c>
      <c r="D145" t="s">
        <v>713</v>
      </c>
      <c r="E145" t="s">
        <v>724</v>
      </c>
      <c r="F145" t="s">
        <v>725</v>
      </c>
      <c r="G145" t="s">
        <v>989</v>
      </c>
      <c r="H145" t="s">
        <v>990</v>
      </c>
    </row>
    <row r="146" spans="1:8" x14ac:dyDescent="0.3">
      <c r="A146" t="s">
        <v>303</v>
      </c>
      <c r="B146" t="s">
        <v>678</v>
      </c>
      <c r="C146" t="s">
        <v>712</v>
      </c>
      <c r="D146" t="s">
        <v>713</v>
      </c>
      <c r="E146" t="s">
        <v>724</v>
      </c>
      <c r="F146" t="s">
        <v>725</v>
      </c>
      <c r="G146" t="s">
        <v>991</v>
      </c>
      <c r="H146" t="s">
        <v>992</v>
      </c>
    </row>
    <row r="147" spans="1:8" x14ac:dyDescent="0.3">
      <c r="A147" t="s">
        <v>304</v>
      </c>
      <c r="B147" t="s">
        <v>678</v>
      </c>
      <c r="C147" t="s">
        <v>705</v>
      </c>
      <c r="D147" t="s">
        <v>706</v>
      </c>
      <c r="E147" t="s">
        <v>707</v>
      </c>
      <c r="F147" t="s">
        <v>733</v>
      </c>
      <c r="G147" t="s">
        <v>734</v>
      </c>
      <c r="H147" t="s">
        <v>993</v>
      </c>
    </row>
    <row r="148" spans="1:8" x14ac:dyDescent="0.3">
      <c r="A148" t="s">
        <v>305</v>
      </c>
      <c r="B148" t="s">
        <v>678</v>
      </c>
      <c r="C148" t="s">
        <v>705</v>
      </c>
      <c r="D148" t="s">
        <v>706</v>
      </c>
      <c r="E148" t="s">
        <v>707</v>
      </c>
      <c r="F148" t="s">
        <v>733</v>
      </c>
      <c r="G148" t="s">
        <v>734</v>
      </c>
      <c r="H148" t="s">
        <v>690</v>
      </c>
    </row>
    <row r="149" spans="1:8" x14ac:dyDescent="0.3">
      <c r="A149" t="s">
        <v>306</v>
      </c>
      <c r="B149" t="s">
        <v>678</v>
      </c>
      <c r="C149" t="s">
        <v>679</v>
      </c>
      <c r="D149" t="s">
        <v>680</v>
      </c>
      <c r="E149" t="s">
        <v>796</v>
      </c>
      <c r="F149" t="s">
        <v>797</v>
      </c>
      <c r="G149" t="s">
        <v>994</v>
      </c>
      <c r="H149" t="s">
        <v>690</v>
      </c>
    </row>
    <row r="150" spans="1:8" x14ac:dyDescent="0.3">
      <c r="A150" t="s">
        <v>307</v>
      </c>
      <c r="B150" t="s">
        <v>678</v>
      </c>
      <c r="C150" t="s">
        <v>712</v>
      </c>
      <c r="D150" t="s">
        <v>713</v>
      </c>
      <c r="E150" t="s">
        <v>927</v>
      </c>
      <c r="F150" t="s">
        <v>928</v>
      </c>
      <c r="G150" t="s">
        <v>995</v>
      </c>
      <c r="H150" t="s">
        <v>690</v>
      </c>
    </row>
    <row r="151" spans="1:8" x14ac:dyDescent="0.3">
      <c r="A151" t="s">
        <v>308</v>
      </c>
      <c r="B151" t="s">
        <v>678</v>
      </c>
      <c r="C151" t="s">
        <v>712</v>
      </c>
      <c r="D151" t="s">
        <v>713</v>
      </c>
      <c r="E151" t="s">
        <v>714</v>
      </c>
      <c r="F151" t="s">
        <v>996</v>
      </c>
      <c r="G151" t="s">
        <v>997</v>
      </c>
      <c r="H151" t="s">
        <v>998</v>
      </c>
    </row>
    <row r="152" spans="1:8" x14ac:dyDescent="0.3">
      <c r="A152" t="s">
        <v>309</v>
      </c>
      <c r="B152" t="s">
        <v>678</v>
      </c>
      <c r="C152" t="s">
        <v>679</v>
      </c>
      <c r="D152" t="s">
        <v>680</v>
      </c>
      <c r="E152" t="s">
        <v>796</v>
      </c>
      <c r="F152" t="s">
        <v>797</v>
      </c>
      <c r="G152" t="s">
        <v>999</v>
      </c>
      <c r="H152" t="s">
        <v>1000</v>
      </c>
    </row>
    <row r="153" spans="1:8" x14ac:dyDescent="0.3">
      <c r="A153" t="s">
        <v>310</v>
      </c>
      <c r="B153" t="s">
        <v>678</v>
      </c>
      <c r="C153" t="s">
        <v>984</v>
      </c>
      <c r="D153" t="s">
        <v>985</v>
      </c>
      <c r="E153" t="s">
        <v>986</v>
      </c>
      <c r="F153" t="s">
        <v>987</v>
      </c>
      <c r="G153" t="s">
        <v>1001</v>
      </c>
      <c r="H153" t="s">
        <v>690</v>
      </c>
    </row>
    <row r="154" spans="1:8" x14ac:dyDescent="0.3">
      <c r="A154" t="s">
        <v>311</v>
      </c>
      <c r="B154" t="s">
        <v>678</v>
      </c>
      <c r="C154" t="s">
        <v>679</v>
      </c>
      <c r="D154" t="s">
        <v>680</v>
      </c>
      <c r="E154" t="s">
        <v>920</v>
      </c>
      <c r="F154" t="s">
        <v>921</v>
      </c>
      <c r="G154" t="s">
        <v>1002</v>
      </c>
      <c r="H154" t="s">
        <v>1003</v>
      </c>
    </row>
    <row r="155" spans="1:8" x14ac:dyDescent="0.3">
      <c r="A155" t="s">
        <v>312</v>
      </c>
      <c r="B155" t="s">
        <v>678</v>
      </c>
      <c r="C155" t="s">
        <v>679</v>
      </c>
      <c r="D155" t="s">
        <v>680</v>
      </c>
      <c r="E155" t="s">
        <v>796</v>
      </c>
      <c r="F155" t="s">
        <v>797</v>
      </c>
      <c r="G155" t="s">
        <v>1004</v>
      </c>
      <c r="H155" t="s">
        <v>1005</v>
      </c>
    </row>
    <row r="156" spans="1:8" x14ac:dyDescent="0.3">
      <c r="A156" t="s">
        <v>313</v>
      </c>
      <c r="B156" t="s">
        <v>678</v>
      </c>
      <c r="C156" t="s">
        <v>679</v>
      </c>
      <c r="D156" t="s">
        <v>680</v>
      </c>
      <c r="E156" t="s">
        <v>796</v>
      </c>
      <c r="F156" t="s">
        <v>797</v>
      </c>
      <c r="G156" t="s">
        <v>1006</v>
      </c>
      <c r="H156" t="s">
        <v>1007</v>
      </c>
    </row>
    <row r="157" spans="1:8" x14ac:dyDescent="0.3">
      <c r="A157" t="s">
        <v>314</v>
      </c>
      <c r="B157" t="s">
        <v>678</v>
      </c>
      <c r="C157" t="s">
        <v>712</v>
      </c>
      <c r="D157" t="s">
        <v>713</v>
      </c>
      <c r="E157" t="s">
        <v>714</v>
      </c>
      <c r="F157" t="s">
        <v>996</v>
      </c>
      <c r="G157" t="s">
        <v>997</v>
      </c>
      <c r="H157" t="s">
        <v>1008</v>
      </c>
    </row>
    <row r="158" spans="1:8" x14ac:dyDescent="0.3">
      <c r="A158" t="s">
        <v>315</v>
      </c>
      <c r="B158" t="s">
        <v>678</v>
      </c>
      <c r="C158" t="s">
        <v>679</v>
      </c>
      <c r="D158" t="s">
        <v>680</v>
      </c>
      <c r="E158" t="s">
        <v>892</v>
      </c>
      <c r="F158" t="s">
        <v>893</v>
      </c>
      <c r="G158" t="s">
        <v>1009</v>
      </c>
      <c r="H158" t="s">
        <v>1010</v>
      </c>
    </row>
    <row r="159" spans="1:8" x14ac:dyDescent="0.3">
      <c r="A159" t="s">
        <v>316</v>
      </c>
      <c r="B159" t="s">
        <v>678</v>
      </c>
      <c r="C159" t="s">
        <v>712</v>
      </c>
      <c r="D159" t="s">
        <v>713</v>
      </c>
      <c r="E159" t="s">
        <v>779</v>
      </c>
      <c r="F159" t="s">
        <v>784</v>
      </c>
      <c r="G159" t="s">
        <v>1011</v>
      </c>
      <c r="H159" t="s">
        <v>1012</v>
      </c>
    </row>
    <row r="160" spans="1:8" x14ac:dyDescent="0.3">
      <c r="A160" t="s">
        <v>317</v>
      </c>
      <c r="B160" t="s">
        <v>678</v>
      </c>
      <c r="C160" t="s">
        <v>712</v>
      </c>
      <c r="D160" t="s">
        <v>713</v>
      </c>
      <c r="E160" t="s">
        <v>779</v>
      </c>
      <c r="F160" t="s">
        <v>784</v>
      </c>
      <c r="G160" t="s">
        <v>1011</v>
      </c>
      <c r="H160" t="s">
        <v>1013</v>
      </c>
    </row>
    <row r="161" spans="1:8" x14ac:dyDescent="0.3">
      <c r="A161" t="s">
        <v>318</v>
      </c>
      <c r="B161" t="s">
        <v>678</v>
      </c>
      <c r="C161" t="s">
        <v>705</v>
      </c>
      <c r="D161" t="s">
        <v>706</v>
      </c>
      <c r="E161" t="s">
        <v>707</v>
      </c>
      <c r="F161" t="s">
        <v>733</v>
      </c>
      <c r="G161" t="s">
        <v>734</v>
      </c>
      <c r="H161" t="s">
        <v>1014</v>
      </c>
    </row>
    <row r="162" spans="1:8" x14ac:dyDescent="0.3">
      <c r="A162" t="s">
        <v>319</v>
      </c>
      <c r="B162" t="s">
        <v>678</v>
      </c>
      <c r="C162" t="s">
        <v>712</v>
      </c>
      <c r="D162" t="s">
        <v>713</v>
      </c>
      <c r="E162" t="s">
        <v>714</v>
      </c>
      <c r="F162" t="s">
        <v>715</v>
      </c>
      <c r="G162" t="s">
        <v>1015</v>
      </c>
      <c r="H162" t="s">
        <v>690</v>
      </c>
    </row>
    <row r="163" spans="1:8" x14ac:dyDescent="0.3">
      <c r="A163" t="s">
        <v>320</v>
      </c>
      <c r="B163" t="s">
        <v>678</v>
      </c>
      <c r="C163" t="s">
        <v>705</v>
      </c>
      <c r="D163" t="s">
        <v>706</v>
      </c>
      <c r="E163" t="s">
        <v>707</v>
      </c>
      <c r="F163" t="s">
        <v>1016</v>
      </c>
      <c r="G163" t="s">
        <v>1017</v>
      </c>
      <c r="H163" t="s">
        <v>690</v>
      </c>
    </row>
    <row r="164" spans="1:8" x14ac:dyDescent="0.3">
      <c r="A164" t="s">
        <v>321</v>
      </c>
      <c r="B164" t="s">
        <v>678</v>
      </c>
      <c r="C164" t="s">
        <v>712</v>
      </c>
      <c r="D164" t="s">
        <v>713</v>
      </c>
      <c r="E164" t="s">
        <v>724</v>
      </c>
      <c r="F164" t="s">
        <v>725</v>
      </c>
      <c r="G164" t="s">
        <v>839</v>
      </c>
      <c r="H164" t="s">
        <v>690</v>
      </c>
    </row>
    <row r="165" spans="1:8" x14ac:dyDescent="0.3">
      <c r="A165" t="s">
        <v>322</v>
      </c>
      <c r="B165" t="s">
        <v>678</v>
      </c>
      <c r="C165" t="s">
        <v>712</v>
      </c>
      <c r="D165" t="s">
        <v>713</v>
      </c>
      <c r="E165" t="s">
        <v>779</v>
      </c>
      <c r="F165" t="s">
        <v>851</v>
      </c>
      <c r="G165" t="s">
        <v>1018</v>
      </c>
      <c r="H165" t="s">
        <v>1019</v>
      </c>
    </row>
    <row r="166" spans="1:8" x14ac:dyDescent="0.3">
      <c r="A166" t="s">
        <v>323</v>
      </c>
      <c r="B166" t="s">
        <v>678</v>
      </c>
      <c r="C166" t="s">
        <v>700</v>
      </c>
      <c r="D166" t="s">
        <v>1020</v>
      </c>
      <c r="E166" t="s">
        <v>1021</v>
      </c>
      <c r="F166" t="s">
        <v>1022</v>
      </c>
      <c r="G166" t="s">
        <v>1022</v>
      </c>
      <c r="H166" t="s">
        <v>1023</v>
      </c>
    </row>
    <row r="167" spans="1:8" x14ac:dyDescent="0.3">
      <c r="A167" t="s">
        <v>324</v>
      </c>
      <c r="B167" t="s">
        <v>678</v>
      </c>
      <c r="C167" t="s">
        <v>679</v>
      </c>
      <c r="D167" t="s">
        <v>680</v>
      </c>
      <c r="E167" t="s">
        <v>896</v>
      </c>
      <c r="F167" t="s">
        <v>897</v>
      </c>
      <c r="G167" t="s">
        <v>981</v>
      </c>
      <c r="H167" t="s">
        <v>1024</v>
      </c>
    </row>
    <row r="168" spans="1:8" x14ac:dyDescent="0.3">
      <c r="A168" t="s">
        <v>325</v>
      </c>
      <c r="B168" t="s">
        <v>678</v>
      </c>
      <c r="C168" t="s">
        <v>705</v>
      </c>
      <c r="D168" t="s">
        <v>706</v>
      </c>
      <c r="E168" t="s">
        <v>707</v>
      </c>
      <c r="F168" t="s">
        <v>708</v>
      </c>
      <c r="G168" t="s">
        <v>709</v>
      </c>
      <c r="H168" t="s">
        <v>1025</v>
      </c>
    </row>
    <row r="169" spans="1:8" x14ac:dyDescent="0.3">
      <c r="A169" t="s">
        <v>326</v>
      </c>
      <c r="B169" t="s">
        <v>678</v>
      </c>
      <c r="C169" t="s">
        <v>1026</v>
      </c>
      <c r="D169" t="s">
        <v>1027</v>
      </c>
      <c r="E169" t="s">
        <v>1028</v>
      </c>
      <c r="F169" t="s">
        <v>1029</v>
      </c>
      <c r="G169" t="s">
        <v>1030</v>
      </c>
      <c r="H169" t="s">
        <v>690</v>
      </c>
    </row>
    <row r="170" spans="1:8" x14ac:dyDescent="0.3">
      <c r="A170" t="s">
        <v>327</v>
      </c>
      <c r="B170" t="s">
        <v>678</v>
      </c>
      <c r="C170" t="s">
        <v>805</v>
      </c>
      <c r="D170" t="s">
        <v>806</v>
      </c>
      <c r="E170" t="s">
        <v>807</v>
      </c>
      <c r="F170" t="s">
        <v>808</v>
      </c>
      <c r="G170" t="s">
        <v>809</v>
      </c>
      <c r="H170" t="s">
        <v>690</v>
      </c>
    </row>
    <row r="171" spans="1:8" x14ac:dyDescent="0.3">
      <c r="A171" t="s">
        <v>328</v>
      </c>
      <c r="B171" t="s">
        <v>678</v>
      </c>
      <c r="C171" t="s">
        <v>712</v>
      </c>
      <c r="D171" t="s">
        <v>713</v>
      </c>
      <c r="E171" t="s">
        <v>927</v>
      </c>
      <c r="F171" t="s">
        <v>928</v>
      </c>
      <c r="G171" t="s">
        <v>995</v>
      </c>
      <c r="H171" t="s">
        <v>690</v>
      </c>
    </row>
    <row r="172" spans="1:8" x14ac:dyDescent="0.3">
      <c r="A172" t="s">
        <v>329</v>
      </c>
      <c r="B172" t="s">
        <v>678</v>
      </c>
      <c r="C172" t="s">
        <v>700</v>
      </c>
      <c r="D172" t="s">
        <v>701</v>
      </c>
      <c r="E172" t="s">
        <v>702</v>
      </c>
      <c r="F172" t="s">
        <v>737</v>
      </c>
      <c r="G172" t="s">
        <v>1031</v>
      </c>
      <c r="H172" t="s">
        <v>690</v>
      </c>
    </row>
    <row r="173" spans="1:8" x14ac:dyDescent="0.3">
      <c r="A173" t="s">
        <v>330</v>
      </c>
      <c r="B173" t="s">
        <v>678</v>
      </c>
      <c r="C173" t="s">
        <v>712</v>
      </c>
      <c r="D173" t="s">
        <v>713</v>
      </c>
      <c r="E173" t="s">
        <v>779</v>
      </c>
      <c r="F173" t="s">
        <v>784</v>
      </c>
      <c r="G173" t="s">
        <v>785</v>
      </c>
      <c r="H173" t="s">
        <v>1032</v>
      </c>
    </row>
    <row r="174" spans="1:8" x14ac:dyDescent="0.3">
      <c r="A174" t="s">
        <v>331</v>
      </c>
      <c r="B174" t="s">
        <v>678</v>
      </c>
      <c r="C174" t="s">
        <v>705</v>
      </c>
      <c r="D174" t="s">
        <v>706</v>
      </c>
      <c r="E174" t="s">
        <v>707</v>
      </c>
      <c r="F174" t="s">
        <v>708</v>
      </c>
      <c r="G174" t="s">
        <v>709</v>
      </c>
      <c r="H174" t="s">
        <v>1033</v>
      </c>
    </row>
    <row r="175" spans="1:8" x14ac:dyDescent="0.3">
      <c r="A175" t="s">
        <v>332</v>
      </c>
      <c r="B175" t="s">
        <v>678</v>
      </c>
      <c r="C175" t="s">
        <v>712</v>
      </c>
      <c r="D175" t="s">
        <v>713</v>
      </c>
      <c r="E175" t="s">
        <v>790</v>
      </c>
      <c r="F175" t="s">
        <v>791</v>
      </c>
      <c r="G175" t="s">
        <v>890</v>
      </c>
      <c r="H175" t="s">
        <v>690</v>
      </c>
    </row>
    <row r="176" spans="1:8" x14ac:dyDescent="0.3">
      <c r="A176" t="s">
        <v>333</v>
      </c>
      <c r="B176" t="s">
        <v>678</v>
      </c>
      <c r="C176" t="s">
        <v>712</v>
      </c>
      <c r="D176" t="s">
        <v>713</v>
      </c>
      <c r="E176" t="s">
        <v>790</v>
      </c>
      <c r="F176" t="s">
        <v>791</v>
      </c>
      <c r="G176" t="s">
        <v>1034</v>
      </c>
      <c r="H176" t="s">
        <v>690</v>
      </c>
    </row>
    <row r="177" spans="1:8" x14ac:dyDescent="0.3">
      <c r="A177" t="s">
        <v>334</v>
      </c>
      <c r="B177" t="s">
        <v>678</v>
      </c>
      <c r="C177" t="s">
        <v>1026</v>
      </c>
      <c r="D177" t="s">
        <v>1027</v>
      </c>
      <c r="E177" t="s">
        <v>1028</v>
      </c>
      <c r="F177" t="s">
        <v>1029</v>
      </c>
      <c r="G177" t="s">
        <v>1030</v>
      </c>
      <c r="H177" t="s">
        <v>1035</v>
      </c>
    </row>
    <row r="178" spans="1:8" x14ac:dyDescent="0.3">
      <c r="A178" t="s">
        <v>335</v>
      </c>
      <c r="B178" t="s">
        <v>678</v>
      </c>
      <c r="C178" t="s">
        <v>712</v>
      </c>
      <c r="D178" t="s">
        <v>713</v>
      </c>
      <c r="E178" t="s">
        <v>779</v>
      </c>
      <c r="F178" t="s">
        <v>784</v>
      </c>
      <c r="G178" t="s">
        <v>785</v>
      </c>
      <c r="H178" t="s">
        <v>1036</v>
      </c>
    </row>
    <row r="179" spans="1:8" x14ac:dyDescent="0.3">
      <c r="A179" t="s">
        <v>336</v>
      </c>
      <c r="B179" t="s">
        <v>678</v>
      </c>
      <c r="C179" t="s">
        <v>679</v>
      </c>
      <c r="D179" t="s">
        <v>680</v>
      </c>
      <c r="E179" t="s">
        <v>796</v>
      </c>
      <c r="F179" t="s">
        <v>797</v>
      </c>
      <c r="G179" t="s">
        <v>1037</v>
      </c>
      <c r="H179" t="s">
        <v>1038</v>
      </c>
    </row>
    <row r="180" spans="1:8" x14ac:dyDescent="0.3">
      <c r="A180" t="s">
        <v>337</v>
      </c>
      <c r="B180" t="s">
        <v>678</v>
      </c>
      <c r="C180" t="s">
        <v>679</v>
      </c>
      <c r="D180" t="s">
        <v>680</v>
      </c>
      <c r="E180" t="s">
        <v>896</v>
      </c>
      <c r="F180" t="s">
        <v>897</v>
      </c>
      <c r="G180" t="s">
        <v>1039</v>
      </c>
      <c r="H180" t="s">
        <v>690</v>
      </c>
    </row>
    <row r="181" spans="1:8" x14ac:dyDescent="0.3">
      <c r="A181" t="s">
        <v>338</v>
      </c>
      <c r="B181" t="s">
        <v>872</v>
      </c>
      <c r="C181" t="s">
        <v>873</v>
      </c>
      <c r="D181" t="s">
        <v>874</v>
      </c>
      <c r="E181" t="s">
        <v>875</v>
      </c>
      <c r="F181" t="s">
        <v>876</v>
      </c>
      <c r="G181" t="s">
        <v>1040</v>
      </c>
      <c r="H181" t="s">
        <v>690</v>
      </c>
    </row>
    <row r="182" spans="1:8" x14ac:dyDescent="0.3">
      <c r="A182" t="s">
        <v>339</v>
      </c>
      <c r="B182" t="s">
        <v>678</v>
      </c>
      <c r="C182" t="s">
        <v>712</v>
      </c>
      <c r="D182" t="s">
        <v>713</v>
      </c>
      <c r="E182" t="s">
        <v>779</v>
      </c>
      <c r="F182" t="s">
        <v>784</v>
      </c>
      <c r="G182" t="s">
        <v>1041</v>
      </c>
      <c r="H182" t="s">
        <v>1042</v>
      </c>
    </row>
    <row r="183" spans="1:8" x14ac:dyDescent="0.3">
      <c r="A183" t="s">
        <v>340</v>
      </c>
      <c r="B183" t="s">
        <v>678</v>
      </c>
      <c r="C183" t="s">
        <v>685</v>
      </c>
      <c r="D183" t="s">
        <v>887</v>
      </c>
      <c r="E183" t="s">
        <v>690</v>
      </c>
      <c r="F183" t="s">
        <v>1043</v>
      </c>
      <c r="G183" t="s">
        <v>1043</v>
      </c>
      <c r="H183" t="s">
        <v>690</v>
      </c>
    </row>
    <row r="184" spans="1:8" x14ac:dyDescent="0.3">
      <c r="A184" t="s">
        <v>341</v>
      </c>
      <c r="B184" t="s">
        <v>678</v>
      </c>
      <c r="C184" t="s">
        <v>679</v>
      </c>
      <c r="D184" t="s">
        <v>680</v>
      </c>
      <c r="E184" t="s">
        <v>1044</v>
      </c>
      <c r="F184" t="s">
        <v>1045</v>
      </c>
      <c r="G184" t="s">
        <v>1046</v>
      </c>
      <c r="H184" t="s">
        <v>690</v>
      </c>
    </row>
    <row r="185" spans="1:8" x14ac:dyDescent="0.3">
      <c r="A185" t="s">
        <v>342</v>
      </c>
      <c r="B185" t="s">
        <v>678</v>
      </c>
      <c r="C185" t="s">
        <v>712</v>
      </c>
      <c r="D185" t="s">
        <v>713</v>
      </c>
      <c r="E185" t="s">
        <v>779</v>
      </c>
      <c r="F185" t="s">
        <v>784</v>
      </c>
      <c r="G185" t="s">
        <v>1047</v>
      </c>
      <c r="H185" t="s">
        <v>690</v>
      </c>
    </row>
    <row r="186" spans="1:8" x14ac:dyDescent="0.3">
      <c r="A186" t="s">
        <v>343</v>
      </c>
      <c r="B186" t="s">
        <v>678</v>
      </c>
      <c r="C186" t="s">
        <v>679</v>
      </c>
      <c r="D186" t="s">
        <v>680</v>
      </c>
      <c r="E186" t="s">
        <v>796</v>
      </c>
      <c r="F186" t="s">
        <v>797</v>
      </c>
      <c r="G186" t="s">
        <v>1048</v>
      </c>
      <c r="H186" t="s">
        <v>1049</v>
      </c>
    </row>
    <row r="187" spans="1:8" x14ac:dyDescent="0.3">
      <c r="A187" t="s">
        <v>344</v>
      </c>
      <c r="B187" t="s">
        <v>678</v>
      </c>
      <c r="C187" t="s">
        <v>1026</v>
      </c>
      <c r="D187" t="s">
        <v>1027</v>
      </c>
      <c r="E187" t="s">
        <v>1028</v>
      </c>
      <c r="F187" t="s">
        <v>1029</v>
      </c>
      <c r="G187" t="s">
        <v>1030</v>
      </c>
      <c r="H187" t="s">
        <v>1050</v>
      </c>
    </row>
    <row r="188" spans="1:8" x14ac:dyDescent="0.3">
      <c r="A188" t="s">
        <v>345</v>
      </c>
      <c r="B188" t="s">
        <v>678</v>
      </c>
      <c r="C188" t="s">
        <v>705</v>
      </c>
      <c r="D188" t="s">
        <v>706</v>
      </c>
      <c r="E188" t="s">
        <v>707</v>
      </c>
      <c r="F188" t="s">
        <v>733</v>
      </c>
      <c r="G188" t="s">
        <v>1051</v>
      </c>
      <c r="H188" t="s">
        <v>690</v>
      </c>
    </row>
    <row r="189" spans="1:8" x14ac:dyDescent="0.3">
      <c r="A189" t="s">
        <v>346</v>
      </c>
      <c r="B189" t="s">
        <v>678</v>
      </c>
      <c r="C189" t="s">
        <v>712</v>
      </c>
      <c r="D189" t="s">
        <v>713</v>
      </c>
      <c r="E189" t="s">
        <v>779</v>
      </c>
      <c r="F189" t="s">
        <v>851</v>
      </c>
      <c r="G189" t="s">
        <v>1052</v>
      </c>
      <c r="H189" t="s">
        <v>690</v>
      </c>
    </row>
    <row r="190" spans="1:8" x14ac:dyDescent="0.3">
      <c r="A190" t="s">
        <v>347</v>
      </c>
      <c r="B190" t="s">
        <v>678</v>
      </c>
      <c r="C190" t="s">
        <v>705</v>
      </c>
      <c r="D190" t="s">
        <v>706</v>
      </c>
      <c r="E190" t="s">
        <v>707</v>
      </c>
      <c r="F190" t="s">
        <v>744</v>
      </c>
      <c r="G190" t="s">
        <v>759</v>
      </c>
      <c r="H190" t="s">
        <v>1053</v>
      </c>
    </row>
    <row r="191" spans="1:8" x14ac:dyDescent="0.3">
      <c r="A191" t="s">
        <v>348</v>
      </c>
      <c r="B191" t="s">
        <v>678</v>
      </c>
      <c r="C191" t="s">
        <v>1054</v>
      </c>
      <c r="D191" t="s">
        <v>1055</v>
      </c>
      <c r="E191" t="s">
        <v>1056</v>
      </c>
      <c r="F191" t="s">
        <v>1056</v>
      </c>
      <c r="G191" t="s">
        <v>1056</v>
      </c>
      <c r="H191" t="s">
        <v>690</v>
      </c>
    </row>
    <row r="192" spans="1:8" x14ac:dyDescent="0.3">
      <c r="A192" t="s">
        <v>349</v>
      </c>
      <c r="B192" t="s">
        <v>678</v>
      </c>
      <c r="C192" t="s">
        <v>685</v>
      </c>
      <c r="D192" t="s">
        <v>887</v>
      </c>
      <c r="E192" t="s">
        <v>1057</v>
      </c>
      <c r="F192" t="s">
        <v>1058</v>
      </c>
      <c r="G192" t="s">
        <v>1059</v>
      </c>
      <c r="H192" t="s">
        <v>1060</v>
      </c>
    </row>
    <row r="193" spans="1:8" x14ac:dyDescent="0.3">
      <c r="A193" t="s">
        <v>350</v>
      </c>
      <c r="B193" t="s">
        <v>678</v>
      </c>
      <c r="C193" t="s">
        <v>712</v>
      </c>
      <c r="D193" t="s">
        <v>713</v>
      </c>
      <c r="E193" t="s">
        <v>779</v>
      </c>
      <c r="F193" t="s">
        <v>851</v>
      </c>
      <c r="G193" t="s">
        <v>1061</v>
      </c>
      <c r="H193" t="s">
        <v>1062</v>
      </c>
    </row>
    <row r="194" spans="1:8" x14ac:dyDescent="0.3">
      <c r="A194" t="s">
        <v>351</v>
      </c>
      <c r="B194" t="s">
        <v>678</v>
      </c>
      <c r="C194" t="s">
        <v>679</v>
      </c>
      <c r="D194" t="s">
        <v>680</v>
      </c>
      <c r="E194" t="s">
        <v>796</v>
      </c>
      <c r="F194" t="s">
        <v>797</v>
      </c>
      <c r="G194" t="s">
        <v>1063</v>
      </c>
      <c r="H194" t="s">
        <v>1064</v>
      </c>
    </row>
    <row r="195" spans="1:8" x14ac:dyDescent="0.3">
      <c r="A195" t="s">
        <v>352</v>
      </c>
      <c r="B195" t="s">
        <v>678</v>
      </c>
      <c r="C195" t="s">
        <v>712</v>
      </c>
      <c r="D195" t="s">
        <v>713</v>
      </c>
      <c r="E195" t="s">
        <v>779</v>
      </c>
      <c r="F195" t="s">
        <v>784</v>
      </c>
      <c r="G195" t="s">
        <v>1065</v>
      </c>
      <c r="H195" t="s">
        <v>690</v>
      </c>
    </row>
    <row r="196" spans="1:8" x14ac:dyDescent="0.3">
      <c r="A196" t="s">
        <v>353</v>
      </c>
      <c r="B196" t="s">
        <v>678</v>
      </c>
      <c r="C196" t="s">
        <v>712</v>
      </c>
      <c r="D196" t="s">
        <v>713</v>
      </c>
      <c r="E196" t="s">
        <v>724</v>
      </c>
      <c r="F196" t="s">
        <v>725</v>
      </c>
      <c r="G196" t="s">
        <v>1066</v>
      </c>
      <c r="H196" t="s">
        <v>1067</v>
      </c>
    </row>
    <row r="197" spans="1:8" x14ac:dyDescent="0.3">
      <c r="A197" t="s">
        <v>354</v>
      </c>
      <c r="B197" t="s">
        <v>678</v>
      </c>
      <c r="C197" t="s">
        <v>705</v>
      </c>
      <c r="D197" t="s">
        <v>706</v>
      </c>
      <c r="E197" t="s">
        <v>707</v>
      </c>
      <c r="F197" t="s">
        <v>708</v>
      </c>
      <c r="G197" t="s">
        <v>709</v>
      </c>
      <c r="H197" t="s">
        <v>1068</v>
      </c>
    </row>
    <row r="198" spans="1:8" x14ac:dyDescent="0.3">
      <c r="A198" t="s">
        <v>355</v>
      </c>
      <c r="B198" t="s">
        <v>678</v>
      </c>
      <c r="C198" t="s">
        <v>712</v>
      </c>
      <c r="D198" t="s">
        <v>713</v>
      </c>
      <c r="E198" t="s">
        <v>801</v>
      </c>
      <c r="F198" t="s">
        <v>802</v>
      </c>
      <c r="G198" t="s">
        <v>803</v>
      </c>
      <c r="H198" t="s">
        <v>690</v>
      </c>
    </row>
    <row r="199" spans="1:8" x14ac:dyDescent="0.3">
      <c r="A199" t="s">
        <v>356</v>
      </c>
      <c r="B199" t="s">
        <v>678</v>
      </c>
      <c r="C199" t="s">
        <v>679</v>
      </c>
      <c r="D199" t="s">
        <v>680</v>
      </c>
      <c r="E199" t="s">
        <v>796</v>
      </c>
      <c r="F199" t="s">
        <v>797</v>
      </c>
      <c r="G199" t="s">
        <v>798</v>
      </c>
      <c r="H199" t="s">
        <v>690</v>
      </c>
    </row>
    <row r="200" spans="1:8" x14ac:dyDescent="0.3">
      <c r="A200" t="s">
        <v>357</v>
      </c>
      <c r="B200" t="s">
        <v>678</v>
      </c>
      <c r="C200" t="s">
        <v>712</v>
      </c>
      <c r="D200" t="s">
        <v>713</v>
      </c>
      <c r="E200" t="s">
        <v>724</v>
      </c>
      <c r="F200" t="s">
        <v>725</v>
      </c>
      <c r="G200" t="s">
        <v>1069</v>
      </c>
      <c r="H200" t="s">
        <v>690</v>
      </c>
    </row>
    <row r="201" spans="1:8" x14ac:dyDescent="0.3">
      <c r="A201" t="s">
        <v>358</v>
      </c>
      <c r="B201" t="s">
        <v>678</v>
      </c>
      <c r="C201" t="s">
        <v>1070</v>
      </c>
      <c r="D201" t="s">
        <v>1071</v>
      </c>
      <c r="E201" t="s">
        <v>1072</v>
      </c>
      <c r="F201" t="s">
        <v>1073</v>
      </c>
      <c r="G201" t="s">
        <v>1074</v>
      </c>
      <c r="H201" t="s">
        <v>690</v>
      </c>
    </row>
    <row r="202" spans="1:8" x14ac:dyDescent="0.3">
      <c r="A202" t="s">
        <v>359</v>
      </c>
      <c r="B202" t="s">
        <v>678</v>
      </c>
      <c r="C202" t="s">
        <v>679</v>
      </c>
      <c r="D202" t="s">
        <v>680</v>
      </c>
      <c r="E202" t="s">
        <v>892</v>
      </c>
      <c r="F202" t="s">
        <v>893</v>
      </c>
      <c r="G202" t="s">
        <v>959</v>
      </c>
      <c r="H202" t="s">
        <v>690</v>
      </c>
    </row>
    <row r="203" spans="1:8" x14ac:dyDescent="0.3">
      <c r="A203" t="s">
        <v>360</v>
      </c>
      <c r="B203" t="s">
        <v>678</v>
      </c>
      <c r="C203" t="s">
        <v>679</v>
      </c>
      <c r="D203" t="s">
        <v>680</v>
      </c>
      <c r="E203" t="s">
        <v>920</v>
      </c>
      <c r="F203" t="s">
        <v>921</v>
      </c>
      <c r="G203" t="s">
        <v>923</v>
      </c>
      <c r="H203" t="s">
        <v>1075</v>
      </c>
    </row>
    <row r="204" spans="1:8" x14ac:dyDescent="0.3">
      <c r="A204" t="s">
        <v>361</v>
      </c>
      <c r="B204" t="s">
        <v>678</v>
      </c>
      <c r="C204" t="s">
        <v>712</v>
      </c>
      <c r="D204" t="s">
        <v>713</v>
      </c>
      <c r="E204" t="s">
        <v>1076</v>
      </c>
      <c r="F204" t="s">
        <v>1077</v>
      </c>
      <c r="G204" t="s">
        <v>1078</v>
      </c>
      <c r="H204" t="s">
        <v>690</v>
      </c>
    </row>
    <row r="205" spans="1:8" x14ac:dyDescent="0.3">
      <c r="A205" t="s">
        <v>362</v>
      </c>
      <c r="B205" t="s">
        <v>678</v>
      </c>
      <c r="C205" t="s">
        <v>984</v>
      </c>
      <c r="D205" t="s">
        <v>985</v>
      </c>
      <c r="E205" t="s">
        <v>986</v>
      </c>
      <c r="F205" t="s">
        <v>987</v>
      </c>
      <c r="G205" t="s">
        <v>988</v>
      </c>
      <c r="H205" t="s">
        <v>690</v>
      </c>
    </row>
    <row r="206" spans="1:8" x14ac:dyDescent="0.3">
      <c r="A206" t="s">
        <v>363</v>
      </c>
      <c r="B206" t="s">
        <v>678</v>
      </c>
      <c r="C206" t="s">
        <v>679</v>
      </c>
      <c r="D206" t="s">
        <v>680</v>
      </c>
      <c r="E206" t="s">
        <v>796</v>
      </c>
      <c r="F206" t="s">
        <v>797</v>
      </c>
      <c r="G206" t="s">
        <v>1037</v>
      </c>
      <c r="H206" t="s">
        <v>1079</v>
      </c>
    </row>
    <row r="207" spans="1:8" x14ac:dyDescent="0.3">
      <c r="A207" t="s">
        <v>364</v>
      </c>
      <c r="B207" t="s">
        <v>678</v>
      </c>
      <c r="C207" t="s">
        <v>705</v>
      </c>
      <c r="D207" t="s">
        <v>706</v>
      </c>
      <c r="E207" t="s">
        <v>1080</v>
      </c>
      <c r="F207" t="s">
        <v>1081</v>
      </c>
      <c r="G207" t="s">
        <v>1082</v>
      </c>
      <c r="H207" t="s">
        <v>690</v>
      </c>
    </row>
    <row r="208" spans="1:8" x14ac:dyDescent="0.3">
      <c r="A208" t="s">
        <v>365</v>
      </c>
      <c r="B208" t="s">
        <v>678</v>
      </c>
      <c r="C208" t="s">
        <v>700</v>
      </c>
      <c r="D208" t="s">
        <v>701</v>
      </c>
      <c r="E208" t="s">
        <v>690</v>
      </c>
      <c r="F208" t="s">
        <v>1083</v>
      </c>
      <c r="G208" t="s">
        <v>1083</v>
      </c>
      <c r="H208" t="s">
        <v>690</v>
      </c>
    </row>
    <row r="209" spans="1:8" x14ac:dyDescent="0.3">
      <c r="A209" t="s">
        <v>366</v>
      </c>
      <c r="B209" t="s">
        <v>678</v>
      </c>
      <c r="C209" t="s">
        <v>705</v>
      </c>
      <c r="D209" t="s">
        <v>706</v>
      </c>
      <c r="E209" t="s">
        <v>1080</v>
      </c>
      <c r="F209" t="s">
        <v>1084</v>
      </c>
      <c r="G209" t="s">
        <v>1085</v>
      </c>
      <c r="H209" t="s">
        <v>690</v>
      </c>
    </row>
    <row r="210" spans="1:8" x14ac:dyDescent="0.3">
      <c r="A210" t="s">
        <v>367</v>
      </c>
      <c r="B210" t="s">
        <v>678</v>
      </c>
      <c r="C210" t="s">
        <v>712</v>
      </c>
      <c r="D210" t="s">
        <v>713</v>
      </c>
      <c r="E210" t="s">
        <v>724</v>
      </c>
      <c r="F210" t="s">
        <v>725</v>
      </c>
      <c r="G210" t="s">
        <v>1086</v>
      </c>
      <c r="H210" t="s">
        <v>1087</v>
      </c>
    </row>
    <row r="211" spans="1:8" x14ac:dyDescent="0.3">
      <c r="A211" t="s">
        <v>368</v>
      </c>
      <c r="B211" t="s">
        <v>678</v>
      </c>
      <c r="C211" t="s">
        <v>712</v>
      </c>
      <c r="D211" t="s">
        <v>713</v>
      </c>
      <c r="E211" t="s">
        <v>927</v>
      </c>
      <c r="F211" t="s">
        <v>928</v>
      </c>
      <c r="G211" t="s">
        <v>1088</v>
      </c>
      <c r="H211" t="s">
        <v>690</v>
      </c>
    </row>
    <row r="212" spans="1:8" x14ac:dyDescent="0.3">
      <c r="A212" t="s">
        <v>369</v>
      </c>
      <c r="B212" t="s">
        <v>678</v>
      </c>
      <c r="C212" t="s">
        <v>712</v>
      </c>
      <c r="D212" t="s">
        <v>713</v>
      </c>
      <c r="E212" t="s">
        <v>779</v>
      </c>
      <c r="F212" t="s">
        <v>784</v>
      </c>
      <c r="G212" t="s">
        <v>1089</v>
      </c>
      <c r="H212" t="s">
        <v>1090</v>
      </c>
    </row>
    <row r="213" spans="1:8" x14ac:dyDescent="0.3">
      <c r="A213" t="s">
        <v>370</v>
      </c>
      <c r="B213" t="s">
        <v>678</v>
      </c>
      <c r="C213" t="s">
        <v>712</v>
      </c>
      <c r="D213" t="s">
        <v>713</v>
      </c>
      <c r="E213" t="s">
        <v>779</v>
      </c>
      <c r="F213" t="s">
        <v>851</v>
      </c>
      <c r="G213" t="s">
        <v>852</v>
      </c>
      <c r="H213" t="s">
        <v>690</v>
      </c>
    </row>
    <row r="214" spans="1:8" x14ac:dyDescent="0.3">
      <c r="A214" t="s">
        <v>371</v>
      </c>
      <c r="B214" t="s">
        <v>678</v>
      </c>
      <c r="C214" t="s">
        <v>1026</v>
      </c>
      <c r="D214" t="s">
        <v>1027</v>
      </c>
      <c r="E214" t="s">
        <v>1028</v>
      </c>
      <c r="F214" t="s">
        <v>1029</v>
      </c>
      <c r="G214" t="s">
        <v>1030</v>
      </c>
      <c r="H214" t="s">
        <v>690</v>
      </c>
    </row>
    <row r="215" spans="1:8" x14ac:dyDescent="0.3">
      <c r="A215" t="s">
        <v>372</v>
      </c>
      <c r="B215" t="s">
        <v>678</v>
      </c>
      <c r="C215" t="s">
        <v>712</v>
      </c>
      <c r="D215" t="s">
        <v>713</v>
      </c>
      <c r="E215" t="s">
        <v>724</v>
      </c>
      <c r="F215" t="s">
        <v>725</v>
      </c>
      <c r="G215" t="s">
        <v>1091</v>
      </c>
      <c r="H215" t="s">
        <v>690</v>
      </c>
    </row>
    <row r="216" spans="1:8" x14ac:dyDescent="0.3">
      <c r="A216" t="s">
        <v>373</v>
      </c>
      <c r="B216" t="s">
        <v>678</v>
      </c>
      <c r="C216" t="s">
        <v>679</v>
      </c>
      <c r="D216" t="s">
        <v>680</v>
      </c>
      <c r="E216" t="s">
        <v>840</v>
      </c>
      <c r="F216" t="s">
        <v>841</v>
      </c>
      <c r="G216" t="s">
        <v>1092</v>
      </c>
      <c r="H216" t="s">
        <v>1093</v>
      </c>
    </row>
    <row r="217" spans="1:8" x14ac:dyDescent="0.3">
      <c r="A217" t="s">
        <v>374</v>
      </c>
      <c r="B217" t="s">
        <v>678</v>
      </c>
      <c r="C217" t="s">
        <v>712</v>
      </c>
      <c r="D217" t="s">
        <v>713</v>
      </c>
      <c r="E217" t="s">
        <v>801</v>
      </c>
      <c r="F217" t="s">
        <v>802</v>
      </c>
      <c r="G217" t="s">
        <v>803</v>
      </c>
      <c r="H217" t="s">
        <v>690</v>
      </c>
    </row>
    <row r="218" spans="1:8" x14ac:dyDescent="0.3">
      <c r="A218" t="s">
        <v>375</v>
      </c>
      <c r="B218" t="s">
        <v>678</v>
      </c>
      <c r="C218" t="s">
        <v>705</v>
      </c>
      <c r="D218" t="s">
        <v>706</v>
      </c>
      <c r="E218" t="s">
        <v>707</v>
      </c>
      <c r="F218" t="s">
        <v>934</v>
      </c>
      <c r="G218" t="s">
        <v>935</v>
      </c>
      <c r="H218" t="s">
        <v>1094</v>
      </c>
    </row>
    <row r="219" spans="1:8" x14ac:dyDescent="0.3">
      <c r="A219" t="s">
        <v>376</v>
      </c>
      <c r="B219" t="s">
        <v>678</v>
      </c>
      <c r="C219" t="s">
        <v>712</v>
      </c>
      <c r="D219" t="s">
        <v>713</v>
      </c>
      <c r="E219" t="s">
        <v>724</v>
      </c>
      <c r="F219" t="s">
        <v>725</v>
      </c>
      <c r="G219" t="s">
        <v>1095</v>
      </c>
      <c r="H219" t="s">
        <v>1096</v>
      </c>
    </row>
    <row r="220" spans="1:8" x14ac:dyDescent="0.3">
      <c r="A220" t="s">
        <v>377</v>
      </c>
      <c r="B220" t="s">
        <v>678</v>
      </c>
      <c r="C220" t="s">
        <v>750</v>
      </c>
      <c r="D220" t="s">
        <v>1097</v>
      </c>
      <c r="E220" t="s">
        <v>1098</v>
      </c>
      <c r="F220" t="s">
        <v>1099</v>
      </c>
      <c r="G220" t="s">
        <v>1100</v>
      </c>
      <c r="H220" t="s">
        <v>1101</v>
      </c>
    </row>
    <row r="221" spans="1:8" x14ac:dyDescent="0.3">
      <c r="A221" t="s">
        <v>378</v>
      </c>
      <c r="B221" t="s">
        <v>678</v>
      </c>
      <c r="C221" t="s">
        <v>881</v>
      </c>
      <c r="D221" t="s">
        <v>882</v>
      </c>
      <c r="E221" t="s">
        <v>1102</v>
      </c>
      <c r="F221" t="s">
        <v>1103</v>
      </c>
      <c r="G221" t="s">
        <v>1104</v>
      </c>
      <c r="H221" t="s">
        <v>1105</v>
      </c>
    </row>
    <row r="222" spans="1:8" x14ac:dyDescent="0.3">
      <c r="A222" t="s">
        <v>379</v>
      </c>
      <c r="B222" t="s">
        <v>678</v>
      </c>
      <c r="C222" t="s">
        <v>805</v>
      </c>
      <c r="D222" t="s">
        <v>1106</v>
      </c>
      <c r="E222" t="s">
        <v>1107</v>
      </c>
      <c r="F222" t="s">
        <v>1108</v>
      </c>
      <c r="G222" t="s">
        <v>1109</v>
      </c>
      <c r="H222" t="s">
        <v>1110</v>
      </c>
    </row>
    <row r="223" spans="1:8" x14ac:dyDescent="0.3">
      <c r="A223" t="s">
        <v>380</v>
      </c>
      <c r="B223" t="s">
        <v>678</v>
      </c>
      <c r="C223" t="s">
        <v>712</v>
      </c>
      <c r="D223" t="s">
        <v>713</v>
      </c>
      <c r="E223" t="s">
        <v>779</v>
      </c>
      <c r="F223" t="s">
        <v>851</v>
      </c>
      <c r="G223" t="s">
        <v>1018</v>
      </c>
      <c r="H223" t="s">
        <v>1111</v>
      </c>
    </row>
    <row r="224" spans="1:8" x14ac:dyDescent="0.3">
      <c r="A224" t="s">
        <v>381</v>
      </c>
      <c r="B224" t="s">
        <v>678</v>
      </c>
      <c r="C224" t="s">
        <v>685</v>
      </c>
      <c r="D224" t="s">
        <v>686</v>
      </c>
      <c r="E224" t="s">
        <v>687</v>
      </c>
      <c r="F224" t="s">
        <v>977</v>
      </c>
      <c r="G224" t="s">
        <v>1112</v>
      </c>
      <c r="H224" t="s">
        <v>690</v>
      </c>
    </row>
    <row r="225" spans="1:8" x14ac:dyDescent="0.3">
      <c r="A225" t="s">
        <v>382</v>
      </c>
      <c r="B225" t="s">
        <v>678</v>
      </c>
      <c r="C225" t="s">
        <v>679</v>
      </c>
      <c r="D225" t="s">
        <v>680</v>
      </c>
      <c r="E225" t="s">
        <v>796</v>
      </c>
      <c r="F225" t="s">
        <v>797</v>
      </c>
      <c r="G225" t="s">
        <v>854</v>
      </c>
      <c r="H225" t="s">
        <v>690</v>
      </c>
    </row>
    <row r="226" spans="1:8" x14ac:dyDescent="0.3">
      <c r="A226" t="s">
        <v>383</v>
      </c>
      <c r="B226" t="s">
        <v>678</v>
      </c>
      <c r="C226" t="s">
        <v>705</v>
      </c>
      <c r="D226" t="s">
        <v>706</v>
      </c>
      <c r="E226" t="s">
        <v>707</v>
      </c>
      <c r="F226" t="s">
        <v>773</v>
      </c>
      <c r="G226" t="s">
        <v>788</v>
      </c>
      <c r="H226" t="s">
        <v>690</v>
      </c>
    </row>
    <row r="227" spans="1:8" x14ac:dyDescent="0.3">
      <c r="A227" t="s">
        <v>384</v>
      </c>
      <c r="B227" t="s">
        <v>678</v>
      </c>
      <c r="C227" t="s">
        <v>712</v>
      </c>
      <c r="D227" t="s">
        <v>713</v>
      </c>
      <c r="E227" t="s">
        <v>927</v>
      </c>
      <c r="F227" t="s">
        <v>928</v>
      </c>
      <c r="G227" t="s">
        <v>1113</v>
      </c>
      <c r="H227" t="s">
        <v>1114</v>
      </c>
    </row>
    <row r="228" spans="1:8" x14ac:dyDescent="0.3">
      <c r="A228" t="s">
        <v>385</v>
      </c>
      <c r="B228" t="s">
        <v>678</v>
      </c>
      <c r="C228" t="s">
        <v>679</v>
      </c>
      <c r="D228" t="s">
        <v>680</v>
      </c>
      <c r="E228" t="s">
        <v>796</v>
      </c>
      <c r="F228" t="s">
        <v>797</v>
      </c>
      <c r="G228" t="s">
        <v>1115</v>
      </c>
      <c r="H228" t="s">
        <v>1116</v>
      </c>
    </row>
    <row r="229" spans="1:8" x14ac:dyDescent="0.3">
      <c r="A229" t="s">
        <v>386</v>
      </c>
      <c r="B229" t="s">
        <v>678</v>
      </c>
      <c r="C229" t="s">
        <v>685</v>
      </c>
      <c r="D229" t="s">
        <v>686</v>
      </c>
      <c r="E229" t="s">
        <v>687</v>
      </c>
      <c r="F229" t="s">
        <v>977</v>
      </c>
      <c r="G229" t="s">
        <v>1117</v>
      </c>
      <c r="H229" t="s">
        <v>1118</v>
      </c>
    </row>
    <row r="230" spans="1:8" x14ac:dyDescent="0.3">
      <c r="A230" t="s">
        <v>387</v>
      </c>
      <c r="B230" t="s">
        <v>678</v>
      </c>
      <c r="C230" t="s">
        <v>712</v>
      </c>
      <c r="D230" t="s">
        <v>713</v>
      </c>
      <c r="E230" t="s">
        <v>724</v>
      </c>
      <c r="F230" t="s">
        <v>725</v>
      </c>
      <c r="G230" t="s">
        <v>839</v>
      </c>
      <c r="H230" t="s">
        <v>1119</v>
      </c>
    </row>
    <row r="231" spans="1:8" x14ac:dyDescent="0.3">
      <c r="A231" t="s">
        <v>388</v>
      </c>
      <c r="B231" t="s">
        <v>678</v>
      </c>
      <c r="C231" t="s">
        <v>679</v>
      </c>
      <c r="D231" t="s">
        <v>680</v>
      </c>
      <c r="E231" t="s">
        <v>796</v>
      </c>
      <c r="F231" t="s">
        <v>797</v>
      </c>
      <c r="G231" t="s">
        <v>966</v>
      </c>
      <c r="H231" t="s">
        <v>1120</v>
      </c>
    </row>
    <row r="232" spans="1:8" x14ac:dyDescent="0.3">
      <c r="A232" t="s">
        <v>389</v>
      </c>
      <c r="B232" t="s">
        <v>678</v>
      </c>
      <c r="C232" t="s">
        <v>679</v>
      </c>
      <c r="D232" t="s">
        <v>680</v>
      </c>
      <c r="E232" t="s">
        <v>920</v>
      </c>
      <c r="F232" t="s">
        <v>1121</v>
      </c>
      <c r="G232" t="s">
        <v>1121</v>
      </c>
      <c r="H232" t="s">
        <v>690</v>
      </c>
    </row>
    <row r="233" spans="1:8" x14ac:dyDescent="0.3">
      <c r="A233" t="s">
        <v>390</v>
      </c>
      <c r="B233" t="s">
        <v>678</v>
      </c>
      <c r="C233" t="s">
        <v>685</v>
      </c>
      <c r="D233" t="s">
        <v>887</v>
      </c>
      <c r="E233" t="s">
        <v>1057</v>
      </c>
      <c r="F233" t="s">
        <v>1058</v>
      </c>
      <c r="G233" t="s">
        <v>1122</v>
      </c>
      <c r="H233" t="s">
        <v>1123</v>
      </c>
    </row>
    <row r="234" spans="1:8" x14ac:dyDescent="0.3">
      <c r="A234" t="s">
        <v>391</v>
      </c>
      <c r="B234" t="s">
        <v>678</v>
      </c>
      <c r="C234" t="s">
        <v>705</v>
      </c>
      <c r="D234" t="s">
        <v>706</v>
      </c>
      <c r="E234" t="s">
        <v>707</v>
      </c>
      <c r="F234" t="s">
        <v>744</v>
      </c>
      <c r="G234" t="s">
        <v>759</v>
      </c>
      <c r="H234" t="s">
        <v>690</v>
      </c>
    </row>
    <row r="235" spans="1:8" x14ac:dyDescent="0.3">
      <c r="A235" t="s">
        <v>392</v>
      </c>
      <c r="B235" t="s">
        <v>678</v>
      </c>
      <c r="C235" t="s">
        <v>712</v>
      </c>
      <c r="D235" t="s">
        <v>713</v>
      </c>
      <c r="E235" t="s">
        <v>790</v>
      </c>
      <c r="F235" t="s">
        <v>791</v>
      </c>
      <c r="G235" t="s">
        <v>975</v>
      </c>
      <c r="H235" t="s">
        <v>690</v>
      </c>
    </row>
    <row r="236" spans="1:8" x14ac:dyDescent="0.3">
      <c r="A236" t="s">
        <v>393</v>
      </c>
      <c r="B236" t="s">
        <v>678</v>
      </c>
      <c r="C236" t="s">
        <v>679</v>
      </c>
      <c r="D236" t="s">
        <v>680</v>
      </c>
      <c r="E236" t="s">
        <v>796</v>
      </c>
      <c r="F236" t="s">
        <v>797</v>
      </c>
      <c r="G236" t="s">
        <v>854</v>
      </c>
      <c r="H236" t="s">
        <v>1124</v>
      </c>
    </row>
    <row r="237" spans="1:8" x14ac:dyDescent="0.3">
      <c r="A237" t="s">
        <v>394</v>
      </c>
      <c r="B237" t="s">
        <v>678</v>
      </c>
      <c r="C237" t="s">
        <v>712</v>
      </c>
      <c r="D237" t="s">
        <v>713</v>
      </c>
      <c r="E237" t="s">
        <v>779</v>
      </c>
      <c r="F237" t="s">
        <v>784</v>
      </c>
      <c r="G237" t="s">
        <v>1011</v>
      </c>
      <c r="H237" t="s">
        <v>1125</v>
      </c>
    </row>
    <row r="238" spans="1:8" x14ac:dyDescent="0.3">
      <c r="A238" t="s">
        <v>395</v>
      </c>
      <c r="B238" t="s">
        <v>678</v>
      </c>
      <c r="C238" t="s">
        <v>679</v>
      </c>
      <c r="D238" t="s">
        <v>680</v>
      </c>
      <c r="E238" t="s">
        <v>892</v>
      </c>
      <c r="F238" t="s">
        <v>893</v>
      </c>
      <c r="G238" t="s">
        <v>1126</v>
      </c>
      <c r="H238" t="s">
        <v>690</v>
      </c>
    </row>
    <row r="239" spans="1:8" x14ac:dyDescent="0.3">
      <c r="A239" t="s">
        <v>396</v>
      </c>
      <c r="B239" t="s">
        <v>678</v>
      </c>
      <c r="C239" t="s">
        <v>1127</v>
      </c>
      <c r="D239" t="s">
        <v>1128</v>
      </c>
      <c r="E239" t="s">
        <v>1129</v>
      </c>
      <c r="F239" t="s">
        <v>1130</v>
      </c>
      <c r="G239" t="s">
        <v>1130</v>
      </c>
      <c r="H239" t="s">
        <v>690</v>
      </c>
    </row>
    <row r="240" spans="1:8" x14ac:dyDescent="0.3">
      <c r="A240" t="s">
        <v>397</v>
      </c>
      <c r="B240" t="s">
        <v>678</v>
      </c>
      <c r="C240" t="s">
        <v>679</v>
      </c>
      <c r="D240" t="s">
        <v>680</v>
      </c>
      <c r="E240" t="s">
        <v>896</v>
      </c>
      <c r="F240" t="s">
        <v>953</v>
      </c>
      <c r="G240" t="s">
        <v>1131</v>
      </c>
      <c r="H240" t="s">
        <v>1132</v>
      </c>
    </row>
    <row r="241" spans="1:8" x14ac:dyDescent="0.3">
      <c r="A241" t="s">
        <v>398</v>
      </c>
      <c r="B241" t="s">
        <v>678</v>
      </c>
      <c r="C241" t="s">
        <v>712</v>
      </c>
      <c r="D241" t="s">
        <v>713</v>
      </c>
      <c r="E241" t="s">
        <v>779</v>
      </c>
      <c r="F241" t="s">
        <v>851</v>
      </c>
      <c r="G241" t="s">
        <v>852</v>
      </c>
      <c r="H241" t="s">
        <v>1133</v>
      </c>
    </row>
    <row r="242" spans="1:8" x14ac:dyDescent="0.3">
      <c r="A242" t="s">
        <v>399</v>
      </c>
      <c r="B242" t="s">
        <v>678</v>
      </c>
      <c r="C242" t="s">
        <v>700</v>
      </c>
      <c r="D242" t="s">
        <v>701</v>
      </c>
      <c r="E242" t="s">
        <v>702</v>
      </c>
      <c r="F242" t="s">
        <v>737</v>
      </c>
      <c r="G242" t="s">
        <v>737</v>
      </c>
      <c r="H242" t="s">
        <v>1134</v>
      </c>
    </row>
    <row r="243" spans="1:8" x14ac:dyDescent="0.3">
      <c r="A243" t="s">
        <v>400</v>
      </c>
      <c r="B243" t="s">
        <v>678</v>
      </c>
      <c r="C243" t="s">
        <v>984</v>
      </c>
      <c r="D243" t="s">
        <v>985</v>
      </c>
      <c r="E243" t="s">
        <v>986</v>
      </c>
      <c r="F243" t="s">
        <v>987</v>
      </c>
      <c r="G243" t="s">
        <v>1001</v>
      </c>
      <c r="H243" t="s">
        <v>1135</v>
      </c>
    </row>
    <row r="244" spans="1:8" x14ac:dyDescent="0.3">
      <c r="A244" t="s">
        <v>401</v>
      </c>
      <c r="B244" t="s">
        <v>678</v>
      </c>
      <c r="C244" t="s">
        <v>712</v>
      </c>
      <c r="D244" t="s">
        <v>713</v>
      </c>
      <c r="E244" t="s">
        <v>714</v>
      </c>
      <c r="F244" t="s">
        <v>996</v>
      </c>
      <c r="G244" t="s">
        <v>1136</v>
      </c>
      <c r="H244" t="s">
        <v>1137</v>
      </c>
    </row>
    <row r="245" spans="1:8" x14ac:dyDescent="0.3">
      <c r="A245" t="s">
        <v>402</v>
      </c>
      <c r="B245" t="s">
        <v>678</v>
      </c>
      <c r="C245" t="s">
        <v>1138</v>
      </c>
      <c r="D245" t="s">
        <v>1139</v>
      </c>
      <c r="E245" t="s">
        <v>1140</v>
      </c>
      <c r="F245" t="s">
        <v>1141</v>
      </c>
      <c r="G245" t="s">
        <v>1142</v>
      </c>
      <c r="H245" t="s">
        <v>690</v>
      </c>
    </row>
    <row r="246" spans="1:8" x14ac:dyDescent="0.3">
      <c r="A246" t="s">
        <v>403</v>
      </c>
      <c r="B246" t="s">
        <v>678</v>
      </c>
      <c r="C246" t="s">
        <v>712</v>
      </c>
      <c r="D246" t="s">
        <v>713</v>
      </c>
      <c r="E246" t="s">
        <v>714</v>
      </c>
      <c r="F246" t="s">
        <v>1143</v>
      </c>
      <c r="G246" t="s">
        <v>1143</v>
      </c>
      <c r="H246" t="s">
        <v>690</v>
      </c>
    </row>
    <row r="247" spans="1:8" x14ac:dyDescent="0.3">
      <c r="A247" t="s">
        <v>404</v>
      </c>
      <c r="B247" t="s">
        <v>678</v>
      </c>
      <c r="C247" t="s">
        <v>712</v>
      </c>
      <c r="D247" t="s">
        <v>713</v>
      </c>
      <c r="E247" t="s">
        <v>724</v>
      </c>
      <c r="F247" t="s">
        <v>725</v>
      </c>
      <c r="G247" t="s">
        <v>1144</v>
      </c>
      <c r="H247" t="s">
        <v>690</v>
      </c>
    </row>
    <row r="248" spans="1:8" x14ac:dyDescent="0.3">
      <c r="A248" t="s">
        <v>405</v>
      </c>
      <c r="B248" t="s">
        <v>678</v>
      </c>
      <c r="C248" t="s">
        <v>685</v>
      </c>
      <c r="D248" t="s">
        <v>686</v>
      </c>
      <c r="E248" t="s">
        <v>830</v>
      </c>
      <c r="F248" t="s">
        <v>831</v>
      </c>
      <c r="G248" t="s">
        <v>1145</v>
      </c>
      <c r="H248" t="s">
        <v>690</v>
      </c>
    </row>
    <row r="249" spans="1:8" x14ac:dyDescent="0.3">
      <c r="A249" t="s">
        <v>406</v>
      </c>
      <c r="B249" t="s">
        <v>678</v>
      </c>
      <c r="C249" t="s">
        <v>712</v>
      </c>
      <c r="D249" t="s">
        <v>713</v>
      </c>
      <c r="E249" t="s">
        <v>724</v>
      </c>
      <c r="F249" t="s">
        <v>725</v>
      </c>
      <c r="G249" t="s">
        <v>1146</v>
      </c>
      <c r="H249" t="s">
        <v>1147</v>
      </c>
    </row>
    <row r="250" spans="1:8" x14ac:dyDescent="0.3">
      <c r="A250" t="s">
        <v>407</v>
      </c>
      <c r="B250" t="s">
        <v>678</v>
      </c>
      <c r="C250" t="s">
        <v>712</v>
      </c>
      <c r="D250" t="s">
        <v>713</v>
      </c>
      <c r="E250" t="s">
        <v>724</v>
      </c>
      <c r="F250" t="s">
        <v>725</v>
      </c>
      <c r="G250" t="s">
        <v>1091</v>
      </c>
      <c r="H250" t="s">
        <v>1148</v>
      </c>
    </row>
    <row r="251" spans="1:8" x14ac:dyDescent="0.3">
      <c r="A251" t="s">
        <v>408</v>
      </c>
      <c r="B251" t="s">
        <v>678</v>
      </c>
      <c r="C251" t="s">
        <v>705</v>
      </c>
      <c r="D251" t="s">
        <v>706</v>
      </c>
      <c r="E251" t="s">
        <v>707</v>
      </c>
      <c r="F251" t="s">
        <v>708</v>
      </c>
      <c r="G251" t="s">
        <v>709</v>
      </c>
      <c r="H251" t="s">
        <v>1149</v>
      </c>
    </row>
    <row r="252" spans="1:8" x14ac:dyDescent="0.3">
      <c r="A252" t="s">
        <v>409</v>
      </c>
      <c r="B252" t="s">
        <v>678</v>
      </c>
      <c r="C252" t="s">
        <v>685</v>
      </c>
      <c r="D252" t="s">
        <v>887</v>
      </c>
      <c r="E252" t="s">
        <v>1150</v>
      </c>
      <c r="F252" t="s">
        <v>1151</v>
      </c>
      <c r="G252" t="s">
        <v>1152</v>
      </c>
      <c r="H252" t="s">
        <v>1153</v>
      </c>
    </row>
    <row r="253" spans="1:8" x14ac:dyDescent="0.3">
      <c r="A253" t="s">
        <v>410</v>
      </c>
      <c r="B253" t="s">
        <v>678</v>
      </c>
      <c r="C253" t="s">
        <v>1026</v>
      </c>
      <c r="D253" t="s">
        <v>1027</v>
      </c>
      <c r="E253" t="s">
        <v>1028</v>
      </c>
      <c r="F253" t="s">
        <v>1029</v>
      </c>
      <c r="G253" t="s">
        <v>1030</v>
      </c>
      <c r="H253" t="s">
        <v>1154</v>
      </c>
    </row>
    <row r="254" spans="1:8" x14ac:dyDescent="0.3">
      <c r="A254" t="s">
        <v>411</v>
      </c>
      <c r="B254" t="s">
        <v>678</v>
      </c>
      <c r="C254" t="s">
        <v>712</v>
      </c>
      <c r="D254" t="s">
        <v>713</v>
      </c>
      <c r="E254" t="s">
        <v>790</v>
      </c>
      <c r="F254" t="s">
        <v>791</v>
      </c>
      <c r="G254" t="s">
        <v>1155</v>
      </c>
      <c r="H254" t="s">
        <v>1156</v>
      </c>
    </row>
    <row r="255" spans="1:8" x14ac:dyDescent="0.3">
      <c r="A255" t="s">
        <v>412</v>
      </c>
      <c r="B255" t="s">
        <v>678</v>
      </c>
      <c r="C255" t="s">
        <v>1026</v>
      </c>
      <c r="D255" t="s">
        <v>1027</v>
      </c>
      <c r="E255" t="s">
        <v>1028</v>
      </c>
      <c r="F255" t="s">
        <v>1029</v>
      </c>
      <c r="G255" t="s">
        <v>1030</v>
      </c>
      <c r="H255" t="s">
        <v>1157</v>
      </c>
    </row>
    <row r="256" spans="1:8" x14ac:dyDescent="0.3">
      <c r="A256" t="s">
        <v>413</v>
      </c>
      <c r="B256" t="s">
        <v>678</v>
      </c>
      <c r="C256" t="s">
        <v>705</v>
      </c>
      <c r="D256" t="s">
        <v>706</v>
      </c>
      <c r="E256" t="s">
        <v>707</v>
      </c>
      <c r="F256" t="s">
        <v>708</v>
      </c>
      <c r="G256" t="s">
        <v>731</v>
      </c>
      <c r="H256" t="s">
        <v>690</v>
      </c>
    </row>
    <row r="257" spans="1:8" x14ac:dyDescent="0.3">
      <c r="A257" t="s">
        <v>414</v>
      </c>
      <c r="B257" t="s">
        <v>678</v>
      </c>
      <c r="C257" t="s">
        <v>805</v>
      </c>
      <c r="D257" t="s">
        <v>806</v>
      </c>
      <c r="E257" t="s">
        <v>807</v>
      </c>
      <c r="F257" t="s">
        <v>1158</v>
      </c>
      <c r="G257" t="s">
        <v>1159</v>
      </c>
      <c r="H257" t="s">
        <v>1160</v>
      </c>
    </row>
    <row r="258" spans="1:8" x14ac:dyDescent="0.3">
      <c r="A258" t="s">
        <v>415</v>
      </c>
      <c r="B258" t="s">
        <v>678</v>
      </c>
      <c r="C258" t="s">
        <v>712</v>
      </c>
      <c r="D258" t="s">
        <v>713</v>
      </c>
      <c r="E258" t="s">
        <v>724</v>
      </c>
      <c r="F258" t="s">
        <v>725</v>
      </c>
      <c r="G258" t="s">
        <v>979</v>
      </c>
      <c r="H258" t="s">
        <v>690</v>
      </c>
    </row>
    <row r="259" spans="1:8" x14ac:dyDescent="0.3">
      <c r="A259" t="s">
        <v>416</v>
      </c>
      <c r="B259" t="s">
        <v>872</v>
      </c>
      <c r="C259" t="s">
        <v>873</v>
      </c>
      <c r="D259" t="s">
        <v>874</v>
      </c>
      <c r="E259" t="s">
        <v>875</v>
      </c>
      <c r="F259" t="s">
        <v>876</v>
      </c>
      <c r="G259" t="s">
        <v>1040</v>
      </c>
      <c r="H259" t="s">
        <v>1161</v>
      </c>
    </row>
    <row r="260" spans="1:8" x14ac:dyDescent="0.3">
      <c r="A260" t="s">
        <v>417</v>
      </c>
      <c r="B260" t="s">
        <v>678</v>
      </c>
      <c r="C260" t="s">
        <v>679</v>
      </c>
      <c r="D260" t="s">
        <v>680</v>
      </c>
      <c r="E260" t="s">
        <v>796</v>
      </c>
      <c r="F260" t="s">
        <v>797</v>
      </c>
      <c r="G260" t="s">
        <v>1162</v>
      </c>
      <c r="H260" t="s">
        <v>1163</v>
      </c>
    </row>
    <row r="261" spans="1:8" x14ac:dyDescent="0.3">
      <c r="A261" t="s">
        <v>418</v>
      </c>
      <c r="B261" t="s">
        <v>678</v>
      </c>
      <c r="C261" t="s">
        <v>712</v>
      </c>
      <c r="D261" t="s">
        <v>713</v>
      </c>
      <c r="E261" t="s">
        <v>724</v>
      </c>
      <c r="F261" t="s">
        <v>725</v>
      </c>
      <c r="G261" t="s">
        <v>989</v>
      </c>
      <c r="H261" t="s">
        <v>690</v>
      </c>
    </row>
    <row r="262" spans="1:8" x14ac:dyDescent="0.3">
      <c r="A262" t="s">
        <v>419</v>
      </c>
      <c r="B262" t="s">
        <v>678</v>
      </c>
      <c r="C262" t="s">
        <v>712</v>
      </c>
      <c r="D262" t="s">
        <v>713</v>
      </c>
      <c r="E262" t="s">
        <v>724</v>
      </c>
      <c r="F262" t="s">
        <v>725</v>
      </c>
      <c r="G262" t="s">
        <v>989</v>
      </c>
      <c r="H262" t="s">
        <v>1164</v>
      </c>
    </row>
    <row r="263" spans="1:8" x14ac:dyDescent="0.3">
      <c r="A263" t="s">
        <v>420</v>
      </c>
      <c r="B263" t="s">
        <v>678</v>
      </c>
      <c r="C263" t="s">
        <v>705</v>
      </c>
      <c r="D263" t="s">
        <v>706</v>
      </c>
      <c r="E263" t="s">
        <v>707</v>
      </c>
      <c r="F263" t="s">
        <v>744</v>
      </c>
      <c r="G263" t="s">
        <v>759</v>
      </c>
      <c r="H263" t="s">
        <v>690</v>
      </c>
    </row>
    <row r="264" spans="1:8" x14ac:dyDescent="0.3">
      <c r="A264" t="s">
        <v>421</v>
      </c>
      <c r="B264" t="s">
        <v>678</v>
      </c>
      <c r="C264" t="s">
        <v>712</v>
      </c>
      <c r="D264" t="s">
        <v>713</v>
      </c>
      <c r="E264" t="s">
        <v>779</v>
      </c>
      <c r="F264" t="s">
        <v>1165</v>
      </c>
      <c r="G264" t="s">
        <v>1165</v>
      </c>
      <c r="H264" t="s">
        <v>1166</v>
      </c>
    </row>
    <row r="265" spans="1:8" x14ac:dyDescent="0.3">
      <c r="A265" t="s">
        <v>422</v>
      </c>
      <c r="B265" t="s">
        <v>678</v>
      </c>
      <c r="C265" t="s">
        <v>705</v>
      </c>
      <c r="D265" t="s">
        <v>706</v>
      </c>
      <c r="E265" t="s">
        <v>707</v>
      </c>
      <c r="F265" t="s">
        <v>708</v>
      </c>
      <c r="G265" t="s">
        <v>1167</v>
      </c>
      <c r="H265" t="s">
        <v>690</v>
      </c>
    </row>
    <row r="266" spans="1:8" x14ac:dyDescent="0.3">
      <c r="A266" t="s">
        <v>423</v>
      </c>
      <c r="B266" t="s">
        <v>678</v>
      </c>
      <c r="C266" t="s">
        <v>712</v>
      </c>
      <c r="D266" t="s">
        <v>713</v>
      </c>
      <c r="E266" t="s">
        <v>779</v>
      </c>
      <c r="F266" t="s">
        <v>784</v>
      </c>
      <c r="G266" t="s">
        <v>1168</v>
      </c>
      <c r="H266" t="s">
        <v>1169</v>
      </c>
    </row>
    <row r="267" spans="1:8" x14ac:dyDescent="0.3">
      <c r="A267" t="s">
        <v>424</v>
      </c>
      <c r="B267" t="s">
        <v>678</v>
      </c>
      <c r="C267" t="s">
        <v>712</v>
      </c>
      <c r="D267" t="s">
        <v>713</v>
      </c>
      <c r="E267" t="s">
        <v>724</v>
      </c>
      <c r="F267" t="s">
        <v>725</v>
      </c>
      <c r="G267" t="s">
        <v>901</v>
      </c>
      <c r="H267" t="s">
        <v>690</v>
      </c>
    </row>
    <row r="268" spans="1:8" x14ac:dyDescent="0.3">
      <c r="A268" t="s">
        <v>425</v>
      </c>
      <c r="B268" t="s">
        <v>678</v>
      </c>
      <c r="C268" t="s">
        <v>914</v>
      </c>
      <c r="D268" t="s">
        <v>915</v>
      </c>
      <c r="E268" t="s">
        <v>916</v>
      </c>
      <c r="F268" t="s">
        <v>917</v>
      </c>
      <c r="G268" t="s">
        <v>918</v>
      </c>
      <c r="H268" t="s">
        <v>690</v>
      </c>
    </row>
    <row r="269" spans="1:8" x14ac:dyDescent="0.3">
      <c r="A269" t="s">
        <v>426</v>
      </c>
      <c r="B269" t="s">
        <v>678</v>
      </c>
      <c r="C269" t="s">
        <v>712</v>
      </c>
      <c r="D269" t="s">
        <v>713</v>
      </c>
      <c r="E269" t="s">
        <v>714</v>
      </c>
      <c r="F269" t="s">
        <v>1170</v>
      </c>
      <c r="G269" t="s">
        <v>1170</v>
      </c>
      <c r="H269" t="s">
        <v>1171</v>
      </c>
    </row>
    <row r="270" spans="1:8" x14ac:dyDescent="0.3">
      <c r="A270" t="s">
        <v>427</v>
      </c>
      <c r="B270" t="s">
        <v>678</v>
      </c>
      <c r="C270" t="s">
        <v>1026</v>
      </c>
      <c r="D270" t="s">
        <v>1027</v>
      </c>
      <c r="E270" t="s">
        <v>1028</v>
      </c>
      <c r="F270" t="s">
        <v>1029</v>
      </c>
      <c r="G270" t="s">
        <v>1030</v>
      </c>
      <c r="H270" t="s">
        <v>1172</v>
      </c>
    </row>
    <row r="271" spans="1:8" x14ac:dyDescent="0.3">
      <c r="A271" t="s">
        <v>428</v>
      </c>
      <c r="B271" t="s">
        <v>678</v>
      </c>
      <c r="C271" t="s">
        <v>712</v>
      </c>
      <c r="D271" t="s">
        <v>713</v>
      </c>
      <c r="E271" t="s">
        <v>724</v>
      </c>
      <c r="F271" t="s">
        <v>725</v>
      </c>
      <c r="G271" t="s">
        <v>1173</v>
      </c>
      <c r="H271" t="s">
        <v>1174</v>
      </c>
    </row>
    <row r="272" spans="1:8" x14ac:dyDescent="0.3">
      <c r="A272" t="s">
        <v>429</v>
      </c>
      <c r="B272" t="s">
        <v>678</v>
      </c>
      <c r="C272" t="s">
        <v>984</v>
      </c>
      <c r="D272" t="s">
        <v>985</v>
      </c>
      <c r="E272" t="s">
        <v>986</v>
      </c>
      <c r="F272" t="s">
        <v>987</v>
      </c>
      <c r="G272" t="s">
        <v>1175</v>
      </c>
      <c r="H272" t="s">
        <v>690</v>
      </c>
    </row>
    <row r="273" spans="1:8" x14ac:dyDescent="0.3">
      <c r="A273" t="s">
        <v>430</v>
      </c>
      <c r="B273" t="s">
        <v>678</v>
      </c>
      <c r="C273" t="s">
        <v>712</v>
      </c>
      <c r="D273" t="s">
        <v>713</v>
      </c>
      <c r="E273" t="s">
        <v>724</v>
      </c>
      <c r="F273" t="s">
        <v>725</v>
      </c>
      <c r="G273" t="s">
        <v>1176</v>
      </c>
      <c r="H273" t="s">
        <v>690</v>
      </c>
    </row>
    <row r="274" spans="1:8" x14ac:dyDescent="0.3">
      <c r="A274" t="s">
        <v>431</v>
      </c>
      <c r="B274" t="s">
        <v>678</v>
      </c>
      <c r="C274" t="s">
        <v>705</v>
      </c>
      <c r="D274" t="s">
        <v>706</v>
      </c>
      <c r="E274" t="s">
        <v>707</v>
      </c>
      <c r="F274" t="s">
        <v>1016</v>
      </c>
      <c r="G274" t="s">
        <v>1017</v>
      </c>
      <c r="H274" t="s">
        <v>1177</v>
      </c>
    </row>
    <row r="275" spans="1:8" x14ac:dyDescent="0.3">
      <c r="A275" t="s">
        <v>432</v>
      </c>
      <c r="B275" t="s">
        <v>678</v>
      </c>
      <c r="C275" t="s">
        <v>712</v>
      </c>
      <c r="D275" t="s">
        <v>713</v>
      </c>
      <c r="E275" t="s">
        <v>724</v>
      </c>
      <c r="F275" t="s">
        <v>725</v>
      </c>
      <c r="G275" t="s">
        <v>1146</v>
      </c>
      <c r="H275" t="s">
        <v>690</v>
      </c>
    </row>
    <row r="276" spans="1:8" x14ac:dyDescent="0.3">
      <c r="A276" t="s">
        <v>433</v>
      </c>
      <c r="B276" t="s">
        <v>678</v>
      </c>
      <c r="C276" t="s">
        <v>712</v>
      </c>
      <c r="D276" t="s">
        <v>713</v>
      </c>
      <c r="E276" t="s">
        <v>779</v>
      </c>
      <c r="F276" t="s">
        <v>851</v>
      </c>
      <c r="G276" t="s">
        <v>1178</v>
      </c>
      <c r="H276" t="s">
        <v>1179</v>
      </c>
    </row>
    <row r="277" spans="1:8" x14ac:dyDescent="0.3">
      <c r="A277" t="s">
        <v>434</v>
      </c>
      <c r="B277" t="s">
        <v>678</v>
      </c>
      <c r="C277" t="s">
        <v>712</v>
      </c>
      <c r="D277" t="s">
        <v>713</v>
      </c>
      <c r="E277" t="s">
        <v>714</v>
      </c>
      <c r="F277" t="s">
        <v>1180</v>
      </c>
      <c r="G277" t="s">
        <v>1181</v>
      </c>
      <c r="H277" t="s">
        <v>690</v>
      </c>
    </row>
    <row r="278" spans="1:8" x14ac:dyDescent="0.3">
      <c r="A278" t="s">
        <v>435</v>
      </c>
      <c r="B278" t="s">
        <v>678</v>
      </c>
      <c r="C278" t="s">
        <v>881</v>
      </c>
      <c r="D278" t="s">
        <v>882</v>
      </c>
      <c r="E278" t="s">
        <v>1102</v>
      </c>
      <c r="F278" t="s">
        <v>1103</v>
      </c>
      <c r="G278" t="s">
        <v>1182</v>
      </c>
      <c r="H278" t="s">
        <v>690</v>
      </c>
    </row>
    <row r="279" spans="1:8" x14ac:dyDescent="0.3">
      <c r="A279" t="s">
        <v>436</v>
      </c>
      <c r="B279" t="s">
        <v>678</v>
      </c>
      <c r="C279" t="s">
        <v>712</v>
      </c>
      <c r="D279" t="s">
        <v>713</v>
      </c>
      <c r="E279" t="s">
        <v>779</v>
      </c>
      <c r="F279" t="s">
        <v>784</v>
      </c>
      <c r="G279" t="s">
        <v>785</v>
      </c>
      <c r="H279" t="s">
        <v>1183</v>
      </c>
    </row>
    <row r="280" spans="1:8" x14ac:dyDescent="0.3">
      <c r="A280" t="s">
        <v>437</v>
      </c>
      <c r="B280" t="s">
        <v>678</v>
      </c>
      <c r="C280" t="s">
        <v>712</v>
      </c>
      <c r="D280" t="s">
        <v>713</v>
      </c>
      <c r="E280" t="s">
        <v>724</v>
      </c>
      <c r="F280" t="s">
        <v>725</v>
      </c>
      <c r="G280" t="s">
        <v>1184</v>
      </c>
      <c r="H280" t="s">
        <v>1185</v>
      </c>
    </row>
    <row r="281" spans="1:8" x14ac:dyDescent="0.3">
      <c r="A281" t="s">
        <v>438</v>
      </c>
      <c r="B281" t="s">
        <v>678</v>
      </c>
      <c r="C281" t="s">
        <v>705</v>
      </c>
      <c r="D281" t="s">
        <v>706</v>
      </c>
      <c r="E281" t="s">
        <v>707</v>
      </c>
      <c r="F281" t="s">
        <v>744</v>
      </c>
      <c r="G281" t="s">
        <v>759</v>
      </c>
      <c r="H281" t="s">
        <v>1186</v>
      </c>
    </row>
    <row r="282" spans="1:8" x14ac:dyDescent="0.3">
      <c r="A282" t="s">
        <v>439</v>
      </c>
      <c r="B282" t="s">
        <v>678</v>
      </c>
      <c r="C282" t="s">
        <v>679</v>
      </c>
      <c r="D282" t="s">
        <v>680</v>
      </c>
      <c r="E282" t="s">
        <v>796</v>
      </c>
      <c r="F282" t="s">
        <v>797</v>
      </c>
      <c r="G282" t="s">
        <v>1187</v>
      </c>
      <c r="H282" t="s">
        <v>1188</v>
      </c>
    </row>
    <row r="283" spans="1:8" x14ac:dyDescent="0.3">
      <c r="A283" t="s">
        <v>440</v>
      </c>
      <c r="B283" t="s">
        <v>678</v>
      </c>
      <c r="C283" t="s">
        <v>700</v>
      </c>
      <c r="D283" t="s">
        <v>834</v>
      </c>
      <c r="E283" t="s">
        <v>835</v>
      </c>
      <c r="F283" t="s">
        <v>1189</v>
      </c>
      <c r="G283" t="s">
        <v>1190</v>
      </c>
      <c r="H283" t="s">
        <v>690</v>
      </c>
    </row>
    <row r="284" spans="1:8" x14ac:dyDescent="0.3">
      <c r="A284" t="s">
        <v>441</v>
      </c>
      <c r="B284" t="s">
        <v>678</v>
      </c>
      <c r="C284" t="s">
        <v>679</v>
      </c>
      <c r="D284" t="s">
        <v>680</v>
      </c>
      <c r="E284" t="s">
        <v>796</v>
      </c>
      <c r="F284" t="s">
        <v>797</v>
      </c>
      <c r="G284" t="s">
        <v>1191</v>
      </c>
      <c r="H284" t="s">
        <v>1192</v>
      </c>
    </row>
    <row r="285" spans="1:8" x14ac:dyDescent="0.3">
      <c r="A285" t="s">
        <v>442</v>
      </c>
      <c r="B285" t="s">
        <v>678</v>
      </c>
      <c r="C285" t="s">
        <v>679</v>
      </c>
      <c r="D285" t="s">
        <v>680</v>
      </c>
      <c r="E285" t="s">
        <v>796</v>
      </c>
      <c r="F285" t="s">
        <v>797</v>
      </c>
      <c r="G285" t="s">
        <v>1193</v>
      </c>
      <c r="H285" t="s">
        <v>690</v>
      </c>
    </row>
    <row r="286" spans="1:8" x14ac:dyDescent="0.3">
      <c r="A286" t="s">
        <v>443</v>
      </c>
      <c r="B286" t="s">
        <v>678</v>
      </c>
      <c r="C286" t="s">
        <v>705</v>
      </c>
      <c r="D286" t="s">
        <v>706</v>
      </c>
      <c r="E286" t="s">
        <v>707</v>
      </c>
      <c r="F286" t="s">
        <v>744</v>
      </c>
      <c r="G286" t="s">
        <v>795</v>
      </c>
      <c r="H286" t="s">
        <v>690</v>
      </c>
    </row>
    <row r="287" spans="1:8" x14ac:dyDescent="0.3">
      <c r="A287" t="s">
        <v>444</v>
      </c>
      <c r="B287" t="s">
        <v>678</v>
      </c>
      <c r="C287" t="s">
        <v>712</v>
      </c>
      <c r="D287" t="s">
        <v>713</v>
      </c>
      <c r="E287" t="s">
        <v>724</v>
      </c>
      <c r="F287" t="s">
        <v>725</v>
      </c>
      <c r="G287" t="s">
        <v>979</v>
      </c>
      <c r="H287" t="s">
        <v>1194</v>
      </c>
    </row>
    <row r="288" spans="1:8" x14ac:dyDescent="0.3">
      <c r="A288" t="s">
        <v>445</v>
      </c>
      <c r="B288" t="s">
        <v>678</v>
      </c>
      <c r="C288" t="s">
        <v>712</v>
      </c>
      <c r="D288" t="s">
        <v>713</v>
      </c>
      <c r="E288" t="s">
        <v>779</v>
      </c>
      <c r="F288" t="s">
        <v>942</v>
      </c>
      <c r="G288" t="s">
        <v>1195</v>
      </c>
      <c r="H288" t="s">
        <v>690</v>
      </c>
    </row>
    <row r="289" spans="1:8" x14ac:dyDescent="0.3">
      <c r="A289" t="s">
        <v>446</v>
      </c>
      <c r="B289" t="s">
        <v>678</v>
      </c>
      <c r="C289" t="s">
        <v>712</v>
      </c>
      <c r="D289" t="s">
        <v>713</v>
      </c>
      <c r="E289" t="s">
        <v>724</v>
      </c>
      <c r="F289" t="s">
        <v>725</v>
      </c>
      <c r="G289" t="s">
        <v>1196</v>
      </c>
      <c r="H289" t="s">
        <v>1197</v>
      </c>
    </row>
    <row r="290" spans="1:8" x14ac:dyDescent="0.3">
      <c r="A290" t="s">
        <v>447</v>
      </c>
      <c r="B290" t="s">
        <v>678</v>
      </c>
      <c r="C290" t="s">
        <v>1026</v>
      </c>
      <c r="D290" t="s">
        <v>1027</v>
      </c>
      <c r="E290" t="s">
        <v>1198</v>
      </c>
      <c r="F290" t="s">
        <v>1199</v>
      </c>
      <c r="G290" t="s">
        <v>1200</v>
      </c>
      <c r="H290" t="s">
        <v>1201</v>
      </c>
    </row>
    <row r="291" spans="1:8" x14ac:dyDescent="0.3">
      <c r="A291" t="s">
        <v>448</v>
      </c>
      <c r="B291" t="s">
        <v>678</v>
      </c>
      <c r="C291" t="s">
        <v>712</v>
      </c>
      <c r="D291" t="s">
        <v>713</v>
      </c>
      <c r="E291" t="s">
        <v>724</v>
      </c>
      <c r="F291" t="s">
        <v>725</v>
      </c>
      <c r="G291" t="s">
        <v>1202</v>
      </c>
      <c r="H291" t="s">
        <v>1203</v>
      </c>
    </row>
    <row r="292" spans="1:8" x14ac:dyDescent="0.3">
      <c r="A292" t="s">
        <v>449</v>
      </c>
      <c r="B292" t="s">
        <v>678</v>
      </c>
      <c r="C292" t="s">
        <v>685</v>
      </c>
      <c r="D292" t="s">
        <v>686</v>
      </c>
      <c r="E292" t="s">
        <v>830</v>
      </c>
      <c r="F292" t="s">
        <v>831</v>
      </c>
      <c r="G292" t="s">
        <v>832</v>
      </c>
      <c r="H292" t="s">
        <v>690</v>
      </c>
    </row>
    <row r="293" spans="1:8" x14ac:dyDescent="0.3">
      <c r="A293" t="s">
        <v>450</v>
      </c>
      <c r="B293" t="s">
        <v>678</v>
      </c>
      <c r="C293" t="s">
        <v>750</v>
      </c>
      <c r="D293" t="s">
        <v>751</v>
      </c>
      <c r="E293" t="s">
        <v>752</v>
      </c>
      <c r="F293" t="s">
        <v>951</v>
      </c>
      <c r="G293" t="s">
        <v>952</v>
      </c>
      <c r="H293" t="s">
        <v>690</v>
      </c>
    </row>
    <row r="294" spans="1:8" x14ac:dyDescent="0.3">
      <c r="A294" t="s">
        <v>451</v>
      </c>
      <c r="B294" t="s">
        <v>678</v>
      </c>
      <c r="C294" t="s">
        <v>1026</v>
      </c>
      <c r="D294" t="s">
        <v>1027</v>
      </c>
      <c r="E294" t="s">
        <v>1028</v>
      </c>
      <c r="F294" t="s">
        <v>1029</v>
      </c>
      <c r="G294" t="s">
        <v>1030</v>
      </c>
      <c r="H294" t="s">
        <v>1204</v>
      </c>
    </row>
    <row r="295" spans="1:8" x14ac:dyDescent="0.3">
      <c r="A295" t="s">
        <v>452</v>
      </c>
      <c r="B295" t="s">
        <v>678</v>
      </c>
      <c r="C295" t="s">
        <v>984</v>
      </c>
      <c r="D295" t="s">
        <v>985</v>
      </c>
      <c r="E295" t="s">
        <v>986</v>
      </c>
      <c r="F295" t="s">
        <v>987</v>
      </c>
      <c r="G295" t="s">
        <v>1175</v>
      </c>
      <c r="H295" t="s">
        <v>1205</v>
      </c>
    </row>
    <row r="296" spans="1:8" x14ac:dyDescent="0.3">
      <c r="A296" t="s">
        <v>453</v>
      </c>
      <c r="B296" t="s">
        <v>872</v>
      </c>
      <c r="C296" t="s">
        <v>873</v>
      </c>
      <c r="D296" t="s">
        <v>874</v>
      </c>
      <c r="E296" t="s">
        <v>875</v>
      </c>
      <c r="F296" t="s">
        <v>876</v>
      </c>
      <c r="G296" t="s">
        <v>1040</v>
      </c>
      <c r="H296" t="s">
        <v>1206</v>
      </c>
    </row>
    <row r="297" spans="1:8" x14ac:dyDescent="0.3">
      <c r="A297" t="s">
        <v>454</v>
      </c>
      <c r="B297" t="s">
        <v>678</v>
      </c>
      <c r="C297" t="s">
        <v>705</v>
      </c>
      <c r="D297" t="s">
        <v>706</v>
      </c>
      <c r="E297" t="s">
        <v>707</v>
      </c>
      <c r="F297" t="s">
        <v>708</v>
      </c>
      <c r="G297" t="s">
        <v>787</v>
      </c>
      <c r="H297" t="s">
        <v>1207</v>
      </c>
    </row>
    <row r="298" spans="1:8" x14ac:dyDescent="0.3">
      <c r="A298" t="s">
        <v>455</v>
      </c>
      <c r="B298" t="s">
        <v>678</v>
      </c>
      <c r="C298" t="s">
        <v>705</v>
      </c>
      <c r="D298" t="s">
        <v>706</v>
      </c>
      <c r="E298" t="s">
        <v>707</v>
      </c>
      <c r="F298" t="s">
        <v>934</v>
      </c>
      <c r="G298" t="s">
        <v>935</v>
      </c>
      <c r="H298" t="s">
        <v>1208</v>
      </c>
    </row>
    <row r="299" spans="1:8" x14ac:dyDescent="0.3">
      <c r="A299" t="s">
        <v>456</v>
      </c>
      <c r="B299" t="s">
        <v>678</v>
      </c>
      <c r="C299" t="s">
        <v>805</v>
      </c>
      <c r="D299" t="s">
        <v>1106</v>
      </c>
      <c r="E299" t="s">
        <v>1107</v>
      </c>
      <c r="F299" t="s">
        <v>1209</v>
      </c>
      <c r="G299" t="s">
        <v>1210</v>
      </c>
      <c r="H299" t="s">
        <v>1211</v>
      </c>
    </row>
    <row r="300" spans="1:8" x14ac:dyDescent="0.3">
      <c r="A300" t="s">
        <v>457</v>
      </c>
      <c r="B300" t="s">
        <v>678</v>
      </c>
      <c r="C300" t="s">
        <v>712</v>
      </c>
      <c r="D300" t="s">
        <v>713</v>
      </c>
      <c r="E300" t="s">
        <v>779</v>
      </c>
      <c r="F300" t="s">
        <v>784</v>
      </c>
      <c r="G300" t="s">
        <v>1047</v>
      </c>
      <c r="H300" t="s">
        <v>690</v>
      </c>
    </row>
    <row r="301" spans="1:8" x14ac:dyDescent="0.3">
      <c r="A301" t="s">
        <v>458</v>
      </c>
      <c r="B301" t="s">
        <v>678</v>
      </c>
      <c r="C301" t="s">
        <v>685</v>
      </c>
      <c r="D301" t="s">
        <v>686</v>
      </c>
      <c r="E301" t="s">
        <v>756</v>
      </c>
      <c r="F301" t="s">
        <v>757</v>
      </c>
      <c r="G301" t="s">
        <v>1212</v>
      </c>
      <c r="H301" t="s">
        <v>690</v>
      </c>
    </row>
    <row r="302" spans="1:8" x14ac:dyDescent="0.3">
      <c r="A302" t="s">
        <v>459</v>
      </c>
      <c r="B302" t="s">
        <v>678</v>
      </c>
      <c r="C302" t="s">
        <v>705</v>
      </c>
      <c r="D302" t="s">
        <v>706</v>
      </c>
      <c r="E302" t="s">
        <v>707</v>
      </c>
      <c r="F302" t="s">
        <v>708</v>
      </c>
      <c r="G302" t="s">
        <v>709</v>
      </c>
      <c r="H302" t="s">
        <v>1213</v>
      </c>
    </row>
    <row r="303" spans="1:8" x14ac:dyDescent="0.3">
      <c r="A303" t="s">
        <v>460</v>
      </c>
      <c r="B303" t="s">
        <v>678</v>
      </c>
      <c r="C303" t="s">
        <v>712</v>
      </c>
      <c r="D303" t="s">
        <v>713</v>
      </c>
      <c r="E303" t="s">
        <v>724</v>
      </c>
      <c r="F303" t="s">
        <v>1214</v>
      </c>
      <c r="G303" t="s">
        <v>1214</v>
      </c>
      <c r="H303" t="s">
        <v>690</v>
      </c>
    </row>
    <row r="304" spans="1:8" x14ac:dyDescent="0.3">
      <c r="A304" t="s">
        <v>461</v>
      </c>
      <c r="B304" t="s">
        <v>678</v>
      </c>
      <c r="C304" t="s">
        <v>712</v>
      </c>
      <c r="D304" t="s">
        <v>713</v>
      </c>
      <c r="E304" t="s">
        <v>779</v>
      </c>
      <c r="F304" t="s">
        <v>780</v>
      </c>
      <c r="G304" t="s">
        <v>1215</v>
      </c>
      <c r="H304" t="s">
        <v>690</v>
      </c>
    </row>
    <row r="305" spans="1:8" x14ac:dyDescent="0.3">
      <c r="A305" t="s">
        <v>462</v>
      </c>
      <c r="B305" t="s">
        <v>678</v>
      </c>
      <c r="C305" t="s">
        <v>679</v>
      </c>
      <c r="D305" t="s">
        <v>680</v>
      </c>
      <c r="E305" t="s">
        <v>691</v>
      </c>
      <c r="F305" t="s">
        <v>924</v>
      </c>
      <c r="G305" t="s">
        <v>925</v>
      </c>
      <c r="H305" t="s">
        <v>1216</v>
      </c>
    </row>
    <row r="306" spans="1:8" x14ac:dyDescent="0.3">
      <c r="A306" t="s">
        <v>463</v>
      </c>
      <c r="B306" t="s">
        <v>678</v>
      </c>
      <c r="C306" t="s">
        <v>712</v>
      </c>
      <c r="D306" t="s">
        <v>713</v>
      </c>
      <c r="E306" t="s">
        <v>779</v>
      </c>
      <c r="F306" t="s">
        <v>942</v>
      </c>
      <c r="G306" t="s">
        <v>1217</v>
      </c>
      <c r="H306" t="s">
        <v>1218</v>
      </c>
    </row>
    <row r="307" spans="1:8" x14ac:dyDescent="0.3">
      <c r="A307" t="s">
        <v>464</v>
      </c>
      <c r="B307" t="s">
        <v>678</v>
      </c>
      <c r="C307" t="s">
        <v>712</v>
      </c>
      <c r="D307" t="s">
        <v>713</v>
      </c>
      <c r="E307" t="s">
        <v>779</v>
      </c>
      <c r="F307" t="s">
        <v>784</v>
      </c>
      <c r="G307" t="s">
        <v>1011</v>
      </c>
      <c r="H307" t="s">
        <v>690</v>
      </c>
    </row>
    <row r="308" spans="1:8" x14ac:dyDescent="0.3">
      <c r="A308" t="s">
        <v>465</v>
      </c>
      <c r="B308" t="s">
        <v>678</v>
      </c>
      <c r="C308" t="s">
        <v>679</v>
      </c>
      <c r="D308" t="s">
        <v>680</v>
      </c>
      <c r="E308" t="s">
        <v>1044</v>
      </c>
      <c r="F308" t="s">
        <v>1219</v>
      </c>
      <c r="G308" t="s">
        <v>1219</v>
      </c>
      <c r="H308" t="s">
        <v>690</v>
      </c>
    </row>
    <row r="309" spans="1:8" x14ac:dyDescent="0.3">
      <c r="A309" t="s">
        <v>466</v>
      </c>
      <c r="B309" t="s">
        <v>678</v>
      </c>
      <c r="C309" t="s">
        <v>712</v>
      </c>
      <c r="D309" t="s">
        <v>713</v>
      </c>
      <c r="E309" t="s">
        <v>724</v>
      </c>
      <c r="F309" t="s">
        <v>1220</v>
      </c>
      <c r="G309" t="s">
        <v>1220</v>
      </c>
      <c r="H309" t="s">
        <v>690</v>
      </c>
    </row>
    <row r="310" spans="1:8" x14ac:dyDescent="0.3">
      <c r="A310" t="s">
        <v>467</v>
      </c>
      <c r="B310" t="s">
        <v>678</v>
      </c>
      <c r="C310" t="s">
        <v>712</v>
      </c>
      <c r="D310" t="s">
        <v>713</v>
      </c>
      <c r="E310" t="s">
        <v>779</v>
      </c>
      <c r="F310" t="s">
        <v>1221</v>
      </c>
      <c r="G310" t="s">
        <v>1222</v>
      </c>
      <c r="H310" t="s">
        <v>1223</v>
      </c>
    </row>
    <row r="311" spans="1:8" x14ac:dyDescent="0.3">
      <c r="A311" t="s">
        <v>468</v>
      </c>
      <c r="B311" t="s">
        <v>678</v>
      </c>
      <c r="C311" t="s">
        <v>712</v>
      </c>
      <c r="D311" t="s">
        <v>713</v>
      </c>
      <c r="E311" t="s">
        <v>779</v>
      </c>
      <c r="F311" t="s">
        <v>784</v>
      </c>
      <c r="G311" t="s">
        <v>1224</v>
      </c>
      <c r="H311" t="s">
        <v>690</v>
      </c>
    </row>
    <row r="312" spans="1:8" x14ac:dyDescent="0.3">
      <c r="A312" t="s">
        <v>469</v>
      </c>
      <c r="B312" t="s">
        <v>678</v>
      </c>
      <c r="C312" t="s">
        <v>679</v>
      </c>
      <c r="D312" t="s">
        <v>680</v>
      </c>
      <c r="E312" t="s">
        <v>892</v>
      </c>
      <c r="F312" t="s">
        <v>893</v>
      </c>
      <c r="G312" t="s">
        <v>1225</v>
      </c>
      <c r="H312" t="s">
        <v>1226</v>
      </c>
    </row>
    <row r="313" spans="1:8" x14ac:dyDescent="0.3">
      <c r="A313" t="s">
        <v>470</v>
      </c>
      <c r="B313" t="s">
        <v>678</v>
      </c>
      <c r="C313" t="s">
        <v>712</v>
      </c>
      <c r="D313" t="s">
        <v>713</v>
      </c>
      <c r="E313" t="s">
        <v>779</v>
      </c>
      <c r="F313" t="s">
        <v>851</v>
      </c>
      <c r="G313" t="s">
        <v>1227</v>
      </c>
      <c r="H313" t="s">
        <v>690</v>
      </c>
    </row>
    <row r="314" spans="1:8" x14ac:dyDescent="0.3">
      <c r="A314" t="s">
        <v>471</v>
      </c>
      <c r="B314" t="s">
        <v>678</v>
      </c>
      <c r="C314" t="s">
        <v>705</v>
      </c>
      <c r="D314" t="s">
        <v>706</v>
      </c>
      <c r="E314" t="s">
        <v>707</v>
      </c>
      <c r="F314" t="s">
        <v>1228</v>
      </c>
      <c r="G314" t="s">
        <v>1229</v>
      </c>
      <c r="H314" t="s">
        <v>690</v>
      </c>
    </row>
    <row r="315" spans="1:8" x14ac:dyDescent="0.3">
      <c r="A315" t="s">
        <v>472</v>
      </c>
      <c r="B315" t="s">
        <v>678</v>
      </c>
      <c r="C315" t="s">
        <v>712</v>
      </c>
      <c r="D315" t="s">
        <v>713</v>
      </c>
      <c r="E315" t="s">
        <v>779</v>
      </c>
      <c r="F315" t="s">
        <v>780</v>
      </c>
      <c r="G315" t="s">
        <v>1230</v>
      </c>
      <c r="H315" t="s">
        <v>690</v>
      </c>
    </row>
    <row r="316" spans="1:8" x14ac:dyDescent="0.3">
      <c r="A316" t="s">
        <v>473</v>
      </c>
      <c r="B316" t="s">
        <v>678</v>
      </c>
      <c r="C316" t="s">
        <v>984</v>
      </c>
      <c r="D316" t="s">
        <v>985</v>
      </c>
      <c r="E316" t="s">
        <v>986</v>
      </c>
      <c r="F316" t="s">
        <v>987</v>
      </c>
      <c r="G316" t="s">
        <v>1231</v>
      </c>
      <c r="H316" t="s">
        <v>690</v>
      </c>
    </row>
    <row r="317" spans="1:8" x14ac:dyDescent="0.3">
      <c r="A317" t="s">
        <v>474</v>
      </c>
      <c r="B317" t="s">
        <v>678</v>
      </c>
      <c r="C317" t="s">
        <v>685</v>
      </c>
      <c r="D317" t="s">
        <v>686</v>
      </c>
      <c r="E317" t="s">
        <v>687</v>
      </c>
      <c r="F317" t="s">
        <v>977</v>
      </c>
      <c r="G317" t="s">
        <v>978</v>
      </c>
      <c r="H317" t="s">
        <v>1232</v>
      </c>
    </row>
    <row r="318" spans="1:8" x14ac:dyDescent="0.3">
      <c r="A318" t="s">
        <v>475</v>
      </c>
      <c r="B318" t="s">
        <v>678</v>
      </c>
      <c r="C318" t="s">
        <v>705</v>
      </c>
      <c r="D318" t="s">
        <v>706</v>
      </c>
      <c r="E318" t="s">
        <v>707</v>
      </c>
      <c r="F318" t="s">
        <v>773</v>
      </c>
      <c r="G318" t="s">
        <v>1233</v>
      </c>
      <c r="H318" t="s">
        <v>1234</v>
      </c>
    </row>
    <row r="319" spans="1:8" x14ac:dyDescent="0.3">
      <c r="A319" t="s">
        <v>476</v>
      </c>
      <c r="B319" t="s">
        <v>678</v>
      </c>
      <c r="C319" t="s">
        <v>705</v>
      </c>
      <c r="D319" t="s">
        <v>706</v>
      </c>
      <c r="E319" t="s">
        <v>707</v>
      </c>
      <c r="F319" t="s">
        <v>1228</v>
      </c>
      <c r="G319" t="s">
        <v>1229</v>
      </c>
      <c r="H319" t="s">
        <v>690</v>
      </c>
    </row>
    <row r="320" spans="1:8" x14ac:dyDescent="0.3">
      <c r="A320" t="s">
        <v>477</v>
      </c>
      <c r="B320" t="s">
        <v>678</v>
      </c>
      <c r="C320" t="s">
        <v>1026</v>
      </c>
      <c r="D320" t="s">
        <v>1027</v>
      </c>
      <c r="E320" t="s">
        <v>1028</v>
      </c>
      <c r="F320" t="s">
        <v>1029</v>
      </c>
      <c r="G320" t="s">
        <v>1030</v>
      </c>
      <c r="H320" t="s">
        <v>1235</v>
      </c>
    </row>
    <row r="321" spans="1:8" x14ac:dyDescent="0.3">
      <c r="A321" t="s">
        <v>478</v>
      </c>
      <c r="B321" t="s">
        <v>678</v>
      </c>
      <c r="C321" t="s">
        <v>705</v>
      </c>
      <c r="D321" t="s">
        <v>706</v>
      </c>
      <c r="E321" t="s">
        <v>707</v>
      </c>
      <c r="F321" t="s">
        <v>1016</v>
      </c>
      <c r="G321" t="s">
        <v>1236</v>
      </c>
      <c r="H321" t="s">
        <v>1237</v>
      </c>
    </row>
    <row r="322" spans="1:8" x14ac:dyDescent="0.3">
      <c r="A322" t="s">
        <v>479</v>
      </c>
      <c r="B322" t="s">
        <v>678</v>
      </c>
      <c r="C322" t="s">
        <v>705</v>
      </c>
      <c r="D322" t="s">
        <v>706</v>
      </c>
      <c r="E322" t="s">
        <v>707</v>
      </c>
      <c r="F322" t="s">
        <v>708</v>
      </c>
      <c r="G322" t="s">
        <v>1167</v>
      </c>
      <c r="H322" t="s">
        <v>1238</v>
      </c>
    </row>
    <row r="323" spans="1:8" x14ac:dyDescent="0.3">
      <c r="A323" t="s">
        <v>480</v>
      </c>
      <c r="B323" t="s">
        <v>678</v>
      </c>
      <c r="C323" t="s">
        <v>712</v>
      </c>
      <c r="D323" t="s">
        <v>713</v>
      </c>
      <c r="E323" t="s">
        <v>724</v>
      </c>
      <c r="F323" t="s">
        <v>725</v>
      </c>
      <c r="G323" t="s">
        <v>1239</v>
      </c>
      <c r="H323" t="s">
        <v>1240</v>
      </c>
    </row>
    <row r="324" spans="1:8" x14ac:dyDescent="0.3">
      <c r="A324" t="s">
        <v>481</v>
      </c>
      <c r="B324" t="s">
        <v>678</v>
      </c>
      <c r="C324" t="s">
        <v>1241</v>
      </c>
      <c r="D324" t="s">
        <v>1242</v>
      </c>
      <c r="E324" t="s">
        <v>1243</v>
      </c>
      <c r="F324" t="s">
        <v>1244</v>
      </c>
      <c r="G324" t="s">
        <v>1245</v>
      </c>
      <c r="H324" t="s">
        <v>1246</v>
      </c>
    </row>
    <row r="325" spans="1:8" x14ac:dyDescent="0.3">
      <c r="A325" t="s">
        <v>482</v>
      </c>
      <c r="B325" t="s">
        <v>678</v>
      </c>
      <c r="C325" t="s">
        <v>844</v>
      </c>
      <c r="D325" t="s">
        <v>845</v>
      </c>
      <c r="E325" t="s">
        <v>846</v>
      </c>
      <c r="F325" t="s">
        <v>847</v>
      </c>
      <c r="G325" t="s">
        <v>848</v>
      </c>
      <c r="H325" t="s">
        <v>1247</v>
      </c>
    </row>
    <row r="326" spans="1:8" x14ac:dyDescent="0.3">
      <c r="A326" t="s">
        <v>483</v>
      </c>
      <c r="B326" t="s">
        <v>678</v>
      </c>
      <c r="C326" t="s">
        <v>685</v>
      </c>
      <c r="D326" t="s">
        <v>887</v>
      </c>
      <c r="E326" t="s">
        <v>1057</v>
      </c>
      <c r="F326" t="s">
        <v>1058</v>
      </c>
      <c r="G326" t="s">
        <v>1248</v>
      </c>
      <c r="H326" t="s">
        <v>1249</v>
      </c>
    </row>
    <row r="327" spans="1:8" x14ac:dyDescent="0.3">
      <c r="A327" t="s">
        <v>484</v>
      </c>
      <c r="B327" t="s">
        <v>678</v>
      </c>
      <c r="C327" t="s">
        <v>712</v>
      </c>
      <c r="D327" t="s">
        <v>713</v>
      </c>
      <c r="E327" t="s">
        <v>779</v>
      </c>
      <c r="F327" t="s">
        <v>851</v>
      </c>
      <c r="G327" t="s">
        <v>1250</v>
      </c>
      <c r="H327" t="s">
        <v>1251</v>
      </c>
    </row>
    <row r="328" spans="1:8" x14ac:dyDescent="0.3">
      <c r="A328" t="s">
        <v>485</v>
      </c>
      <c r="B328" t="s">
        <v>678</v>
      </c>
      <c r="C328" t="s">
        <v>914</v>
      </c>
      <c r="D328" t="s">
        <v>915</v>
      </c>
      <c r="E328" t="s">
        <v>916</v>
      </c>
      <c r="F328" t="s">
        <v>917</v>
      </c>
      <c r="G328" t="s">
        <v>918</v>
      </c>
      <c r="H328" t="s">
        <v>690</v>
      </c>
    </row>
    <row r="329" spans="1:8" x14ac:dyDescent="0.3">
      <c r="A329" t="s">
        <v>486</v>
      </c>
      <c r="B329" t="s">
        <v>678</v>
      </c>
      <c r="C329" t="s">
        <v>712</v>
      </c>
      <c r="D329" t="s">
        <v>713</v>
      </c>
      <c r="E329" t="s">
        <v>779</v>
      </c>
      <c r="F329" t="s">
        <v>784</v>
      </c>
      <c r="G329" t="s">
        <v>785</v>
      </c>
      <c r="H329" t="s">
        <v>690</v>
      </c>
    </row>
    <row r="330" spans="1:8" x14ac:dyDescent="0.3">
      <c r="A330" t="s">
        <v>487</v>
      </c>
      <c r="B330" t="s">
        <v>678</v>
      </c>
      <c r="C330" t="s">
        <v>1026</v>
      </c>
      <c r="D330" t="s">
        <v>1027</v>
      </c>
      <c r="E330" t="s">
        <v>690</v>
      </c>
      <c r="F330" t="s">
        <v>1252</v>
      </c>
      <c r="G330" t="s">
        <v>1252</v>
      </c>
      <c r="H330" t="s">
        <v>690</v>
      </c>
    </row>
    <row r="331" spans="1:8" x14ac:dyDescent="0.3">
      <c r="A331" t="s">
        <v>488</v>
      </c>
      <c r="B331" t="s">
        <v>678</v>
      </c>
      <c r="C331" t="s">
        <v>712</v>
      </c>
      <c r="D331" t="s">
        <v>713</v>
      </c>
      <c r="E331" t="s">
        <v>724</v>
      </c>
      <c r="F331" t="s">
        <v>725</v>
      </c>
      <c r="G331" t="s">
        <v>1253</v>
      </c>
      <c r="H331" t="s">
        <v>1254</v>
      </c>
    </row>
    <row r="332" spans="1:8" x14ac:dyDescent="0.3">
      <c r="A332" t="s">
        <v>489</v>
      </c>
      <c r="B332" t="s">
        <v>678</v>
      </c>
      <c r="C332" t="s">
        <v>685</v>
      </c>
      <c r="D332" t="s">
        <v>686</v>
      </c>
      <c r="E332" t="s">
        <v>756</v>
      </c>
      <c r="F332" t="s">
        <v>757</v>
      </c>
      <c r="G332" t="s">
        <v>1255</v>
      </c>
      <c r="H332" t="s">
        <v>690</v>
      </c>
    </row>
    <row r="333" spans="1:8" x14ac:dyDescent="0.3">
      <c r="A333" t="s">
        <v>490</v>
      </c>
      <c r="B333" t="s">
        <v>678</v>
      </c>
      <c r="C333" t="s">
        <v>679</v>
      </c>
      <c r="D333" t="s">
        <v>680</v>
      </c>
      <c r="E333" t="s">
        <v>796</v>
      </c>
      <c r="F333" t="s">
        <v>797</v>
      </c>
      <c r="G333" t="s">
        <v>966</v>
      </c>
      <c r="H333" t="s">
        <v>690</v>
      </c>
    </row>
    <row r="334" spans="1:8" x14ac:dyDescent="0.3">
      <c r="A334" t="s">
        <v>491</v>
      </c>
      <c r="B334" t="s">
        <v>678</v>
      </c>
      <c r="C334" t="s">
        <v>712</v>
      </c>
      <c r="D334" t="s">
        <v>713</v>
      </c>
      <c r="E334" t="s">
        <v>779</v>
      </c>
      <c r="F334" t="s">
        <v>1221</v>
      </c>
      <c r="G334" t="s">
        <v>1222</v>
      </c>
      <c r="H334" t="s">
        <v>690</v>
      </c>
    </row>
    <row r="335" spans="1:8" x14ac:dyDescent="0.3">
      <c r="A335" t="s">
        <v>492</v>
      </c>
      <c r="B335" t="s">
        <v>678</v>
      </c>
      <c r="C335" t="s">
        <v>712</v>
      </c>
      <c r="D335" t="s">
        <v>713</v>
      </c>
      <c r="E335" t="s">
        <v>724</v>
      </c>
      <c r="F335" t="s">
        <v>725</v>
      </c>
      <c r="G335" t="s">
        <v>839</v>
      </c>
      <c r="H335" t="s">
        <v>1256</v>
      </c>
    </row>
    <row r="336" spans="1:8" x14ac:dyDescent="0.3">
      <c r="A336" t="s">
        <v>493</v>
      </c>
      <c r="B336" t="s">
        <v>678</v>
      </c>
      <c r="C336" t="s">
        <v>712</v>
      </c>
      <c r="D336" t="s">
        <v>713</v>
      </c>
      <c r="E336" t="s">
        <v>724</v>
      </c>
      <c r="F336" t="s">
        <v>725</v>
      </c>
      <c r="G336" t="s">
        <v>1257</v>
      </c>
      <c r="H336" t="s">
        <v>1258</v>
      </c>
    </row>
    <row r="337" spans="1:8" x14ac:dyDescent="0.3">
      <c r="A337" t="s">
        <v>494</v>
      </c>
      <c r="B337" t="s">
        <v>678</v>
      </c>
      <c r="C337" t="s">
        <v>712</v>
      </c>
      <c r="D337" t="s">
        <v>713</v>
      </c>
      <c r="E337" t="s">
        <v>779</v>
      </c>
      <c r="F337" t="s">
        <v>780</v>
      </c>
      <c r="G337" t="s">
        <v>1259</v>
      </c>
      <c r="H337" t="s">
        <v>690</v>
      </c>
    </row>
    <row r="338" spans="1:8" x14ac:dyDescent="0.3">
      <c r="A338" t="s">
        <v>495</v>
      </c>
      <c r="B338" t="s">
        <v>678</v>
      </c>
      <c r="C338" t="s">
        <v>1241</v>
      </c>
      <c r="D338" t="s">
        <v>1242</v>
      </c>
      <c r="E338" t="s">
        <v>1260</v>
      </c>
      <c r="F338" t="s">
        <v>1261</v>
      </c>
      <c r="G338" t="s">
        <v>1262</v>
      </c>
      <c r="H338" t="s">
        <v>1263</v>
      </c>
    </row>
    <row r="339" spans="1:8" x14ac:dyDescent="0.3">
      <c r="A339" t="s">
        <v>496</v>
      </c>
      <c r="B339" t="s">
        <v>678</v>
      </c>
      <c r="C339" t="s">
        <v>1026</v>
      </c>
      <c r="D339" t="s">
        <v>1264</v>
      </c>
      <c r="E339" t="s">
        <v>1264</v>
      </c>
      <c r="F339" t="s">
        <v>1264</v>
      </c>
      <c r="G339" t="s">
        <v>1265</v>
      </c>
      <c r="H339" t="s">
        <v>690</v>
      </c>
    </row>
    <row r="340" spans="1:8" x14ac:dyDescent="0.3">
      <c r="A340" t="s">
        <v>497</v>
      </c>
      <c r="B340" t="s">
        <v>678</v>
      </c>
      <c r="C340" t="s">
        <v>712</v>
      </c>
      <c r="D340" t="s">
        <v>713</v>
      </c>
      <c r="E340" t="s">
        <v>779</v>
      </c>
      <c r="F340" t="s">
        <v>784</v>
      </c>
      <c r="G340" t="s">
        <v>1266</v>
      </c>
      <c r="H340" t="s">
        <v>1267</v>
      </c>
    </row>
    <row r="341" spans="1:8" x14ac:dyDescent="0.3">
      <c r="A341" t="s">
        <v>498</v>
      </c>
      <c r="B341" t="s">
        <v>678</v>
      </c>
      <c r="C341" t="s">
        <v>705</v>
      </c>
      <c r="D341" t="s">
        <v>706</v>
      </c>
      <c r="E341" t="s">
        <v>707</v>
      </c>
      <c r="F341" t="s">
        <v>934</v>
      </c>
      <c r="G341" t="s">
        <v>935</v>
      </c>
      <c r="H341" t="s">
        <v>690</v>
      </c>
    </row>
    <row r="342" spans="1:8" x14ac:dyDescent="0.3">
      <c r="A342" t="s">
        <v>499</v>
      </c>
      <c r="B342" t="s">
        <v>678</v>
      </c>
      <c r="C342" t="s">
        <v>679</v>
      </c>
      <c r="D342" t="s">
        <v>680</v>
      </c>
      <c r="E342" t="s">
        <v>796</v>
      </c>
      <c r="F342" t="s">
        <v>797</v>
      </c>
      <c r="G342" t="s">
        <v>1268</v>
      </c>
      <c r="H342" t="s">
        <v>1269</v>
      </c>
    </row>
    <row r="343" spans="1:8" x14ac:dyDescent="0.3">
      <c r="A343" t="s">
        <v>500</v>
      </c>
      <c r="B343" t="s">
        <v>678</v>
      </c>
      <c r="C343" t="s">
        <v>984</v>
      </c>
      <c r="D343" t="s">
        <v>985</v>
      </c>
      <c r="E343" t="s">
        <v>986</v>
      </c>
      <c r="F343" t="s">
        <v>987</v>
      </c>
      <c r="G343" t="s">
        <v>1231</v>
      </c>
      <c r="H343" t="s">
        <v>1270</v>
      </c>
    </row>
    <row r="344" spans="1:8" x14ac:dyDescent="0.3">
      <c r="A344" t="s">
        <v>501</v>
      </c>
      <c r="B344" t="s">
        <v>678</v>
      </c>
      <c r="C344" t="s">
        <v>712</v>
      </c>
      <c r="D344" t="s">
        <v>713</v>
      </c>
      <c r="E344" t="s">
        <v>927</v>
      </c>
      <c r="F344" t="s">
        <v>928</v>
      </c>
      <c r="G344" t="s">
        <v>1088</v>
      </c>
      <c r="H344" t="s">
        <v>1271</v>
      </c>
    </row>
    <row r="345" spans="1:8" x14ac:dyDescent="0.3">
      <c r="A345" t="s">
        <v>502</v>
      </c>
      <c r="B345" t="s">
        <v>678</v>
      </c>
      <c r="C345" t="s">
        <v>679</v>
      </c>
      <c r="D345" t="s">
        <v>680</v>
      </c>
      <c r="E345" t="s">
        <v>892</v>
      </c>
      <c r="F345" t="s">
        <v>893</v>
      </c>
      <c r="G345" t="s">
        <v>1225</v>
      </c>
      <c r="H345" t="s">
        <v>1272</v>
      </c>
    </row>
    <row r="346" spans="1:8" x14ac:dyDescent="0.3">
      <c r="A346" t="s">
        <v>503</v>
      </c>
      <c r="B346" t="s">
        <v>678</v>
      </c>
      <c r="C346" t="s">
        <v>705</v>
      </c>
      <c r="D346" t="s">
        <v>706</v>
      </c>
      <c r="E346" t="s">
        <v>707</v>
      </c>
      <c r="F346" t="s">
        <v>708</v>
      </c>
      <c r="G346" t="s">
        <v>1273</v>
      </c>
      <c r="H346" t="s">
        <v>1274</v>
      </c>
    </row>
    <row r="347" spans="1:8" x14ac:dyDescent="0.3">
      <c r="A347" t="s">
        <v>504</v>
      </c>
      <c r="B347" t="s">
        <v>678</v>
      </c>
      <c r="C347" t="s">
        <v>700</v>
      </c>
      <c r="D347" t="s">
        <v>1020</v>
      </c>
      <c r="E347" t="s">
        <v>1275</v>
      </c>
      <c r="F347" t="s">
        <v>1276</v>
      </c>
      <c r="G347" t="s">
        <v>1276</v>
      </c>
      <c r="H347" t="s">
        <v>690</v>
      </c>
    </row>
    <row r="348" spans="1:8" x14ac:dyDescent="0.3">
      <c r="A348" t="s">
        <v>505</v>
      </c>
      <c r="B348" t="s">
        <v>678</v>
      </c>
      <c r="C348" t="s">
        <v>705</v>
      </c>
      <c r="D348" t="s">
        <v>706</v>
      </c>
      <c r="E348" t="s">
        <v>707</v>
      </c>
      <c r="F348" t="s">
        <v>733</v>
      </c>
      <c r="G348" t="s">
        <v>1277</v>
      </c>
      <c r="H348" t="s">
        <v>1278</v>
      </c>
    </row>
    <row r="349" spans="1:8" x14ac:dyDescent="0.3">
      <c r="A349" t="s">
        <v>506</v>
      </c>
      <c r="B349" t="s">
        <v>678</v>
      </c>
      <c r="C349" t="s">
        <v>679</v>
      </c>
      <c r="D349" t="s">
        <v>680</v>
      </c>
      <c r="E349" t="s">
        <v>796</v>
      </c>
      <c r="F349" t="s">
        <v>797</v>
      </c>
      <c r="G349" t="s">
        <v>966</v>
      </c>
      <c r="H349" t="s">
        <v>1279</v>
      </c>
    </row>
    <row r="350" spans="1:8" x14ac:dyDescent="0.3">
      <c r="A350" t="s">
        <v>507</v>
      </c>
      <c r="B350" t="s">
        <v>678</v>
      </c>
      <c r="C350" t="s">
        <v>712</v>
      </c>
      <c r="D350" t="s">
        <v>713</v>
      </c>
      <c r="E350" t="s">
        <v>724</v>
      </c>
      <c r="F350" t="s">
        <v>725</v>
      </c>
      <c r="G350" t="s">
        <v>1280</v>
      </c>
      <c r="H350" t="s">
        <v>690</v>
      </c>
    </row>
    <row r="351" spans="1:8" x14ac:dyDescent="0.3">
      <c r="A351" t="s">
        <v>508</v>
      </c>
      <c r="B351" t="s">
        <v>678</v>
      </c>
      <c r="C351" t="s">
        <v>705</v>
      </c>
      <c r="D351" t="s">
        <v>706</v>
      </c>
      <c r="E351" t="s">
        <v>707</v>
      </c>
      <c r="F351" t="s">
        <v>744</v>
      </c>
      <c r="G351" t="s">
        <v>759</v>
      </c>
      <c r="H351" t="s">
        <v>1281</v>
      </c>
    </row>
    <row r="352" spans="1:8" x14ac:dyDescent="0.3">
      <c r="A352" t="s">
        <v>509</v>
      </c>
      <c r="B352" t="s">
        <v>678</v>
      </c>
      <c r="C352" t="s">
        <v>685</v>
      </c>
      <c r="D352" t="s">
        <v>686</v>
      </c>
      <c r="E352" t="s">
        <v>687</v>
      </c>
      <c r="F352" t="s">
        <v>977</v>
      </c>
      <c r="G352" t="s">
        <v>1282</v>
      </c>
      <c r="H352" t="s">
        <v>1283</v>
      </c>
    </row>
    <row r="353" spans="1:8" x14ac:dyDescent="0.3">
      <c r="A353" t="s">
        <v>510</v>
      </c>
      <c r="B353" t="s">
        <v>678</v>
      </c>
      <c r="C353" t="s">
        <v>805</v>
      </c>
      <c r="D353" t="s">
        <v>1284</v>
      </c>
      <c r="E353" t="s">
        <v>1285</v>
      </c>
      <c r="F353" t="s">
        <v>1286</v>
      </c>
      <c r="G353" t="s">
        <v>1287</v>
      </c>
      <c r="H353" t="s">
        <v>690</v>
      </c>
    </row>
    <row r="354" spans="1:8" x14ac:dyDescent="0.3">
      <c r="A354" t="s">
        <v>511</v>
      </c>
      <c r="B354" t="s">
        <v>678</v>
      </c>
      <c r="C354" t="s">
        <v>767</v>
      </c>
      <c r="D354" t="s">
        <v>768</v>
      </c>
      <c r="E354" t="s">
        <v>937</v>
      </c>
      <c r="F354" t="s">
        <v>938</v>
      </c>
      <c r="G354" t="s">
        <v>1288</v>
      </c>
      <c r="H354" t="s">
        <v>1289</v>
      </c>
    </row>
    <row r="355" spans="1:8" x14ac:dyDescent="0.3">
      <c r="A355" t="s">
        <v>512</v>
      </c>
      <c r="B355" t="s">
        <v>678</v>
      </c>
      <c r="C355" t="s">
        <v>712</v>
      </c>
      <c r="D355" t="s">
        <v>713</v>
      </c>
      <c r="E355" t="s">
        <v>714</v>
      </c>
      <c r="F355" t="s">
        <v>996</v>
      </c>
      <c r="G355" t="s">
        <v>1290</v>
      </c>
      <c r="H355" t="s">
        <v>690</v>
      </c>
    </row>
    <row r="356" spans="1:8" x14ac:dyDescent="0.3">
      <c r="A356" t="s">
        <v>513</v>
      </c>
      <c r="B356" t="s">
        <v>678</v>
      </c>
      <c r="C356" t="s">
        <v>750</v>
      </c>
      <c r="D356" t="s">
        <v>751</v>
      </c>
      <c r="E356" t="s">
        <v>752</v>
      </c>
      <c r="F356" t="s">
        <v>1291</v>
      </c>
      <c r="G356" t="s">
        <v>1291</v>
      </c>
      <c r="H356" t="s">
        <v>690</v>
      </c>
    </row>
    <row r="357" spans="1:8" x14ac:dyDescent="0.3">
      <c r="A357" t="s">
        <v>514</v>
      </c>
      <c r="B357" t="s">
        <v>678</v>
      </c>
      <c r="C357" t="s">
        <v>679</v>
      </c>
      <c r="D357" t="s">
        <v>680</v>
      </c>
      <c r="E357" t="s">
        <v>892</v>
      </c>
      <c r="F357" t="s">
        <v>893</v>
      </c>
      <c r="G357" t="s">
        <v>1126</v>
      </c>
      <c r="H357" t="s">
        <v>1292</v>
      </c>
    </row>
    <row r="358" spans="1:8" x14ac:dyDescent="0.3">
      <c r="A358" t="s">
        <v>515</v>
      </c>
      <c r="B358" t="s">
        <v>678</v>
      </c>
      <c r="C358" t="s">
        <v>712</v>
      </c>
      <c r="D358" t="s">
        <v>713</v>
      </c>
      <c r="E358" t="s">
        <v>724</v>
      </c>
      <c r="F358" t="s">
        <v>725</v>
      </c>
      <c r="G358" t="s">
        <v>839</v>
      </c>
      <c r="H358" t="s">
        <v>1293</v>
      </c>
    </row>
    <row r="359" spans="1:8" x14ac:dyDescent="0.3">
      <c r="A359" t="s">
        <v>516</v>
      </c>
      <c r="B359" t="s">
        <v>678</v>
      </c>
      <c r="C359" t="s">
        <v>705</v>
      </c>
      <c r="D359" t="s">
        <v>706</v>
      </c>
      <c r="E359" t="s">
        <v>707</v>
      </c>
      <c r="F359" t="s">
        <v>1294</v>
      </c>
      <c r="G359" t="s">
        <v>1294</v>
      </c>
      <c r="H359" t="s">
        <v>690</v>
      </c>
    </row>
    <row r="360" spans="1:8" x14ac:dyDescent="0.3">
      <c r="A360" t="s">
        <v>517</v>
      </c>
      <c r="B360" t="s">
        <v>678</v>
      </c>
      <c r="C360" t="s">
        <v>712</v>
      </c>
      <c r="D360" t="s">
        <v>713</v>
      </c>
      <c r="E360" t="s">
        <v>724</v>
      </c>
      <c r="F360" t="s">
        <v>725</v>
      </c>
      <c r="G360" t="s">
        <v>1295</v>
      </c>
      <c r="H360" t="s">
        <v>690</v>
      </c>
    </row>
    <row r="361" spans="1:8" x14ac:dyDescent="0.3">
      <c r="A361" t="s">
        <v>518</v>
      </c>
      <c r="B361" t="s">
        <v>678</v>
      </c>
      <c r="C361" t="s">
        <v>712</v>
      </c>
      <c r="D361" t="s">
        <v>713</v>
      </c>
      <c r="E361" t="s">
        <v>724</v>
      </c>
      <c r="F361" t="s">
        <v>725</v>
      </c>
      <c r="G361" t="s">
        <v>1296</v>
      </c>
      <c r="H361" t="s">
        <v>1297</v>
      </c>
    </row>
    <row r="362" spans="1:8" x14ac:dyDescent="0.3">
      <c r="A362" t="s">
        <v>519</v>
      </c>
      <c r="B362" t="s">
        <v>678</v>
      </c>
      <c r="C362" t="s">
        <v>1298</v>
      </c>
      <c r="D362" t="s">
        <v>1299</v>
      </c>
      <c r="E362" t="s">
        <v>1300</v>
      </c>
      <c r="F362" t="s">
        <v>1301</v>
      </c>
      <c r="G362" t="s">
        <v>1302</v>
      </c>
      <c r="H362" t="s">
        <v>1303</v>
      </c>
    </row>
    <row r="363" spans="1:8" x14ac:dyDescent="0.3">
      <c r="A363" t="s">
        <v>520</v>
      </c>
      <c r="B363" t="s">
        <v>678</v>
      </c>
      <c r="C363" t="s">
        <v>712</v>
      </c>
      <c r="D363" t="s">
        <v>713</v>
      </c>
      <c r="E363" t="s">
        <v>714</v>
      </c>
      <c r="F363" t="s">
        <v>996</v>
      </c>
      <c r="G363" t="s">
        <v>1304</v>
      </c>
      <c r="H363" t="s">
        <v>1305</v>
      </c>
    </row>
    <row r="364" spans="1:8" x14ac:dyDescent="0.3">
      <c r="A364" t="s">
        <v>521</v>
      </c>
      <c r="B364" t="s">
        <v>678</v>
      </c>
      <c r="C364" t="s">
        <v>679</v>
      </c>
      <c r="D364" t="s">
        <v>680</v>
      </c>
      <c r="E364" t="s">
        <v>796</v>
      </c>
      <c r="F364" t="s">
        <v>797</v>
      </c>
      <c r="G364" t="s">
        <v>1004</v>
      </c>
      <c r="H364" t="s">
        <v>690</v>
      </c>
    </row>
    <row r="365" spans="1:8" x14ac:dyDescent="0.3">
      <c r="A365" t="s">
        <v>522</v>
      </c>
      <c r="B365" t="s">
        <v>678</v>
      </c>
      <c r="C365" t="s">
        <v>679</v>
      </c>
      <c r="D365" t="s">
        <v>680</v>
      </c>
      <c r="E365" t="s">
        <v>896</v>
      </c>
      <c r="F365" t="s">
        <v>897</v>
      </c>
      <c r="G365" t="s">
        <v>1306</v>
      </c>
      <c r="H365" t="s">
        <v>1307</v>
      </c>
    </row>
    <row r="366" spans="1:8" x14ac:dyDescent="0.3">
      <c r="A366" t="s">
        <v>523</v>
      </c>
      <c r="B366" t="s">
        <v>678</v>
      </c>
      <c r="C366" t="s">
        <v>1308</v>
      </c>
      <c r="D366" t="s">
        <v>1309</v>
      </c>
      <c r="E366" t="s">
        <v>1310</v>
      </c>
      <c r="F366" t="s">
        <v>1311</v>
      </c>
      <c r="G366" t="s">
        <v>1312</v>
      </c>
      <c r="H366" t="s">
        <v>1313</v>
      </c>
    </row>
    <row r="367" spans="1:8" x14ac:dyDescent="0.3">
      <c r="A367" t="s">
        <v>524</v>
      </c>
      <c r="B367" t="s">
        <v>678</v>
      </c>
      <c r="C367" t="s">
        <v>685</v>
      </c>
      <c r="D367" t="s">
        <v>686</v>
      </c>
      <c r="E367" t="s">
        <v>717</v>
      </c>
      <c r="F367" t="s">
        <v>718</v>
      </c>
      <c r="G367" t="s">
        <v>1314</v>
      </c>
      <c r="H367" t="s">
        <v>1315</v>
      </c>
    </row>
    <row r="368" spans="1:8" x14ac:dyDescent="0.3">
      <c r="A368" t="s">
        <v>525</v>
      </c>
      <c r="B368" t="s">
        <v>678</v>
      </c>
      <c r="C368" t="s">
        <v>712</v>
      </c>
      <c r="D368" t="s">
        <v>713</v>
      </c>
      <c r="E368" t="s">
        <v>779</v>
      </c>
      <c r="F368" t="s">
        <v>784</v>
      </c>
      <c r="G368" t="s">
        <v>1011</v>
      </c>
      <c r="H368" t="s">
        <v>690</v>
      </c>
    </row>
    <row r="369" spans="1:8" x14ac:dyDescent="0.3">
      <c r="A369" t="s">
        <v>526</v>
      </c>
      <c r="B369" t="s">
        <v>678</v>
      </c>
      <c r="C369" t="s">
        <v>805</v>
      </c>
      <c r="D369" t="s">
        <v>1316</v>
      </c>
      <c r="E369" t="s">
        <v>1317</v>
      </c>
      <c r="F369" t="s">
        <v>1317</v>
      </c>
      <c r="G369" t="s">
        <v>1318</v>
      </c>
      <c r="H369" t="s">
        <v>690</v>
      </c>
    </row>
    <row r="370" spans="1:8" x14ac:dyDescent="0.3">
      <c r="A370" t="s">
        <v>527</v>
      </c>
      <c r="B370" t="s">
        <v>678</v>
      </c>
      <c r="C370" t="s">
        <v>844</v>
      </c>
      <c r="D370" t="s">
        <v>845</v>
      </c>
      <c r="E370" t="s">
        <v>846</v>
      </c>
      <c r="F370" t="s">
        <v>847</v>
      </c>
      <c r="G370" t="s">
        <v>848</v>
      </c>
      <c r="H370" t="s">
        <v>1319</v>
      </c>
    </row>
    <row r="371" spans="1:8" x14ac:dyDescent="0.3">
      <c r="A371" t="s">
        <v>528</v>
      </c>
      <c r="B371" t="s">
        <v>678</v>
      </c>
      <c r="C371" t="s">
        <v>705</v>
      </c>
      <c r="D371" t="s">
        <v>706</v>
      </c>
      <c r="E371" t="s">
        <v>707</v>
      </c>
      <c r="F371" t="s">
        <v>827</v>
      </c>
      <c r="G371" t="s">
        <v>976</v>
      </c>
      <c r="H371" t="s">
        <v>690</v>
      </c>
    </row>
    <row r="372" spans="1:8" x14ac:dyDescent="0.3">
      <c r="A372" t="s">
        <v>529</v>
      </c>
      <c r="B372" t="s">
        <v>678</v>
      </c>
      <c r="C372" t="s">
        <v>1026</v>
      </c>
      <c r="D372" t="s">
        <v>1027</v>
      </c>
      <c r="E372" t="s">
        <v>1028</v>
      </c>
      <c r="F372" t="s">
        <v>1029</v>
      </c>
      <c r="G372" t="s">
        <v>1030</v>
      </c>
      <c r="H372" t="s">
        <v>1320</v>
      </c>
    </row>
    <row r="373" spans="1:8" x14ac:dyDescent="0.3">
      <c r="A373" t="s">
        <v>530</v>
      </c>
      <c r="B373" t="s">
        <v>678</v>
      </c>
      <c r="C373" t="s">
        <v>685</v>
      </c>
      <c r="D373" t="s">
        <v>887</v>
      </c>
      <c r="E373" t="s">
        <v>1321</v>
      </c>
      <c r="F373" t="s">
        <v>1322</v>
      </c>
      <c r="G373" t="s">
        <v>1323</v>
      </c>
      <c r="H373" t="s">
        <v>690</v>
      </c>
    </row>
    <row r="374" spans="1:8" x14ac:dyDescent="0.3">
      <c r="A374" t="s">
        <v>531</v>
      </c>
      <c r="B374" t="s">
        <v>678</v>
      </c>
      <c r="C374" t="s">
        <v>712</v>
      </c>
      <c r="D374" t="s">
        <v>713</v>
      </c>
      <c r="E374" t="s">
        <v>801</v>
      </c>
      <c r="F374" t="s">
        <v>802</v>
      </c>
      <c r="G374" t="s">
        <v>1324</v>
      </c>
      <c r="H374" t="s">
        <v>1325</v>
      </c>
    </row>
    <row r="375" spans="1:8" x14ac:dyDescent="0.3">
      <c r="A375" t="s">
        <v>532</v>
      </c>
      <c r="B375" t="s">
        <v>678</v>
      </c>
      <c r="C375" t="s">
        <v>705</v>
      </c>
      <c r="D375" t="s">
        <v>706</v>
      </c>
      <c r="E375" t="s">
        <v>707</v>
      </c>
      <c r="F375" t="s">
        <v>1016</v>
      </c>
      <c r="G375" t="s">
        <v>1326</v>
      </c>
      <c r="H375" t="s">
        <v>1327</v>
      </c>
    </row>
    <row r="376" spans="1:8" x14ac:dyDescent="0.3">
      <c r="A376" t="s">
        <v>533</v>
      </c>
      <c r="B376" t="s">
        <v>678</v>
      </c>
      <c r="C376" t="s">
        <v>767</v>
      </c>
      <c r="D376" t="s">
        <v>768</v>
      </c>
      <c r="E376" t="s">
        <v>937</v>
      </c>
      <c r="F376" t="s">
        <v>938</v>
      </c>
      <c r="G376" t="s">
        <v>1328</v>
      </c>
      <c r="H376" t="s">
        <v>1329</v>
      </c>
    </row>
    <row r="377" spans="1:8" x14ac:dyDescent="0.3">
      <c r="A377" t="s">
        <v>534</v>
      </c>
      <c r="B377" t="s">
        <v>678</v>
      </c>
      <c r="C377" t="s">
        <v>685</v>
      </c>
      <c r="D377" t="s">
        <v>690</v>
      </c>
      <c r="E377" t="s">
        <v>690</v>
      </c>
      <c r="F377" t="s">
        <v>1330</v>
      </c>
      <c r="G377" t="s">
        <v>1330</v>
      </c>
      <c r="H377" t="s">
        <v>690</v>
      </c>
    </row>
    <row r="378" spans="1:8" x14ac:dyDescent="0.3">
      <c r="A378" t="s">
        <v>535</v>
      </c>
      <c r="B378" t="s">
        <v>678</v>
      </c>
      <c r="C378" t="s">
        <v>712</v>
      </c>
      <c r="D378" t="s">
        <v>713</v>
      </c>
      <c r="E378" t="s">
        <v>724</v>
      </c>
      <c r="F378" t="s">
        <v>725</v>
      </c>
      <c r="G378" t="s">
        <v>1239</v>
      </c>
      <c r="H378" t="s">
        <v>690</v>
      </c>
    </row>
    <row r="379" spans="1:8" x14ac:dyDescent="0.3">
      <c r="A379" t="s">
        <v>536</v>
      </c>
      <c r="B379" t="s">
        <v>678</v>
      </c>
      <c r="C379" t="s">
        <v>700</v>
      </c>
      <c r="D379" t="s">
        <v>701</v>
      </c>
      <c r="E379" t="s">
        <v>702</v>
      </c>
      <c r="F379" t="s">
        <v>737</v>
      </c>
      <c r="G379" t="s">
        <v>1331</v>
      </c>
      <c r="H379" t="s">
        <v>1332</v>
      </c>
    </row>
    <row r="380" spans="1:8" x14ac:dyDescent="0.3">
      <c r="A380" t="s">
        <v>537</v>
      </c>
      <c r="B380" t="s">
        <v>678</v>
      </c>
      <c r="C380" t="s">
        <v>685</v>
      </c>
      <c r="D380" t="s">
        <v>686</v>
      </c>
      <c r="E380" t="s">
        <v>1333</v>
      </c>
      <c r="F380" t="s">
        <v>1334</v>
      </c>
      <c r="G380" t="s">
        <v>1334</v>
      </c>
      <c r="H380" t="s">
        <v>690</v>
      </c>
    </row>
    <row r="381" spans="1:8" x14ac:dyDescent="0.3">
      <c r="A381" t="s">
        <v>538</v>
      </c>
      <c r="B381" t="s">
        <v>678</v>
      </c>
      <c r="C381" t="s">
        <v>685</v>
      </c>
      <c r="D381" t="s">
        <v>686</v>
      </c>
      <c r="E381" t="s">
        <v>756</v>
      </c>
      <c r="F381" t="s">
        <v>757</v>
      </c>
      <c r="G381" t="s">
        <v>758</v>
      </c>
      <c r="H381" t="s">
        <v>1335</v>
      </c>
    </row>
    <row r="382" spans="1:8" x14ac:dyDescent="0.3">
      <c r="A382" t="s">
        <v>539</v>
      </c>
      <c r="B382" t="s">
        <v>678</v>
      </c>
      <c r="C382" t="s">
        <v>914</v>
      </c>
      <c r="D382" t="s">
        <v>915</v>
      </c>
      <c r="E382" t="s">
        <v>916</v>
      </c>
      <c r="F382" t="s">
        <v>917</v>
      </c>
      <c r="G382" t="s">
        <v>1336</v>
      </c>
      <c r="H382" t="s">
        <v>1337</v>
      </c>
    </row>
    <row r="383" spans="1:8" x14ac:dyDescent="0.3">
      <c r="A383" t="s">
        <v>540</v>
      </c>
      <c r="B383" t="s">
        <v>678</v>
      </c>
      <c r="C383" t="s">
        <v>712</v>
      </c>
      <c r="D383" t="s">
        <v>713</v>
      </c>
      <c r="E383" t="s">
        <v>724</v>
      </c>
      <c r="F383" t="s">
        <v>725</v>
      </c>
      <c r="G383" t="s">
        <v>1144</v>
      </c>
      <c r="H383" t="s">
        <v>1338</v>
      </c>
    </row>
    <row r="384" spans="1:8" x14ac:dyDescent="0.3">
      <c r="A384" t="s">
        <v>541</v>
      </c>
      <c r="B384" t="s">
        <v>678</v>
      </c>
      <c r="C384" t="s">
        <v>679</v>
      </c>
      <c r="D384" t="s">
        <v>680</v>
      </c>
      <c r="E384" t="s">
        <v>796</v>
      </c>
      <c r="F384" t="s">
        <v>797</v>
      </c>
      <c r="G384" t="s">
        <v>1339</v>
      </c>
      <c r="H384" t="s">
        <v>690</v>
      </c>
    </row>
    <row r="385" spans="1:8" x14ac:dyDescent="0.3">
      <c r="A385" t="s">
        <v>542</v>
      </c>
      <c r="B385" t="s">
        <v>678</v>
      </c>
      <c r="C385" t="s">
        <v>712</v>
      </c>
      <c r="D385" t="s">
        <v>713</v>
      </c>
      <c r="E385" t="s">
        <v>714</v>
      </c>
      <c r="F385" t="s">
        <v>996</v>
      </c>
      <c r="G385" t="s">
        <v>1340</v>
      </c>
      <c r="H385" t="s">
        <v>1341</v>
      </c>
    </row>
    <row r="386" spans="1:8" x14ac:dyDescent="0.3">
      <c r="A386" t="s">
        <v>543</v>
      </c>
      <c r="B386" t="s">
        <v>678</v>
      </c>
      <c r="C386" t="s">
        <v>705</v>
      </c>
      <c r="D386" t="s">
        <v>706</v>
      </c>
      <c r="E386" t="s">
        <v>707</v>
      </c>
      <c r="F386" t="s">
        <v>900</v>
      </c>
      <c r="G386" t="s">
        <v>900</v>
      </c>
      <c r="H386" t="s">
        <v>690</v>
      </c>
    </row>
    <row r="387" spans="1:8" x14ac:dyDescent="0.3">
      <c r="A387" t="s">
        <v>544</v>
      </c>
      <c r="B387" t="s">
        <v>678</v>
      </c>
      <c r="C387" t="s">
        <v>750</v>
      </c>
      <c r="D387" t="s">
        <v>751</v>
      </c>
      <c r="E387" t="s">
        <v>752</v>
      </c>
      <c r="F387" t="s">
        <v>951</v>
      </c>
      <c r="G387" t="s">
        <v>1342</v>
      </c>
      <c r="H387" t="s">
        <v>1343</v>
      </c>
    </row>
    <row r="388" spans="1:8" x14ac:dyDescent="0.3">
      <c r="A388" t="s">
        <v>545</v>
      </c>
      <c r="B388" t="s">
        <v>678</v>
      </c>
      <c r="C388" t="s">
        <v>712</v>
      </c>
      <c r="D388" t="s">
        <v>713</v>
      </c>
      <c r="E388" t="s">
        <v>779</v>
      </c>
      <c r="F388" t="s">
        <v>851</v>
      </c>
      <c r="G388" t="s">
        <v>1344</v>
      </c>
      <c r="H388" t="s">
        <v>1345</v>
      </c>
    </row>
    <row r="389" spans="1:8" x14ac:dyDescent="0.3">
      <c r="A389" t="s">
        <v>546</v>
      </c>
      <c r="B389" t="s">
        <v>678</v>
      </c>
      <c r="C389" t="s">
        <v>750</v>
      </c>
      <c r="D389" t="s">
        <v>751</v>
      </c>
      <c r="E389" t="s">
        <v>752</v>
      </c>
      <c r="F389" t="s">
        <v>753</v>
      </c>
      <c r="G389" t="s">
        <v>1346</v>
      </c>
      <c r="H389" t="s">
        <v>1347</v>
      </c>
    </row>
    <row r="390" spans="1:8" x14ac:dyDescent="0.3">
      <c r="A390" t="s">
        <v>547</v>
      </c>
      <c r="B390" t="s">
        <v>678</v>
      </c>
      <c r="C390" t="s">
        <v>712</v>
      </c>
      <c r="D390" t="s">
        <v>713</v>
      </c>
      <c r="E390" t="s">
        <v>724</v>
      </c>
      <c r="F390" t="s">
        <v>725</v>
      </c>
      <c r="G390" t="s">
        <v>1069</v>
      </c>
      <c r="H390" t="s">
        <v>690</v>
      </c>
    </row>
    <row r="391" spans="1:8" x14ac:dyDescent="0.3">
      <c r="A391" t="s">
        <v>548</v>
      </c>
      <c r="B391" t="s">
        <v>678</v>
      </c>
      <c r="C391" t="s">
        <v>984</v>
      </c>
      <c r="D391" t="s">
        <v>985</v>
      </c>
      <c r="E391" t="s">
        <v>986</v>
      </c>
      <c r="F391" t="s">
        <v>987</v>
      </c>
      <c r="G391" t="s">
        <v>1001</v>
      </c>
      <c r="H391" t="s">
        <v>690</v>
      </c>
    </row>
    <row r="392" spans="1:8" x14ac:dyDescent="0.3">
      <c r="A392" t="s">
        <v>549</v>
      </c>
      <c r="B392" t="s">
        <v>678</v>
      </c>
      <c r="C392" t="s">
        <v>705</v>
      </c>
      <c r="D392" t="s">
        <v>706</v>
      </c>
      <c r="E392" t="s">
        <v>707</v>
      </c>
      <c r="F392" t="s">
        <v>744</v>
      </c>
      <c r="G392" t="s">
        <v>759</v>
      </c>
      <c r="H392" t="s">
        <v>1348</v>
      </c>
    </row>
    <row r="393" spans="1:8" x14ac:dyDescent="0.3">
      <c r="A393" t="s">
        <v>550</v>
      </c>
      <c r="B393" t="s">
        <v>678</v>
      </c>
      <c r="C393" t="s">
        <v>712</v>
      </c>
      <c r="D393" t="s">
        <v>713</v>
      </c>
      <c r="E393" t="s">
        <v>779</v>
      </c>
      <c r="F393" t="s">
        <v>851</v>
      </c>
      <c r="G393" t="s">
        <v>852</v>
      </c>
      <c r="H393" t="s">
        <v>690</v>
      </c>
    </row>
    <row r="394" spans="1:8" x14ac:dyDescent="0.3">
      <c r="A394" t="s">
        <v>551</v>
      </c>
      <c r="B394" t="s">
        <v>678</v>
      </c>
      <c r="C394" t="s">
        <v>1308</v>
      </c>
      <c r="D394" t="s">
        <v>1349</v>
      </c>
      <c r="E394" t="s">
        <v>1350</v>
      </c>
      <c r="F394" t="s">
        <v>1351</v>
      </c>
      <c r="G394" t="s">
        <v>1352</v>
      </c>
      <c r="H394" t="s">
        <v>1353</v>
      </c>
    </row>
    <row r="395" spans="1:8" x14ac:dyDescent="0.3">
      <c r="A395" t="s">
        <v>552</v>
      </c>
      <c r="B395" t="s">
        <v>678</v>
      </c>
      <c r="C395" t="s">
        <v>712</v>
      </c>
      <c r="D395" t="s">
        <v>713</v>
      </c>
      <c r="E395" t="s">
        <v>779</v>
      </c>
      <c r="F395" t="s">
        <v>942</v>
      </c>
      <c r="G395" t="s">
        <v>1217</v>
      </c>
      <c r="H395" t="s">
        <v>1354</v>
      </c>
    </row>
    <row r="396" spans="1:8" x14ac:dyDescent="0.3">
      <c r="A396" t="s">
        <v>553</v>
      </c>
      <c r="B396" t="s">
        <v>678</v>
      </c>
      <c r="C396" t="s">
        <v>679</v>
      </c>
      <c r="D396" t="s">
        <v>680</v>
      </c>
      <c r="E396" t="s">
        <v>892</v>
      </c>
      <c r="F396" t="s">
        <v>893</v>
      </c>
      <c r="G396" t="s">
        <v>1126</v>
      </c>
      <c r="H396" t="s">
        <v>690</v>
      </c>
    </row>
    <row r="397" spans="1:8" x14ac:dyDescent="0.3">
      <c r="A397" t="s">
        <v>554</v>
      </c>
      <c r="B397" t="s">
        <v>678</v>
      </c>
      <c r="C397" t="s">
        <v>712</v>
      </c>
      <c r="D397" t="s">
        <v>713</v>
      </c>
      <c r="E397" t="s">
        <v>724</v>
      </c>
      <c r="F397" t="s">
        <v>725</v>
      </c>
      <c r="G397" t="s">
        <v>979</v>
      </c>
      <c r="H397" t="s">
        <v>690</v>
      </c>
    </row>
    <row r="398" spans="1:8" x14ac:dyDescent="0.3">
      <c r="A398" t="s">
        <v>555</v>
      </c>
      <c r="B398" t="s">
        <v>678</v>
      </c>
      <c r="C398" t="s">
        <v>984</v>
      </c>
      <c r="D398" t="s">
        <v>985</v>
      </c>
      <c r="E398" t="s">
        <v>986</v>
      </c>
      <c r="F398" t="s">
        <v>987</v>
      </c>
      <c r="G398" t="s">
        <v>1355</v>
      </c>
      <c r="H398" t="s">
        <v>1356</v>
      </c>
    </row>
    <row r="399" spans="1:8" x14ac:dyDescent="0.3">
      <c r="A399" t="s">
        <v>556</v>
      </c>
      <c r="B399" t="s">
        <v>678</v>
      </c>
      <c r="C399" t="s">
        <v>857</v>
      </c>
      <c r="D399" t="s">
        <v>1357</v>
      </c>
      <c r="E399" t="s">
        <v>1358</v>
      </c>
      <c r="F399" t="s">
        <v>1359</v>
      </c>
      <c r="G399" t="s">
        <v>1359</v>
      </c>
      <c r="H399" t="s">
        <v>690</v>
      </c>
    </row>
    <row r="400" spans="1:8" x14ac:dyDescent="0.3">
      <c r="A400" t="s">
        <v>557</v>
      </c>
      <c r="B400" t="s">
        <v>678</v>
      </c>
      <c r="C400" t="s">
        <v>679</v>
      </c>
      <c r="D400" t="s">
        <v>680</v>
      </c>
      <c r="E400" t="s">
        <v>796</v>
      </c>
      <c r="F400" t="s">
        <v>797</v>
      </c>
      <c r="G400" t="s">
        <v>854</v>
      </c>
      <c r="H400" t="s">
        <v>690</v>
      </c>
    </row>
    <row r="401" spans="1:8" x14ac:dyDescent="0.3">
      <c r="A401" t="s">
        <v>558</v>
      </c>
      <c r="B401" t="s">
        <v>678</v>
      </c>
      <c r="C401" t="s">
        <v>712</v>
      </c>
      <c r="D401" t="s">
        <v>713</v>
      </c>
      <c r="E401" t="s">
        <v>779</v>
      </c>
      <c r="F401" t="s">
        <v>784</v>
      </c>
      <c r="G401" t="s">
        <v>785</v>
      </c>
      <c r="H401" t="s">
        <v>1360</v>
      </c>
    </row>
    <row r="402" spans="1:8" x14ac:dyDescent="0.3">
      <c r="A402" t="s">
        <v>559</v>
      </c>
      <c r="B402" t="s">
        <v>678</v>
      </c>
      <c r="C402" t="s">
        <v>712</v>
      </c>
      <c r="D402" t="s">
        <v>713</v>
      </c>
      <c r="E402" t="s">
        <v>779</v>
      </c>
      <c r="F402" t="s">
        <v>780</v>
      </c>
      <c r="G402" t="s">
        <v>1361</v>
      </c>
      <c r="H402" t="s">
        <v>690</v>
      </c>
    </row>
    <row r="403" spans="1:8" x14ac:dyDescent="0.3">
      <c r="A403" t="s">
        <v>560</v>
      </c>
      <c r="B403" t="s">
        <v>678</v>
      </c>
      <c r="C403" t="s">
        <v>712</v>
      </c>
      <c r="D403" t="s">
        <v>713</v>
      </c>
      <c r="E403" t="s">
        <v>944</v>
      </c>
      <c r="F403" t="s">
        <v>945</v>
      </c>
      <c r="G403" t="s">
        <v>1362</v>
      </c>
      <c r="H403" t="s">
        <v>1363</v>
      </c>
    </row>
    <row r="404" spans="1:8" x14ac:dyDescent="0.3">
      <c r="A404" t="s">
        <v>561</v>
      </c>
      <c r="B404" t="s">
        <v>678</v>
      </c>
      <c r="C404" t="s">
        <v>705</v>
      </c>
      <c r="D404" t="s">
        <v>706</v>
      </c>
      <c r="E404" t="s">
        <v>707</v>
      </c>
      <c r="F404" t="s">
        <v>744</v>
      </c>
      <c r="G404" t="s">
        <v>759</v>
      </c>
      <c r="H404" t="s">
        <v>1364</v>
      </c>
    </row>
    <row r="405" spans="1:8" x14ac:dyDescent="0.3">
      <c r="A405" t="s">
        <v>562</v>
      </c>
      <c r="B405" t="s">
        <v>678</v>
      </c>
      <c r="C405" t="s">
        <v>712</v>
      </c>
      <c r="D405" t="s">
        <v>713</v>
      </c>
      <c r="E405" t="s">
        <v>714</v>
      </c>
      <c r="F405" t="s">
        <v>1180</v>
      </c>
      <c r="G405" t="s">
        <v>1365</v>
      </c>
      <c r="H405" t="s">
        <v>690</v>
      </c>
    </row>
    <row r="406" spans="1:8" x14ac:dyDescent="0.3">
      <c r="A406" t="s">
        <v>563</v>
      </c>
      <c r="B406" t="s">
        <v>678</v>
      </c>
      <c r="C406" t="s">
        <v>679</v>
      </c>
      <c r="D406" t="s">
        <v>680</v>
      </c>
      <c r="E406" t="s">
        <v>892</v>
      </c>
      <c r="F406" t="s">
        <v>893</v>
      </c>
      <c r="G406" t="s">
        <v>1225</v>
      </c>
      <c r="H406" t="s">
        <v>1366</v>
      </c>
    </row>
    <row r="407" spans="1:8" x14ac:dyDescent="0.3">
      <c r="A407" t="s">
        <v>564</v>
      </c>
      <c r="B407" t="s">
        <v>678</v>
      </c>
      <c r="C407" t="s">
        <v>712</v>
      </c>
      <c r="D407" t="s">
        <v>713</v>
      </c>
      <c r="E407" t="s">
        <v>724</v>
      </c>
      <c r="F407" t="s">
        <v>725</v>
      </c>
      <c r="G407" t="s">
        <v>979</v>
      </c>
      <c r="H407" t="s">
        <v>1367</v>
      </c>
    </row>
    <row r="408" spans="1:8" x14ac:dyDescent="0.3">
      <c r="A408" t="s">
        <v>565</v>
      </c>
      <c r="B408" t="s">
        <v>678</v>
      </c>
      <c r="C408" t="s">
        <v>712</v>
      </c>
      <c r="D408" t="s">
        <v>713</v>
      </c>
      <c r="E408" t="s">
        <v>779</v>
      </c>
      <c r="F408" t="s">
        <v>942</v>
      </c>
      <c r="G408" t="s">
        <v>1217</v>
      </c>
      <c r="H408" t="s">
        <v>690</v>
      </c>
    </row>
    <row r="409" spans="1:8" x14ac:dyDescent="0.3">
      <c r="A409" t="s">
        <v>566</v>
      </c>
      <c r="B409" t="s">
        <v>678</v>
      </c>
      <c r="C409" t="s">
        <v>712</v>
      </c>
      <c r="D409" t="s">
        <v>713</v>
      </c>
      <c r="E409" t="s">
        <v>724</v>
      </c>
      <c r="F409" t="s">
        <v>725</v>
      </c>
      <c r="G409" t="s">
        <v>1368</v>
      </c>
      <c r="H409" t="s">
        <v>1369</v>
      </c>
    </row>
    <row r="410" spans="1:8" x14ac:dyDescent="0.3">
      <c r="A410" t="s">
        <v>567</v>
      </c>
      <c r="B410" t="s">
        <v>678</v>
      </c>
      <c r="C410" t="s">
        <v>679</v>
      </c>
      <c r="D410" t="s">
        <v>680</v>
      </c>
      <c r="E410" t="s">
        <v>691</v>
      </c>
      <c r="F410" t="s">
        <v>924</v>
      </c>
      <c r="G410" t="s">
        <v>925</v>
      </c>
      <c r="H410" t="s">
        <v>1370</v>
      </c>
    </row>
    <row r="411" spans="1:8" x14ac:dyDescent="0.3">
      <c r="A411" t="s">
        <v>568</v>
      </c>
      <c r="B411" t="s">
        <v>678</v>
      </c>
      <c r="C411" t="s">
        <v>679</v>
      </c>
      <c r="D411" t="s">
        <v>680</v>
      </c>
      <c r="E411" t="s">
        <v>691</v>
      </c>
      <c r="F411" t="s">
        <v>924</v>
      </c>
      <c r="G411" t="s">
        <v>925</v>
      </c>
      <c r="H411" t="s">
        <v>1371</v>
      </c>
    </row>
    <row r="412" spans="1:8" x14ac:dyDescent="0.3">
      <c r="A412" t="s">
        <v>569</v>
      </c>
      <c r="B412" t="s">
        <v>678</v>
      </c>
      <c r="C412" t="s">
        <v>767</v>
      </c>
      <c r="D412" t="s">
        <v>768</v>
      </c>
      <c r="E412" t="s">
        <v>937</v>
      </c>
      <c r="F412" t="s">
        <v>938</v>
      </c>
      <c r="G412" t="s">
        <v>1372</v>
      </c>
      <c r="H412" t="s">
        <v>690</v>
      </c>
    </row>
    <row r="413" spans="1:8" x14ac:dyDescent="0.3">
      <c r="A413" t="s">
        <v>570</v>
      </c>
      <c r="B413" t="s">
        <v>678</v>
      </c>
      <c r="C413" t="s">
        <v>679</v>
      </c>
      <c r="D413" t="s">
        <v>680</v>
      </c>
      <c r="E413" t="s">
        <v>892</v>
      </c>
      <c r="F413" t="s">
        <v>893</v>
      </c>
      <c r="G413" t="s">
        <v>1225</v>
      </c>
      <c r="H413" t="s">
        <v>1373</v>
      </c>
    </row>
    <row r="414" spans="1:8" x14ac:dyDescent="0.3">
      <c r="A414" t="s">
        <v>571</v>
      </c>
      <c r="B414" t="s">
        <v>678</v>
      </c>
      <c r="C414" t="s">
        <v>712</v>
      </c>
      <c r="D414" t="s">
        <v>713</v>
      </c>
      <c r="E414" t="s">
        <v>714</v>
      </c>
      <c r="F414" t="s">
        <v>1374</v>
      </c>
      <c r="G414" t="s">
        <v>1375</v>
      </c>
      <c r="H414" t="s">
        <v>690</v>
      </c>
    </row>
    <row r="415" spans="1:8" x14ac:dyDescent="0.3">
      <c r="A415" t="s">
        <v>572</v>
      </c>
      <c r="B415" t="s">
        <v>678</v>
      </c>
      <c r="C415" t="s">
        <v>750</v>
      </c>
      <c r="D415" t="s">
        <v>751</v>
      </c>
      <c r="E415" t="s">
        <v>752</v>
      </c>
      <c r="F415" t="s">
        <v>951</v>
      </c>
      <c r="G415" t="s">
        <v>1376</v>
      </c>
      <c r="H415" t="s">
        <v>1377</v>
      </c>
    </row>
    <row r="416" spans="1:8" x14ac:dyDescent="0.3">
      <c r="A416" t="s">
        <v>573</v>
      </c>
      <c r="B416" t="s">
        <v>678</v>
      </c>
      <c r="C416" t="s">
        <v>712</v>
      </c>
      <c r="D416" t="s">
        <v>713</v>
      </c>
      <c r="E416" t="s">
        <v>779</v>
      </c>
      <c r="F416" t="s">
        <v>942</v>
      </c>
      <c r="G416" t="s">
        <v>1195</v>
      </c>
      <c r="H416" t="s">
        <v>1378</v>
      </c>
    </row>
    <row r="417" spans="1:8" x14ac:dyDescent="0.3">
      <c r="A417" t="s">
        <v>574</v>
      </c>
      <c r="B417" t="s">
        <v>678</v>
      </c>
      <c r="C417" t="s">
        <v>712</v>
      </c>
      <c r="D417" t="s">
        <v>713</v>
      </c>
      <c r="E417" t="s">
        <v>724</v>
      </c>
      <c r="F417" t="s">
        <v>725</v>
      </c>
      <c r="G417" t="s">
        <v>1146</v>
      </c>
      <c r="H417" t="s">
        <v>690</v>
      </c>
    </row>
    <row r="418" spans="1:8" x14ac:dyDescent="0.3">
      <c r="A418" t="s">
        <v>575</v>
      </c>
      <c r="B418" t="s">
        <v>678</v>
      </c>
      <c r="C418" t="s">
        <v>712</v>
      </c>
      <c r="D418" t="s">
        <v>713</v>
      </c>
      <c r="E418" t="s">
        <v>714</v>
      </c>
      <c r="F418" t="s">
        <v>1379</v>
      </c>
      <c r="G418" t="s">
        <v>1380</v>
      </c>
      <c r="H418" t="s">
        <v>1381</v>
      </c>
    </row>
    <row r="419" spans="1:8" x14ac:dyDescent="0.3">
      <c r="A419" t="s">
        <v>576</v>
      </c>
      <c r="B419" t="s">
        <v>678</v>
      </c>
      <c r="C419" t="s">
        <v>712</v>
      </c>
      <c r="D419" t="s">
        <v>713</v>
      </c>
      <c r="E419" t="s">
        <v>724</v>
      </c>
      <c r="F419" t="s">
        <v>725</v>
      </c>
      <c r="G419" t="s">
        <v>1091</v>
      </c>
      <c r="H419" t="s">
        <v>690</v>
      </c>
    </row>
    <row r="420" spans="1:8" x14ac:dyDescent="0.3">
      <c r="A420" t="s">
        <v>577</v>
      </c>
      <c r="B420" t="s">
        <v>678</v>
      </c>
      <c r="C420" t="s">
        <v>712</v>
      </c>
      <c r="D420" t="s">
        <v>713</v>
      </c>
      <c r="E420" t="s">
        <v>779</v>
      </c>
      <c r="F420" t="s">
        <v>942</v>
      </c>
      <c r="G420" t="s">
        <v>1382</v>
      </c>
      <c r="H420" t="s">
        <v>690</v>
      </c>
    </row>
    <row r="421" spans="1:8" x14ac:dyDescent="0.3">
      <c r="A421" t="s">
        <v>578</v>
      </c>
      <c r="B421" t="s">
        <v>678</v>
      </c>
      <c r="C421" t="s">
        <v>712</v>
      </c>
      <c r="D421" t="s">
        <v>713</v>
      </c>
      <c r="E421" t="s">
        <v>714</v>
      </c>
      <c r="F421" t="s">
        <v>996</v>
      </c>
      <c r="G421" t="s">
        <v>1290</v>
      </c>
      <c r="H421" t="s">
        <v>690</v>
      </c>
    </row>
    <row r="422" spans="1:8" x14ac:dyDescent="0.3">
      <c r="A422" t="s">
        <v>579</v>
      </c>
      <c r="B422" t="s">
        <v>678</v>
      </c>
      <c r="C422" t="s">
        <v>712</v>
      </c>
      <c r="D422" t="s">
        <v>713</v>
      </c>
      <c r="E422" t="s">
        <v>1383</v>
      </c>
      <c r="F422" t="s">
        <v>1383</v>
      </c>
      <c r="G422" t="s">
        <v>1384</v>
      </c>
      <c r="H422" t="s">
        <v>1385</v>
      </c>
    </row>
    <row r="423" spans="1:8" x14ac:dyDescent="0.3">
      <c r="A423" t="s">
        <v>580</v>
      </c>
      <c r="B423" t="s">
        <v>678</v>
      </c>
      <c r="C423" t="s">
        <v>712</v>
      </c>
      <c r="D423" t="s">
        <v>713</v>
      </c>
      <c r="E423" t="s">
        <v>714</v>
      </c>
      <c r="F423" t="s">
        <v>1379</v>
      </c>
      <c r="G423" t="s">
        <v>1386</v>
      </c>
      <c r="H423" t="s">
        <v>690</v>
      </c>
    </row>
    <row r="424" spans="1:8" x14ac:dyDescent="0.3">
      <c r="A424" t="s">
        <v>581</v>
      </c>
      <c r="B424" t="s">
        <v>678</v>
      </c>
      <c r="C424" t="s">
        <v>712</v>
      </c>
      <c r="D424" t="s">
        <v>713</v>
      </c>
      <c r="E424" t="s">
        <v>779</v>
      </c>
      <c r="F424" t="s">
        <v>851</v>
      </c>
      <c r="G424" t="s">
        <v>1018</v>
      </c>
      <c r="H424" t="s">
        <v>690</v>
      </c>
    </row>
    <row r="425" spans="1:8" x14ac:dyDescent="0.3">
      <c r="A425" t="s">
        <v>582</v>
      </c>
      <c r="B425" t="s">
        <v>678</v>
      </c>
      <c r="C425" t="s">
        <v>679</v>
      </c>
      <c r="D425" t="s">
        <v>680</v>
      </c>
      <c r="E425" t="s">
        <v>796</v>
      </c>
      <c r="F425" t="s">
        <v>797</v>
      </c>
      <c r="G425" t="s">
        <v>965</v>
      </c>
      <c r="H425" t="s">
        <v>1387</v>
      </c>
    </row>
    <row r="426" spans="1:8" x14ac:dyDescent="0.3">
      <c r="A426" t="s">
        <v>583</v>
      </c>
      <c r="B426" t="s">
        <v>678</v>
      </c>
      <c r="C426" t="s">
        <v>685</v>
      </c>
      <c r="D426" t="s">
        <v>686</v>
      </c>
      <c r="E426" t="s">
        <v>687</v>
      </c>
      <c r="F426" t="s">
        <v>821</v>
      </c>
      <c r="G426" t="s">
        <v>1388</v>
      </c>
      <c r="H426" t="s">
        <v>1389</v>
      </c>
    </row>
    <row r="427" spans="1:8" x14ac:dyDescent="0.3">
      <c r="A427" t="s">
        <v>584</v>
      </c>
      <c r="B427" t="s">
        <v>678</v>
      </c>
      <c r="C427" t="s">
        <v>700</v>
      </c>
      <c r="D427" t="s">
        <v>834</v>
      </c>
      <c r="E427" t="s">
        <v>835</v>
      </c>
      <c r="F427" t="s">
        <v>836</v>
      </c>
      <c r="G427" t="s">
        <v>1390</v>
      </c>
      <c r="H427" t="s">
        <v>1391</v>
      </c>
    </row>
    <row r="428" spans="1:8" x14ac:dyDescent="0.3">
      <c r="A428" t="s">
        <v>585</v>
      </c>
      <c r="B428" t="s">
        <v>678</v>
      </c>
      <c r="C428" t="s">
        <v>712</v>
      </c>
      <c r="D428" t="s">
        <v>713</v>
      </c>
      <c r="E428" t="s">
        <v>714</v>
      </c>
      <c r="F428" t="s">
        <v>996</v>
      </c>
      <c r="G428" t="s">
        <v>1392</v>
      </c>
      <c r="H428" t="s">
        <v>690</v>
      </c>
    </row>
    <row r="429" spans="1:8" x14ac:dyDescent="0.3">
      <c r="A429" t="s">
        <v>586</v>
      </c>
      <c r="B429" t="s">
        <v>678</v>
      </c>
      <c r="C429" t="s">
        <v>712</v>
      </c>
      <c r="D429" t="s">
        <v>713</v>
      </c>
      <c r="E429" t="s">
        <v>779</v>
      </c>
      <c r="F429" t="s">
        <v>784</v>
      </c>
      <c r="G429" t="s">
        <v>1393</v>
      </c>
      <c r="H429" t="s">
        <v>690</v>
      </c>
    </row>
    <row r="430" spans="1:8" x14ac:dyDescent="0.3">
      <c r="A430" t="s">
        <v>587</v>
      </c>
      <c r="B430" t="s">
        <v>678</v>
      </c>
      <c r="C430" t="s">
        <v>844</v>
      </c>
      <c r="D430" t="s">
        <v>845</v>
      </c>
      <c r="E430" t="s">
        <v>846</v>
      </c>
      <c r="F430" t="s">
        <v>847</v>
      </c>
      <c r="G430" t="s">
        <v>848</v>
      </c>
      <c r="H430" t="s">
        <v>1394</v>
      </c>
    </row>
    <row r="431" spans="1:8" x14ac:dyDescent="0.3">
      <c r="A431" t="s">
        <v>588</v>
      </c>
      <c r="B431" t="s">
        <v>678</v>
      </c>
      <c r="C431" t="s">
        <v>712</v>
      </c>
      <c r="D431" t="s">
        <v>713</v>
      </c>
      <c r="E431" t="s">
        <v>714</v>
      </c>
      <c r="F431" t="s">
        <v>1374</v>
      </c>
      <c r="G431" t="s">
        <v>1375</v>
      </c>
      <c r="H431" t="s">
        <v>1395</v>
      </c>
    </row>
    <row r="432" spans="1:8" x14ac:dyDescent="0.3">
      <c r="A432" t="s">
        <v>589</v>
      </c>
      <c r="B432" t="s">
        <v>678</v>
      </c>
      <c r="C432" t="s">
        <v>712</v>
      </c>
      <c r="D432" t="s">
        <v>713</v>
      </c>
      <c r="E432" t="s">
        <v>779</v>
      </c>
      <c r="F432" t="s">
        <v>851</v>
      </c>
      <c r="G432" t="s">
        <v>1018</v>
      </c>
      <c r="H432" t="s">
        <v>1396</v>
      </c>
    </row>
    <row r="433" spans="1:8" x14ac:dyDescent="0.3">
      <c r="A433" t="s">
        <v>590</v>
      </c>
      <c r="B433" t="s">
        <v>678</v>
      </c>
      <c r="C433" t="s">
        <v>750</v>
      </c>
      <c r="D433" t="s">
        <v>1097</v>
      </c>
      <c r="E433" t="s">
        <v>1397</v>
      </c>
      <c r="F433" t="s">
        <v>1398</v>
      </c>
      <c r="G433" t="s">
        <v>1399</v>
      </c>
      <c r="H433" t="s">
        <v>1400</v>
      </c>
    </row>
    <row r="434" spans="1:8" x14ac:dyDescent="0.3">
      <c r="A434" t="s">
        <v>591</v>
      </c>
      <c r="B434" t="s">
        <v>678</v>
      </c>
      <c r="C434" t="s">
        <v>705</v>
      </c>
      <c r="D434" t="s">
        <v>706</v>
      </c>
      <c r="E434" t="s">
        <v>707</v>
      </c>
      <c r="F434" t="s">
        <v>934</v>
      </c>
      <c r="G434" t="s">
        <v>1401</v>
      </c>
      <c r="H434" t="s">
        <v>1402</v>
      </c>
    </row>
    <row r="435" spans="1:8" x14ac:dyDescent="0.3">
      <c r="A435" t="s">
        <v>592</v>
      </c>
      <c r="B435" t="s">
        <v>678</v>
      </c>
      <c r="C435" t="s">
        <v>712</v>
      </c>
      <c r="D435" t="s">
        <v>713</v>
      </c>
      <c r="E435" t="s">
        <v>790</v>
      </c>
      <c r="F435" t="s">
        <v>791</v>
      </c>
      <c r="G435" t="s">
        <v>1034</v>
      </c>
      <c r="H435" t="s">
        <v>1403</v>
      </c>
    </row>
    <row r="436" spans="1:8" x14ac:dyDescent="0.3">
      <c r="A436" t="s">
        <v>593</v>
      </c>
      <c r="B436" t="s">
        <v>678</v>
      </c>
      <c r="C436" t="s">
        <v>679</v>
      </c>
      <c r="D436" t="s">
        <v>680</v>
      </c>
      <c r="E436" t="s">
        <v>892</v>
      </c>
      <c r="F436" t="s">
        <v>893</v>
      </c>
      <c r="G436" t="s">
        <v>1404</v>
      </c>
      <c r="H436" t="s">
        <v>690</v>
      </c>
    </row>
    <row r="437" spans="1:8" x14ac:dyDescent="0.3">
      <c r="A437" t="s">
        <v>594</v>
      </c>
      <c r="B437" t="s">
        <v>678</v>
      </c>
      <c r="C437" t="s">
        <v>705</v>
      </c>
      <c r="D437" t="s">
        <v>706</v>
      </c>
      <c r="E437" t="s">
        <v>707</v>
      </c>
      <c r="F437" t="s">
        <v>1016</v>
      </c>
      <c r="G437" t="s">
        <v>1017</v>
      </c>
      <c r="H437" t="s">
        <v>1405</v>
      </c>
    </row>
    <row r="438" spans="1:8" x14ac:dyDescent="0.3">
      <c r="A438" t="s">
        <v>595</v>
      </c>
      <c r="B438" t="s">
        <v>678</v>
      </c>
      <c r="C438" t="s">
        <v>679</v>
      </c>
      <c r="D438" t="s">
        <v>680</v>
      </c>
      <c r="E438" t="s">
        <v>896</v>
      </c>
      <c r="F438" t="s">
        <v>897</v>
      </c>
      <c r="G438" t="s">
        <v>1306</v>
      </c>
      <c r="H438" t="s">
        <v>690</v>
      </c>
    </row>
    <row r="439" spans="1:8" x14ac:dyDescent="0.3">
      <c r="A439" t="s">
        <v>596</v>
      </c>
      <c r="B439" t="s">
        <v>678</v>
      </c>
      <c r="C439" t="s">
        <v>705</v>
      </c>
      <c r="D439" t="s">
        <v>706</v>
      </c>
      <c r="E439" t="s">
        <v>707</v>
      </c>
      <c r="F439" t="s">
        <v>773</v>
      </c>
      <c r="G439" t="s">
        <v>1406</v>
      </c>
      <c r="H439" t="s">
        <v>690</v>
      </c>
    </row>
    <row r="440" spans="1:8" x14ac:dyDescent="0.3">
      <c r="A440" t="s">
        <v>597</v>
      </c>
      <c r="B440" t="s">
        <v>678</v>
      </c>
      <c r="C440" t="s">
        <v>712</v>
      </c>
      <c r="D440" t="s">
        <v>713</v>
      </c>
      <c r="E440" t="s">
        <v>790</v>
      </c>
      <c r="F440" t="s">
        <v>1407</v>
      </c>
      <c r="G440" t="s">
        <v>1408</v>
      </c>
      <c r="H440" t="s">
        <v>690</v>
      </c>
    </row>
    <row r="441" spans="1:8" x14ac:dyDescent="0.3">
      <c r="A441" t="s">
        <v>598</v>
      </c>
      <c r="B441" t="s">
        <v>678</v>
      </c>
      <c r="C441" t="s">
        <v>750</v>
      </c>
      <c r="D441" t="s">
        <v>751</v>
      </c>
      <c r="E441" t="s">
        <v>752</v>
      </c>
      <c r="F441" t="s">
        <v>753</v>
      </c>
      <c r="G441" t="s">
        <v>1346</v>
      </c>
      <c r="H441" t="s">
        <v>690</v>
      </c>
    </row>
    <row r="442" spans="1:8" x14ac:dyDescent="0.3">
      <c r="A442" t="s">
        <v>599</v>
      </c>
      <c r="B442" t="s">
        <v>872</v>
      </c>
      <c r="C442" t="s">
        <v>873</v>
      </c>
      <c r="D442" t="s">
        <v>874</v>
      </c>
      <c r="E442" t="s">
        <v>875</v>
      </c>
      <c r="F442" t="s">
        <v>876</v>
      </c>
      <c r="G442" t="s">
        <v>1409</v>
      </c>
      <c r="H442" t="s">
        <v>1410</v>
      </c>
    </row>
    <row r="443" spans="1:8" x14ac:dyDescent="0.3">
      <c r="A443" t="s">
        <v>600</v>
      </c>
      <c r="B443" t="s">
        <v>678</v>
      </c>
      <c r="C443" t="s">
        <v>679</v>
      </c>
      <c r="D443" t="s">
        <v>680</v>
      </c>
      <c r="E443" t="s">
        <v>892</v>
      </c>
      <c r="F443" t="s">
        <v>893</v>
      </c>
      <c r="G443" t="s">
        <v>1411</v>
      </c>
      <c r="H443" t="s">
        <v>1412</v>
      </c>
    </row>
    <row r="444" spans="1:8" x14ac:dyDescent="0.3">
      <c r="A444" t="s">
        <v>601</v>
      </c>
      <c r="B444" t="s">
        <v>678</v>
      </c>
      <c r="C444" t="s">
        <v>679</v>
      </c>
      <c r="D444" t="s">
        <v>680</v>
      </c>
      <c r="E444" t="s">
        <v>691</v>
      </c>
      <c r="F444" t="s">
        <v>1413</v>
      </c>
      <c r="G444" t="s">
        <v>1414</v>
      </c>
      <c r="H444" t="s">
        <v>690</v>
      </c>
    </row>
    <row r="445" spans="1:8" x14ac:dyDescent="0.3">
      <c r="A445" t="s">
        <v>602</v>
      </c>
      <c r="B445" t="s">
        <v>678</v>
      </c>
      <c r="C445" t="s">
        <v>712</v>
      </c>
      <c r="D445" t="s">
        <v>713</v>
      </c>
      <c r="E445" t="s">
        <v>690</v>
      </c>
      <c r="F445" t="s">
        <v>1415</v>
      </c>
      <c r="G445" t="s">
        <v>1415</v>
      </c>
      <c r="H445" t="s">
        <v>690</v>
      </c>
    </row>
    <row r="446" spans="1:8" x14ac:dyDescent="0.3">
      <c r="A446" t="s">
        <v>603</v>
      </c>
      <c r="B446" t="s">
        <v>678</v>
      </c>
      <c r="C446" t="s">
        <v>712</v>
      </c>
      <c r="D446" t="s">
        <v>713</v>
      </c>
      <c r="E446" t="s">
        <v>714</v>
      </c>
      <c r="F446" t="s">
        <v>715</v>
      </c>
      <c r="G446" t="s">
        <v>716</v>
      </c>
      <c r="H446" t="s">
        <v>1416</v>
      </c>
    </row>
    <row r="447" spans="1:8" x14ac:dyDescent="0.3">
      <c r="A447" t="s">
        <v>604</v>
      </c>
      <c r="B447" t="s">
        <v>678</v>
      </c>
      <c r="C447" t="s">
        <v>712</v>
      </c>
      <c r="D447" t="s">
        <v>713</v>
      </c>
      <c r="E447" t="s">
        <v>779</v>
      </c>
      <c r="F447" t="s">
        <v>851</v>
      </c>
      <c r="G447" t="s">
        <v>1417</v>
      </c>
      <c r="H447" t="s">
        <v>1418</v>
      </c>
    </row>
    <row r="448" spans="1:8" x14ac:dyDescent="0.3">
      <c r="A448" t="s">
        <v>605</v>
      </c>
      <c r="B448" t="s">
        <v>678</v>
      </c>
      <c r="C448" t="s">
        <v>712</v>
      </c>
      <c r="D448" t="s">
        <v>713</v>
      </c>
      <c r="E448" t="s">
        <v>714</v>
      </c>
      <c r="F448" t="s">
        <v>1419</v>
      </c>
      <c r="G448" t="s">
        <v>1420</v>
      </c>
      <c r="H448" t="s">
        <v>690</v>
      </c>
    </row>
    <row r="449" spans="1:8" x14ac:dyDescent="0.3">
      <c r="A449" t="s">
        <v>606</v>
      </c>
      <c r="B449" t="s">
        <v>678</v>
      </c>
      <c r="C449" t="s">
        <v>1298</v>
      </c>
      <c r="D449" t="s">
        <v>1299</v>
      </c>
      <c r="E449" t="s">
        <v>1300</v>
      </c>
      <c r="F449" t="s">
        <v>1421</v>
      </c>
      <c r="G449" t="s">
        <v>1422</v>
      </c>
      <c r="H449" t="s">
        <v>690</v>
      </c>
    </row>
    <row r="450" spans="1:8" x14ac:dyDescent="0.3">
      <c r="A450" t="s">
        <v>607</v>
      </c>
      <c r="B450" t="s">
        <v>678</v>
      </c>
      <c r="C450" t="s">
        <v>750</v>
      </c>
      <c r="D450" t="s">
        <v>1097</v>
      </c>
      <c r="E450" t="s">
        <v>1098</v>
      </c>
      <c r="F450" t="s">
        <v>1423</v>
      </c>
      <c r="G450" t="s">
        <v>1424</v>
      </c>
      <c r="H450" t="s">
        <v>690</v>
      </c>
    </row>
    <row r="451" spans="1:8" x14ac:dyDescent="0.3">
      <c r="A451" t="s">
        <v>608</v>
      </c>
      <c r="B451" t="s">
        <v>678</v>
      </c>
      <c r="C451" t="s">
        <v>984</v>
      </c>
      <c r="D451" t="s">
        <v>985</v>
      </c>
      <c r="E451" t="s">
        <v>986</v>
      </c>
      <c r="F451" t="s">
        <v>987</v>
      </c>
      <c r="G451" t="s">
        <v>1425</v>
      </c>
      <c r="H451" t="s">
        <v>1426</v>
      </c>
    </row>
    <row r="452" spans="1:8" x14ac:dyDescent="0.3">
      <c r="A452" t="s">
        <v>609</v>
      </c>
      <c r="B452" t="s">
        <v>678</v>
      </c>
      <c r="C452" t="s">
        <v>712</v>
      </c>
      <c r="D452" t="s">
        <v>713</v>
      </c>
      <c r="E452" t="s">
        <v>801</v>
      </c>
      <c r="F452" t="s">
        <v>802</v>
      </c>
      <c r="G452" t="s">
        <v>803</v>
      </c>
      <c r="H452" t="s">
        <v>1427</v>
      </c>
    </row>
    <row r="453" spans="1:8" x14ac:dyDescent="0.3">
      <c r="A453" t="s">
        <v>610</v>
      </c>
      <c r="B453" t="s">
        <v>678</v>
      </c>
      <c r="C453" t="s">
        <v>712</v>
      </c>
      <c r="D453" t="s">
        <v>713</v>
      </c>
      <c r="E453" t="s">
        <v>724</v>
      </c>
      <c r="F453" t="s">
        <v>725</v>
      </c>
      <c r="G453" s="5">
        <v>45702</v>
      </c>
      <c r="H453" t="s">
        <v>1428</v>
      </c>
    </row>
    <row r="454" spans="1:8" x14ac:dyDescent="0.3">
      <c r="A454" t="s">
        <v>611</v>
      </c>
      <c r="B454" t="s">
        <v>678</v>
      </c>
      <c r="C454" t="s">
        <v>712</v>
      </c>
      <c r="D454" t="s">
        <v>713</v>
      </c>
      <c r="E454" t="s">
        <v>779</v>
      </c>
      <c r="F454" t="s">
        <v>1429</v>
      </c>
      <c r="G454" t="s">
        <v>1430</v>
      </c>
      <c r="H454" t="s">
        <v>1431</v>
      </c>
    </row>
    <row r="455" spans="1:8" x14ac:dyDescent="0.3">
      <c r="A455" t="s">
        <v>612</v>
      </c>
      <c r="B455" t="s">
        <v>678</v>
      </c>
      <c r="C455" t="s">
        <v>705</v>
      </c>
      <c r="D455" t="s">
        <v>706</v>
      </c>
      <c r="E455" t="s">
        <v>707</v>
      </c>
      <c r="F455" t="s">
        <v>773</v>
      </c>
      <c r="G455" t="s">
        <v>1406</v>
      </c>
      <c r="H455" t="s">
        <v>1432</v>
      </c>
    </row>
    <row r="456" spans="1:8" x14ac:dyDescent="0.3">
      <c r="A456" t="s">
        <v>613</v>
      </c>
      <c r="B456" t="s">
        <v>678</v>
      </c>
      <c r="C456" t="s">
        <v>907</v>
      </c>
      <c r="D456" t="s">
        <v>1433</v>
      </c>
      <c r="E456" t="s">
        <v>1434</v>
      </c>
      <c r="F456" t="s">
        <v>1435</v>
      </c>
      <c r="G456" t="s">
        <v>1436</v>
      </c>
      <c r="H456" t="s">
        <v>690</v>
      </c>
    </row>
    <row r="457" spans="1:8" x14ac:dyDescent="0.3">
      <c r="A457" t="s">
        <v>614</v>
      </c>
      <c r="B457" t="s">
        <v>678</v>
      </c>
      <c r="C457" t="s">
        <v>712</v>
      </c>
      <c r="D457" t="s">
        <v>713</v>
      </c>
      <c r="E457" t="s">
        <v>927</v>
      </c>
      <c r="F457" t="s">
        <v>928</v>
      </c>
      <c r="G457" t="s">
        <v>929</v>
      </c>
      <c r="H457" t="s">
        <v>690</v>
      </c>
    </row>
    <row r="458" spans="1:8" x14ac:dyDescent="0.3">
      <c r="A458" t="s">
        <v>615</v>
      </c>
      <c r="B458" t="s">
        <v>678</v>
      </c>
      <c r="C458" t="s">
        <v>914</v>
      </c>
      <c r="D458" t="s">
        <v>915</v>
      </c>
      <c r="E458" t="s">
        <v>916</v>
      </c>
      <c r="F458" t="s">
        <v>917</v>
      </c>
      <c r="G458" t="s">
        <v>1437</v>
      </c>
      <c r="H458" t="s">
        <v>690</v>
      </c>
    </row>
    <row r="459" spans="1:8" x14ac:dyDescent="0.3">
      <c r="A459" t="s">
        <v>616</v>
      </c>
      <c r="B459" t="s">
        <v>678</v>
      </c>
      <c r="C459" t="s">
        <v>712</v>
      </c>
      <c r="D459" t="s">
        <v>713</v>
      </c>
      <c r="E459" t="s">
        <v>714</v>
      </c>
      <c r="F459" t="s">
        <v>1438</v>
      </c>
      <c r="G459" t="s">
        <v>1438</v>
      </c>
      <c r="H459" t="s">
        <v>1439</v>
      </c>
    </row>
    <row r="460" spans="1:8" x14ac:dyDescent="0.3">
      <c r="A460" t="s">
        <v>617</v>
      </c>
      <c r="B460" t="s">
        <v>678</v>
      </c>
      <c r="C460" t="s">
        <v>679</v>
      </c>
      <c r="D460" t="s">
        <v>680</v>
      </c>
      <c r="E460" t="s">
        <v>892</v>
      </c>
      <c r="F460" t="s">
        <v>893</v>
      </c>
      <c r="G460" t="s">
        <v>1225</v>
      </c>
      <c r="H460" t="s">
        <v>690</v>
      </c>
    </row>
    <row r="461" spans="1:8" x14ac:dyDescent="0.3">
      <c r="A461" t="s">
        <v>618</v>
      </c>
      <c r="B461" t="s">
        <v>678</v>
      </c>
      <c r="C461" t="s">
        <v>685</v>
      </c>
      <c r="D461" t="s">
        <v>887</v>
      </c>
      <c r="E461" t="s">
        <v>1057</v>
      </c>
      <c r="F461" t="s">
        <v>1058</v>
      </c>
      <c r="G461" t="s">
        <v>1440</v>
      </c>
      <c r="H461" t="s">
        <v>690</v>
      </c>
    </row>
    <row r="462" spans="1:8" x14ac:dyDescent="0.3">
      <c r="A462" t="s">
        <v>619</v>
      </c>
      <c r="B462" t="s">
        <v>678</v>
      </c>
      <c r="C462" t="s">
        <v>712</v>
      </c>
      <c r="D462" t="s">
        <v>713</v>
      </c>
      <c r="E462" t="s">
        <v>779</v>
      </c>
      <c r="F462" t="s">
        <v>780</v>
      </c>
      <c r="G462" t="s">
        <v>1441</v>
      </c>
      <c r="H462" t="s">
        <v>690</v>
      </c>
    </row>
    <row r="463" spans="1:8" x14ac:dyDescent="0.3">
      <c r="A463" t="s">
        <v>620</v>
      </c>
      <c r="B463" t="s">
        <v>678</v>
      </c>
      <c r="C463" t="s">
        <v>805</v>
      </c>
      <c r="D463" t="s">
        <v>806</v>
      </c>
      <c r="E463" t="s">
        <v>807</v>
      </c>
      <c r="F463" t="s">
        <v>1442</v>
      </c>
      <c r="G463" t="s">
        <v>1443</v>
      </c>
      <c r="H463" t="s">
        <v>690</v>
      </c>
    </row>
    <row r="464" spans="1:8" x14ac:dyDescent="0.3">
      <c r="A464" t="s">
        <v>621</v>
      </c>
      <c r="B464" t="s">
        <v>678</v>
      </c>
      <c r="C464" t="s">
        <v>1444</v>
      </c>
      <c r="D464" t="s">
        <v>1445</v>
      </c>
      <c r="E464" t="s">
        <v>1446</v>
      </c>
      <c r="F464" t="s">
        <v>1447</v>
      </c>
      <c r="G464" t="s">
        <v>1447</v>
      </c>
      <c r="H464" t="s">
        <v>1448</v>
      </c>
    </row>
    <row r="465" spans="1:8" x14ac:dyDescent="0.3">
      <c r="A465" t="s">
        <v>622</v>
      </c>
      <c r="B465" t="s">
        <v>678</v>
      </c>
      <c r="C465" t="s">
        <v>1308</v>
      </c>
      <c r="D465" t="s">
        <v>1309</v>
      </c>
      <c r="E465" t="s">
        <v>1310</v>
      </c>
      <c r="F465" t="s">
        <v>1311</v>
      </c>
      <c r="G465" t="s">
        <v>1449</v>
      </c>
      <c r="H465" t="s">
        <v>1450</v>
      </c>
    </row>
    <row r="466" spans="1:8" x14ac:dyDescent="0.3">
      <c r="A466" t="s">
        <v>623</v>
      </c>
      <c r="B466" t="s">
        <v>678</v>
      </c>
      <c r="C466" t="s">
        <v>712</v>
      </c>
      <c r="D466" t="s">
        <v>713</v>
      </c>
      <c r="E466" t="s">
        <v>714</v>
      </c>
      <c r="F466" t="s">
        <v>1451</v>
      </c>
      <c r="G466" t="s">
        <v>1451</v>
      </c>
      <c r="H466" t="s">
        <v>1452</v>
      </c>
    </row>
    <row r="467" spans="1:8" x14ac:dyDescent="0.3">
      <c r="A467" t="s">
        <v>624</v>
      </c>
      <c r="B467" t="s">
        <v>678</v>
      </c>
      <c r="C467" t="s">
        <v>712</v>
      </c>
      <c r="D467" t="s">
        <v>713</v>
      </c>
      <c r="E467" t="s">
        <v>714</v>
      </c>
      <c r="F467" t="s">
        <v>1453</v>
      </c>
      <c r="G467" t="s">
        <v>1453</v>
      </c>
      <c r="H467" t="s">
        <v>690</v>
      </c>
    </row>
    <row r="468" spans="1:8" x14ac:dyDescent="0.3">
      <c r="A468" t="s">
        <v>625</v>
      </c>
      <c r="B468" t="s">
        <v>678</v>
      </c>
      <c r="C468" t="s">
        <v>712</v>
      </c>
      <c r="D468" t="s">
        <v>713</v>
      </c>
      <c r="E468" t="s">
        <v>779</v>
      </c>
      <c r="F468" t="s">
        <v>851</v>
      </c>
      <c r="G468" t="s">
        <v>1454</v>
      </c>
      <c r="H468" t="s">
        <v>1455</v>
      </c>
    </row>
    <row r="469" spans="1:8" x14ac:dyDescent="0.3">
      <c r="A469" t="s">
        <v>626</v>
      </c>
      <c r="B469" t="s">
        <v>678</v>
      </c>
      <c r="C469" t="s">
        <v>679</v>
      </c>
      <c r="D469" t="s">
        <v>680</v>
      </c>
      <c r="E469" t="s">
        <v>892</v>
      </c>
      <c r="F469" t="s">
        <v>1456</v>
      </c>
      <c r="G469" t="s">
        <v>1456</v>
      </c>
      <c r="H469" t="s">
        <v>1457</v>
      </c>
    </row>
    <row r="470" spans="1:8" x14ac:dyDescent="0.3">
      <c r="A470" t="s">
        <v>627</v>
      </c>
      <c r="B470" t="s">
        <v>678</v>
      </c>
      <c r="C470" t="s">
        <v>712</v>
      </c>
      <c r="D470" t="s">
        <v>713</v>
      </c>
      <c r="E470" t="s">
        <v>724</v>
      </c>
      <c r="F470" t="s">
        <v>725</v>
      </c>
      <c r="G470" t="s">
        <v>1280</v>
      </c>
      <c r="H470" t="s">
        <v>1458</v>
      </c>
    </row>
    <row r="471" spans="1:8" x14ac:dyDescent="0.3">
      <c r="A471" t="s">
        <v>628</v>
      </c>
      <c r="B471" t="s">
        <v>678</v>
      </c>
      <c r="C471" t="s">
        <v>844</v>
      </c>
      <c r="D471" t="s">
        <v>845</v>
      </c>
      <c r="E471" t="s">
        <v>846</v>
      </c>
      <c r="F471" t="s">
        <v>847</v>
      </c>
      <c r="G471" t="s">
        <v>1459</v>
      </c>
      <c r="H471" t="s">
        <v>690</v>
      </c>
    </row>
    <row r="472" spans="1:8" x14ac:dyDescent="0.3">
      <c r="A472" t="s">
        <v>629</v>
      </c>
      <c r="B472" t="s">
        <v>678</v>
      </c>
      <c r="C472" t="s">
        <v>679</v>
      </c>
      <c r="D472" t="s">
        <v>680</v>
      </c>
      <c r="E472" t="s">
        <v>892</v>
      </c>
      <c r="F472" t="s">
        <v>893</v>
      </c>
      <c r="G472" t="s">
        <v>1126</v>
      </c>
      <c r="H472" t="s">
        <v>1460</v>
      </c>
    </row>
    <row r="473" spans="1:8" x14ac:dyDescent="0.3">
      <c r="A473" t="s">
        <v>630</v>
      </c>
      <c r="B473" t="s">
        <v>678</v>
      </c>
      <c r="C473" t="s">
        <v>1138</v>
      </c>
      <c r="D473" t="s">
        <v>1139</v>
      </c>
      <c r="E473" t="s">
        <v>1140</v>
      </c>
      <c r="F473" t="s">
        <v>1141</v>
      </c>
      <c r="G473" t="s">
        <v>1142</v>
      </c>
      <c r="H473" t="s">
        <v>1461</v>
      </c>
    </row>
    <row r="474" spans="1:8" x14ac:dyDescent="0.3">
      <c r="A474" t="s">
        <v>631</v>
      </c>
      <c r="B474" t="s">
        <v>678</v>
      </c>
      <c r="C474" t="s">
        <v>679</v>
      </c>
      <c r="D474" t="s">
        <v>680</v>
      </c>
      <c r="E474" t="s">
        <v>796</v>
      </c>
      <c r="F474" t="s">
        <v>797</v>
      </c>
      <c r="G474" t="s">
        <v>1162</v>
      </c>
      <c r="H474" t="s">
        <v>690</v>
      </c>
    </row>
    <row r="475" spans="1:8" x14ac:dyDescent="0.3">
      <c r="A475" t="s">
        <v>632</v>
      </c>
      <c r="B475" t="s">
        <v>678</v>
      </c>
      <c r="C475" t="s">
        <v>712</v>
      </c>
      <c r="D475" t="s">
        <v>713</v>
      </c>
      <c r="E475" t="s">
        <v>779</v>
      </c>
      <c r="F475" t="s">
        <v>780</v>
      </c>
      <c r="G475" t="s">
        <v>904</v>
      </c>
      <c r="H475" t="s">
        <v>690</v>
      </c>
    </row>
    <row r="476" spans="1:8" x14ac:dyDescent="0.3">
      <c r="A476" t="s">
        <v>633</v>
      </c>
      <c r="B476" t="s">
        <v>678</v>
      </c>
      <c r="C476" t="s">
        <v>712</v>
      </c>
      <c r="D476" t="s">
        <v>713</v>
      </c>
      <c r="E476" t="s">
        <v>714</v>
      </c>
      <c r="F476" t="s">
        <v>1379</v>
      </c>
      <c r="G476" t="s">
        <v>1462</v>
      </c>
      <c r="H476" t="s">
        <v>690</v>
      </c>
    </row>
    <row r="477" spans="1:8" x14ac:dyDescent="0.3">
      <c r="A477" t="s">
        <v>634</v>
      </c>
      <c r="B477" t="s">
        <v>678</v>
      </c>
      <c r="C477" t="s">
        <v>679</v>
      </c>
      <c r="D477" t="s">
        <v>680</v>
      </c>
      <c r="E477" t="s">
        <v>691</v>
      </c>
      <c r="F477" t="s">
        <v>692</v>
      </c>
      <c r="G477" t="s">
        <v>693</v>
      </c>
      <c r="H477" t="s">
        <v>690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6E18C-0D7C-4E54-BA6A-D3DD58CAC44D}">
  <dimension ref="A1:F37"/>
  <sheetViews>
    <sheetView workbookViewId="0">
      <selection activeCell="C40" sqref="C40"/>
    </sheetView>
  </sheetViews>
  <sheetFormatPr defaultRowHeight="14.4" x14ac:dyDescent="0.3"/>
  <cols>
    <col min="1" max="1" width="9.21875" bestFit="1" customWidth="1"/>
    <col min="2" max="2" width="13.33203125" bestFit="1" customWidth="1"/>
    <col min="3" max="3" width="6.5546875" bestFit="1" customWidth="1"/>
    <col min="4" max="4" width="5" bestFit="1" customWidth="1"/>
    <col min="6" max="6" width="5.21875" bestFit="1" customWidth="1"/>
  </cols>
  <sheetData>
    <row r="1" spans="1:6" x14ac:dyDescent="0.3">
      <c r="A1" t="s">
        <v>1463</v>
      </c>
      <c r="B1" t="s">
        <v>1464</v>
      </c>
      <c r="C1" t="s">
        <v>1465</v>
      </c>
      <c r="D1" t="s">
        <v>1466</v>
      </c>
      <c r="E1" t="s">
        <v>1467</v>
      </c>
      <c r="F1" t="s">
        <v>3</v>
      </c>
    </row>
    <row r="2" spans="1:6" x14ac:dyDescent="0.3">
      <c r="A2">
        <v>16</v>
      </c>
      <c r="B2" t="s">
        <v>638</v>
      </c>
      <c r="C2">
        <v>6772</v>
      </c>
      <c r="D2" t="s">
        <v>64</v>
      </c>
      <c r="E2">
        <v>1</v>
      </c>
      <c r="F2" t="s">
        <v>65</v>
      </c>
    </row>
    <row r="3" spans="1:6" x14ac:dyDescent="0.3">
      <c r="A3">
        <v>17</v>
      </c>
      <c r="B3" t="s">
        <v>646</v>
      </c>
      <c r="C3">
        <v>6850</v>
      </c>
      <c r="D3" t="s">
        <v>70</v>
      </c>
      <c r="E3">
        <v>1</v>
      </c>
      <c r="F3" t="s">
        <v>71</v>
      </c>
    </row>
    <row r="4" spans="1:6" x14ac:dyDescent="0.3">
      <c r="A4">
        <v>21</v>
      </c>
      <c r="B4" t="s">
        <v>639</v>
      </c>
      <c r="C4">
        <v>7119</v>
      </c>
      <c r="D4" t="s">
        <v>67</v>
      </c>
      <c r="E4">
        <v>1</v>
      </c>
      <c r="F4" t="s">
        <v>68</v>
      </c>
    </row>
    <row r="5" spans="1:6" x14ac:dyDescent="0.3">
      <c r="A5">
        <v>26</v>
      </c>
      <c r="B5" t="s">
        <v>640</v>
      </c>
      <c r="C5">
        <v>6750</v>
      </c>
      <c r="D5" t="s">
        <v>67</v>
      </c>
      <c r="E5">
        <v>1</v>
      </c>
      <c r="F5" t="s">
        <v>68</v>
      </c>
    </row>
    <row r="6" spans="1:6" x14ac:dyDescent="0.3">
      <c r="A6">
        <v>31</v>
      </c>
      <c r="B6" t="s">
        <v>641</v>
      </c>
      <c r="C6">
        <v>6777</v>
      </c>
      <c r="D6" t="s">
        <v>67</v>
      </c>
      <c r="E6">
        <v>1</v>
      </c>
      <c r="F6" t="s">
        <v>68</v>
      </c>
    </row>
    <row r="7" spans="1:6" x14ac:dyDescent="0.3">
      <c r="A7">
        <v>35</v>
      </c>
      <c r="B7" t="s">
        <v>642</v>
      </c>
      <c r="C7">
        <v>7199</v>
      </c>
      <c r="D7" t="s">
        <v>67</v>
      </c>
      <c r="E7">
        <v>1</v>
      </c>
      <c r="F7" t="s">
        <v>68</v>
      </c>
    </row>
    <row r="8" spans="1:6" x14ac:dyDescent="0.3">
      <c r="A8">
        <v>37</v>
      </c>
      <c r="B8" t="s">
        <v>635</v>
      </c>
      <c r="C8">
        <v>7037</v>
      </c>
      <c r="D8" t="s">
        <v>64</v>
      </c>
      <c r="E8">
        <v>1</v>
      </c>
      <c r="F8" t="s">
        <v>65</v>
      </c>
    </row>
    <row r="9" spans="1:6" x14ac:dyDescent="0.3">
      <c r="A9">
        <v>38</v>
      </c>
      <c r="B9" t="s">
        <v>643</v>
      </c>
      <c r="C9">
        <v>6751</v>
      </c>
      <c r="D9" t="s">
        <v>70</v>
      </c>
      <c r="E9">
        <v>1</v>
      </c>
      <c r="F9" t="s">
        <v>71</v>
      </c>
    </row>
    <row r="10" spans="1:6" x14ac:dyDescent="0.3">
      <c r="A10">
        <v>41</v>
      </c>
      <c r="B10" t="s">
        <v>636</v>
      </c>
      <c r="C10">
        <v>6778</v>
      </c>
      <c r="D10" t="s">
        <v>64</v>
      </c>
      <c r="E10">
        <v>1</v>
      </c>
      <c r="F10" t="s">
        <v>65</v>
      </c>
    </row>
    <row r="11" spans="1:6" x14ac:dyDescent="0.3">
      <c r="A11">
        <v>42</v>
      </c>
      <c r="B11" t="s">
        <v>644</v>
      </c>
      <c r="C11">
        <v>7233</v>
      </c>
      <c r="D11" t="s">
        <v>70</v>
      </c>
      <c r="E11">
        <v>1</v>
      </c>
      <c r="F11" t="s">
        <v>71</v>
      </c>
    </row>
    <row r="12" spans="1:6" x14ac:dyDescent="0.3">
      <c r="A12">
        <v>45</v>
      </c>
      <c r="B12" t="s">
        <v>637</v>
      </c>
      <c r="C12">
        <v>6718</v>
      </c>
      <c r="D12" t="s">
        <v>64</v>
      </c>
      <c r="E12">
        <v>1</v>
      </c>
      <c r="F12" t="s">
        <v>65</v>
      </c>
    </row>
    <row r="13" spans="1:6" x14ac:dyDescent="0.3">
      <c r="A13">
        <v>46</v>
      </c>
      <c r="B13" t="s">
        <v>645</v>
      </c>
      <c r="C13">
        <v>7157</v>
      </c>
      <c r="D13" t="s">
        <v>70</v>
      </c>
      <c r="E13">
        <v>1</v>
      </c>
      <c r="F13" t="s">
        <v>71</v>
      </c>
    </row>
    <row r="14" spans="1:6" x14ac:dyDescent="0.3">
      <c r="A14">
        <v>1</v>
      </c>
      <c r="B14" t="s">
        <v>652</v>
      </c>
      <c r="C14">
        <v>6750</v>
      </c>
      <c r="D14" t="s">
        <v>70</v>
      </c>
      <c r="E14">
        <v>2</v>
      </c>
      <c r="F14" t="s">
        <v>75</v>
      </c>
    </row>
    <row r="15" spans="1:6" x14ac:dyDescent="0.3">
      <c r="A15">
        <v>3</v>
      </c>
      <c r="B15" t="s">
        <v>653</v>
      </c>
      <c r="C15">
        <v>6777</v>
      </c>
      <c r="D15" t="s">
        <v>70</v>
      </c>
      <c r="E15">
        <v>2</v>
      </c>
      <c r="F15" t="s">
        <v>75</v>
      </c>
    </row>
    <row r="16" spans="1:6" x14ac:dyDescent="0.3">
      <c r="A16">
        <v>4</v>
      </c>
      <c r="B16" t="s">
        <v>654</v>
      </c>
      <c r="C16">
        <v>7199</v>
      </c>
      <c r="D16" t="s">
        <v>70</v>
      </c>
      <c r="E16">
        <v>2</v>
      </c>
      <c r="F16" t="s">
        <v>75</v>
      </c>
    </row>
    <row r="17" spans="1:6" x14ac:dyDescent="0.3">
      <c r="A17">
        <v>6</v>
      </c>
      <c r="B17" t="s">
        <v>655</v>
      </c>
      <c r="C17">
        <v>6751</v>
      </c>
      <c r="D17" t="s">
        <v>64</v>
      </c>
      <c r="E17">
        <v>2</v>
      </c>
      <c r="F17" t="s">
        <v>77</v>
      </c>
    </row>
    <row r="18" spans="1:6" x14ac:dyDescent="0.3">
      <c r="A18">
        <v>8</v>
      </c>
      <c r="B18" t="s">
        <v>656</v>
      </c>
      <c r="C18">
        <v>7233</v>
      </c>
      <c r="D18" t="s">
        <v>64</v>
      </c>
      <c r="E18">
        <v>2</v>
      </c>
      <c r="F18" t="s">
        <v>77</v>
      </c>
    </row>
    <row r="19" spans="1:6" x14ac:dyDescent="0.3">
      <c r="A19">
        <v>10</v>
      </c>
      <c r="B19" t="s">
        <v>657</v>
      </c>
      <c r="C19">
        <v>7157</v>
      </c>
      <c r="D19" t="s">
        <v>64</v>
      </c>
      <c r="E19">
        <v>2</v>
      </c>
      <c r="F19" t="s">
        <v>77</v>
      </c>
    </row>
    <row r="20" spans="1:6" x14ac:dyDescent="0.3">
      <c r="A20">
        <v>12</v>
      </c>
      <c r="B20" t="s">
        <v>658</v>
      </c>
      <c r="C20">
        <v>6850</v>
      </c>
      <c r="D20" t="s">
        <v>64</v>
      </c>
      <c r="E20">
        <v>2</v>
      </c>
      <c r="F20" t="s">
        <v>77</v>
      </c>
    </row>
    <row r="21" spans="1:6" x14ac:dyDescent="0.3">
      <c r="A21">
        <v>22</v>
      </c>
      <c r="B21" t="s">
        <v>647</v>
      </c>
      <c r="C21">
        <v>7037</v>
      </c>
      <c r="D21" t="s">
        <v>67</v>
      </c>
      <c r="E21">
        <v>2</v>
      </c>
      <c r="F21" t="s">
        <v>73</v>
      </c>
    </row>
    <row r="22" spans="1:6" x14ac:dyDescent="0.3">
      <c r="A22">
        <v>27</v>
      </c>
      <c r="B22" t="s">
        <v>648</v>
      </c>
      <c r="C22">
        <v>6778</v>
      </c>
      <c r="D22" t="s">
        <v>67</v>
      </c>
      <c r="E22">
        <v>2</v>
      </c>
      <c r="F22" t="s">
        <v>73</v>
      </c>
    </row>
    <row r="23" spans="1:6" x14ac:dyDescent="0.3">
      <c r="A23">
        <v>32</v>
      </c>
      <c r="B23" t="s">
        <v>649</v>
      </c>
      <c r="C23">
        <v>6718</v>
      </c>
      <c r="D23" t="s">
        <v>67</v>
      </c>
      <c r="E23">
        <v>2</v>
      </c>
      <c r="F23" t="s">
        <v>73</v>
      </c>
    </row>
    <row r="24" spans="1:6" x14ac:dyDescent="0.3">
      <c r="A24">
        <v>36</v>
      </c>
      <c r="B24" t="s">
        <v>650</v>
      </c>
      <c r="C24">
        <v>6772</v>
      </c>
      <c r="D24" t="s">
        <v>67</v>
      </c>
      <c r="E24">
        <v>2</v>
      </c>
      <c r="F24" t="s">
        <v>73</v>
      </c>
    </row>
    <row r="25" spans="1:6" x14ac:dyDescent="0.3">
      <c r="A25">
        <v>39</v>
      </c>
      <c r="B25" t="s">
        <v>651</v>
      </c>
      <c r="C25">
        <v>7119</v>
      </c>
      <c r="D25" t="s">
        <v>70</v>
      </c>
      <c r="E25">
        <v>2</v>
      </c>
      <c r="F25" t="s">
        <v>75</v>
      </c>
    </row>
    <row r="26" spans="1:6" x14ac:dyDescent="0.3">
      <c r="A26">
        <v>2</v>
      </c>
      <c r="B26" t="s">
        <v>660</v>
      </c>
      <c r="C26">
        <v>6778</v>
      </c>
      <c r="D26" t="s">
        <v>70</v>
      </c>
      <c r="E26">
        <v>3</v>
      </c>
      <c r="F26" t="s">
        <v>79</v>
      </c>
    </row>
    <row r="27" spans="1:6" x14ac:dyDescent="0.3">
      <c r="A27">
        <v>5</v>
      </c>
      <c r="B27" t="s">
        <v>661</v>
      </c>
      <c r="C27">
        <v>6718</v>
      </c>
      <c r="D27" t="s">
        <v>70</v>
      </c>
      <c r="E27">
        <v>3</v>
      </c>
      <c r="F27" t="s">
        <v>79</v>
      </c>
    </row>
    <row r="28" spans="1:6" x14ac:dyDescent="0.3">
      <c r="A28">
        <v>7</v>
      </c>
      <c r="B28" t="s">
        <v>662</v>
      </c>
      <c r="C28">
        <v>6772</v>
      </c>
      <c r="D28" t="s">
        <v>70</v>
      </c>
      <c r="E28">
        <v>3</v>
      </c>
      <c r="F28" t="s">
        <v>79</v>
      </c>
    </row>
    <row r="29" spans="1:6" x14ac:dyDescent="0.3">
      <c r="A29">
        <v>9</v>
      </c>
      <c r="B29" t="s">
        <v>663</v>
      </c>
      <c r="C29">
        <v>7119</v>
      </c>
      <c r="D29" t="s">
        <v>64</v>
      </c>
      <c r="E29">
        <v>3</v>
      </c>
      <c r="F29" t="s">
        <v>81</v>
      </c>
    </row>
    <row r="30" spans="1:6" x14ac:dyDescent="0.3">
      <c r="A30">
        <v>11</v>
      </c>
      <c r="B30" t="s">
        <v>664</v>
      </c>
      <c r="C30">
        <v>6750</v>
      </c>
      <c r="D30" t="s">
        <v>64</v>
      </c>
      <c r="E30">
        <v>3</v>
      </c>
      <c r="F30" t="s">
        <v>81</v>
      </c>
    </row>
    <row r="31" spans="1:6" x14ac:dyDescent="0.3">
      <c r="A31">
        <v>13</v>
      </c>
      <c r="B31" t="s">
        <v>665</v>
      </c>
      <c r="C31">
        <v>6777</v>
      </c>
      <c r="D31" t="s">
        <v>64</v>
      </c>
      <c r="E31">
        <v>3</v>
      </c>
      <c r="F31" t="s">
        <v>81</v>
      </c>
    </row>
    <row r="32" spans="1:6" x14ac:dyDescent="0.3">
      <c r="A32">
        <v>14</v>
      </c>
      <c r="B32" t="s">
        <v>659</v>
      </c>
      <c r="C32">
        <v>7037</v>
      </c>
      <c r="D32" t="s">
        <v>70</v>
      </c>
      <c r="E32">
        <v>3</v>
      </c>
      <c r="F32" t="s">
        <v>79</v>
      </c>
    </row>
    <row r="33" spans="1:6" x14ac:dyDescent="0.3">
      <c r="A33">
        <v>15</v>
      </c>
      <c r="B33" t="s">
        <v>666</v>
      </c>
      <c r="C33">
        <v>7199</v>
      </c>
      <c r="D33" t="s">
        <v>64</v>
      </c>
      <c r="E33">
        <v>3</v>
      </c>
      <c r="F33" t="s">
        <v>81</v>
      </c>
    </row>
    <row r="34" spans="1:6" x14ac:dyDescent="0.3">
      <c r="A34">
        <v>18</v>
      </c>
      <c r="B34" t="s">
        <v>667</v>
      </c>
      <c r="C34">
        <v>6751</v>
      </c>
      <c r="D34" t="s">
        <v>67</v>
      </c>
      <c r="E34">
        <v>3</v>
      </c>
      <c r="F34" t="s">
        <v>83</v>
      </c>
    </row>
    <row r="35" spans="1:6" x14ac:dyDescent="0.3">
      <c r="A35">
        <v>23</v>
      </c>
      <c r="B35" t="s">
        <v>668</v>
      </c>
      <c r="C35">
        <v>7233</v>
      </c>
      <c r="D35" t="s">
        <v>67</v>
      </c>
      <c r="E35">
        <v>3</v>
      </c>
      <c r="F35" t="s">
        <v>83</v>
      </c>
    </row>
    <row r="36" spans="1:6" x14ac:dyDescent="0.3">
      <c r="A36">
        <v>28</v>
      </c>
      <c r="B36" t="s">
        <v>669</v>
      </c>
      <c r="C36">
        <v>7157</v>
      </c>
      <c r="D36" t="s">
        <v>67</v>
      </c>
      <c r="E36">
        <v>3</v>
      </c>
      <c r="F36" t="s">
        <v>83</v>
      </c>
    </row>
    <row r="37" spans="1:6" x14ac:dyDescent="0.3">
      <c r="A37">
        <v>33</v>
      </c>
      <c r="B37" t="s">
        <v>670</v>
      </c>
      <c r="C37">
        <v>6850</v>
      </c>
      <c r="D37" t="s">
        <v>67</v>
      </c>
      <c r="E37">
        <v>3</v>
      </c>
      <c r="F37" t="s">
        <v>83</v>
      </c>
    </row>
  </sheetData>
  <sortState xmlns:xlrd2="http://schemas.microsoft.com/office/spreadsheetml/2017/richdata2" ref="A2:F37">
    <sortCondition ref="E1:E37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aab77ea-b4a5-49e3-a1e8-d6dd23a1f286}" enabled="0" method="" siteId="{eaab77ea-b4a5-49e3-a1e8-d6dd23a1f28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Fermentation</vt:lpstr>
      <vt:lpstr>CT_content</vt:lpstr>
      <vt:lpstr>CT_structure</vt:lpstr>
      <vt:lpstr>metabolomics</vt:lpstr>
      <vt:lpstr>metabolomic_class</vt:lpstr>
      <vt:lpstr>ASV</vt:lpstr>
      <vt:lpstr>taxa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Thompson</dc:creator>
  <cp:lastModifiedBy>Josh Thompson</cp:lastModifiedBy>
  <dcterms:created xsi:type="dcterms:W3CDTF">2025-03-01T19:36:46Z</dcterms:created>
  <dcterms:modified xsi:type="dcterms:W3CDTF">2025-03-01T19:53:42Z</dcterms:modified>
</cp:coreProperties>
</file>