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6\temp\"/>
    </mc:Choice>
  </mc:AlternateContent>
  <xr:revisionPtr revIDLastSave="0" documentId="13_ncr:1_{4B9F2546-D095-477A-AF16-C96FDDCB6787}" xr6:coauthVersionLast="47" xr6:coauthVersionMax="47" xr10:uidLastSave="{00000000-0000-0000-0000-000000000000}"/>
  <bookViews>
    <workbookView xWindow="4515" yWindow="4185" windowWidth="21600" windowHeight="11295" tabRatio="888" xr2:uid="{AAF0A605-ECF2-4260-BD0A-7F8499AA9681}"/>
  </bookViews>
  <sheets>
    <sheet name="employeename" sheetId="5" r:id="rId1"/>
    <sheet name="销售记录表" sheetId="1" r:id="rId2"/>
    <sheet name="产品类别" sheetId="2" r:id="rId3"/>
    <sheet name="产品成本" sheetId="3" r:id="rId4"/>
    <sheet name="客户信息" sheetId="4" r:id="rId5"/>
  </sheets>
  <definedNames>
    <definedName name="_xlcn.WorksheetConnection_工作簿1.xlsx表31" hidden="1">表3[]</definedName>
    <definedName name="_xlcn.WorksheetConnection_工作簿1.xlsx表41" hidden="1">表4[]</definedName>
    <definedName name="_xlcn.WorksheetConnection_工作簿1.xlsx表51" hidden="1">表5[]</definedName>
    <definedName name="_xlcn.WorksheetConnection_销售数据表1.xlsx表11" hidden="1">表1[]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销售记录表" connection="WorksheetConnection_销售数据表1.xlsx!表1"/>
          <x15:modelTable id="表5" name="客户信息" connection="WorksheetConnection_工作簿1.xlsx!表5"/>
          <x15:modelTable id="表4" name="产品成本" connection="WorksheetConnection_工作簿1.xlsx!表4"/>
          <x15:modelTable id="表3" name="产品类别" connection="WorksheetConnection_工作簿1.xlsx!表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40" i="1" l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J2" i="1"/>
  <c r="L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0CB15-8D12-4800-B037-E00FB0DFBCC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2857D5-5285-40D4-B1BE-93904A7ABB04}" name="WorksheetConnection_工作簿1.xlsx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.xlsx表31"/>
        </x15:connection>
      </ext>
    </extLst>
  </connection>
  <connection id="3" xr16:uid="{11AF95DD-143D-4DBD-871F-2A2074D99FA9}" name="WorksheetConnection_工作簿1.xlsx!表4" type="102" refreshedVersion="6" minRefreshableVersion="5">
    <extLst>
      <ext xmlns:x15="http://schemas.microsoft.com/office/spreadsheetml/2010/11/main" uri="{DE250136-89BD-433C-8126-D09CA5730AF9}">
        <x15:connection id="表4">
          <x15:rangePr sourceName="_xlcn.WorksheetConnection_工作簿1.xlsx表41"/>
        </x15:connection>
      </ext>
    </extLst>
  </connection>
  <connection id="4" xr16:uid="{94C0B322-6F4F-44DA-A02F-75CE5C6E208D}" name="WorksheetConnection_工作簿1.xlsx!表5" type="102" refreshedVersion="6" minRefreshableVersion="5">
    <extLst>
      <ext xmlns:x15="http://schemas.microsoft.com/office/spreadsheetml/2010/11/main" uri="{DE250136-89BD-433C-8126-D09CA5730AF9}">
        <x15:connection id="表5">
          <x15:rangePr sourceName="_xlcn.WorksheetConnection_工作簿1.xlsx表51"/>
        </x15:connection>
      </ext>
    </extLst>
  </connection>
  <connection id="5" xr16:uid="{87F59E64-47F7-45F2-8C09-D9BDD490E98E}" name="WorksheetConnection_销售数据表1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销售数据表1.xlsx表11"/>
        </x15:connection>
      </ext>
    </extLst>
  </connection>
</connections>
</file>

<file path=xl/sharedStrings.xml><?xml version="1.0" encoding="utf-8"?>
<sst xmlns="http://schemas.openxmlformats.org/spreadsheetml/2006/main" count="499" uniqueCount="299">
  <si>
    <t>订单编号</t>
    <phoneticPr fontId="1" type="noConversion"/>
  </si>
  <si>
    <t>客户ID</t>
    <phoneticPr fontId="1" type="noConversion"/>
  </si>
  <si>
    <t>客户省份</t>
    <phoneticPr fontId="1" type="noConversion"/>
  </si>
  <si>
    <t>下单日期</t>
    <phoneticPr fontId="1" type="noConversion"/>
  </si>
  <si>
    <t>产品名称</t>
    <phoneticPr fontId="1" type="noConversion"/>
  </si>
  <si>
    <t>销售数量</t>
    <phoneticPr fontId="1" type="noConversion"/>
  </si>
  <si>
    <t>OL12458</t>
    <phoneticPr fontId="1" type="noConversion"/>
  </si>
  <si>
    <t>OL12459</t>
  </si>
  <si>
    <t>OL12460</t>
  </si>
  <si>
    <t>OL12461</t>
  </si>
  <si>
    <t>OL12462</t>
  </si>
  <si>
    <t>OL12463</t>
  </si>
  <si>
    <t>OL12464</t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</si>
  <si>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</si>
  <si>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</si>
  <si>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</si>
  <si>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</si>
  <si>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</si>
  <si>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</si>
  <si>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</si>
  <si>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</si>
  <si>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OL12473</t>
  </si>
  <si>
    <t>OL12474</t>
  </si>
  <si>
    <t>OL12475</t>
  </si>
  <si>
    <t>OL12476</t>
  </si>
  <si>
    <t>广东</t>
    <phoneticPr fontId="1" type="noConversion"/>
  </si>
  <si>
    <t>河北</t>
    <phoneticPr fontId="1" type="noConversion"/>
  </si>
  <si>
    <t>湖北</t>
    <phoneticPr fontId="1" type="noConversion"/>
  </si>
  <si>
    <t>山东</t>
    <phoneticPr fontId="1" type="noConversion"/>
  </si>
  <si>
    <t>贵州</t>
    <phoneticPr fontId="1" type="noConversion"/>
  </si>
  <si>
    <t>甘肃</t>
    <phoneticPr fontId="1" type="noConversion"/>
  </si>
  <si>
    <t>湖南</t>
    <phoneticPr fontId="1" type="noConversion"/>
  </si>
  <si>
    <t>河南</t>
    <phoneticPr fontId="1" type="noConversion"/>
  </si>
  <si>
    <t>陕西</t>
    <phoneticPr fontId="1" type="noConversion"/>
  </si>
  <si>
    <t>福建</t>
    <phoneticPr fontId="1" type="noConversion"/>
  </si>
  <si>
    <t>江苏</t>
    <phoneticPr fontId="1" type="noConversion"/>
  </si>
  <si>
    <t>浙江</t>
    <phoneticPr fontId="1" type="noConversion"/>
  </si>
  <si>
    <t>自行车</t>
    <phoneticPr fontId="1" type="noConversion"/>
  </si>
  <si>
    <t>脚踏</t>
    <phoneticPr fontId="1" type="noConversion"/>
  </si>
  <si>
    <t>配件</t>
    <phoneticPr fontId="1" type="noConversion"/>
  </si>
  <si>
    <t>OL12477</t>
  </si>
  <si>
    <t>OL12478</t>
  </si>
  <si>
    <t>OL12479</t>
  </si>
  <si>
    <t>OL12480</t>
  </si>
  <si>
    <t>销售单价</t>
    <phoneticPr fontId="1" type="noConversion"/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</si>
  <si>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</si>
  <si>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</si>
  <si>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</si>
  <si>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</si>
  <si>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</si>
  <si>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</si>
  <si>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</si>
  <si>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</si>
  <si>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</si>
  <si>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</si>
  <si>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</si>
  <si>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</si>
  <si>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公路自行车</t>
  </si>
  <si>
    <t>山地自行车</t>
  </si>
  <si>
    <t>折叠自行车</t>
    <phoneticPr fontId="1" type="noConversion"/>
  </si>
  <si>
    <t>自行车头巾</t>
    <phoneticPr fontId="1" type="noConversion"/>
  </si>
  <si>
    <t>自行车车锁</t>
    <phoneticPr fontId="1" type="noConversion"/>
  </si>
  <si>
    <t>尾灯</t>
    <phoneticPr fontId="1" type="noConversion"/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</si>
  <si>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</si>
  <si>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</si>
  <si>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</si>
  <si>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</si>
  <si>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</si>
  <si>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</si>
  <si>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</si>
  <si>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</si>
  <si>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</si>
  <si>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</si>
  <si>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</si>
  <si>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</si>
  <si>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</si>
  <si>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自行车车灯</t>
    <phoneticPr fontId="1" type="noConversion"/>
  </si>
  <si>
    <t>车把</t>
    <phoneticPr fontId="1" type="noConversion"/>
  </si>
  <si>
    <t>长袖骑行服</t>
    <phoneticPr fontId="1" type="noConversion"/>
  </si>
  <si>
    <t>骑行装备</t>
    <phoneticPr fontId="1" type="noConversion"/>
  </si>
  <si>
    <t>骑行短裤</t>
    <phoneticPr fontId="1" type="noConversion"/>
  </si>
  <si>
    <t>骑行长裤</t>
    <phoneticPr fontId="1" type="noConversion"/>
  </si>
  <si>
    <t>头盔</t>
    <phoneticPr fontId="1" type="noConversion"/>
  </si>
  <si>
    <t>产品序列号</t>
    <phoneticPr fontId="1" type="noConversion"/>
  </si>
  <si>
    <t>产品类别</t>
    <phoneticPr fontId="1" type="noConversion"/>
  </si>
  <si>
    <t>客户名称</t>
    <phoneticPr fontId="1" type="noConversion"/>
  </si>
  <si>
    <t>浙江美利达自行车专卖店</t>
    <phoneticPr fontId="1" type="noConversion"/>
  </si>
  <si>
    <t>江苏德胜自行车专卖店</t>
    <phoneticPr fontId="1" type="noConversion"/>
  </si>
  <si>
    <t>湖北原有自行车专卖店</t>
    <phoneticPr fontId="1" type="noConversion"/>
  </si>
  <si>
    <t>海南</t>
    <phoneticPr fontId="1" type="noConversion"/>
  </si>
  <si>
    <t>四川海峰自行车专卖店</t>
    <phoneticPr fontId="1" type="noConversion"/>
  </si>
  <si>
    <t>陕西圆满自行车专卖店</t>
    <phoneticPr fontId="1" type="noConversion"/>
  </si>
  <si>
    <t>甘肃狼途自行车专卖店</t>
    <phoneticPr fontId="1" type="noConversion"/>
  </si>
  <si>
    <t>广东风度自行车专卖店</t>
    <phoneticPr fontId="1" type="noConversion"/>
  </si>
  <si>
    <t>河南明兴自行车专卖店</t>
    <phoneticPr fontId="1" type="noConversion"/>
  </si>
  <si>
    <t>湖南永久自行车专卖店</t>
    <phoneticPr fontId="1" type="noConversion"/>
  </si>
  <si>
    <t>福建缘来自行车专卖店</t>
    <phoneticPr fontId="1" type="noConversion"/>
  </si>
  <si>
    <t>贵州人和自行车专卖店</t>
    <phoneticPr fontId="1" type="noConversion"/>
  </si>
  <si>
    <t>山东捷安自行车专卖店</t>
    <phoneticPr fontId="1" type="noConversion"/>
  </si>
  <si>
    <t>河北大兴自行车专卖店</t>
    <phoneticPr fontId="1" type="noConversion"/>
  </si>
  <si>
    <t>产品成本价</t>
    <phoneticPr fontId="1" type="noConversion"/>
  </si>
  <si>
    <t>产品名称</t>
    <phoneticPr fontId="1" type="noConversion"/>
  </si>
  <si>
    <t>产品类别</t>
    <phoneticPr fontId="1" type="noConversion"/>
  </si>
  <si>
    <t>销售金额</t>
    <phoneticPr fontId="1" type="noConversion"/>
  </si>
  <si>
    <t>销售利润</t>
    <phoneticPr fontId="1" type="noConversion"/>
  </si>
  <si>
    <t>销售成本</t>
    <phoneticPr fontId="1" type="noConversion"/>
  </si>
  <si>
    <t>员工编号</t>
    <phoneticPr fontId="6" type="noConversion"/>
  </si>
  <si>
    <t>姓名</t>
    <phoneticPr fontId="6" type="noConversion"/>
  </si>
  <si>
    <t>入职时间</t>
    <phoneticPr fontId="6" type="noConversion"/>
  </si>
  <si>
    <t>性别</t>
    <phoneticPr fontId="6" type="noConversion"/>
  </si>
  <si>
    <t>学历</t>
    <phoneticPr fontId="6" type="noConversion"/>
  </si>
  <si>
    <t>部门</t>
    <phoneticPr fontId="6" type="noConversion"/>
  </si>
  <si>
    <t>联系电话</t>
    <phoneticPr fontId="6" type="noConversion"/>
  </si>
  <si>
    <t>身份证号</t>
    <phoneticPr fontId="6" type="noConversion"/>
  </si>
  <si>
    <t>AC001</t>
    <phoneticPr fontId="6" type="noConversion"/>
  </si>
  <si>
    <t>赵**</t>
    <phoneticPr fontId="6" type="noConversion"/>
  </si>
  <si>
    <t>男</t>
    <phoneticPr fontId="6" type="noConversion"/>
  </si>
  <si>
    <t>本科</t>
    <phoneticPr fontId="6" type="noConversion"/>
  </si>
  <si>
    <t>技术部</t>
    <phoneticPr fontId="6" type="noConversion"/>
  </si>
  <si>
    <t>136****5623</t>
    <phoneticPr fontId="6" type="noConversion"/>
  </si>
  <si>
    <t>5130211991022489**</t>
    <phoneticPr fontId="6" type="noConversion"/>
  </si>
  <si>
    <t>AC002</t>
  </si>
  <si>
    <t>王**</t>
    <phoneticPr fontId="6" type="noConversion"/>
  </si>
  <si>
    <t>女</t>
    <phoneticPr fontId="6" type="noConversion"/>
  </si>
  <si>
    <t>专科</t>
    <phoneticPr fontId="6" type="noConversion"/>
  </si>
  <si>
    <t>财务部</t>
    <phoneticPr fontId="6" type="noConversion"/>
  </si>
  <si>
    <t>187****8989</t>
    <phoneticPr fontId="6" type="noConversion"/>
  </si>
  <si>
    <t>5130211988032612**</t>
    <phoneticPr fontId="6" type="noConversion"/>
  </si>
  <si>
    <t>AC003</t>
  </si>
  <si>
    <t>何**</t>
    <phoneticPr fontId="6" type="noConversion"/>
  </si>
  <si>
    <t>行政部</t>
    <phoneticPr fontId="6" type="noConversion"/>
  </si>
  <si>
    <t>156****5452</t>
    <phoneticPr fontId="6" type="noConversion"/>
  </si>
  <si>
    <t>5130211987112556**</t>
    <phoneticPr fontId="6" type="noConversion"/>
  </si>
  <si>
    <t>AC004</t>
  </si>
  <si>
    <t>张**</t>
    <phoneticPr fontId="6" type="noConversion"/>
  </si>
  <si>
    <t>人力资源部</t>
    <phoneticPr fontId="6" type="noConversion"/>
  </si>
  <si>
    <t>125****6365</t>
    <phoneticPr fontId="6" type="noConversion"/>
  </si>
  <si>
    <t>5130211993120123**</t>
    <phoneticPr fontId="6" type="noConversion"/>
  </si>
  <si>
    <t>AC005</t>
  </si>
  <si>
    <t>李**</t>
    <phoneticPr fontId="6" type="noConversion"/>
  </si>
  <si>
    <t>152****4562</t>
    <phoneticPr fontId="6" type="noConversion"/>
  </si>
  <si>
    <t>5130211985080556**</t>
    <phoneticPr fontId="6" type="noConversion"/>
  </si>
  <si>
    <t>AC006</t>
  </si>
  <si>
    <t>良**</t>
    <phoneticPr fontId="6" type="noConversion"/>
  </si>
  <si>
    <t>销售部</t>
    <phoneticPr fontId="6" type="noConversion"/>
  </si>
  <si>
    <t>136****2565</t>
    <phoneticPr fontId="6" type="noConversion"/>
  </si>
  <si>
    <t>5130211984081452**</t>
    <phoneticPr fontId="6" type="noConversion"/>
  </si>
  <si>
    <t>AC007</t>
  </si>
  <si>
    <t>华**</t>
    <phoneticPr fontId="6" type="noConversion"/>
  </si>
  <si>
    <t>158****5687</t>
    <phoneticPr fontId="6" type="noConversion"/>
  </si>
  <si>
    <t>5130211988112354**</t>
    <phoneticPr fontId="6" type="noConversion"/>
  </si>
  <si>
    <t>AC008</t>
  </si>
  <si>
    <t>习**</t>
    <phoneticPr fontId="6" type="noConversion"/>
  </si>
  <si>
    <t>176****5625</t>
    <phoneticPr fontId="6" type="noConversion"/>
  </si>
  <si>
    <t>5130211978071557**</t>
    <phoneticPr fontId="6" type="noConversion"/>
  </si>
  <si>
    <t>AC009</t>
  </si>
  <si>
    <t>彭**</t>
    <phoneticPr fontId="6" type="noConversion"/>
  </si>
  <si>
    <t>177****8562</t>
    <phoneticPr fontId="6" type="noConversion"/>
  </si>
  <si>
    <t>5130211981021891**</t>
    <phoneticPr fontId="6" type="noConversion"/>
  </si>
  <si>
    <t>AC010</t>
  </si>
  <si>
    <t>穆**</t>
    <phoneticPr fontId="6" type="noConversion"/>
  </si>
  <si>
    <t>183****8654</t>
    <phoneticPr fontId="6" type="noConversion"/>
  </si>
  <si>
    <t>5130211982041856**</t>
    <phoneticPr fontId="6" type="noConversion"/>
  </si>
  <si>
    <t>AC011</t>
  </si>
  <si>
    <t>岳**</t>
    <phoneticPr fontId="6" type="noConversion"/>
  </si>
  <si>
    <t>185****9654</t>
    <phoneticPr fontId="6" type="noConversion"/>
  </si>
  <si>
    <t>5130211983050260**</t>
    <phoneticPr fontId="6" type="noConversion"/>
  </si>
  <si>
    <t>AC012</t>
  </si>
  <si>
    <t>庄**</t>
    <phoneticPr fontId="6" type="noConversion"/>
  </si>
  <si>
    <t>176****3625</t>
    <phoneticPr fontId="6" type="noConversion"/>
  </si>
  <si>
    <t>5130211985070758**</t>
    <phoneticPr fontId="6" type="noConversion"/>
  </si>
  <si>
    <t>AC013</t>
  </si>
  <si>
    <t>毕**</t>
    <phoneticPr fontId="6" type="noConversion"/>
  </si>
  <si>
    <t>156****2323</t>
    <phoneticPr fontId="6" type="noConversion"/>
  </si>
  <si>
    <t>5130211986030658**</t>
    <phoneticPr fontId="6" type="noConversion"/>
  </si>
  <si>
    <t>AC014</t>
  </si>
  <si>
    <t>汤**</t>
    <phoneticPr fontId="6" type="noConversion"/>
  </si>
  <si>
    <t>178****8547</t>
    <phoneticPr fontId="6" type="noConversion"/>
  </si>
  <si>
    <t>5130211988081421**</t>
    <phoneticPr fontId="6" type="noConversion"/>
  </si>
  <si>
    <t>AC015</t>
  </si>
  <si>
    <t>唐**</t>
    <phoneticPr fontId="6" type="noConversion"/>
  </si>
  <si>
    <t>152****5554</t>
    <phoneticPr fontId="6" type="noConversion"/>
  </si>
  <si>
    <t>5130211992112625**</t>
    <phoneticPr fontId="6" type="noConversion"/>
  </si>
  <si>
    <t>AC016</t>
  </si>
  <si>
    <t>元**</t>
    <phoneticPr fontId="6" type="noConversion"/>
  </si>
  <si>
    <t>187****8885</t>
    <phoneticPr fontId="6" type="noConversion"/>
  </si>
  <si>
    <t>5130211993041650**</t>
    <phoneticPr fontId="6" type="noConversion"/>
  </si>
  <si>
    <t>AC017</t>
  </si>
  <si>
    <t>金**</t>
    <phoneticPr fontId="6" type="noConversion"/>
  </si>
  <si>
    <t>152****5412</t>
    <phoneticPr fontId="6" type="noConversion"/>
  </si>
  <si>
    <t>5130211995110452**</t>
    <phoneticPr fontId="6" type="noConversion"/>
  </si>
  <si>
    <t>AC018</t>
  </si>
  <si>
    <t>周**</t>
    <phoneticPr fontId="6" type="noConversion"/>
  </si>
  <si>
    <t>136****9698</t>
    <phoneticPr fontId="6" type="noConversion"/>
  </si>
  <si>
    <t>5130211991012085**</t>
    <phoneticPr fontId="6" type="noConversion"/>
  </si>
  <si>
    <t>AC019</t>
  </si>
  <si>
    <t>孙**</t>
    <phoneticPr fontId="6" type="noConversion"/>
  </si>
  <si>
    <t>136****3654</t>
    <phoneticPr fontId="6" type="noConversion"/>
  </si>
  <si>
    <t>5130211992020552**</t>
    <phoneticPr fontId="6" type="noConversion"/>
  </si>
  <si>
    <t>AC020</t>
  </si>
  <si>
    <t>钱**</t>
    <phoneticPr fontId="6" type="noConversion"/>
  </si>
  <si>
    <t>152****2222</t>
    <phoneticPr fontId="6" type="noConversion"/>
  </si>
  <si>
    <t>5130211994050257**</t>
    <phoneticPr fontId="6" type="noConversion"/>
  </si>
  <si>
    <t>AC021</t>
  </si>
  <si>
    <t>封**</t>
    <phoneticPr fontId="6" type="noConversion"/>
  </si>
  <si>
    <t>178****5412</t>
    <phoneticPr fontId="6" type="noConversion"/>
  </si>
  <si>
    <t>5130211992060250**</t>
    <phoneticPr fontId="6" type="noConversion"/>
  </si>
  <si>
    <t>AC022</t>
  </si>
  <si>
    <t>冯**</t>
    <phoneticPr fontId="6" type="noConversion"/>
  </si>
  <si>
    <t>136****6514</t>
    <phoneticPr fontId="6" type="noConversion"/>
  </si>
  <si>
    <t>5130211989112888**</t>
    <phoneticPr fontId="6" type="noConversion"/>
  </si>
  <si>
    <t>AC023</t>
  </si>
  <si>
    <t>陈**</t>
    <phoneticPr fontId="6" type="noConversion"/>
  </si>
  <si>
    <t>152****0215</t>
    <phoneticPr fontId="6" type="noConversion"/>
  </si>
  <si>
    <t>5130211998020585**</t>
    <phoneticPr fontId="6" type="noConversion"/>
  </si>
  <si>
    <t>AC024</t>
  </si>
  <si>
    <t>程**</t>
    <phoneticPr fontId="6" type="noConversion"/>
  </si>
  <si>
    <t>154****6320</t>
    <phoneticPr fontId="6" type="noConversion"/>
  </si>
  <si>
    <t>5130211993021689**</t>
    <phoneticPr fontId="6" type="noConversion"/>
  </si>
  <si>
    <t>AC025</t>
  </si>
  <si>
    <t>姚**</t>
    <phoneticPr fontId="6" type="noConversion"/>
  </si>
  <si>
    <t>162****3265</t>
    <phoneticPr fontId="6" type="noConversion"/>
  </si>
  <si>
    <t>5130211990050682**</t>
    <phoneticPr fontId="6" type="noConversion"/>
  </si>
  <si>
    <t>AC026</t>
  </si>
  <si>
    <t>景**</t>
    <phoneticPr fontId="6" type="noConversion"/>
  </si>
  <si>
    <t>185****2311</t>
    <phoneticPr fontId="6" type="noConversion"/>
  </si>
  <si>
    <t>5130211990121555**</t>
    <phoneticPr fontId="6" type="noConversion"/>
  </si>
  <si>
    <t>AC027</t>
  </si>
  <si>
    <t>刘**</t>
    <phoneticPr fontId="6" type="noConversion"/>
  </si>
  <si>
    <t>152****5252</t>
    <phoneticPr fontId="6" type="noConversion"/>
  </si>
  <si>
    <t>5130211991070587**</t>
    <phoneticPr fontId="6" type="noConversion"/>
  </si>
  <si>
    <t>AC028</t>
  </si>
  <si>
    <t>袁**</t>
    <phoneticPr fontId="6" type="noConversion"/>
  </si>
  <si>
    <t>187****5525</t>
    <phoneticPr fontId="6" type="noConversion"/>
  </si>
  <si>
    <t>5130211992061222**</t>
    <phoneticPr fontId="6" type="noConversion"/>
  </si>
  <si>
    <t>AC029</t>
  </si>
  <si>
    <t>闵**</t>
    <phoneticPr fontId="6" type="noConversion"/>
  </si>
  <si>
    <t>188****9630</t>
    <phoneticPr fontId="6" type="noConversion"/>
  </si>
  <si>
    <t>5130211985010581**</t>
    <phoneticPr fontId="6" type="noConversion"/>
  </si>
  <si>
    <t>AC030</t>
  </si>
  <si>
    <t>屈**</t>
    <phoneticPr fontId="6" type="noConversion"/>
  </si>
  <si>
    <t>136****6562</t>
    <phoneticPr fontId="6" type="noConversion"/>
  </si>
  <si>
    <t>5130211990010556**</t>
    <phoneticPr fontId="6" type="noConversion"/>
  </si>
  <si>
    <t>AC031</t>
  </si>
  <si>
    <t>印**</t>
    <phoneticPr fontId="6" type="noConversion"/>
  </si>
  <si>
    <t>134****5245</t>
    <phoneticPr fontId="6" type="noConversion"/>
  </si>
  <si>
    <t>5130211988071556**</t>
    <phoneticPr fontId="6" type="noConversion"/>
  </si>
  <si>
    <t>AC032</t>
  </si>
  <si>
    <t>谢**</t>
    <phoneticPr fontId="6" type="noConversion"/>
  </si>
  <si>
    <t>136****6565</t>
    <phoneticPr fontId="6" type="noConversion"/>
  </si>
  <si>
    <t>5130211992010456**</t>
    <phoneticPr fontId="6" type="noConversion"/>
  </si>
  <si>
    <t>AC033</t>
  </si>
  <si>
    <t>杜**</t>
    <phoneticPr fontId="6" type="noConversion"/>
  </si>
  <si>
    <t>144****5625</t>
    <phoneticPr fontId="6" type="noConversion"/>
  </si>
  <si>
    <t>5130211995020623**</t>
    <phoneticPr fontId="6" type="noConversion"/>
  </si>
  <si>
    <t>AC034</t>
  </si>
  <si>
    <t>胡**</t>
    <phoneticPr fontId="6" type="noConversion"/>
  </si>
  <si>
    <t>152****5201</t>
    <phoneticPr fontId="6" type="noConversion"/>
  </si>
  <si>
    <t>5130211980112254**</t>
    <phoneticPr fontId="6" type="noConversion"/>
  </si>
  <si>
    <t>AC035</t>
  </si>
  <si>
    <t>楚**</t>
    <phoneticPr fontId="6" type="noConversion"/>
  </si>
  <si>
    <t>152****3654</t>
    <phoneticPr fontId="6" type="noConversion"/>
  </si>
  <si>
    <t>5130211984110585**</t>
    <phoneticPr fontId="6" type="noConversion"/>
  </si>
  <si>
    <t>AC036</t>
  </si>
  <si>
    <t>褚**</t>
    <phoneticPr fontId="6" type="noConversion"/>
  </si>
  <si>
    <t>187****9654</t>
    <phoneticPr fontId="6" type="noConversion"/>
  </si>
  <si>
    <t>5130211982101252**</t>
    <phoneticPr fontId="6" type="noConversion"/>
  </si>
  <si>
    <t>AC037</t>
  </si>
  <si>
    <t>魏**</t>
    <phoneticPr fontId="6" type="noConversion"/>
  </si>
  <si>
    <t>152****5878</t>
    <phoneticPr fontId="6" type="noConversion"/>
  </si>
  <si>
    <t>5130211985102389**</t>
    <phoneticPr fontId="6" type="noConversion"/>
  </si>
  <si>
    <t>AC038</t>
  </si>
  <si>
    <t>卫**</t>
    <phoneticPr fontId="6" type="noConversion"/>
  </si>
  <si>
    <t>163****8990</t>
    <phoneticPr fontId="6" type="noConversion"/>
  </si>
  <si>
    <t>5130211984040550**</t>
    <phoneticPr fontId="6" type="noConversion"/>
  </si>
  <si>
    <t>AC039</t>
  </si>
  <si>
    <t>左**</t>
    <phoneticPr fontId="6" type="noConversion"/>
  </si>
  <si>
    <t>177****8578</t>
    <phoneticPr fontId="6" type="noConversion"/>
  </si>
  <si>
    <t>5130211991020777**</t>
    <phoneticPr fontId="6" type="noConversion"/>
  </si>
  <si>
    <t>AC040</t>
  </si>
  <si>
    <t>功**</t>
    <phoneticPr fontId="6" type="noConversion"/>
  </si>
  <si>
    <t>176****5201</t>
    <phoneticPr fontId="6" type="noConversion"/>
  </si>
  <si>
    <t>5130211986030281**</t>
    <phoneticPr fontId="6" type="noConversion"/>
  </si>
  <si>
    <t>AC041</t>
  </si>
  <si>
    <t>田**</t>
    <phoneticPr fontId="6" type="noConversion"/>
  </si>
  <si>
    <t>178****8985</t>
    <phoneticPr fontId="6" type="noConversion"/>
  </si>
  <si>
    <t>5130211990050422**</t>
    <phoneticPr fontId="6" type="noConversion"/>
  </si>
  <si>
    <t>AC042</t>
  </si>
  <si>
    <t>吴**</t>
    <phoneticPr fontId="6" type="noConversion"/>
  </si>
  <si>
    <t>136****6666</t>
    <phoneticPr fontId="6" type="noConversion"/>
  </si>
  <si>
    <t>5130211985042080**</t>
    <phoneticPr fontId="6" type="noConversion"/>
  </si>
  <si>
    <t>AC043</t>
  </si>
  <si>
    <t>郑**</t>
    <phoneticPr fontId="6" type="noConversion"/>
  </si>
  <si>
    <t>136****8524</t>
    <phoneticPr fontId="6" type="noConversion"/>
  </si>
  <si>
    <t>5130211986060689**</t>
    <phoneticPr fontId="6" type="noConversion"/>
  </si>
  <si>
    <t>AC044</t>
  </si>
  <si>
    <t>江**</t>
    <phoneticPr fontId="6" type="noConversion"/>
  </si>
  <si>
    <t>155****8960</t>
    <phoneticPr fontId="6" type="noConversion"/>
  </si>
  <si>
    <t>5130211985032521**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</si>
</sst>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00000"/>
  </numFmts>
  <fonts count="7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65" fontId="2" fillId="3" borderId="10" xfId="1" applyNumberFormat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常规 2" xfId="1" xr:uid="{C75882D6-593A-4DAD-B5A0-920ECDD1073C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00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14573-CA31-44CD-8A29-7AE4037A0CC5}" name="表1_3" displayName="表1_3" ref="A1:H45" totalsRowShown="0" headerRowDxfId="41" dataDxfId="40" tableBorderDxfId="39">
  <autoFilter ref="A1:H45" xr:uid="{A2F8DA84-16FE-4B1A-BF73-5C226EF3AE8B}"/>
  <tableColumns count="8">
    <tableColumn id="1" xr3:uid="{444A4F44-F2A1-49F8-B15B-A41F4CF4E883}" name="员工编号" dataDxfId="38"/>
    <tableColumn id="2" xr3:uid="{F40CFE5C-BC97-418D-99BE-E8E5F739FA94}" name="姓名" dataDxfId="37"/>
    <tableColumn id="3" xr3:uid="{CA322732-2930-4206-BFF6-F9A471B83494}" name="入职时间" dataDxfId="36"/>
    <tableColumn id="4" xr3:uid="{E63B97CB-D718-47FC-A573-BE3DABB0D54C}" name="性别" dataDxfId="35"/>
    <tableColumn id="5" xr3:uid="{4549DCEC-ECD5-494B-B4E3-EE8D71CBECF1}" name="学历" dataDxfId="34"/>
    <tableColumn id="6" xr3:uid="{E3FDDA67-6A0C-4504-8D53-B1E335F905AD}" name="部门" dataDxfId="33"/>
    <tableColumn id="7" xr3:uid="{8B2C24C7-8F17-4F95-87C1-FF08547A0A27}" name="联系电话" dataDxfId="32"/>
    <tableColumn id="8" xr3:uid="{3DF77CAB-7624-4351-9FB8-702DF0D64E69}" name="身份证号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37634-6E17-4F10-9BF4-A595DA5881E4}" name="表1" displayName="表1" ref="A1:M49" totalsRowShown="0" headerRowDxfId="30" dataDxfId="29" tableBorderDxfId="28">
  <autoFilter ref="A1:M49" xr:uid="{B248070A-8776-4950-98A2-9B594B3A6A8A}"/>
  <tableColumns count="13">
    <tableColumn id="1" xr3:uid="{22AC6B7A-3339-4700-91E1-5C14EC03A64E}" name="订单编号" dataDxfId="27"/>
    <tableColumn id="2" xr3:uid="{A676AAD9-3C84-4A27-9806-2FCAE318B50E}" name="客户ID" dataDxfId="26"/>
    <tableColumn id="3" xr3:uid="{82539703-71AF-4E9E-A9BC-EBDA87A00F00}" name="客户省份" dataDxfId="25"/>
    <tableColumn id="4" xr3:uid="{E5667AF5-F3F0-4BE1-8456-C1A08C90D559}" name="下单日期" dataDxfId="24"/>
    <tableColumn id="5" xr3:uid="{5DCC668C-DEE6-4A5C-AABA-47EA170FC3F9}" name="产品序列号" dataDxfId="23"/>
    <tableColumn id="6" xr3:uid="{3B97E81F-5325-49A6-B56B-B5F11499CD75}" name="产品名称" dataDxfId="22">
      <calculatedColumnFormula>VLOOKUP(E2,表3[#All],2,0)</calculatedColumnFormula>
    </tableColumn>
    <tableColumn id="7" xr3:uid="{E3FBD6BA-0117-496C-AE34-B85EAA476E9A}" name="产品类别" dataDxfId="21">
      <calculatedColumnFormula>VLOOKUP(销售记录表!$E2,表3[#All],3,0)</calculatedColumnFormula>
    </tableColumn>
    <tableColumn id="8" xr3:uid="{9F63575B-BD93-4832-81B4-4628703CFF7E}" name="销售数量" dataDxfId="20"/>
    <tableColumn id="9" xr3:uid="{24ED1D43-DDAA-42D7-BAA2-1EBD2E0F4DD9}" name="销售单价" dataDxfId="19"/>
    <tableColumn id="10" xr3:uid="{34C2800D-9A96-47AB-8202-D8E60BBC3F57}" name="产品成本价" dataDxfId="18">
      <calculatedColumnFormula>VLOOKUP(销售记录表!$E2,表4[#All],3,0)</calculatedColumnFormula>
    </tableColumn>
    <tableColumn id="11" xr3:uid="{95E8BCAB-B94D-44A7-947C-B31FCE00EFC6}" name="销售金额" dataDxfId="17">
      <calculatedColumnFormula>表1[[#This Row],[销售数量]]*表1[[#This Row],[销售单价]]</calculatedColumnFormula>
    </tableColumn>
    <tableColumn id="12" xr3:uid="{319D171D-0671-4F12-8DFB-A44D66A6A254}" name="销售成本" dataDxfId="16">
      <calculatedColumnFormula>表1[[#This Row],[产品成本价]]*表1[[#This Row],[销售数量]]</calculatedColumnFormula>
    </tableColumn>
    <tableColumn id="13" xr3:uid="{CC4D2A9D-844E-4057-AA44-F3F0C6C1FC3F}" name="销售利润" dataDxfId="15">
      <calculatedColumnFormula>表1[[#This Row],[销售金额]]-表1[[#This Row],[销售成本]]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A08ED-56C3-494D-A32A-0D41E5F3F0BE}" name="表3" displayName="表3" ref="A1:C14" totalsRowShown="0" tableBorderDxfId="14">
  <autoFilter ref="A1:C14" xr:uid="{500783C7-1B89-415D-A201-9A43BB1BEF6C}"/>
  <tableColumns count="3">
    <tableColumn id="1" xr3:uid="{00F9EC95-AAF7-44E9-8C36-2EB5C5DA8DCE}" name="产品序列号" dataDxfId="13"/>
    <tableColumn id="2" xr3:uid="{63C71051-C09A-4840-BF52-E12D278CDC80}" name="产品名称" dataDxfId="12" dataCellStyle="常规 2"/>
    <tableColumn id="3" xr3:uid="{67B8F27A-D457-47EF-B537-981BBFC03FBF}" name="产品类别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E792C6-11BB-491E-B76F-96BBD183EB83}" name="表4" displayName="表4" ref="A1:C14" totalsRowShown="0" tableBorderDxfId="10">
  <autoFilter ref="A1:C14" xr:uid="{BD240CBC-124E-4258-834C-E3158FDC55A6}"/>
  <tableColumns count="3">
    <tableColumn id="1" xr3:uid="{40B16C32-68CF-4A15-8551-14087C8798DB}" name="产品序列号" dataDxfId="9"/>
    <tableColumn id="2" xr3:uid="{66F31FD8-7238-4491-A7C9-6639E817811A}" name="产品名称" dataDxfId="8" dataCellStyle="常规 2"/>
    <tableColumn id="3" xr3:uid="{072E62AB-9ADE-484A-87D5-59EE4EE280A3}" name="产品成本价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08FCC7-71E8-4DFB-85D7-2097CE496C9E}" name="表5" displayName="表5" ref="A1:C14" totalsRowShown="0" headerRowDxfId="6" headerRowBorderDxfId="5" tableBorderDxfId="4" totalsRowBorderDxfId="3">
  <autoFilter ref="A1:C14" xr:uid="{C01B0642-5AC9-4A14-9C0E-E09A621B8BAE}"/>
  <tableColumns count="3">
    <tableColumn id="1" xr3:uid="{8F9A37B1-42A8-4C47-AB5A-48614D4EF655}" name="客户ID" dataDxfId="2"/>
    <tableColumn id="2" xr3:uid="{343E7420-4F8D-41E8-AF03-0B31B8E7F8A2}" name="客户名称" dataDxfId="1"/>
    <tableColumn id="3" xr3:uid="{90DD8CDF-B165-4F9C-8DA0-8EFF1FF2D64E}" name="客户省份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7B0-8995-4983-ABB7-877FF5EBE5F2}">
  <dimension ref="A1:H55"/>
  <sheetViews>
    <sheetView tabSelected="1" zoomScaleNormal="100" workbookViewId="0">
      <selection activeCell="C5" sqref="C5"/>
    </sheetView>
  </sheetViews>
  <sheetFormatPr defaultRowHeight="16.5"/>
  <cols>
    <col min="1" max="2" width="10.77734375" style="34" customWidth="1"/>
    <col min="3" max="3" width="13.5546875" style="34" customWidth="1"/>
    <col min="4" max="4" width="8.109375" style="34" customWidth="1"/>
    <col min="5" max="5" width="8.88671875" style="34" customWidth="1"/>
    <col min="6" max="6" width="13" style="34" customWidth="1"/>
    <col min="7" max="7" width="16.77734375" style="34" customWidth="1"/>
    <col min="8" max="8" width="23.44140625" style="34" customWidth="1"/>
    <col min="9" max="16384" width="8.88671875" style="34"/>
  </cols>
  <sheetData>
    <row r="1" spans="1:8" ht="18.75" customHeight="1">
      <c r="A1" s="31" t="s">
        <v>106</v>
      </c>
      <c r="B1" s="32" t="s">
        <v>107</v>
      </c>
      <c r="C1" s="32" t="s">
        <v>108</v>
      </c>
      <c r="D1" s="32" t="s">
        <v>109</v>
      </c>
      <c r="E1" s="33" t="s">
        <v>110</v>
      </c>
      <c r="F1" s="33" t="s">
        <v>111</v>
      </c>
      <c r="G1" s="32" t="s">
        <v>112</v>
      </c>
      <c r="H1" s="32" t="s">
        <v>113</v>
      </c>
    </row>
    <row r="2" spans="1:8">
      <c r="A2" s="35" t="s">
        <v>114</v>
      </c>
      <c r="B2" s="36" t="s">
        <v>115</v>
      </c>
      <c r="C2" s="37">
        <v>40916</v>
      </c>
      <c r="D2" s="36" t="s">
        <v>116</v>
      </c>
      <c r="E2" s="38" t="s">
        <v>117</v>
      </c>
      <c r="F2" s="38" t="s">
        <v>118</v>
      </c>
      <c r="G2" s="36" t="s">
        <v>119</v>
      </c>
      <c r="H2" s="36" t="s">
        <v>120</v>
      </c>
    </row>
    <row r="3" spans="1:8">
      <c r="A3" s="39" t="s">
        <v>121</v>
      </c>
      <c r="B3" s="15" t="s">
        <v>122</v>
      </c>
      <c r="C3" s="40">
        <v>40507</v>
      </c>
      <c r="D3" s="15" t="s">
        <v>123</v>
      </c>
      <c r="E3" s="41" t="s">
        <v>124</v>
      </c>
      <c r="F3" s="41" t="s">
        <v>125</v>
      </c>
      <c r="G3" s="15" t="s">
        <v>126</v>
      </c>
      <c r="H3" s="15" t="s">
        <v>127</v>
      </c>
    </row>
    <row r="4" spans="1:8">
      <c r="A4" s="35" t="s">
        <v>128</v>
      </c>
      <c r="B4" s="36" t="s">
        <v>129</v>
      </c>
      <c r="C4" s="37">
        <v>39938</v>
      </c>
      <c r="D4" s="36" t="s">
        <v>116</v>
      </c>
      <c r="E4" s="38" t="s">
        <v>117</v>
      </c>
      <c r="F4" s="38" t="s">
        <v>130</v>
      </c>
      <c r="G4" s="36" t="s">
        <v>131</v>
      </c>
      <c r="H4" s="36" t="s">
        <v>132</v>
      </c>
    </row>
    <row r="5" spans="1:8">
      <c r="A5" s="39" t="s">
        <v>133</v>
      </c>
      <c r="B5" s="15" t="s">
        <v>134</v>
      </c>
      <c r="C5" s="40">
        <v>40550</v>
      </c>
      <c r="D5" s="15" t="s">
        <v>116</v>
      </c>
      <c r="E5" s="41" t="s">
        <v>124</v>
      </c>
      <c r="F5" s="41" t="s">
        <v>135</v>
      </c>
      <c r="G5" s="15" t="s">
        <v>136</v>
      </c>
      <c r="H5" s="15" t="s">
        <v>137</v>
      </c>
    </row>
    <row r="6" spans="1:8">
      <c r="A6" s="35" t="s">
        <v>138</v>
      </c>
      <c r="B6" s="36" t="s">
        <v>139</v>
      </c>
      <c r="C6" s="37">
        <v>41695</v>
      </c>
      <c r="D6" s="36" t="s">
        <v>123</v>
      </c>
      <c r="E6" s="38" t="s">
        <v>124</v>
      </c>
      <c r="F6" s="38" t="s">
        <v>125</v>
      </c>
      <c r="G6" s="36" t="s">
        <v>140</v>
      </c>
      <c r="H6" s="36" t="s">
        <v>141</v>
      </c>
    </row>
    <row r="7" spans="1:8">
      <c r="A7" s="39" t="s">
        <v>142</v>
      </c>
      <c r="B7" s="15" t="s">
        <v>143</v>
      </c>
      <c r="C7" s="40">
        <v>38113</v>
      </c>
      <c r="D7" s="15" t="s">
        <v>116</v>
      </c>
      <c r="E7" s="41" t="s">
        <v>117</v>
      </c>
      <c r="F7" s="41" t="s">
        <v>144</v>
      </c>
      <c r="G7" s="15" t="s">
        <v>145</v>
      </c>
      <c r="H7" s="15" t="s">
        <v>146</v>
      </c>
    </row>
    <row r="8" spans="1:8">
      <c r="A8" s="35" t="s">
        <v>147</v>
      </c>
      <c r="B8" s="36" t="s">
        <v>148</v>
      </c>
      <c r="C8" s="37">
        <v>37748</v>
      </c>
      <c r="D8" s="36" t="s">
        <v>123</v>
      </c>
      <c r="E8" s="38" t="s">
        <v>124</v>
      </c>
      <c r="F8" s="38" t="s">
        <v>144</v>
      </c>
      <c r="G8" s="36" t="s">
        <v>149</v>
      </c>
      <c r="H8" s="36" t="s">
        <v>150</v>
      </c>
    </row>
    <row r="9" spans="1:8">
      <c r="A9" s="39" t="s">
        <v>151</v>
      </c>
      <c r="B9" s="15" t="s">
        <v>152</v>
      </c>
      <c r="C9" s="40">
        <v>35893</v>
      </c>
      <c r="D9" s="15" t="s">
        <v>116</v>
      </c>
      <c r="E9" s="41" t="s">
        <v>124</v>
      </c>
      <c r="F9" s="41" t="s">
        <v>118</v>
      </c>
      <c r="G9" s="15" t="s">
        <v>153</v>
      </c>
      <c r="H9" s="15" t="s">
        <v>154</v>
      </c>
    </row>
    <row r="10" spans="1:8">
      <c r="A10" s="35" t="s">
        <v>155</v>
      </c>
      <c r="B10" s="36" t="s">
        <v>156</v>
      </c>
      <c r="C10" s="37">
        <v>37990</v>
      </c>
      <c r="D10" s="36" t="s">
        <v>123</v>
      </c>
      <c r="E10" s="38" t="s">
        <v>117</v>
      </c>
      <c r="F10" s="38" t="s">
        <v>125</v>
      </c>
      <c r="G10" s="36" t="s">
        <v>157</v>
      </c>
      <c r="H10" s="36" t="s">
        <v>158</v>
      </c>
    </row>
    <row r="11" spans="1:8">
      <c r="A11" s="39" t="s">
        <v>159</v>
      </c>
      <c r="B11" s="15" t="s">
        <v>160</v>
      </c>
      <c r="C11" s="40">
        <v>38541</v>
      </c>
      <c r="D11" s="15" t="s">
        <v>116</v>
      </c>
      <c r="E11" s="41" t="s">
        <v>117</v>
      </c>
      <c r="F11" s="41" t="s">
        <v>130</v>
      </c>
      <c r="G11" s="15" t="s">
        <v>161</v>
      </c>
      <c r="H11" s="15" t="s">
        <v>162</v>
      </c>
    </row>
    <row r="12" spans="1:8">
      <c r="A12" s="35" t="s">
        <v>163</v>
      </c>
      <c r="B12" s="36" t="s">
        <v>164</v>
      </c>
      <c r="C12" s="37">
        <v>39970</v>
      </c>
      <c r="D12" s="36" t="s">
        <v>116</v>
      </c>
      <c r="E12" s="38" t="s">
        <v>124</v>
      </c>
      <c r="F12" s="38" t="s">
        <v>135</v>
      </c>
      <c r="G12" s="36" t="s">
        <v>165</v>
      </c>
      <c r="H12" s="36" t="s">
        <v>166</v>
      </c>
    </row>
    <row r="13" spans="1:8">
      <c r="A13" s="39" t="s">
        <v>167</v>
      </c>
      <c r="B13" s="15" t="s">
        <v>168</v>
      </c>
      <c r="C13" s="40">
        <v>40859</v>
      </c>
      <c r="D13" s="15" t="s">
        <v>123</v>
      </c>
      <c r="E13" s="41" t="s">
        <v>117</v>
      </c>
      <c r="F13" s="41" t="s">
        <v>125</v>
      </c>
      <c r="G13" s="15" t="s">
        <v>169</v>
      </c>
      <c r="H13" s="15" t="s">
        <v>170</v>
      </c>
    </row>
    <row r="14" spans="1:8">
      <c r="A14" s="35" t="s">
        <v>171</v>
      </c>
      <c r="B14" s="36" t="s">
        <v>172</v>
      </c>
      <c r="C14" s="37">
        <v>40923</v>
      </c>
      <c r="D14" s="36" t="s">
        <v>116</v>
      </c>
      <c r="E14" s="38" t="s">
        <v>124</v>
      </c>
      <c r="F14" s="38" t="s">
        <v>118</v>
      </c>
      <c r="G14" s="36" t="s">
        <v>173</v>
      </c>
      <c r="H14" s="36" t="s">
        <v>174</v>
      </c>
    </row>
    <row r="15" spans="1:8">
      <c r="A15" s="39" t="s">
        <v>175</v>
      </c>
      <c r="B15" s="15" t="s">
        <v>176</v>
      </c>
      <c r="C15" s="40">
        <v>40545</v>
      </c>
      <c r="D15" s="15" t="s">
        <v>123</v>
      </c>
      <c r="E15" s="41" t="s">
        <v>124</v>
      </c>
      <c r="F15" s="41" t="s">
        <v>125</v>
      </c>
      <c r="G15" s="15" t="s">
        <v>177</v>
      </c>
      <c r="H15" s="15" t="s">
        <v>178</v>
      </c>
    </row>
    <row r="16" spans="1:8">
      <c r="A16" s="35" t="s">
        <v>179</v>
      </c>
      <c r="B16" s="36" t="s">
        <v>180</v>
      </c>
      <c r="C16" s="37">
        <v>41402</v>
      </c>
      <c r="D16" s="36" t="s">
        <v>116</v>
      </c>
      <c r="E16" s="38" t="s">
        <v>117</v>
      </c>
      <c r="F16" s="38" t="s">
        <v>130</v>
      </c>
      <c r="G16" s="36" t="s">
        <v>181</v>
      </c>
      <c r="H16" s="36" t="s">
        <v>182</v>
      </c>
    </row>
    <row r="17" spans="1:8">
      <c r="A17" s="39" t="s">
        <v>183</v>
      </c>
      <c r="B17" s="15" t="s">
        <v>184</v>
      </c>
      <c r="C17" s="40">
        <v>41037</v>
      </c>
      <c r="D17" s="15" t="s">
        <v>123</v>
      </c>
      <c r="E17" s="41" t="s">
        <v>124</v>
      </c>
      <c r="F17" s="41" t="s">
        <v>135</v>
      </c>
      <c r="G17" s="15" t="s">
        <v>185</v>
      </c>
      <c r="H17" s="15" t="s">
        <v>186</v>
      </c>
    </row>
    <row r="18" spans="1:8">
      <c r="A18" s="35" t="s">
        <v>187</v>
      </c>
      <c r="B18" s="36" t="s">
        <v>188</v>
      </c>
      <c r="C18" s="37">
        <v>41737</v>
      </c>
      <c r="D18" s="36" t="s">
        <v>116</v>
      </c>
      <c r="E18" s="38" t="s">
        <v>124</v>
      </c>
      <c r="F18" s="38" t="s">
        <v>125</v>
      </c>
      <c r="G18" s="36" t="s">
        <v>189</v>
      </c>
      <c r="H18" s="36" t="s">
        <v>190</v>
      </c>
    </row>
    <row r="19" spans="1:8">
      <c r="A19" s="39" t="s">
        <v>191</v>
      </c>
      <c r="B19" s="15" t="s">
        <v>192</v>
      </c>
      <c r="C19" s="40">
        <v>42528</v>
      </c>
      <c r="D19" s="15" t="s">
        <v>116</v>
      </c>
      <c r="E19" s="41" t="s">
        <v>117</v>
      </c>
      <c r="F19" s="41" t="s">
        <v>118</v>
      </c>
      <c r="G19" s="15" t="s">
        <v>193</v>
      </c>
      <c r="H19" s="15" t="s">
        <v>194</v>
      </c>
    </row>
    <row r="20" spans="1:8">
      <c r="A20" s="35" t="s">
        <v>195</v>
      </c>
      <c r="B20" s="36" t="s">
        <v>196</v>
      </c>
      <c r="C20" s="37">
        <v>42257</v>
      </c>
      <c r="D20" s="36" t="s">
        <v>123</v>
      </c>
      <c r="E20" s="38" t="s">
        <v>117</v>
      </c>
      <c r="F20" s="38" t="s">
        <v>125</v>
      </c>
      <c r="G20" s="36" t="s">
        <v>197</v>
      </c>
      <c r="H20" s="36" t="s">
        <v>198</v>
      </c>
    </row>
    <row r="21" spans="1:8">
      <c r="A21" s="39" t="s">
        <v>199</v>
      </c>
      <c r="B21" s="15" t="s">
        <v>200</v>
      </c>
      <c r="C21" s="40">
        <v>41734</v>
      </c>
      <c r="D21" s="15" t="s">
        <v>116</v>
      </c>
      <c r="E21" s="41" t="s">
        <v>124</v>
      </c>
      <c r="F21" s="41" t="s">
        <v>130</v>
      </c>
      <c r="G21" s="15" t="s">
        <v>201</v>
      </c>
      <c r="H21" s="15" t="s">
        <v>202</v>
      </c>
    </row>
    <row r="22" spans="1:8">
      <c r="A22" s="35" t="s">
        <v>203</v>
      </c>
      <c r="B22" s="36" t="s">
        <v>204</v>
      </c>
      <c r="C22" s="37">
        <v>42472</v>
      </c>
      <c r="D22" s="36" t="s">
        <v>123</v>
      </c>
      <c r="E22" s="38" t="s">
        <v>117</v>
      </c>
      <c r="F22" s="38" t="s">
        <v>135</v>
      </c>
      <c r="G22" s="36" t="s">
        <v>205</v>
      </c>
      <c r="H22" s="36" t="s">
        <v>206</v>
      </c>
    </row>
    <row r="23" spans="1:8">
      <c r="A23" s="39" t="s">
        <v>207</v>
      </c>
      <c r="B23" s="15" t="s">
        <v>208</v>
      </c>
      <c r="C23" s="40">
        <v>42498</v>
      </c>
      <c r="D23" s="15" t="s">
        <v>116</v>
      </c>
      <c r="E23" s="41" t="s">
        <v>124</v>
      </c>
      <c r="F23" s="41" t="s">
        <v>125</v>
      </c>
      <c r="G23" s="15" t="s">
        <v>209</v>
      </c>
      <c r="H23" s="15" t="s">
        <v>210</v>
      </c>
    </row>
    <row r="24" spans="1:8">
      <c r="A24" s="35" t="s">
        <v>211</v>
      </c>
      <c r="B24" s="36" t="s">
        <v>212</v>
      </c>
      <c r="C24" s="37">
        <v>42911</v>
      </c>
      <c r="D24" s="36" t="s">
        <v>116</v>
      </c>
      <c r="E24" s="38" t="s">
        <v>124</v>
      </c>
      <c r="F24" s="38" t="s">
        <v>144</v>
      </c>
      <c r="G24" s="36" t="s">
        <v>213</v>
      </c>
      <c r="H24" s="36" t="s">
        <v>214</v>
      </c>
    </row>
    <row r="25" spans="1:8">
      <c r="A25" s="39" t="s">
        <v>215</v>
      </c>
      <c r="B25" s="15" t="s">
        <v>216</v>
      </c>
      <c r="C25" s="40">
        <v>42597</v>
      </c>
      <c r="D25" s="15" t="s">
        <v>116</v>
      </c>
      <c r="E25" s="41" t="s">
        <v>117</v>
      </c>
      <c r="F25" s="41" t="s">
        <v>135</v>
      </c>
      <c r="G25" s="15" t="s">
        <v>217</v>
      </c>
      <c r="H25" s="15" t="s">
        <v>218</v>
      </c>
    </row>
    <row r="26" spans="1:8">
      <c r="A26" s="35" t="s">
        <v>219</v>
      </c>
      <c r="B26" s="36" t="s">
        <v>220</v>
      </c>
      <c r="C26" s="37">
        <v>43106</v>
      </c>
      <c r="D26" s="36" t="s">
        <v>123</v>
      </c>
      <c r="E26" s="38" t="s">
        <v>124</v>
      </c>
      <c r="F26" s="38" t="s">
        <v>125</v>
      </c>
      <c r="G26" s="36" t="s">
        <v>221</v>
      </c>
      <c r="H26" s="36" t="s">
        <v>222</v>
      </c>
    </row>
    <row r="27" spans="1:8">
      <c r="A27" s="39" t="s">
        <v>223</v>
      </c>
      <c r="B27" s="15" t="s">
        <v>224</v>
      </c>
      <c r="C27" s="40">
        <v>42743</v>
      </c>
      <c r="D27" s="15" t="s">
        <v>116</v>
      </c>
      <c r="E27" s="41" t="s">
        <v>124</v>
      </c>
      <c r="F27" s="41" t="s">
        <v>118</v>
      </c>
      <c r="G27" s="15" t="s">
        <v>225</v>
      </c>
      <c r="H27" s="15" t="s">
        <v>226</v>
      </c>
    </row>
    <row r="28" spans="1:8">
      <c r="A28" s="35" t="s">
        <v>227</v>
      </c>
      <c r="B28" s="36" t="s">
        <v>228</v>
      </c>
      <c r="C28" s="37">
        <v>40983</v>
      </c>
      <c r="D28" s="36" t="s">
        <v>116</v>
      </c>
      <c r="E28" s="38" t="s">
        <v>117</v>
      </c>
      <c r="F28" s="38" t="s">
        <v>118</v>
      </c>
      <c r="G28" s="36" t="s">
        <v>229</v>
      </c>
      <c r="H28" s="36" t="s">
        <v>230</v>
      </c>
    </row>
    <row r="29" spans="1:8">
      <c r="A29" s="39" t="s">
        <v>231</v>
      </c>
      <c r="B29" s="15" t="s">
        <v>232</v>
      </c>
      <c r="C29" s="40">
        <v>41348</v>
      </c>
      <c r="D29" s="15" t="s">
        <v>123</v>
      </c>
      <c r="E29" s="41" t="s">
        <v>117</v>
      </c>
      <c r="F29" s="41" t="s">
        <v>125</v>
      </c>
      <c r="G29" s="15" t="s">
        <v>233</v>
      </c>
      <c r="H29" s="15" t="s">
        <v>234</v>
      </c>
    </row>
    <row r="30" spans="1:8">
      <c r="A30" s="35" t="s">
        <v>235</v>
      </c>
      <c r="B30" s="36" t="s">
        <v>236</v>
      </c>
      <c r="C30" s="37">
        <v>42465</v>
      </c>
      <c r="D30" s="36" t="s">
        <v>116</v>
      </c>
      <c r="E30" s="38" t="s">
        <v>124</v>
      </c>
      <c r="F30" s="38" t="s">
        <v>130</v>
      </c>
      <c r="G30" s="36" t="s">
        <v>237</v>
      </c>
      <c r="H30" s="36" t="s">
        <v>238</v>
      </c>
    </row>
    <row r="31" spans="1:8">
      <c r="A31" s="39" t="s">
        <v>239</v>
      </c>
      <c r="B31" s="15" t="s">
        <v>240</v>
      </c>
      <c r="C31" s="40">
        <v>41736</v>
      </c>
      <c r="D31" s="15" t="s">
        <v>123</v>
      </c>
      <c r="E31" s="41" t="s">
        <v>117</v>
      </c>
      <c r="F31" s="41" t="s">
        <v>135</v>
      </c>
      <c r="G31" s="15" t="s">
        <v>241</v>
      </c>
      <c r="H31" s="15" t="s">
        <v>242</v>
      </c>
    </row>
    <row r="32" spans="1:8">
      <c r="A32" s="35" t="s">
        <v>243</v>
      </c>
      <c r="B32" s="36" t="s">
        <v>244</v>
      </c>
      <c r="C32" s="37">
        <v>41751</v>
      </c>
      <c r="D32" s="36" t="s">
        <v>116</v>
      </c>
      <c r="E32" s="38" t="s">
        <v>124</v>
      </c>
      <c r="F32" s="38" t="s">
        <v>125</v>
      </c>
      <c r="G32" s="36" t="s">
        <v>245</v>
      </c>
      <c r="H32" s="36" t="s">
        <v>246</v>
      </c>
    </row>
    <row r="33" spans="1:8">
      <c r="A33" s="39" t="s">
        <v>247</v>
      </c>
      <c r="B33" s="15" t="s">
        <v>248</v>
      </c>
      <c r="C33" s="40">
        <v>41767</v>
      </c>
      <c r="D33" s="15" t="s">
        <v>123</v>
      </c>
      <c r="E33" s="41" t="s">
        <v>124</v>
      </c>
      <c r="F33" s="41" t="s">
        <v>144</v>
      </c>
      <c r="G33" s="15" t="s">
        <v>249</v>
      </c>
      <c r="H33" s="15" t="s">
        <v>250</v>
      </c>
    </row>
    <row r="34" spans="1:8">
      <c r="A34" s="35" t="s">
        <v>251</v>
      </c>
      <c r="B34" s="36" t="s">
        <v>252</v>
      </c>
      <c r="C34" s="37">
        <v>42535</v>
      </c>
      <c r="D34" s="36" t="s">
        <v>116</v>
      </c>
      <c r="E34" s="38" t="s">
        <v>117</v>
      </c>
      <c r="F34" s="38" t="s">
        <v>144</v>
      </c>
      <c r="G34" s="36" t="s">
        <v>253</v>
      </c>
      <c r="H34" s="36" t="s">
        <v>254</v>
      </c>
    </row>
    <row r="35" spans="1:8">
      <c r="A35" s="39" t="s">
        <v>255</v>
      </c>
      <c r="B35" s="15" t="s">
        <v>256</v>
      </c>
      <c r="C35" s="40">
        <v>42102</v>
      </c>
      <c r="D35" s="15" t="s">
        <v>116</v>
      </c>
      <c r="E35" s="41" t="s">
        <v>124</v>
      </c>
      <c r="F35" s="41" t="s">
        <v>118</v>
      </c>
      <c r="G35" s="15" t="s">
        <v>257</v>
      </c>
      <c r="H35" s="15" t="s">
        <v>258</v>
      </c>
    </row>
    <row r="36" spans="1:8">
      <c r="A36" s="35" t="s">
        <v>259</v>
      </c>
      <c r="B36" s="36" t="s">
        <v>260</v>
      </c>
      <c r="C36" s="37">
        <v>39553</v>
      </c>
      <c r="D36" s="36" t="s">
        <v>123</v>
      </c>
      <c r="E36" s="38" t="s">
        <v>124</v>
      </c>
      <c r="F36" s="38" t="s">
        <v>125</v>
      </c>
      <c r="G36" s="36" t="s">
        <v>261</v>
      </c>
      <c r="H36" s="36" t="s">
        <v>262</v>
      </c>
    </row>
    <row r="37" spans="1:8">
      <c r="A37" s="39" t="s">
        <v>263</v>
      </c>
      <c r="B37" s="15" t="s">
        <v>264</v>
      </c>
      <c r="C37" s="40">
        <v>38367</v>
      </c>
      <c r="D37" s="15" t="s">
        <v>116</v>
      </c>
      <c r="E37" s="41" t="s">
        <v>117</v>
      </c>
      <c r="F37" s="41" t="s">
        <v>130</v>
      </c>
      <c r="G37" s="15" t="s">
        <v>265</v>
      </c>
      <c r="H37" s="15" t="s">
        <v>266</v>
      </c>
    </row>
    <row r="38" spans="1:8">
      <c r="A38" s="35" t="s">
        <v>267</v>
      </c>
      <c r="B38" s="36" t="s">
        <v>268</v>
      </c>
      <c r="C38" s="37">
        <v>40557</v>
      </c>
      <c r="D38" s="36" t="s">
        <v>123</v>
      </c>
      <c r="E38" s="38" t="s">
        <v>117</v>
      </c>
      <c r="F38" s="38" t="s">
        <v>135</v>
      </c>
      <c r="G38" s="36" t="s">
        <v>269</v>
      </c>
      <c r="H38" s="36" t="s">
        <v>270</v>
      </c>
    </row>
    <row r="39" spans="1:8">
      <c r="A39" s="39" t="s">
        <v>271</v>
      </c>
      <c r="B39" s="15" t="s">
        <v>272</v>
      </c>
      <c r="C39" s="40">
        <v>39576</v>
      </c>
      <c r="D39" s="15" t="s">
        <v>116</v>
      </c>
      <c r="E39" s="41" t="s">
        <v>124</v>
      </c>
      <c r="F39" s="41" t="s">
        <v>125</v>
      </c>
      <c r="G39" s="15" t="s">
        <v>273</v>
      </c>
      <c r="H39" s="15" t="s">
        <v>274</v>
      </c>
    </row>
    <row r="40" spans="1:8">
      <c r="A40" s="35" t="s">
        <v>275</v>
      </c>
      <c r="B40" s="36" t="s">
        <v>276</v>
      </c>
      <c r="C40" s="37">
        <v>39968</v>
      </c>
      <c r="D40" s="36" t="s">
        <v>123</v>
      </c>
      <c r="E40" s="38" t="s">
        <v>117</v>
      </c>
      <c r="F40" s="38" t="s">
        <v>144</v>
      </c>
      <c r="G40" s="36" t="s">
        <v>277</v>
      </c>
      <c r="H40" s="36" t="s">
        <v>278</v>
      </c>
    </row>
    <row r="41" spans="1:8">
      <c r="A41" s="39" t="s">
        <v>279</v>
      </c>
      <c r="B41" s="15" t="s">
        <v>280</v>
      </c>
      <c r="C41" s="40">
        <v>40861</v>
      </c>
      <c r="D41" s="15" t="s">
        <v>116</v>
      </c>
      <c r="E41" s="41" t="s">
        <v>124</v>
      </c>
      <c r="F41" s="41" t="s">
        <v>118</v>
      </c>
      <c r="G41" s="15" t="s">
        <v>281</v>
      </c>
      <c r="H41" s="15" t="s">
        <v>282</v>
      </c>
    </row>
    <row r="42" spans="1:8">
      <c r="A42" s="35" t="s">
        <v>283</v>
      </c>
      <c r="B42" s="36" t="s">
        <v>284</v>
      </c>
      <c r="C42" s="37">
        <v>40824</v>
      </c>
      <c r="D42" s="36" t="s">
        <v>116</v>
      </c>
      <c r="E42" s="38" t="s">
        <v>124</v>
      </c>
      <c r="F42" s="38" t="s">
        <v>125</v>
      </c>
      <c r="G42" s="36" t="s">
        <v>285</v>
      </c>
      <c r="H42" s="36" t="s">
        <v>286</v>
      </c>
    </row>
    <row r="43" spans="1:8">
      <c r="A43" s="39" t="s">
        <v>287</v>
      </c>
      <c r="B43" s="15" t="s">
        <v>288</v>
      </c>
      <c r="C43" s="40">
        <v>40794</v>
      </c>
      <c r="D43" s="15" t="s">
        <v>123</v>
      </c>
      <c r="E43" s="41" t="s">
        <v>117</v>
      </c>
      <c r="F43" s="41" t="s">
        <v>130</v>
      </c>
      <c r="G43" s="15" t="s">
        <v>289</v>
      </c>
      <c r="H43" s="15" t="s">
        <v>290</v>
      </c>
    </row>
    <row r="44" spans="1:8">
      <c r="A44" s="35" t="s">
        <v>291</v>
      </c>
      <c r="B44" s="36" t="s">
        <v>292</v>
      </c>
      <c r="C44" s="37">
        <v>39463</v>
      </c>
      <c r="D44" s="36" t="s">
        <v>116</v>
      </c>
      <c r="E44" s="38" t="s">
        <v>124</v>
      </c>
      <c r="F44" s="38" t="s">
        <v>135</v>
      </c>
      <c r="G44" s="36" t="s">
        <v>293</v>
      </c>
      <c r="H44" s="36" t="s">
        <v>294</v>
      </c>
    </row>
    <row r="45" spans="1:8">
      <c r="A45" s="39" t="s">
        <v>295</v>
      </c>
      <c r="B45" s="15" t="s">
        <v>296</v>
      </c>
      <c r="C45" s="40">
        <v>42497</v>
      </c>
      <c r="D45" s="15" t="s">
        <v>123</v>
      </c>
      <c r="E45" s="41" t="s">
        <v>124</v>
      </c>
      <c r="F45" s="41" t="s">
        <v>125</v>
      </c>
      <c r="G45" s="15" t="s">
        <v>297</v>
      </c>
      <c r="H45" s="15" t="s">
        <v>298</v>
      </c>
    </row>
    <row r="46" spans="1:8">
      <c r="E46" s="42"/>
      <c r="F46" s="42"/>
    </row>
    <row r="47" spans="1:8">
      <c r="E47" s="42"/>
      <c r="F47" s="42"/>
    </row>
    <row r="48" spans="1:8">
      <c r="E48" s="42"/>
      <c r="F48" s="42"/>
    </row>
    <row r="49" spans="5:6">
      <c r="E49" s="42"/>
      <c r="F49" s="42"/>
    </row>
    <row r="50" spans="5:6">
      <c r="E50" s="42"/>
      <c r="F50" s="42"/>
    </row>
    <row r="51" spans="5:6">
      <c r="E51" s="42"/>
      <c r="F51" s="42"/>
    </row>
    <row r="52" spans="5:6">
      <c r="E52" s="42"/>
      <c r="F52" s="42"/>
    </row>
    <row r="53" spans="5:6">
      <c r="E53" s="42"/>
      <c r="F53" s="42"/>
    </row>
    <row r="54" spans="5:6">
      <c r="E54" s="42"/>
      <c r="F54" s="42"/>
    </row>
    <row r="55" spans="5:6">
      <c r="E55" s="42"/>
      <c r="F55" s="42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B3D6-63D9-4CBC-8803-03192044BFA3}">
  <dimension ref="A1:M49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7.25" customHeight="1"/>
  <cols>
    <col min="1" max="1" width="13.33203125" style="1" customWidth="1"/>
    <col min="2" max="2" width="12.77734375" style="1" customWidth="1"/>
    <col min="3" max="3" width="11.44140625" style="1" customWidth="1"/>
    <col min="4" max="4" width="12.88671875" style="1" customWidth="1"/>
    <col min="5" max="6" width="13.5546875" style="1" customWidth="1"/>
    <col min="7" max="7" width="11.88671875" style="1" customWidth="1"/>
    <col min="8" max="8" width="9.109375" style="1" customWidth="1"/>
    <col min="9" max="9" width="11.44140625" style="2" customWidth="1"/>
    <col min="10" max="10" width="12.21875" style="1" customWidth="1"/>
    <col min="11" max="11" width="10.88671875" style="1" customWidth="1"/>
    <col min="12" max="16384" width="8.88671875" style="1"/>
  </cols>
  <sheetData>
    <row r="1" spans="1:13" ht="17.25" customHeight="1">
      <c r="A1" s="27" t="s">
        <v>0</v>
      </c>
      <c r="B1" s="28" t="s">
        <v>1</v>
      </c>
      <c r="C1" s="28" t="s">
        <v>2</v>
      </c>
      <c r="D1" s="28" t="s">
        <v>3</v>
      </c>
      <c r="E1" s="28" t="s">
        <v>83</v>
      </c>
      <c r="F1" s="28" t="s">
        <v>101</v>
      </c>
      <c r="G1" s="28" t="s">
        <v>102</v>
      </c>
      <c r="H1" s="28" t="s">
        <v>5</v>
      </c>
      <c r="I1" s="29" t="s">
        <v>44</v>
      </c>
      <c r="J1" s="28" t="s">
        <v>100</v>
      </c>
      <c r="K1" s="27" t="s">
        <v>103</v>
      </c>
      <c r="L1" s="27" t="s">
        <v>105</v>
      </c>
      <c r="M1" s="27" t="s">
        <v>104</v>
      </c>
    </row>
    <row r="2" spans="1:13" ht="17.25" customHeight="1">
      <c r="A2" s="26" t="s">
        <v>6</v>
      </c>
      <c r="B2" s="21">
        <v>15632</v>
      </c>
      <c r="C2" s="21" t="s">
        <v>36</v>
      </c>
      <c r="D2" s="22">
        <v>43467</v>
      </c>
      <c r="E2" s="20">
        <v>57962235</v>
      </c>
      <c r="F2" s="20" t="str">
        <f>VLOOKUP(E2,表3[#All],2,0)</f>
        <v>公路自行车</v>
      </c>
      <c r="G2" s="20" t="str">
        <f>VLOOKUP(销售记录表!$E2,表3[#All],3,0)</f>
        <v>自行车</v>
      </c>
      <c r="H2" s="20">
        <v>56</v>
      </c>
      <c r="I2" s="23">
        <v>699</v>
      </c>
      <c r="J2" s="23">
        <f>VLOOKUP(销售记录表!$E2,表4[#All],3,0)</f>
        <v>399</v>
      </c>
      <c r="K2" s="30">
        <f>表1[[#This Row],[销售数量]]*表1[[#This Row],[销售单价]]</f>
        <v>39144</v>
      </c>
      <c r="L2" s="1">
        <f>表1[[#This Row],[产品成本价]]*表1[[#This Row],[销售数量]]</f>
        <v>22344</v>
      </c>
      <c r="M2" s="1">
        <f>表1[[#This Row],[销售金额]]-表1[[#This Row],[销售成本]]</f>
        <v>16800</v>
      </c>
    </row>
    <row r="3" spans="1:13" ht="17.25" customHeight="1">
      <c r="A3" s="17" t="s">
        <v>7</v>
      </c>
      <c r="B3" s="24">
        <v>57962</v>
      </c>
      <c r="C3" s="24" t="s">
        <v>35</v>
      </c>
      <c r="D3" s="25">
        <v>43467</v>
      </c>
      <c r="E3" s="14">
        <v>36540041</v>
      </c>
      <c r="F3" s="14" t="str">
        <f>VLOOKUP(E3,表3[#All],2,0)</f>
        <v>山地自行车</v>
      </c>
      <c r="G3" s="14" t="str">
        <f>VLOOKUP(销售记录表!$E3,表3[#All],3,0)</f>
        <v>自行车</v>
      </c>
      <c r="H3" s="14">
        <v>25</v>
      </c>
      <c r="I3" s="16">
        <v>1298</v>
      </c>
      <c r="J3" s="16">
        <f>VLOOKUP(销售记录表!$E3,表4[#All],3,0)</f>
        <v>800</v>
      </c>
      <c r="K3" s="30">
        <f>表1[[#This Row],[销售数量]]*表1[[#This Row],[销售单价]]</f>
        <v>32450</v>
      </c>
      <c r="L3" s="1">
        <f>表1[[#This Row],[产品成本价]]*表1[[#This Row],[销售数量]]</f>
        <v>20000</v>
      </c>
      <c r="M3" s="1">
        <f>表1[[#This Row],[销售金额]]-表1[[#This Row],[销售成本]]</f>
        <v>12450</v>
      </c>
    </row>
    <row r="4" spans="1:13" ht="17.25" customHeight="1">
      <c r="A4" s="26" t="s">
        <v>8</v>
      </c>
      <c r="B4" s="21">
        <v>45875</v>
      </c>
      <c r="C4" s="21" t="s">
        <v>27</v>
      </c>
      <c r="D4" s="22">
        <v>43467</v>
      </c>
      <c r="E4" s="20">
        <v>25646522</v>
      </c>
      <c r="F4" s="20" t="str">
        <f>VLOOKUP(E4,表3[#All],2,0)</f>
        <v>折叠自行车</v>
      </c>
      <c r="G4" s="20" t="str">
        <f>VLOOKUP(销售记录表!$E4,表3[#All],3,0)</f>
        <v>自行车</v>
      </c>
      <c r="H4" s="20">
        <v>10</v>
      </c>
      <c r="I4" s="23">
        <v>288</v>
      </c>
      <c r="J4" s="23">
        <f>VLOOKUP(销售记录表!$E4,表4[#All],3,0)</f>
        <v>100</v>
      </c>
      <c r="K4" s="30">
        <f>表1[[#This Row],[销售数量]]*表1[[#This Row],[销售单价]]</f>
        <v>2880</v>
      </c>
      <c r="L4" s="1">
        <f>表1[[#This Row],[产品成本价]]*表1[[#This Row],[销售数量]]</f>
        <v>1000</v>
      </c>
      <c r="M4" s="1">
        <f>表1[[#This Row],[销售金额]]-表1[[#This Row],[销售成本]]</f>
        <v>1880</v>
      </c>
    </row>
    <row r="5" spans="1:13" ht="17.25" customHeight="1">
      <c r="A5" s="17" t="s">
        <v>9</v>
      </c>
      <c r="B5" s="24">
        <v>25222</v>
      </c>
      <c r="C5" s="24" t="s">
        <v>89</v>
      </c>
      <c r="D5" s="25">
        <v>43467</v>
      </c>
      <c r="E5" s="14">
        <v>25426545</v>
      </c>
      <c r="F5" s="14" t="str">
        <f>VLOOKUP(E5,表3[#All],2,0)</f>
        <v>自行车车灯</v>
      </c>
      <c r="G5" s="14" t="str">
        <f>VLOOKUP(销售记录表!$E5,表3[#All],3,0)</f>
        <v>配件</v>
      </c>
      <c r="H5" s="14">
        <v>25</v>
      </c>
      <c r="I5" s="16">
        <v>35</v>
      </c>
      <c r="J5" s="16">
        <f>VLOOKUP(销售记录表!$E5,表4[#All],3,0)</f>
        <v>15</v>
      </c>
      <c r="K5" s="30">
        <f>表1[[#This Row],[销售数量]]*表1[[#This Row],[销售单价]]</f>
        <v>875</v>
      </c>
      <c r="L5" s="1">
        <f>表1[[#This Row],[产品成本价]]*表1[[#This Row],[销售数量]]</f>
        <v>375</v>
      </c>
      <c r="M5" s="1">
        <f>表1[[#This Row],[销售金额]]-表1[[#This Row],[销售成本]]</f>
        <v>500</v>
      </c>
    </row>
    <row r="6" spans="1:13" ht="17.25" customHeight="1">
      <c r="A6" s="26" t="s">
        <v>10</v>
      </c>
      <c r="B6" s="21">
        <v>63545</v>
      </c>
      <c r="C6" s="21" t="s">
        <v>33</v>
      </c>
      <c r="D6" s="22">
        <v>43468</v>
      </c>
      <c r="E6" s="20">
        <v>24512222</v>
      </c>
      <c r="F6" s="20" t="str">
        <f>VLOOKUP(E6,表3[#All],2,0)</f>
        <v>自行车车锁</v>
      </c>
      <c r="G6" s="20" t="str">
        <f>VLOOKUP(销售记录表!$E6,表3[#All],3,0)</f>
        <v>配件</v>
      </c>
      <c r="H6" s="20">
        <v>48</v>
      </c>
      <c r="I6" s="23">
        <v>22</v>
      </c>
      <c r="J6" s="23">
        <f>VLOOKUP(销售记录表!$E6,表4[#All],3,0)</f>
        <v>8</v>
      </c>
      <c r="K6" s="30">
        <f>表1[[#This Row],[销售数量]]*表1[[#This Row],[销售单价]]</f>
        <v>1056</v>
      </c>
      <c r="L6" s="1">
        <f>表1[[#This Row],[产品成本价]]*表1[[#This Row],[销售数量]]</f>
        <v>384</v>
      </c>
      <c r="M6" s="1">
        <f>表1[[#This Row],[销售金额]]-表1[[#This Row],[销售成本]]</f>
        <v>672</v>
      </c>
    </row>
    <row r="7" spans="1:13" ht="17.25" customHeight="1">
      <c r="A7" s="17" t="s">
        <v>11</v>
      </c>
      <c r="B7" s="24">
        <v>12522</v>
      </c>
      <c r="C7" s="24" t="s">
        <v>30</v>
      </c>
      <c r="D7" s="25">
        <v>43468</v>
      </c>
      <c r="E7" s="14">
        <v>54862255</v>
      </c>
      <c r="F7" s="14" t="str">
        <f>VLOOKUP(E7,表3[#All],2,0)</f>
        <v>尾灯</v>
      </c>
      <c r="G7" s="14" t="str">
        <f>VLOOKUP(销售记录表!$E7,表3[#All],3,0)</f>
        <v>配件</v>
      </c>
      <c r="H7" s="14">
        <v>32</v>
      </c>
      <c r="I7" s="16">
        <v>39</v>
      </c>
      <c r="J7" s="16">
        <f>VLOOKUP(销售记录表!$E7,表4[#All],3,0)</f>
        <v>16</v>
      </c>
      <c r="K7" s="30">
        <f>表1[[#This Row],[销售数量]]*表1[[#This Row],[销售单价]]</f>
        <v>1248</v>
      </c>
      <c r="L7" s="1">
        <f>表1[[#This Row],[产品成本价]]*表1[[#This Row],[销售数量]]</f>
        <v>512</v>
      </c>
      <c r="M7" s="1">
        <f>表1[[#This Row],[销售金额]]-表1[[#This Row],[销售成本]]</f>
        <v>736</v>
      </c>
    </row>
    <row r="8" spans="1:13" ht="17.25" customHeight="1">
      <c r="A8" s="26" t="s">
        <v>12</v>
      </c>
      <c r="B8" s="21">
        <v>63245</v>
      </c>
      <c r="C8" s="21" t="s">
        <v>25</v>
      </c>
      <c r="D8" s="22">
        <v>43468</v>
      </c>
      <c r="E8" s="20">
        <v>36524852</v>
      </c>
      <c r="F8" s="20" t="str">
        <f>VLOOKUP(E8,表3[#All],2,0)</f>
        <v>车把</v>
      </c>
      <c r="G8" s="20" t="str">
        <f>VLOOKUP(销售记录表!$E8,表3[#All],3,0)</f>
        <v>配件</v>
      </c>
      <c r="H8" s="20">
        <v>56</v>
      </c>
      <c r="I8" s="23">
        <v>29</v>
      </c>
      <c r="J8" s="23">
        <f>VLOOKUP(销售记录表!$E8,表4[#All],3,0)</f>
        <v>11</v>
      </c>
      <c r="K8" s="30">
        <f>表1[[#This Row],[销售数量]]*表1[[#This Row],[销售单价]]</f>
        <v>1624</v>
      </c>
      <c r="L8" s="1">
        <f>表1[[#This Row],[产品成本价]]*表1[[#This Row],[销售数量]]</f>
        <v>616</v>
      </c>
      <c r="M8" s="1">
        <f>表1[[#This Row],[销售金额]]-表1[[#This Row],[销售成本]]</f>
        <v>1008</v>
      </c>
    </row>
    <row r="9" spans="1:13" ht="17.25" customHeight="1">
      <c r="A9" s="17" t="s">
        <v>13</v>
      </c>
      <c r="B9" s="24">
        <v>15632</v>
      </c>
      <c r="C9" s="24" t="s">
        <v>36</v>
      </c>
      <c r="D9" s="25">
        <v>43468</v>
      </c>
      <c r="E9" s="14">
        <v>25874512</v>
      </c>
      <c r="F9" s="14" t="str">
        <f>VLOOKUP(E9,表3[#All],2,0)</f>
        <v>脚踏</v>
      </c>
      <c r="G9" s="14" t="str">
        <f>VLOOKUP(销售记录表!$E9,表3[#All],3,0)</f>
        <v>配件</v>
      </c>
      <c r="H9" s="14">
        <v>45</v>
      </c>
      <c r="I9" s="16">
        <v>59</v>
      </c>
      <c r="J9" s="16">
        <f>VLOOKUP(销售记录表!$E9,表4[#All],3,0)</f>
        <v>22</v>
      </c>
      <c r="K9" s="30">
        <f>表1[[#This Row],[销售数量]]*表1[[#This Row],[销售单价]]</f>
        <v>2655</v>
      </c>
      <c r="L9" s="1">
        <f>表1[[#This Row],[产品成本价]]*表1[[#This Row],[销售数量]]</f>
        <v>990</v>
      </c>
      <c r="M9" s="1">
        <f>表1[[#This Row],[销售金额]]-表1[[#This Row],[销售成本]]</f>
        <v>1665</v>
      </c>
    </row>
    <row r="10" spans="1:13" ht="17.25" customHeight="1">
      <c r="A10" s="26" t="s">
        <v>14</v>
      </c>
      <c r="B10" s="21">
        <v>57962</v>
      </c>
      <c r="C10" s="21" t="s">
        <v>35</v>
      </c>
      <c r="D10" s="22">
        <v>43472</v>
      </c>
      <c r="E10" s="20">
        <v>57962235</v>
      </c>
      <c r="F10" s="20" t="str">
        <f>VLOOKUP(E10,表3[#All],2,0)</f>
        <v>公路自行车</v>
      </c>
      <c r="G10" s="20" t="str">
        <f>VLOOKUP(销售记录表!$E10,表3[#All],3,0)</f>
        <v>自行车</v>
      </c>
      <c r="H10" s="20">
        <v>98</v>
      </c>
      <c r="I10" s="23">
        <v>699</v>
      </c>
      <c r="J10" s="23">
        <f>VLOOKUP(销售记录表!$E10,表4[#All],3,0)</f>
        <v>399</v>
      </c>
      <c r="K10" s="30">
        <f>表1[[#This Row],[销售数量]]*表1[[#This Row],[销售单价]]</f>
        <v>68502</v>
      </c>
      <c r="L10" s="1">
        <f>表1[[#This Row],[产品成本价]]*表1[[#This Row],[销售数量]]</f>
        <v>39102</v>
      </c>
      <c r="M10" s="1">
        <f>表1[[#This Row],[销售金额]]-表1[[#This Row],[销售成本]]</f>
        <v>29400</v>
      </c>
    </row>
    <row r="11" spans="1:13" ht="17.25" customHeight="1">
      <c r="A11" s="17" t="s">
        <v>15</v>
      </c>
      <c r="B11" s="24">
        <v>45875</v>
      </c>
      <c r="C11" s="24" t="s">
        <v>27</v>
      </c>
      <c r="D11" s="25">
        <v>43472</v>
      </c>
      <c r="E11" s="14">
        <v>36540041</v>
      </c>
      <c r="F11" s="14" t="str">
        <f>VLOOKUP(E11,表3[#All],2,0)</f>
        <v>山地自行车</v>
      </c>
      <c r="G11" s="14" t="str">
        <f>VLOOKUP(销售记录表!$E11,表3[#All],3,0)</f>
        <v>自行车</v>
      </c>
      <c r="H11" s="14">
        <v>45</v>
      </c>
      <c r="I11" s="16">
        <v>1298</v>
      </c>
      <c r="J11" s="16">
        <f>VLOOKUP(销售记录表!$E11,表4[#All],3,0)</f>
        <v>800</v>
      </c>
      <c r="K11" s="30">
        <f>表1[[#This Row],[销售数量]]*表1[[#This Row],[销售单价]]</f>
        <v>58410</v>
      </c>
      <c r="L11" s="1">
        <f>表1[[#This Row],[产品成本价]]*表1[[#This Row],[销售数量]]</f>
        <v>36000</v>
      </c>
      <c r="M11" s="1">
        <f>表1[[#This Row],[销售金额]]-表1[[#This Row],[销售成本]]</f>
        <v>22410</v>
      </c>
    </row>
    <row r="12" spans="1:13" ht="17.25" customHeight="1">
      <c r="A12" s="26" t="s">
        <v>16</v>
      </c>
      <c r="B12" s="21">
        <v>25222</v>
      </c>
      <c r="C12" s="21" t="s">
        <v>89</v>
      </c>
      <c r="D12" s="22">
        <v>43472</v>
      </c>
      <c r="E12" s="20">
        <v>25646522</v>
      </c>
      <c r="F12" s="20" t="str">
        <f>VLOOKUP(E12,表3[#All],2,0)</f>
        <v>折叠自行车</v>
      </c>
      <c r="G12" s="20" t="str">
        <f>VLOOKUP(销售记录表!$E12,表3[#All],3,0)</f>
        <v>自行车</v>
      </c>
      <c r="H12" s="20">
        <v>69</v>
      </c>
      <c r="I12" s="23">
        <v>288</v>
      </c>
      <c r="J12" s="23">
        <f>VLOOKUP(销售记录表!$E12,表4[#All],3,0)</f>
        <v>100</v>
      </c>
      <c r="K12" s="30">
        <f>表1[[#This Row],[销售数量]]*表1[[#This Row],[销售单价]]</f>
        <v>19872</v>
      </c>
      <c r="L12" s="1">
        <f>表1[[#This Row],[产品成本价]]*表1[[#This Row],[销售数量]]</f>
        <v>6900</v>
      </c>
      <c r="M12" s="1">
        <f>表1[[#This Row],[销售金额]]-表1[[#This Row],[销售成本]]</f>
        <v>12972</v>
      </c>
    </row>
    <row r="13" spans="1:13" ht="17.25" customHeight="1">
      <c r="A13" s="17" t="s">
        <v>17</v>
      </c>
      <c r="B13" s="24">
        <v>63545</v>
      </c>
      <c r="C13" s="24" t="s">
        <v>33</v>
      </c>
      <c r="D13" s="25">
        <v>43472</v>
      </c>
      <c r="E13" s="14">
        <v>25426545</v>
      </c>
      <c r="F13" s="14" t="str">
        <f>VLOOKUP(E13,表3[#All],2,0)</f>
        <v>自行车车灯</v>
      </c>
      <c r="G13" s="14" t="str">
        <f>VLOOKUP(销售记录表!$E13,表3[#All],3,0)</f>
        <v>配件</v>
      </c>
      <c r="H13" s="14">
        <v>24</v>
      </c>
      <c r="I13" s="16">
        <v>35</v>
      </c>
      <c r="J13" s="16">
        <f>VLOOKUP(销售记录表!$E13,表4[#All],3,0)</f>
        <v>15</v>
      </c>
      <c r="K13" s="30">
        <f>表1[[#This Row],[销售数量]]*表1[[#This Row],[销售单价]]</f>
        <v>840</v>
      </c>
      <c r="L13" s="1">
        <f>表1[[#This Row],[产品成本价]]*表1[[#This Row],[销售数量]]</f>
        <v>360</v>
      </c>
      <c r="M13" s="1">
        <f>表1[[#This Row],[销售金额]]-表1[[#This Row],[销售成本]]</f>
        <v>480</v>
      </c>
    </row>
    <row r="14" spans="1:13" ht="17.25" customHeight="1">
      <c r="A14" s="26" t="s">
        <v>18</v>
      </c>
      <c r="B14" s="21">
        <v>12522</v>
      </c>
      <c r="C14" s="21" t="s">
        <v>30</v>
      </c>
      <c r="D14" s="22">
        <v>43476</v>
      </c>
      <c r="E14" s="20">
        <v>24512222</v>
      </c>
      <c r="F14" s="20" t="str">
        <f>VLOOKUP(E14,表3[#All],2,0)</f>
        <v>自行车车锁</v>
      </c>
      <c r="G14" s="20" t="str">
        <f>VLOOKUP(销售记录表!$E14,表3[#All],3,0)</f>
        <v>配件</v>
      </c>
      <c r="H14" s="20">
        <v>56</v>
      </c>
      <c r="I14" s="23">
        <v>22</v>
      </c>
      <c r="J14" s="23">
        <f>VLOOKUP(销售记录表!$E14,表4[#All],3,0)</f>
        <v>8</v>
      </c>
      <c r="K14" s="30">
        <f>表1[[#This Row],[销售数量]]*表1[[#This Row],[销售单价]]</f>
        <v>1232</v>
      </c>
      <c r="L14" s="1">
        <f>表1[[#This Row],[产品成本价]]*表1[[#This Row],[销售数量]]</f>
        <v>448</v>
      </c>
      <c r="M14" s="1">
        <f>表1[[#This Row],[销售金额]]-表1[[#This Row],[销售成本]]</f>
        <v>784</v>
      </c>
    </row>
    <row r="15" spans="1:13" ht="17.25" customHeight="1">
      <c r="A15" s="17" t="s">
        <v>19</v>
      </c>
      <c r="B15" s="24">
        <v>63245</v>
      </c>
      <c r="C15" s="24" t="s">
        <v>25</v>
      </c>
      <c r="D15" s="25">
        <v>43476</v>
      </c>
      <c r="E15" s="14">
        <v>54862255</v>
      </c>
      <c r="F15" s="14" t="str">
        <f>VLOOKUP(E15,表3[#All],2,0)</f>
        <v>尾灯</v>
      </c>
      <c r="G15" s="14" t="str">
        <f>VLOOKUP(销售记录表!$E15,表3[#All],3,0)</f>
        <v>配件</v>
      </c>
      <c r="H15" s="14">
        <v>12</v>
      </c>
      <c r="I15" s="16">
        <v>39</v>
      </c>
      <c r="J15" s="16">
        <f>VLOOKUP(销售记录表!$E15,表4[#All],3,0)</f>
        <v>16</v>
      </c>
      <c r="K15" s="30">
        <f>表1[[#This Row],[销售数量]]*表1[[#This Row],[销售单价]]</f>
        <v>468</v>
      </c>
      <c r="L15" s="1">
        <f>表1[[#This Row],[产品成本价]]*表1[[#This Row],[销售数量]]</f>
        <v>192</v>
      </c>
      <c r="M15" s="1">
        <f>表1[[#This Row],[销售金额]]-表1[[#This Row],[销售成本]]</f>
        <v>276</v>
      </c>
    </row>
    <row r="16" spans="1:13" ht="17.25" customHeight="1">
      <c r="A16" s="26" t="s">
        <v>20</v>
      </c>
      <c r="B16" s="21">
        <v>78254</v>
      </c>
      <c r="C16" s="21" t="s">
        <v>32</v>
      </c>
      <c r="D16" s="22">
        <v>43476</v>
      </c>
      <c r="E16" s="20">
        <v>36524852</v>
      </c>
      <c r="F16" s="20" t="str">
        <f>VLOOKUP(E16,表3[#All],2,0)</f>
        <v>车把</v>
      </c>
      <c r="G16" s="20" t="str">
        <f>VLOOKUP(销售记录表!$E16,表3[#All],3,0)</f>
        <v>配件</v>
      </c>
      <c r="H16" s="20">
        <v>10</v>
      </c>
      <c r="I16" s="23">
        <v>29</v>
      </c>
      <c r="J16" s="23">
        <f>VLOOKUP(销售记录表!$E16,表4[#All],3,0)</f>
        <v>11</v>
      </c>
      <c r="K16" s="30">
        <f>表1[[#This Row],[销售数量]]*表1[[#This Row],[销售单价]]</f>
        <v>290</v>
      </c>
      <c r="L16" s="1">
        <f>表1[[#This Row],[产品成本价]]*表1[[#This Row],[销售数量]]</f>
        <v>110</v>
      </c>
      <c r="M16" s="1">
        <f>表1[[#This Row],[销售金额]]-表1[[#This Row],[销售成本]]</f>
        <v>180</v>
      </c>
    </row>
    <row r="17" spans="1:13" ht="17.25" customHeight="1">
      <c r="A17" s="17" t="s">
        <v>21</v>
      </c>
      <c r="B17" s="24">
        <v>12254</v>
      </c>
      <c r="C17" s="24" t="s">
        <v>31</v>
      </c>
      <c r="D17" s="25">
        <v>43476</v>
      </c>
      <c r="E17" s="14">
        <v>25874512</v>
      </c>
      <c r="F17" s="14" t="str">
        <f>VLOOKUP(E17,表3[#All],2,0)</f>
        <v>脚踏</v>
      </c>
      <c r="G17" s="14" t="str">
        <f>VLOOKUP(销售记录表!$E17,表3[#All],3,0)</f>
        <v>配件</v>
      </c>
      <c r="H17" s="14">
        <v>50</v>
      </c>
      <c r="I17" s="16">
        <v>59</v>
      </c>
      <c r="J17" s="16">
        <f>VLOOKUP(销售记录表!$E17,表4[#All],3,0)</f>
        <v>22</v>
      </c>
      <c r="K17" s="30">
        <f>表1[[#This Row],[销售数量]]*表1[[#This Row],[销售单价]]</f>
        <v>2950</v>
      </c>
      <c r="L17" s="1">
        <f>表1[[#This Row],[产品成本价]]*表1[[#This Row],[销售数量]]</f>
        <v>1100</v>
      </c>
      <c r="M17" s="1">
        <f>表1[[#This Row],[销售金额]]-表1[[#This Row],[销售成本]]</f>
        <v>1850</v>
      </c>
    </row>
    <row r="18" spans="1:13" ht="17.25" customHeight="1">
      <c r="A18" s="26" t="s">
        <v>22</v>
      </c>
      <c r="B18" s="21">
        <v>68895</v>
      </c>
      <c r="C18" s="21" t="s">
        <v>34</v>
      </c>
      <c r="D18" s="22">
        <v>43480</v>
      </c>
      <c r="E18" s="20">
        <v>45632546</v>
      </c>
      <c r="F18" s="20" t="str">
        <f>VLOOKUP(E18,表3[#All],2,0)</f>
        <v>长袖骑行服</v>
      </c>
      <c r="G18" s="20" t="str">
        <f>VLOOKUP(销售记录表!$E18,表3[#All],3,0)</f>
        <v>骑行装备</v>
      </c>
      <c r="H18" s="20">
        <v>55</v>
      </c>
      <c r="I18" s="23">
        <v>148</v>
      </c>
      <c r="J18" s="23">
        <f>VLOOKUP(销售记录表!$E18,表4[#All],3,0)</f>
        <v>77</v>
      </c>
      <c r="K18" s="30">
        <f>表1[[#This Row],[销售数量]]*表1[[#This Row],[销售单价]]</f>
        <v>8140</v>
      </c>
      <c r="L18" s="1">
        <f>表1[[#This Row],[产品成本价]]*表1[[#This Row],[销售数量]]</f>
        <v>4235</v>
      </c>
      <c r="M18" s="1">
        <f>表1[[#This Row],[销售金额]]-表1[[#This Row],[销售成本]]</f>
        <v>3905</v>
      </c>
    </row>
    <row r="19" spans="1:13" ht="17.25" customHeight="1">
      <c r="A19" s="17" t="s">
        <v>23</v>
      </c>
      <c r="B19" s="24">
        <v>14525</v>
      </c>
      <c r="C19" s="24" t="s">
        <v>29</v>
      </c>
      <c r="D19" s="25">
        <v>43480</v>
      </c>
      <c r="E19" s="14">
        <v>59654425</v>
      </c>
      <c r="F19" s="14" t="str">
        <f>VLOOKUP(E19,表3[#All],2,0)</f>
        <v>骑行短裤</v>
      </c>
      <c r="G19" s="14" t="str">
        <f>VLOOKUP(销售记录表!$E19,表3[#All],3,0)</f>
        <v>骑行装备</v>
      </c>
      <c r="H19" s="14">
        <v>48</v>
      </c>
      <c r="I19" s="16">
        <v>59</v>
      </c>
      <c r="J19" s="16">
        <f>VLOOKUP(销售记录表!$E19,表4[#All],3,0)</f>
        <v>20</v>
      </c>
      <c r="K19" s="30">
        <f>表1[[#This Row],[销售数量]]*表1[[#This Row],[销售单价]]</f>
        <v>2832</v>
      </c>
      <c r="L19" s="1">
        <f>表1[[#This Row],[产品成本价]]*表1[[#This Row],[销售数量]]</f>
        <v>960</v>
      </c>
      <c r="M19" s="1">
        <f>表1[[#This Row],[销售金额]]-表1[[#This Row],[销售成本]]</f>
        <v>1872</v>
      </c>
    </row>
    <row r="20" spans="1:13" ht="17.25" customHeight="1">
      <c r="A20" s="26" t="s">
        <v>24</v>
      </c>
      <c r="B20" s="21">
        <v>62365</v>
      </c>
      <c r="C20" s="21" t="s">
        <v>28</v>
      </c>
      <c r="D20" s="22">
        <v>43480</v>
      </c>
      <c r="E20" s="20">
        <v>24521111</v>
      </c>
      <c r="F20" s="20" t="str">
        <f>VLOOKUP(E20,表3[#All],2,0)</f>
        <v>骑行长裤</v>
      </c>
      <c r="G20" s="20" t="str">
        <f>VLOOKUP(销售记录表!$E20,表3[#All],3,0)</f>
        <v>骑行装备</v>
      </c>
      <c r="H20" s="20">
        <v>58</v>
      </c>
      <c r="I20" s="23">
        <v>139</v>
      </c>
      <c r="J20" s="23">
        <f>VLOOKUP(销售记录表!$E20,表4[#All],3,0)</f>
        <v>66</v>
      </c>
      <c r="K20" s="30">
        <f>表1[[#This Row],[销售数量]]*表1[[#This Row],[销售单价]]</f>
        <v>8062</v>
      </c>
      <c r="L20" s="1">
        <f>表1[[#This Row],[产品成本价]]*表1[[#This Row],[销售数量]]</f>
        <v>3828</v>
      </c>
      <c r="M20" s="1">
        <f>表1[[#This Row],[销售金额]]-表1[[#This Row],[销售成本]]</f>
        <v>4234</v>
      </c>
    </row>
    <row r="21" spans="1:13" ht="17.25" customHeight="1">
      <c r="A21" s="17" t="s">
        <v>40</v>
      </c>
      <c r="B21" s="24">
        <v>89566</v>
      </c>
      <c r="C21" s="24" t="s">
        <v>26</v>
      </c>
      <c r="D21" s="25">
        <v>43480</v>
      </c>
      <c r="E21" s="14">
        <v>25632455</v>
      </c>
      <c r="F21" s="14" t="str">
        <f>VLOOKUP(E21,表3[#All],2,0)</f>
        <v>头盔</v>
      </c>
      <c r="G21" s="14" t="str">
        <f>VLOOKUP(销售记录表!$E21,表3[#All],3,0)</f>
        <v>骑行装备</v>
      </c>
      <c r="H21" s="14">
        <v>25</v>
      </c>
      <c r="I21" s="16">
        <v>89</v>
      </c>
      <c r="J21" s="16">
        <f>VLOOKUP(销售记录表!$E21,表4[#All],3,0)</f>
        <v>23</v>
      </c>
      <c r="K21" s="30">
        <f>表1[[#This Row],[销售数量]]*表1[[#This Row],[销售单价]]</f>
        <v>2225</v>
      </c>
      <c r="L21" s="1">
        <f>表1[[#This Row],[产品成本价]]*表1[[#This Row],[销售数量]]</f>
        <v>575</v>
      </c>
      <c r="M21" s="1">
        <f>表1[[#This Row],[销售金额]]-表1[[#This Row],[销售成本]]</f>
        <v>1650</v>
      </c>
    </row>
    <row r="22" spans="1:13" ht="17.25" customHeight="1">
      <c r="A22" s="26" t="s">
        <v>41</v>
      </c>
      <c r="B22" s="21">
        <v>15632</v>
      </c>
      <c r="C22" s="21" t="s">
        <v>36</v>
      </c>
      <c r="D22" s="22">
        <v>43481</v>
      </c>
      <c r="E22" s="20">
        <v>26644222</v>
      </c>
      <c r="F22" s="20" t="str">
        <f>VLOOKUP(E22,表3[#All],2,0)</f>
        <v>自行车头巾</v>
      </c>
      <c r="G22" s="20" t="str">
        <f>VLOOKUP(销售记录表!$E22,表3[#All],3,0)</f>
        <v>骑行装备</v>
      </c>
      <c r="H22" s="20">
        <v>26</v>
      </c>
      <c r="I22" s="23">
        <v>19</v>
      </c>
      <c r="J22" s="23">
        <f>VLOOKUP(销售记录表!$E22,表4[#All],3,0)</f>
        <v>5</v>
      </c>
      <c r="K22" s="30">
        <f>表1[[#This Row],[销售数量]]*表1[[#This Row],[销售单价]]</f>
        <v>494</v>
      </c>
      <c r="L22" s="1">
        <f>表1[[#This Row],[产品成本价]]*表1[[#This Row],[销售数量]]</f>
        <v>130</v>
      </c>
      <c r="M22" s="1">
        <f>表1[[#This Row],[销售金额]]-表1[[#This Row],[销售成本]]</f>
        <v>364</v>
      </c>
    </row>
    <row r="23" spans="1:13" ht="17.25" customHeight="1">
      <c r="A23" s="17" t="s">
        <v>42</v>
      </c>
      <c r="B23" s="24">
        <v>57962</v>
      </c>
      <c r="C23" s="24" t="s">
        <v>35</v>
      </c>
      <c r="D23" s="25">
        <v>43482</v>
      </c>
      <c r="E23" s="14">
        <v>57962235</v>
      </c>
      <c r="F23" s="14" t="str">
        <f>VLOOKUP(E23,表3[#All],2,0)</f>
        <v>公路自行车</v>
      </c>
      <c r="G23" s="14" t="str">
        <f>VLOOKUP(销售记录表!$E23,表3[#All],3,0)</f>
        <v>自行车</v>
      </c>
      <c r="H23" s="14">
        <v>28</v>
      </c>
      <c r="I23" s="16">
        <v>699</v>
      </c>
      <c r="J23" s="16">
        <f>VLOOKUP(销售记录表!$E23,表4[#All],3,0)</f>
        <v>399</v>
      </c>
      <c r="K23" s="30">
        <f>表1[[#This Row],[销售数量]]*表1[[#This Row],[销售单价]]</f>
        <v>19572</v>
      </c>
      <c r="L23" s="1">
        <f>表1[[#This Row],[产品成本价]]*表1[[#This Row],[销售数量]]</f>
        <v>11172</v>
      </c>
      <c r="M23" s="1">
        <f>表1[[#This Row],[销售金额]]-表1[[#This Row],[销售成本]]</f>
        <v>8400</v>
      </c>
    </row>
    <row r="24" spans="1:13" ht="17.25" customHeight="1">
      <c r="A24" s="26" t="s">
        <v>43</v>
      </c>
      <c r="B24" s="21">
        <v>45875</v>
      </c>
      <c r="C24" s="21" t="s">
        <v>27</v>
      </c>
      <c r="D24" s="22">
        <v>43483</v>
      </c>
      <c r="E24" s="20">
        <v>36540041</v>
      </c>
      <c r="F24" s="20" t="str">
        <f>VLOOKUP(E24,表3[#All],2,0)</f>
        <v>山地自行车</v>
      </c>
      <c r="G24" s="20" t="str">
        <f>VLOOKUP(销售记录表!$E24,表3[#All],3,0)</f>
        <v>自行车</v>
      </c>
      <c r="H24" s="20">
        <v>36</v>
      </c>
      <c r="I24" s="23">
        <v>1298</v>
      </c>
      <c r="J24" s="23">
        <f>VLOOKUP(销售记录表!$E24,表4[#All],3,0)</f>
        <v>800</v>
      </c>
      <c r="K24" s="30">
        <f>表1[[#This Row],[销售数量]]*表1[[#This Row],[销售单价]]</f>
        <v>46728</v>
      </c>
      <c r="L24" s="1">
        <f>表1[[#This Row],[产品成本价]]*表1[[#This Row],[销售数量]]</f>
        <v>28800</v>
      </c>
      <c r="M24" s="1">
        <f>表1[[#This Row],[销售金额]]-表1[[#This Row],[销售成本]]</f>
        <v>17928</v>
      </c>
    </row>
    <row r="25" spans="1:13" ht="17.25" customHeight="1">
      <c r="A25" s="17" t="s">
        <v>45</v>
      </c>
      <c r="B25" s="24">
        <v>25222</v>
      </c>
      <c r="C25" s="24" t="s">
        <v>89</v>
      </c>
      <c r="D25" s="25">
        <v>43483</v>
      </c>
      <c r="E25" s="14">
        <v>25646522</v>
      </c>
      <c r="F25" s="14" t="str">
        <f>VLOOKUP(E25,表3[#All],2,0)</f>
        <v>折叠自行车</v>
      </c>
      <c r="G25" s="14" t="str">
        <f>VLOOKUP(销售记录表!$E25,表3[#All],3,0)</f>
        <v>自行车</v>
      </c>
      <c r="H25" s="14">
        <v>69</v>
      </c>
      <c r="I25" s="16">
        <v>288</v>
      </c>
      <c r="J25" s="16">
        <f>VLOOKUP(销售记录表!$E25,表4[#All],3,0)</f>
        <v>100</v>
      </c>
      <c r="K25" s="30">
        <f>表1[[#This Row],[销售数量]]*表1[[#This Row],[销售单价]]</f>
        <v>19872</v>
      </c>
      <c r="L25" s="1">
        <f>表1[[#This Row],[产品成本价]]*表1[[#This Row],[销售数量]]</f>
        <v>6900</v>
      </c>
      <c r="M25" s="1">
        <f>表1[[#This Row],[销售金额]]-表1[[#This Row],[销售成本]]</f>
        <v>12972</v>
      </c>
    </row>
    <row r="26" spans="1:13" ht="17.25" customHeight="1">
      <c r="A26" s="26" t="s">
        <v>46</v>
      </c>
      <c r="B26" s="21">
        <v>63545</v>
      </c>
      <c r="C26" s="21" t="s">
        <v>33</v>
      </c>
      <c r="D26" s="22">
        <v>43483</v>
      </c>
      <c r="E26" s="20">
        <v>25426545</v>
      </c>
      <c r="F26" s="20" t="str">
        <f>VLOOKUP(E26,表3[#All],2,0)</f>
        <v>自行车车灯</v>
      </c>
      <c r="G26" s="20" t="str">
        <f>VLOOKUP(销售记录表!$E26,表3[#All],3,0)</f>
        <v>配件</v>
      </c>
      <c r="H26" s="20">
        <v>59</v>
      </c>
      <c r="I26" s="23">
        <v>35</v>
      </c>
      <c r="J26" s="23">
        <f>VLOOKUP(销售记录表!$E26,表4[#All],3,0)</f>
        <v>15</v>
      </c>
      <c r="K26" s="30">
        <f>表1[[#This Row],[销售数量]]*表1[[#This Row],[销售单价]]</f>
        <v>2065</v>
      </c>
      <c r="L26" s="1">
        <f>表1[[#This Row],[产品成本价]]*表1[[#This Row],[销售数量]]</f>
        <v>885</v>
      </c>
      <c r="M26" s="1">
        <f>表1[[#This Row],[销售金额]]-表1[[#This Row],[销售成本]]</f>
        <v>1180</v>
      </c>
    </row>
    <row r="27" spans="1:13" ht="17.25" customHeight="1">
      <c r="A27" s="17" t="s">
        <v>47</v>
      </c>
      <c r="B27" s="24">
        <v>12522</v>
      </c>
      <c r="C27" s="24" t="s">
        <v>30</v>
      </c>
      <c r="D27" s="25">
        <v>43483</v>
      </c>
      <c r="E27" s="14">
        <v>24512222</v>
      </c>
      <c r="F27" s="14" t="str">
        <f>VLOOKUP(E27,表3[#All],2,0)</f>
        <v>自行车车锁</v>
      </c>
      <c r="G27" s="14" t="str">
        <f>VLOOKUP(销售记录表!$E27,表3[#All],3,0)</f>
        <v>配件</v>
      </c>
      <c r="H27" s="14">
        <v>45</v>
      </c>
      <c r="I27" s="16">
        <v>22</v>
      </c>
      <c r="J27" s="16">
        <f>VLOOKUP(销售记录表!$E27,表4[#All],3,0)</f>
        <v>8</v>
      </c>
      <c r="K27" s="30">
        <f>表1[[#This Row],[销售数量]]*表1[[#This Row],[销售单价]]</f>
        <v>990</v>
      </c>
      <c r="L27" s="1">
        <f>表1[[#This Row],[产品成本价]]*表1[[#This Row],[销售数量]]</f>
        <v>360</v>
      </c>
      <c r="M27" s="1">
        <f>表1[[#This Row],[销售金额]]-表1[[#This Row],[销售成本]]</f>
        <v>630</v>
      </c>
    </row>
    <row r="28" spans="1:13" ht="17.25" customHeight="1">
      <c r="A28" s="26" t="s">
        <v>48</v>
      </c>
      <c r="B28" s="21">
        <v>63245</v>
      </c>
      <c r="C28" s="21" t="s">
        <v>25</v>
      </c>
      <c r="D28" s="22">
        <v>43483</v>
      </c>
      <c r="E28" s="20">
        <v>54862255</v>
      </c>
      <c r="F28" s="20" t="str">
        <f>VLOOKUP(E28,表3[#All],2,0)</f>
        <v>尾灯</v>
      </c>
      <c r="G28" s="20" t="str">
        <f>VLOOKUP(销售记录表!$E28,表3[#All],3,0)</f>
        <v>配件</v>
      </c>
      <c r="H28" s="20">
        <v>42</v>
      </c>
      <c r="I28" s="23">
        <v>39</v>
      </c>
      <c r="J28" s="23">
        <f>VLOOKUP(销售记录表!$E28,表4[#All],3,0)</f>
        <v>16</v>
      </c>
      <c r="K28" s="30">
        <f>表1[[#This Row],[销售数量]]*表1[[#This Row],[销售单价]]</f>
        <v>1638</v>
      </c>
      <c r="L28" s="1">
        <f>表1[[#This Row],[产品成本价]]*表1[[#This Row],[销售数量]]</f>
        <v>672</v>
      </c>
      <c r="M28" s="1">
        <f>表1[[#This Row],[销售金额]]-表1[[#This Row],[销售成本]]</f>
        <v>966</v>
      </c>
    </row>
    <row r="29" spans="1:13" ht="17.25" customHeight="1">
      <c r="A29" s="17" t="s">
        <v>49</v>
      </c>
      <c r="B29" s="24">
        <v>78254</v>
      </c>
      <c r="C29" s="24" t="s">
        <v>32</v>
      </c>
      <c r="D29" s="25">
        <v>43487</v>
      </c>
      <c r="E29" s="14">
        <v>36524852</v>
      </c>
      <c r="F29" s="14" t="str">
        <f>VLOOKUP(E29,表3[#All],2,0)</f>
        <v>车把</v>
      </c>
      <c r="G29" s="14" t="str">
        <f>VLOOKUP(销售记录表!$E29,表3[#All],3,0)</f>
        <v>配件</v>
      </c>
      <c r="H29" s="14">
        <v>25</v>
      </c>
      <c r="I29" s="16">
        <v>29</v>
      </c>
      <c r="J29" s="16">
        <f>VLOOKUP(销售记录表!$E29,表4[#All],3,0)</f>
        <v>11</v>
      </c>
      <c r="K29" s="30">
        <f>表1[[#This Row],[销售数量]]*表1[[#This Row],[销售单价]]</f>
        <v>725</v>
      </c>
      <c r="L29" s="1">
        <f>表1[[#This Row],[产品成本价]]*表1[[#This Row],[销售数量]]</f>
        <v>275</v>
      </c>
      <c r="M29" s="1">
        <f>表1[[#This Row],[销售金额]]-表1[[#This Row],[销售成本]]</f>
        <v>450</v>
      </c>
    </row>
    <row r="30" spans="1:13" ht="17.25" customHeight="1">
      <c r="A30" s="26" t="s">
        <v>50</v>
      </c>
      <c r="B30" s="21">
        <v>12254</v>
      </c>
      <c r="C30" s="21" t="s">
        <v>31</v>
      </c>
      <c r="D30" s="22">
        <v>43487</v>
      </c>
      <c r="E30" s="20">
        <v>25874512</v>
      </c>
      <c r="F30" s="20" t="str">
        <f>VLOOKUP(E30,表3[#All],2,0)</f>
        <v>脚踏</v>
      </c>
      <c r="G30" s="20" t="str">
        <f>VLOOKUP(销售记录表!$E30,表3[#All],3,0)</f>
        <v>配件</v>
      </c>
      <c r="H30" s="20">
        <v>36</v>
      </c>
      <c r="I30" s="23">
        <v>59</v>
      </c>
      <c r="J30" s="23">
        <f>VLOOKUP(销售记录表!$E30,表4[#All],3,0)</f>
        <v>22</v>
      </c>
      <c r="K30" s="30">
        <f>表1[[#This Row],[销售数量]]*表1[[#This Row],[销售单价]]</f>
        <v>2124</v>
      </c>
      <c r="L30" s="1">
        <f>表1[[#This Row],[产品成本价]]*表1[[#This Row],[销售数量]]</f>
        <v>792</v>
      </c>
      <c r="M30" s="1">
        <f>表1[[#This Row],[销售金额]]-表1[[#This Row],[销售成本]]</f>
        <v>1332</v>
      </c>
    </row>
    <row r="31" spans="1:13" ht="17.25" customHeight="1">
      <c r="A31" s="17" t="s">
        <v>51</v>
      </c>
      <c r="B31" s="24">
        <v>68895</v>
      </c>
      <c r="C31" s="24" t="s">
        <v>34</v>
      </c>
      <c r="D31" s="25">
        <v>43487</v>
      </c>
      <c r="E31" s="14">
        <v>45632546</v>
      </c>
      <c r="F31" s="14" t="str">
        <f>VLOOKUP(E31,表3[#All],2,0)</f>
        <v>长袖骑行服</v>
      </c>
      <c r="G31" s="14" t="str">
        <f>VLOOKUP(销售记录表!$E31,表3[#All],3,0)</f>
        <v>骑行装备</v>
      </c>
      <c r="H31" s="14">
        <v>24</v>
      </c>
      <c r="I31" s="16">
        <v>148</v>
      </c>
      <c r="J31" s="16">
        <f>VLOOKUP(销售记录表!$E31,表4[#All],3,0)</f>
        <v>77</v>
      </c>
      <c r="K31" s="30">
        <f>表1[[#This Row],[销售数量]]*表1[[#This Row],[销售单价]]</f>
        <v>3552</v>
      </c>
      <c r="L31" s="1">
        <f>表1[[#This Row],[产品成本价]]*表1[[#This Row],[销售数量]]</f>
        <v>1848</v>
      </c>
      <c r="M31" s="1">
        <f>表1[[#This Row],[销售金额]]-表1[[#This Row],[销售成本]]</f>
        <v>1704</v>
      </c>
    </row>
    <row r="32" spans="1:13" ht="17.25" customHeight="1">
      <c r="A32" s="26" t="s">
        <v>52</v>
      </c>
      <c r="B32" s="21">
        <v>14525</v>
      </c>
      <c r="C32" s="21" t="s">
        <v>29</v>
      </c>
      <c r="D32" s="22">
        <v>43488</v>
      </c>
      <c r="E32" s="20">
        <v>59654425</v>
      </c>
      <c r="F32" s="20" t="str">
        <f>VLOOKUP(E32,表3[#All],2,0)</f>
        <v>骑行短裤</v>
      </c>
      <c r="G32" s="20" t="str">
        <f>VLOOKUP(销售记录表!$E32,表3[#All],3,0)</f>
        <v>骑行装备</v>
      </c>
      <c r="H32" s="20">
        <v>58</v>
      </c>
      <c r="I32" s="23">
        <v>59</v>
      </c>
      <c r="J32" s="23">
        <f>VLOOKUP(销售记录表!$E32,表4[#All],3,0)</f>
        <v>20</v>
      </c>
      <c r="K32" s="30">
        <f>表1[[#This Row],[销售数量]]*表1[[#This Row],[销售单价]]</f>
        <v>3422</v>
      </c>
      <c r="L32" s="1">
        <f>表1[[#This Row],[产品成本价]]*表1[[#This Row],[销售数量]]</f>
        <v>1160</v>
      </c>
      <c r="M32" s="1">
        <f>表1[[#This Row],[销售金额]]-表1[[#This Row],[销售成本]]</f>
        <v>2262</v>
      </c>
    </row>
    <row r="33" spans="1:13" ht="17.25" customHeight="1">
      <c r="A33" s="17" t="s">
        <v>53</v>
      </c>
      <c r="B33" s="24">
        <v>62365</v>
      </c>
      <c r="C33" s="24" t="s">
        <v>28</v>
      </c>
      <c r="D33" s="25">
        <v>43488</v>
      </c>
      <c r="E33" s="14">
        <v>24521111</v>
      </c>
      <c r="F33" s="14" t="str">
        <f>VLOOKUP(E33,表3[#All],2,0)</f>
        <v>骑行长裤</v>
      </c>
      <c r="G33" s="14" t="str">
        <f>VLOOKUP(销售记录表!$E33,表3[#All],3,0)</f>
        <v>骑行装备</v>
      </c>
      <c r="H33" s="14">
        <v>55</v>
      </c>
      <c r="I33" s="16">
        <v>139</v>
      </c>
      <c r="J33" s="16">
        <f>VLOOKUP(销售记录表!$E33,表4[#All],3,0)</f>
        <v>66</v>
      </c>
      <c r="K33" s="30">
        <f>表1[[#This Row],[销售数量]]*表1[[#This Row],[销售单价]]</f>
        <v>7645</v>
      </c>
      <c r="L33" s="1">
        <f>表1[[#This Row],[产品成本价]]*表1[[#This Row],[销售数量]]</f>
        <v>3630</v>
      </c>
      <c r="M33" s="1">
        <f>表1[[#This Row],[销售金额]]-表1[[#This Row],[销售成本]]</f>
        <v>4015</v>
      </c>
    </row>
    <row r="34" spans="1:13" ht="17.25" customHeight="1">
      <c r="A34" s="26" t="s">
        <v>54</v>
      </c>
      <c r="B34" s="21">
        <v>89566</v>
      </c>
      <c r="C34" s="21" t="s">
        <v>26</v>
      </c>
      <c r="D34" s="22">
        <v>43488</v>
      </c>
      <c r="E34" s="20">
        <v>57962235</v>
      </c>
      <c r="F34" s="20" t="str">
        <f>VLOOKUP(E34,表3[#All],2,0)</f>
        <v>公路自行车</v>
      </c>
      <c r="G34" s="20" t="str">
        <f>VLOOKUP(销售记录表!$E34,表3[#All],3,0)</f>
        <v>自行车</v>
      </c>
      <c r="H34" s="20">
        <v>55</v>
      </c>
      <c r="I34" s="23">
        <v>699</v>
      </c>
      <c r="J34" s="23">
        <f>VLOOKUP(销售记录表!$E34,表4[#All],3,0)</f>
        <v>399</v>
      </c>
      <c r="K34" s="30">
        <f>表1[[#This Row],[销售数量]]*表1[[#This Row],[销售单价]]</f>
        <v>38445</v>
      </c>
      <c r="L34" s="1">
        <f>表1[[#This Row],[产品成本价]]*表1[[#This Row],[销售数量]]</f>
        <v>21945</v>
      </c>
      <c r="M34" s="1">
        <f>表1[[#This Row],[销售金额]]-表1[[#This Row],[销售成本]]</f>
        <v>16500</v>
      </c>
    </row>
    <row r="35" spans="1:13" ht="17.25" customHeight="1">
      <c r="A35" s="17" t="s">
        <v>55</v>
      </c>
      <c r="B35" s="24">
        <v>25222</v>
      </c>
      <c r="C35" s="24" t="s">
        <v>89</v>
      </c>
      <c r="D35" s="25">
        <v>43489</v>
      </c>
      <c r="E35" s="14">
        <v>36540041</v>
      </c>
      <c r="F35" s="14" t="str">
        <f>VLOOKUP(E35,表3[#All],2,0)</f>
        <v>山地自行车</v>
      </c>
      <c r="G35" s="14" t="str">
        <f>VLOOKUP(销售记录表!$E35,表3[#All],3,0)</f>
        <v>自行车</v>
      </c>
      <c r="H35" s="14">
        <v>21</v>
      </c>
      <c r="I35" s="16">
        <v>1298</v>
      </c>
      <c r="J35" s="16">
        <f>VLOOKUP(销售记录表!$E35,表4[#All],3,0)</f>
        <v>800</v>
      </c>
      <c r="K35" s="30">
        <f>表1[[#This Row],[销售数量]]*表1[[#This Row],[销售单价]]</f>
        <v>27258</v>
      </c>
      <c r="L35" s="1">
        <f>表1[[#This Row],[产品成本价]]*表1[[#This Row],[销售数量]]</f>
        <v>16800</v>
      </c>
      <c r="M35" s="1">
        <f>表1[[#This Row],[销售金额]]-表1[[#This Row],[销售成本]]</f>
        <v>10458</v>
      </c>
    </row>
    <row r="36" spans="1:13" ht="17.25" customHeight="1">
      <c r="A36" s="26" t="s">
        <v>56</v>
      </c>
      <c r="B36" s="21">
        <v>63545</v>
      </c>
      <c r="C36" s="21" t="s">
        <v>33</v>
      </c>
      <c r="D36" s="22">
        <v>43489</v>
      </c>
      <c r="E36" s="20">
        <v>25646522</v>
      </c>
      <c r="F36" s="20" t="str">
        <f>VLOOKUP(E36,表3[#All],2,0)</f>
        <v>折叠自行车</v>
      </c>
      <c r="G36" s="20" t="str">
        <f>VLOOKUP(销售记录表!$E36,表3[#All],3,0)</f>
        <v>自行车</v>
      </c>
      <c r="H36" s="20">
        <v>20</v>
      </c>
      <c r="I36" s="23">
        <v>288</v>
      </c>
      <c r="J36" s="23">
        <f>VLOOKUP(销售记录表!$E36,表4[#All],3,0)</f>
        <v>100</v>
      </c>
      <c r="K36" s="30">
        <f>表1[[#This Row],[销售数量]]*表1[[#This Row],[销售单价]]</f>
        <v>5760</v>
      </c>
      <c r="L36" s="1">
        <f>表1[[#This Row],[产品成本价]]*表1[[#This Row],[销售数量]]</f>
        <v>2000</v>
      </c>
      <c r="M36" s="1">
        <f>表1[[#This Row],[销售金额]]-表1[[#This Row],[销售成本]]</f>
        <v>3760</v>
      </c>
    </row>
    <row r="37" spans="1:13" ht="17.25" customHeight="1">
      <c r="A37" s="17" t="s">
        <v>63</v>
      </c>
      <c r="B37" s="24">
        <v>12522</v>
      </c>
      <c r="C37" s="24" t="s">
        <v>30</v>
      </c>
      <c r="D37" s="25">
        <v>43489</v>
      </c>
      <c r="E37" s="14">
        <v>25426545</v>
      </c>
      <c r="F37" s="14" t="str">
        <f>VLOOKUP(E37,表3[#All],2,0)</f>
        <v>自行车车灯</v>
      </c>
      <c r="G37" s="14" t="str">
        <f>VLOOKUP(销售记录表!$E37,表3[#All],3,0)</f>
        <v>配件</v>
      </c>
      <c r="H37" s="14">
        <v>23</v>
      </c>
      <c r="I37" s="16">
        <v>35</v>
      </c>
      <c r="J37" s="16">
        <f>VLOOKUP(销售记录表!$E37,表4[#All],3,0)</f>
        <v>15</v>
      </c>
      <c r="K37" s="30">
        <f>表1[[#This Row],[销售数量]]*表1[[#This Row],[销售单价]]</f>
        <v>805</v>
      </c>
      <c r="L37" s="1">
        <f>表1[[#This Row],[产品成本价]]*表1[[#This Row],[销售数量]]</f>
        <v>345</v>
      </c>
      <c r="M37" s="1">
        <f>表1[[#This Row],[销售金额]]-表1[[#This Row],[销售成本]]</f>
        <v>460</v>
      </c>
    </row>
    <row r="38" spans="1:13" ht="17.25" customHeight="1">
      <c r="A38" s="26" t="s">
        <v>64</v>
      </c>
      <c r="B38" s="21">
        <v>63245</v>
      </c>
      <c r="C38" s="21" t="s">
        <v>25</v>
      </c>
      <c r="D38" s="22">
        <v>43489</v>
      </c>
      <c r="E38" s="20">
        <v>24512222</v>
      </c>
      <c r="F38" s="20" t="str">
        <f>VLOOKUP(E38,表3[#All],2,0)</f>
        <v>自行车车锁</v>
      </c>
      <c r="G38" s="20" t="str">
        <f>VLOOKUP(销售记录表!$E38,表3[#All],3,0)</f>
        <v>配件</v>
      </c>
      <c r="H38" s="20">
        <v>30</v>
      </c>
      <c r="I38" s="23">
        <v>22</v>
      </c>
      <c r="J38" s="23">
        <f>VLOOKUP(销售记录表!$E38,表4[#All],3,0)</f>
        <v>8</v>
      </c>
      <c r="K38" s="30">
        <f>表1[[#This Row],[销售数量]]*表1[[#This Row],[销售单价]]</f>
        <v>660</v>
      </c>
      <c r="L38" s="1">
        <f>表1[[#This Row],[产品成本价]]*表1[[#This Row],[销售数量]]</f>
        <v>240</v>
      </c>
      <c r="M38" s="1">
        <f>表1[[#This Row],[销售金额]]-表1[[#This Row],[销售成本]]</f>
        <v>420</v>
      </c>
    </row>
    <row r="39" spans="1:13" ht="17.25" customHeight="1">
      <c r="A39" s="17" t="s">
        <v>65</v>
      </c>
      <c r="B39" s="24">
        <v>78254</v>
      </c>
      <c r="C39" s="24" t="s">
        <v>32</v>
      </c>
      <c r="D39" s="25">
        <v>43489</v>
      </c>
      <c r="E39" s="14">
        <v>54862255</v>
      </c>
      <c r="F39" s="14" t="str">
        <f>VLOOKUP(E39,表3[#All],2,0)</f>
        <v>尾灯</v>
      </c>
      <c r="G39" s="14" t="str">
        <f>VLOOKUP(销售记录表!$E39,表3[#All],3,0)</f>
        <v>配件</v>
      </c>
      <c r="H39" s="14">
        <v>36</v>
      </c>
      <c r="I39" s="16">
        <v>39</v>
      </c>
      <c r="J39" s="16">
        <f>VLOOKUP(销售记录表!$E39,表4[#All],3,0)</f>
        <v>16</v>
      </c>
      <c r="K39" s="30">
        <f>表1[[#This Row],[销售数量]]*表1[[#This Row],[销售单价]]</f>
        <v>1404</v>
      </c>
      <c r="L39" s="1">
        <f>表1[[#This Row],[产品成本价]]*表1[[#This Row],[销售数量]]</f>
        <v>576</v>
      </c>
      <c r="M39" s="1">
        <f>表1[[#This Row],[销售金额]]-表1[[#This Row],[销售成本]]</f>
        <v>828</v>
      </c>
    </row>
    <row r="40" spans="1:13" ht="17.25" customHeight="1">
      <c r="A40" s="26" t="s">
        <v>66</v>
      </c>
      <c r="B40" s="21">
        <v>12254</v>
      </c>
      <c r="C40" s="21" t="s">
        <v>31</v>
      </c>
      <c r="D40" s="22">
        <v>43489</v>
      </c>
      <c r="E40" s="20">
        <v>36524852</v>
      </c>
      <c r="F40" s="20" t="str">
        <f>VLOOKUP(E40,表3[#All],2,0)</f>
        <v>车把</v>
      </c>
      <c r="G40" s="20" t="str">
        <f>VLOOKUP(销售记录表!$E40,表3[#All],3,0)</f>
        <v>配件</v>
      </c>
      <c r="H40" s="20">
        <v>65</v>
      </c>
      <c r="I40" s="23">
        <v>29</v>
      </c>
      <c r="J40" s="23">
        <f>VLOOKUP(销售记录表!$E40,表4[#All],3,0)</f>
        <v>11</v>
      </c>
      <c r="K40" s="30">
        <f>表1[[#This Row],[销售数量]]*表1[[#This Row],[销售单价]]</f>
        <v>1885</v>
      </c>
      <c r="L40" s="1">
        <f>表1[[#This Row],[产品成本价]]*表1[[#This Row],[销售数量]]</f>
        <v>715</v>
      </c>
      <c r="M40" s="1">
        <f>表1[[#This Row],[销售金额]]-表1[[#This Row],[销售成本]]</f>
        <v>1170</v>
      </c>
    </row>
    <row r="41" spans="1:13" ht="17.25" customHeight="1">
      <c r="A41" s="17" t="s">
        <v>67</v>
      </c>
      <c r="B41" s="24">
        <v>68895</v>
      </c>
      <c r="C41" s="24" t="s">
        <v>34</v>
      </c>
      <c r="D41" s="25">
        <v>43490</v>
      </c>
      <c r="E41" s="14">
        <v>25874512</v>
      </c>
      <c r="F41" s="14" t="str">
        <f>VLOOKUP(E41,表3[#All],2,0)</f>
        <v>脚踏</v>
      </c>
      <c r="G41" s="14" t="str">
        <f>VLOOKUP(销售记录表!$E41,表3[#All],3,0)</f>
        <v>配件</v>
      </c>
      <c r="H41" s="14">
        <v>58</v>
      </c>
      <c r="I41" s="16">
        <v>59</v>
      </c>
      <c r="J41" s="16">
        <f>VLOOKUP(销售记录表!$E41,表4[#All],3,0)</f>
        <v>22</v>
      </c>
      <c r="K41" s="30">
        <f>表1[[#This Row],[销售数量]]*表1[[#This Row],[销售单价]]</f>
        <v>3422</v>
      </c>
      <c r="L41" s="1">
        <f>表1[[#This Row],[产品成本价]]*表1[[#This Row],[销售数量]]</f>
        <v>1276</v>
      </c>
      <c r="M41" s="1">
        <f>表1[[#This Row],[销售金额]]-表1[[#This Row],[销售成本]]</f>
        <v>2146</v>
      </c>
    </row>
    <row r="42" spans="1:13" ht="17.25" customHeight="1">
      <c r="A42" s="26" t="s">
        <v>68</v>
      </c>
      <c r="B42" s="21">
        <v>14525</v>
      </c>
      <c r="C42" s="21" t="s">
        <v>29</v>
      </c>
      <c r="D42" s="22">
        <v>43490</v>
      </c>
      <c r="E42" s="20">
        <v>45632546</v>
      </c>
      <c r="F42" s="20" t="str">
        <f>VLOOKUP(E42,表3[#All],2,0)</f>
        <v>长袖骑行服</v>
      </c>
      <c r="G42" s="20" t="str">
        <f>VLOOKUP(销售记录表!$E42,表3[#All],3,0)</f>
        <v>骑行装备</v>
      </c>
      <c r="H42" s="20">
        <v>78</v>
      </c>
      <c r="I42" s="23">
        <v>148</v>
      </c>
      <c r="J42" s="23">
        <f>VLOOKUP(销售记录表!$E42,表4[#All],3,0)</f>
        <v>77</v>
      </c>
      <c r="K42" s="30">
        <f>表1[[#This Row],[销售数量]]*表1[[#This Row],[销售单价]]</f>
        <v>11544</v>
      </c>
      <c r="L42" s="1">
        <f>表1[[#This Row],[产品成本价]]*表1[[#This Row],[销售数量]]</f>
        <v>6006</v>
      </c>
      <c r="M42" s="1">
        <f>表1[[#This Row],[销售金额]]-表1[[#This Row],[销售成本]]</f>
        <v>5538</v>
      </c>
    </row>
    <row r="43" spans="1:13" ht="17.25" customHeight="1">
      <c r="A43" s="17" t="s">
        <v>69</v>
      </c>
      <c r="B43" s="24">
        <v>62365</v>
      </c>
      <c r="C43" s="24" t="s">
        <v>28</v>
      </c>
      <c r="D43" s="25">
        <v>43490</v>
      </c>
      <c r="E43" s="14">
        <v>59654425</v>
      </c>
      <c r="F43" s="14" t="str">
        <f>VLOOKUP(E43,表3[#All],2,0)</f>
        <v>骑行短裤</v>
      </c>
      <c r="G43" s="14" t="str">
        <f>VLOOKUP(销售记录表!$E43,表3[#All],3,0)</f>
        <v>骑行装备</v>
      </c>
      <c r="H43" s="14">
        <v>89</v>
      </c>
      <c r="I43" s="16">
        <v>59</v>
      </c>
      <c r="J43" s="16">
        <f>VLOOKUP(销售记录表!$E43,表4[#All],3,0)</f>
        <v>20</v>
      </c>
      <c r="K43" s="30">
        <f>表1[[#This Row],[销售数量]]*表1[[#This Row],[销售单价]]</f>
        <v>5251</v>
      </c>
      <c r="L43" s="1">
        <f>表1[[#This Row],[产品成本价]]*表1[[#This Row],[销售数量]]</f>
        <v>1780</v>
      </c>
      <c r="M43" s="1">
        <f>表1[[#This Row],[销售金额]]-表1[[#This Row],[销售成本]]</f>
        <v>3471</v>
      </c>
    </row>
    <row r="44" spans="1:13" ht="17.25" customHeight="1">
      <c r="A44" s="26" t="s">
        <v>70</v>
      </c>
      <c r="B44" s="21">
        <v>89566</v>
      </c>
      <c r="C44" s="21" t="s">
        <v>26</v>
      </c>
      <c r="D44" s="22">
        <v>43490</v>
      </c>
      <c r="E44" s="20">
        <v>24521111</v>
      </c>
      <c r="F44" s="20" t="str">
        <f>VLOOKUP(E44,表3[#All],2,0)</f>
        <v>骑行长裤</v>
      </c>
      <c r="G44" s="20" t="str">
        <f>VLOOKUP(销售记录表!$E44,表3[#All],3,0)</f>
        <v>骑行装备</v>
      </c>
      <c r="H44" s="20">
        <v>66</v>
      </c>
      <c r="I44" s="23">
        <v>139</v>
      </c>
      <c r="J44" s="23">
        <f>VLOOKUP(销售记录表!$E44,表4[#All],3,0)</f>
        <v>66</v>
      </c>
      <c r="K44" s="30">
        <f>表1[[#This Row],[销售数量]]*表1[[#This Row],[销售单价]]</f>
        <v>9174</v>
      </c>
      <c r="L44" s="1">
        <f>表1[[#This Row],[产品成本价]]*表1[[#This Row],[销售数量]]</f>
        <v>4356</v>
      </c>
      <c r="M44" s="1">
        <f>表1[[#This Row],[销售金额]]-表1[[#This Row],[销售成本]]</f>
        <v>4818</v>
      </c>
    </row>
    <row r="45" spans="1:13" ht="17.25" customHeight="1">
      <c r="A45" s="17" t="s">
        <v>71</v>
      </c>
      <c r="B45" s="24">
        <v>63245</v>
      </c>
      <c r="C45" s="24" t="s">
        <v>25</v>
      </c>
      <c r="D45" s="25">
        <v>43493</v>
      </c>
      <c r="E45" s="14">
        <v>25632455</v>
      </c>
      <c r="F45" s="14" t="str">
        <f>VLOOKUP(E45,表3[#All],2,0)</f>
        <v>头盔</v>
      </c>
      <c r="G45" s="14" t="str">
        <f>VLOOKUP(销售记录表!$E45,表3[#All],3,0)</f>
        <v>骑行装备</v>
      </c>
      <c r="H45" s="14">
        <v>45</v>
      </c>
      <c r="I45" s="16">
        <v>89</v>
      </c>
      <c r="J45" s="16">
        <f>VLOOKUP(销售记录表!$E45,表4[#All],3,0)</f>
        <v>23</v>
      </c>
      <c r="K45" s="30">
        <f>表1[[#This Row],[销售数量]]*表1[[#This Row],[销售单价]]</f>
        <v>4005</v>
      </c>
      <c r="L45" s="1">
        <f>表1[[#This Row],[产品成本价]]*表1[[#This Row],[销售数量]]</f>
        <v>1035</v>
      </c>
      <c r="M45" s="1">
        <f>表1[[#This Row],[销售金额]]-表1[[#This Row],[销售成本]]</f>
        <v>2970</v>
      </c>
    </row>
    <row r="46" spans="1:13" ht="17.25" customHeight="1">
      <c r="A46" s="26" t="s">
        <v>72</v>
      </c>
      <c r="B46" s="21">
        <v>78254</v>
      </c>
      <c r="C46" s="21" t="s">
        <v>32</v>
      </c>
      <c r="D46" s="22">
        <v>43493</v>
      </c>
      <c r="E46" s="20">
        <v>26644222</v>
      </c>
      <c r="F46" s="20" t="str">
        <f>VLOOKUP(E46,表3[#All],2,0)</f>
        <v>自行车头巾</v>
      </c>
      <c r="G46" s="20" t="str">
        <f>VLOOKUP(销售记录表!$E46,表3[#All],3,0)</f>
        <v>骑行装备</v>
      </c>
      <c r="H46" s="20">
        <v>87</v>
      </c>
      <c r="I46" s="23">
        <v>19</v>
      </c>
      <c r="J46" s="23">
        <f>VLOOKUP(销售记录表!$E46,表4[#All],3,0)</f>
        <v>5</v>
      </c>
      <c r="K46" s="30">
        <f>表1[[#This Row],[销售数量]]*表1[[#This Row],[销售单价]]</f>
        <v>1653</v>
      </c>
      <c r="L46" s="1">
        <f>表1[[#This Row],[产品成本价]]*表1[[#This Row],[销售数量]]</f>
        <v>435</v>
      </c>
      <c r="M46" s="1">
        <f>表1[[#This Row],[销售金额]]-表1[[#This Row],[销售成本]]</f>
        <v>1218</v>
      </c>
    </row>
    <row r="47" spans="1:13" ht="17.25" customHeight="1">
      <c r="A47" s="17" t="s">
        <v>73</v>
      </c>
      <c r="B47" s="24">
        <v>12254</v>
      </c>
      <c r="C47" s="24" t="s">
        <v>31</v>
      </c>
      <c r="D47" s="25">
        <v>43494</v>
      </c>
      <c r="E47" s="14">
        <v>57962235</v>
      </c>
      <c r="F47" s="14" t="str">
        <f>VLOOKUP(E47,表3[#All],2,0)</f>
        <v>公路自行车</v>
      </c>
      <c r="G47" s="14" t="str">
        <f>VLOOKUP(销售记录表!$E47,表3[#All],3,0)</f>
        <v>自行车</v>
      </c>
      <c r="H47" s="14">
        <v>55</v>
      </c>
      <c r="I47" s="16">
        <v>699</v>
      </c>
      <c r="J47" s="16">
        <f>VLOOKUP(销售记录表!$E47,表4[#All],3,0)</f>
        <v>399</v>
      </c>
      <c r="K47" s="30">
        <f>表1[[#This Row],[销售数量]]*表1[[#This Row],[销售单价]]</f>
        <v>38445</v>
      </c>
      <c r="L47" s="1">
        <f>表1[[#This Row],[产品成本价]]*表1[[#This Row],[销售数量]]</f>
        <v>21945</v>
      </c>
      <c r="M47" s="1">
        <f>表1[[#This Row],[销售金额]]-表1[[#This Row],[销售成本]]</f>
        <v>16500</v>
      </c>
    </row>
    <row r="48" spans="1:13" ht="17.25" customHeight="1">
      <c r="A48" s="26" t="s">
        <v>74</v>
      </c>
      <c r="B48" s="21">
        <v>68895</v>
      </c>
      <c r="C48" s="21" t="s">
        <v>34</v>
      </c>
      <c r="D48" s="22">
        <v>43495</v>
      </c>
      <c r="E48" s="20">
        <v>36540041</v>
      </c>
      <c r="F48" s="20" t="str">
        <f>VLOOKUP(E48,表3[#All],2,0)</f>
        <v>山地自行车</v>
      </c>
      <c r="G48" s="20" t="str">
        <f>VLOOKUP(销售记录表!$E48,表3[#All],3,0)</f>
        <v>自行车</v>
      </c>
      <c r="H48" s="20">
        <v>60</v>
      </c>
      <c r="I48" s="23">
        <v>1298</v>
      </c>
      <c r="J48" s="23">
        <f>VLOOKUP(销售记录表!$E48,表4[#All],3,0)</f>
        <v>800</v>
      </c>
      <c r="K48" s="30">
        <f>表1[[#This Row],[销售数量]]*表1[[#This Row],[销售单价]]</f>
        <v>77880</v>
      </c>
      <c r="L48" s="1">
        <f>表1[[#This Row],[产品成本价]]*表1[[#This Row],[销售数量]]</f>
        <v>48000</v>
      </c>
      <c r="M48" s="1">
        <f>表1[[#This Row],[销售金额]]-表1[[#This Row],[销售成本]]</f>
        <v>29880</v>
      </c>
    </row>
    <row r="49" spans="1:13" ht="17.25" customHeight="1">
      <c r="A49" s="17" t="s">
        <v>75</v>
      </c>
      <c r="B49" s="24">
        <v>12254</v>
      </c>
      <c r="C49" s="24" t="s">
        <v>31</v>
      </c>
      <c r="D49" s="25">
        <v>43496</v>
      </c>
      <c r="E49" s="14">
        <v>25646522</v>
      </c>
      <c r="F49" s="14" t="str">
        <f>VLOOKUP(E49,表3[#All],2,0)</f>
        <v>折叠自行车</v>
      </c>
      <c r="G49" s="14" t="str">
        <f>VLOOKUP(销售记录表!$E49,表3[#All],3,0)</f>
        <v>自行车</v>
      </c>
      <c r="H49" s="14">
        <v>78</v>
      </c>
      <c r="I49" s="16">
        <v>288</v>
      </c>
      <c r="J49" s="16">
        <f>VLOOKUP(销售记录表!$E49,表4[#All],3,0)</f>
        <v>100</v>
      </c>
      <c r="K49" s="30">
        <f>表1[[#This Row],[销售数量]]*表1[[#This Row],[销售单价]]</f>
        <v>22464</v>
      </c>
      <c r="L49" s="1">
        <f>表1[[#This Row],[产品成本价]]*表1[[#This Row],[销售数量]]</f>
        <v>7800</v>
      </c>
      <c r="M49" s="1">
        <f>表1[[#This Row],[销售金额]]-表1[[#This Row],[销售成本]]</f>
        <v>14664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A81F-5CC9-4EBC-A06C-36EB90DC19B1}">
  <dimension ref="A1:C14"/>
  <sheetViews>
    <sheetView workbookViewId="0">
      <selection activeCell="C10" sqref="C10"/>
    </sheetView>
  </sheetViews>
  <sheetFormatPr defaultRowHeight="19.5" customHeight="1"/>
  <cols>
    <col min="1" max="1" width="15.88671875" style="3" customWidth="1"/>
    <col min="2" max="2" width="15" style="3" customWidth="1"/>
    <col min="3" max="3" width="13.44140625" style="3" customWidth="1"/>
    <col min="4" max="4" width="13.77734375" customWidth="1"/>
  </cols>
  <sheetData>
    <row r="1" spans="1:3" ht="19.5" customHeight="1">
      <c r="A1" s="4" t="s">
        <v>83</v>
      </c>
      <c r="B1" s="18" t="s">
        <v>4</v>
      </c>
      <c r="C1" s="8" t="s">
        <v>84</v>
      </c>
    </row>
    <row r="2" spans="1:3" ht="19.5" customHeight="1">
      <c r="A2" s="17">
        <v>57962235</v>
      </c>
      <c r="B2" s="15" t="s">
        <v>57</v>
      </c>
      <c r="C2" s="11" t="s">
        <v>37</v>
      </c>
    </row>
    <row r="3" spans="1:3" ht="19.5" customHeight="1">
      <c r="A3" s="17">
        <v>36540041</v>
      </c>
      <c r="B3" s="15" t="s">
        <v>58</v>
      </c>
      <c r="C3" s="11" t="s">
        <v>37</v>
      </c>
    </row>
    <row r="4" spans="1:3" ht="19.5" customHeight="1">
      <c r="A4" s="17">
        <v>25646522</v>
      </c>
      <c r="B4" s="15" t="s">
        <v>59</v>
      </c>
      <c r="C4" s="11" t="s">
        <v>37</v>
      </c>
    </row>
    <row r="5" spans="1:3" ht="19.5" customHeight="1">
      <c r="A5" s="17">
        <v>25426545</v>
      </c>
      <c r="B5" s="15" t="s">
        <v>76</v>
      </c>
      <c r="C5" s="11" t="s">
        <v>39</v>
      </c>
    </row>
    <row r="6" spans="1:3" ht="19.5" customHeight="1">
      <c r="A6" s="17">
        <v>24512222</v>
      </c>
      <c r="B6" s="15" t="s">
        <v>61</v>
      </c>
      <c r="C6" s="11" t="s">
        <v>39</v>
      </c>
    </row>
    <row r="7" spans="1:3" ht="19.5" customHeight="1">
      <c r="A7" s="17">
        <v>54862255</v>
      </c>
      <c r="B7" s="15" t="s">
        <v>62</v>
      </c>
      <c r="C7" s="11" t="s">
        <v>39</v>
      </c>
    </row>
    <row r="8" spans="1:3" ht="19.5" customHeight="1">
      <c r="A8" s="17">
        <v>36524852</v>
      </c>
      <c r="B8" s="15" t="s">
        <v>77</v>
      </c>
      <c r="C8" s="11" t="s">
        <v>39</v>
      </c>
    </row>
    <row r="9" spans="1:3" ht="19.5" customHeight="1">
      <c r="A9" s="17">
        <v>25874512</v>
      </c>
      <c r="B9" s="15" t="s">
        <v>38</v>
      </c>
      <c r="C9" s="11" t="s">
        <v>39</v>
      </c>
    </row>
    <row r="10" spans="1:3" ht="19.5" customHeight="1">
      <c r="A10" s="17">
        <v>45632546</v>
      </c>
      <c r="B10" s="15" t="s">
        <v>78</v>
      </c>
      <c r="C10" s="11" t="s">
        <v>79</v>
      </c>
    </row>
    <row r="11" spans="1:3" ht="19.5" customHeight="1">
      <c r="A11" s="17">
        <v>59654425</v>
      </c>
      <c r="B11" s="15" t="s">
        <v>80</v>
      </c>
      <c r="C11" s="11" t="s">
        <v>79</v>
      </c>
    </row>
    <row r="12" spans="1:3" ht="19.5" customHeight="1">
      <c r="A12" s="17">
        <v>24521111</v>
      </c>
      <c r="B12" s="15" t="s">
        <v>81</v>
      </c>
      <c r="C12" s="11" t="s">
        <v>79</v>
      </c>
    </row>
    <row r="13" spans="1:3" ht="19.5" customHeight="1">
      <c r="A13" s="17">
        <v>25632455</v>
      </c>
      <c r="B13" s="15" t="s">
        <v>82</v>
      </c>
      <c r="C13" s="11" t="s">
        <v>79</v>
      </c>
    </row>
    <row r="14" spans="1:3" ht="19.5" customHeight="1">
      <c r="A14" s="17">
        <v>26644222</v>
      </c>
      <c r="B14" s="15" t="s">
        <v>60</v>
      </c>
      <c r="C14" s="14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0001-A19D-496F-AF06-2B77461ED7BC}">
  <dimension ref="A1:C14"/>
  <sheetViews>
    <sheetView workbookViewId="0">
      <selection activeCell="C2" sqref="C2"/>
    </sheetView>
  </sheetViews>
  <sheetFormatPr defaultRowHeight="21" customHeight="1"/>
  <cols>
    <col min="1" max="1" width="18.109375" customWidth="1"/>
    <col min="2" max="2" width="18.5546875" customWidth="1"/>
    <col min="3" max="3" width="17" customWidth="1"/>
  </cols>
  <sheetData>
    <row r="1" spans="1:3" ht="21" customHeight="1">
      <c r="A1" s="4" t="s">
        <v>83</v>
      </c>
      <c r="B1" s="7" t="s">
        <v>4</v>
      </c>
      <c r="C1" s="18" t="s">
        <v>100</v>
      </c>
    </row>
    <row r="2" spans="1:3" ht="21" customHeight="1">
      <c r="A2" s="17">
        <v>57962235</v>
      </c>
      <c r="B2" s="5" t="s">
        <v>57</v>
      </c>
      <c r="C2" s="16">
        <v>399</v>
      </c>
    </row>
    <row r="3" spans="1:3" ht="21" customHeight="1">
      <c r="A3" s="17">
        <v>36540041</v>
      </c>
      <c r="B3" s="5" t="s">
        <v>58</v>
      </c>
      <c r="C3" s="16">
        <v>800</v>
      </c>
    </row>
    <row r="4" spans="1:3" ht="21" customHeight="1">
      <c r="A4" s="17">
        <v>25646522</v>
      </c>
      <c r="B4" s="5" t="s">
        <v>59</v>
      </c>
      <c r="C4" s="16">
        <v>100</v>
      </c>
    </row>
    <row r="5" spans="1:3" ht="21" customHeight="1">
      <c r="A5" s="17">
        <v>25426545</v>
      </c>
      <c r="B5" s="5" t="s">
        <v>76</v>
      </c>
      <c r="C5" s="16">
        <v>15</v>
      </c>
    </row>
    <row r="6" spans="1:3" ht="21" customHeight="1">
      <c r="A6" s="17">
        <v>24512222</v>
      </c>
      <c r="B6" s="5" t="s">
        <v>61</v>
      </c>
      <c r="C6" s="16">
        <v>8</v>
      </c>
    </row>
    <row r="7" spans="1:3" ht="21" customHeight="1">
      <c r="A7" s="17">
        <v>54862255</v>
      </c>
      <c r="B7" s="5" t="s">
        <v>62</v>
      </c>
      <c r="C7" s="16">
        <v>16</v>
      </c>
    </row>
    <row r="8" spans="1:3" ht="21" customHeight="1">
      <c r="A8" s="17">
        <v>36524852</v>
      </c>
      <c r="B8" s="5" t="s">
        <v>77</v>
      </c>
      <c r="C8" s="16">
        <v>11</v>
      </c>
    </row>
    <row r="9" spans="1:3" ht="21" customHeight="1">
      <c r="A9" s="17">
        <v>25874512</v>
      </c>
      <c r="B9" s="5" t="s">
        <v>38</v>
      </c>
      <c r="C9" s="16">
        <v>22</v>
      </c>
    </row>
    <row r="10" spans="1:3" ht="21" customHeight="1">
      <c r="A10" s="17">
        <v>45632546</v>
      </c>
      <c r="B10" s="5" t="s">
        <v>78</v>
      </c>
      <c r="C10" s="16">
        <v>77</v>
      </c>
    </row>
    <row r="11" spans="1:3" ht="21" customHeight="1">
      <c r="A11" s="17">
        <v>59654425</v>
      </c>
      <c r="B11" s="5" t="s">
        <v>80</v>
      </c>
      <c r="C11" s="16">
        <v>20</v>
      </c>
    </row>
    <row r="12" spans="1:3" ht="21" customHeight="1">
      <c r="A12" s="17">
        <v>24521111</v>
      </c>
      <c r="B12" s="5" t="s">
        <v>81</v>
      </c>
      <c r="C12" s="16">
        <v>66</v>
      </c>
    </row>
    <row r="13" spans="1:3" ht="21" customHeight="1">
      <c r="A13" s="17">
        <v>25632455</v>
      </c>
      <c r="B13" s="5" t="s">
        <v>82</v>
      </c>
      <c r="C13" s="16">
        <v>23</v>
      </c>
    </row>
    <row r="14" spans="1:3" ht="21" customHeight="1">
      <c r="A14" s="17">
        <v>26644222</v>
      </c>
      <c r="B14" s="19" t="s">
        <v>60</v>
      </c>
      <c r="C14" s="1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F740-D42E-47FC-8A33-E25139ADC31E}">
  <dimension ref="A1:C14"/>
  <sheetViews>
    <sheetView workbookViewId="0">
      <selection activeCell="B20" sqref="B20:B21"/>
    </sheetView>
  </sheetViews>
  <sheetFormatPr defaultRowHeight="21.75" customHeight="1"/>
  <cols>
    <col min="1" max="1" width="12" style="3" customWidth="1"/>
    <col min="2" max="2" width="23.33203125" style="3" customWidth="1"/>
    <col min="3" max="3" width="14.21875" style="3" customWidth="1"/>
    <col min="4" max="16384" width="8.88671875" style="3"/>
  </cols>
  <sheetData>
    <row r="1" spans="1:3" ht="21.75" customHeight="1">
      <c r="A1" s="6" t="s">
        <v>1</v>
      </c>
      <c r="B1" s="7" t="s">
        <v>85</v>
      </c>
      <c r="C1" s="8" t="s">
        <v>2</v>
      </c>
    </row>
    <row r="2" spans="1:3" ht="21.75" customHeight="1">
      <c r="A2" s="9">
        <v>15632</v>
      </c>
      <c r="B2" s="10" t="s">
        <v>86</v>
      </c>
      <c r="C2" s="11" t="s">
        <v>36</v>
      </c>
    </row>
    <row r="3" spans="1:3" ht="21.75" customHeight="1">
      <c r="A3" s="9">
        <v>57962</v>
      </c>
      <c r="B3" s="10" t="s">
        <v>87</v>
      </c>
      <c r="C3" s="11" t="s">
        <v>35</v>
      </c>
    </row>
    <row r="4" spans="1:3" ht="21.75" customHeight="1">
      <c r="A4" s="9">
        <v>45875</v>
      </c>
      <c r="B4" s="10" t="s">
        <v>88</v>
      </c>
      <c r="C4" s="11" t="s">
        <v>27</v>
      </c>
    </row>
    <row r="5" spans="1:3" ht="21.75" customHeight="1">
      <c r="A5" s="9">
        <v>25222</v>
      </c>
      <c r="B5" s="10" t="s">
        <v>90</v>
      </c>
      <c r="C5" s="11" t="s">
        <v>89</v>
      </c>
    </row>
    <row r="6" spans="1:3" ht="21.75" customHeight="1">
      <c r="A6" s="9">
        <v>63545</v>
      </c>
      <c r="B6" s="10" t="s">
        <v>91</v>
      </c>
      <c r="C6" s="11" t="s">
        <v>33</v>
      </c>
    </row>
    <row r="7" spans="1:3" ht="21.75" customHeight="1">
      <c r="A7" s="9">
        <v>12522</v>
      </c>
      <c r="B7" s="10" t="s">
        <v>92</v>
      </c>
      <c r="C7" s="11" t="s">
        <v>30</v>
      </c>
    </row>
    <row r="8" spans="1:3" ht="21.75" customHeight="1">
      <c r="A8" s="9">
        <v>63245</v>
      </c>
      <c r="B8" s="10" t="s">
        <v>93</v>
      </c>
      <c r="C8" s="11" t="s">
        <v>25</v>
      </c>
    </row>
    <row r="9" spans="1:3" ht="21.75" customHeight="1">
      <c r="A9" s="9">
        <v>78254</v>
      </c>
      <c r="B9" s="10" t="s">
        <v>94</v>
      </c>
      <c r="C9" s="11" t="s">
        <v>32</v>
      </c>
    </row>
    <row r="10" spans="1:3" ht="21.75" customHeight="1">
      <c r="A10" s="9">
        <v>12254</v>
      </c>
      <c r="B10" s="10" t="s">
        <v>95</v>
      </c>
      <c r="C10" s="11" t="s">
        <v>31</v>
      </c>
    </row>
    <row r="11" spans="1:3" ht="21.75" customHeight="1">
      <c r="A11" s="9">
        <v>68895</v>
      </c>
      <c r="B11" s="10" t="s">
        <v>96</v>
      </c>
      <c r="C11" s="11" t="s">
        <v>34</v>
      </c>
    </row>
    <row r="12" spans="1:3" ht="21.75" customHeight="1">
      <c r="A12" s="9">
        <v>14525</v>
      </c>
      <c r="B12" s="10" t="s">
        <v>97</v>
      </c>
      <c r="C12" s="11" t="s">
        <v>29</v>
      </c>
    </row>
    <row r="13" spans="1:3" ht="21.75" customHeight="1">
      <c r="A13" s="9">
        <v>62365</v>
      </c>
      <c r="B13" s="10" t="s">
        <v>98</v>
      </c>
      <c r="C13" s="11" t="s">
        <v>28</v>
      </c>
    </row>
    <row r="14" spans="1:3" ht="21.75" customHeight="1">
      <c r="A14" s="12">
        <v>89566</v>
      </c>
      <c r="B14" s="13" t="s">
        <v>99</v>
      </c>
      <c r="C14" s="14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 �N�Tb,g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 �N�Tb,g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 C o l u m n s \ �N�Tb,g�N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 �N�T{|+R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 �N�T{|+R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  �.U��U_h�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  �.U��U_h�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 C o l u m n s \ �[7bw�N< / K e y > < / D i a g r a m O b j e c t K e y > < D i a g r a m O b j e c t K e y > < K e y > C o l u m n s \ NUS�eg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D i a g r a m O b j e c t K e y > < K e y > C o l u m n s \  �.Upeϑ< / K e y > < / D i a g r a m O b j e c t K e y > < D i a g r a m O b j e c t K e y > < K e y > C o l u m n s \  �.UUS�N< / K e y > < / D i a g r a m O b j e c t K e y > < D i a g r a m O b j e c t K e y > < K e y > C o l u m n s \ �N�Tb,g�N< / K e y > < / D i a g r a m O b j e c t K e y > < D i a g r a m O b j e c t K e y > < K e y > C o l u m n s \  �.Uё��< / K e y > < / D i a g r a m O b j e c t K e y > < D i a g r a m O b j e c t K e y > < K e y > C o l u m n s \  �.Ub,g< / K e y > < / D i a g r a m O b j e c t K e y > < D i a g r a m O b j e c t K e y > < K e y > C o l u m n s \  �.U)R�m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h�3 , h�4 , h�5 , h�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 2 0 1 8 - 1 2 - 1 2 T 1 5 : 4 3 : 1 3 . 2 5 3 0 4 5 4 + 0 8 : 0 0 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 �N�T{|+R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 �N�T{|+R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 �N�T{|+R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 �N�Tb,g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 �N�Tb,g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  �.U��U_h�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  �.U��U_h�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 �[7bI D < / s t r i n g > < / k e y > < v a l u e > < i n t > 8 4 < / i n t > < / v a l u e > < / i t e m > < i t e m > < k e y > < s t r i n g > �[7bw�N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 �N�Tb,g�N< / s t r i n g > < / k e y > < v a l u e > < i n t > 1 1 4 < / i n t > < / v a l u e > < / i t e m > < i t e m > < k e y > < s t r i n g >  �.Uё��< / s t r i n g > < / k e y > < v a l u e > < i n t > 9 9 < / i n t > < / v a l u e > < / i t e m > < i t e m > < k e y > < s t r i n g >  �.Ub,g< / s t r i n g > < / k e y > < v a l u e > < i n t > 9 9 < / i n t > < / v a l u e > < / i t e m > < i t e m > < k e y > < s t r i n g >  �.U)R�m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 �[7bw�N< / s t r i n g > < / k e y > < v a l u e > < i n t > 2 < / i n t > < / v a l u e > < / i t e m > < i t e m > < k e y > < s t r i n g > NUS�eg< / s t r i n g > < / k e y > < v a l u e > < i n t > 3 < / i n t > < / v a l u e > < / i t e m > < i t e m > < k e y > < s t r i n g > �N�T�^R�S< / s t r i n g > < / k e y > < v a l u e > < i n t > 4 < / i n t > < / v a l u e > < / i t e m > < i t e m > < k e y > < s t r i n g > �N�TT�y< / s t r i n g > < / k e y > < v a l u e > < i n t > 5 < / i n t > < / v a l u e > < / i t e m > < i t e m > < k e y > < s t r i n g > �N�T{|+R< / s t r i n g > < / k e y > < v a l u e > < i n t > 6 < / i n t > < / v a l u e > < / i t e m > < i t e m > < k e y > < s t r i n g >  �.Upeϑ< / s t r i n g > < / k e y > < v a l u e > < i n t > 7 < / i n t > < / v a l u e > < / i t e m > < i t e m > < k e y > < s t r i n g >  �.UUS�N< / s t r i n g > < / k e y > < v a l u e > < i n t > 8 < / i n t > < / v a l u e > < / i t e m > < i t e m > < k e y > < s t r i n g > �N�Tb,g�N< / s t r i n g > < / k e y > < v a l u e > < i n t > 9 < / i n t > < / v a l u e > < / i t e m > < i t e m > < k e y > < s t r i n g >  �.Uё��< / s t r i n g > < / k e y > < v a l u e > < i n t > 1 0 < / i n t > < / v a l u e > < / i t e m > < i t e m > < k e y > < s t r i n g >  �.Ub,g< / s t r i n g > < / k e y > < v a l u e > < i n t > 1 1 < / i n t > < / v a l u e > < / i t e m > < i t e m > < k e y > < s t r i n g >  �.U)R�m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�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 �[7bI D < / s t r i n g > < / k e y > < v a l u e > < i n t > 8 4 < / i n t > < / v a l u e > < / i t e m > < i t e m > < k e y > < s t r i n g > �[7bT�y< / s t r i n g > < / k e y > < v a l u e > < i n t > 9 9 < / i n t > < / v a l u e > < / i t e m > < i t e m > < k e y > < s t r i n g > �[7bw�N< / s t r i n g > < / k e y > < v a l u e > < i n t > 9 9 < / i n t > < / v a l u e > < / i t e m > < / C o l u m n W i d t h s > < C o l u m n D i s p l a y I n d e x > < i t e m > < k e y > < s t r i n g > �[7bI D 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 �[7bw�N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 �N�Tb,g�N< / s t r i n g > < / k e y > < v a l u e > < i n t > 1 1 4 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 �N�Tb,g�N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D973ADC-58CC-4F39-B5E2-32B590A1FA07}">
  <ds:schemaRefs/>
</ds:datastoreItem>
</file>

<file path=customXml/itemProps10.xml><?xml version="1.0" encoding="utf-8"?>
<ds:datastoreItem xmlns:ds="http://schemas.openxmlformats.org/officeDocument/2006/customXml" ds:itemID="{6FDFBCC9-2328-49C2-8B32-B7B104992EDE}">
  <ds:schemaRefs/>
</ds:datastoreItem>
</file>

<file path=customXml/itemProps11.xml><?xml version="1.0" encoding="utf-8"?>
<ds:datastoreItem xmlns:ds="http://schemas.openxmlformats.org/officeDocument/2006/customXml" ds:itemID="{2A7E2A16-0102-4453-95F8-681A4168AAD6}">
  <ds:schemaRefs/>
</ds:datastoreItem>
</file>

<file path=customXml/itemProps12.xml><?xml version="1.0" encoding="utf-8"?>
<ds:datastoreItem xmlns:ds="http://schemas.openxmlformats.org/officeDocument/2006/customXml" ds:itemID="{C61F7678-45C5-426B-90DD-35B513B7316B}">
  <ds:schemaRefs/>
</ds:datastoreItem>
</file>

<file path=customXml/itemProps13.xml><?xml version="1.0" encoding="utf-8"?>
<ds:datastoreItem xmlns:ds="http://schemas.openxmlformats.org/officeDocument/2006/customXml" ds:itemID="{100AFE59-6186-41DC-9AFE-0797984F648E}">
  <ds:schemaRefs/>
</ds:datastoreItem>
</file>

<file path=customXml/itemProps14.xml><?xml version="1.0" encoding="utf-8"?>
<ds:datastoreItem xmlns:ds="http://schemas.openxmlformats.org/officeDocument/2006/customXml" ds:itemID="{2CF5B477-DC87-41DD-A304-06B466D9D6DA}">
  <ds:schemaRefs/>
</ds:datastoreItem>
</file>

<file path=customXml/itemProps15.xml><?xml version="1.0" encoding="utf-8"?>
<ds:datastoreItem xmlns:ds="http://schemas.openxmlformats.org/officeDocument/2006/customXml" ds:itemID="{AD4ECC6C-0DF5-47CC-B7BC-3768ED92065C}">
  <ds:schemaRefs/>
</ds:datastoreItem>
</file>

<file path=customXml/itemProps16.xml><?xml version="1.0" encoding="utf-8"?>
<ds:datastoreItem xmlns:ds="http://schemas.openxmlformats.org/officeDocument/2006/customXml" ds:itemID="{D66AB354-3927-4C2F-AB1A-F3BE2A1710BC}">
  <ds:schemaRefs/>
</ds:datastoreItem>
</file>

<file path=customXml/itemProps17.xml><?xml version="1.0" encoding="utf-8"?>
<ds:datastoreItem xmlns:ds="http://schemas.openxmlformats.org/officeDocument/2006/customXml" ds:itemID="{00EFBB61-F283-442C-876F-A7769594A39E}">
  <ds:schemaRefs/>
</ds:datastoreItem>
</file>

<file path=customXml/itemProps18.xml><?xml version="1.0" encoding="utf-8"?>
<ds:datastoreItem xmlns:ds="http://schemas.openxmlformats.org/officeDocument/2006/customXml" ds:itemID="{BB0B4E8A-778C-4EF0-A99B-BFB52E30075B}">
  <ds:schemaRefs/>
</ds:datastoreItem>
</file>

<file path=customXml/itemProps19.xml><?xml version="1.0" encoding="utf-8"?>
<ds:datastoreItem xmlns:ds="http://schemas.openxmlformats.org/officeDocument/2006/customXml" ds:itemID="{9167E836-E7D1-42DD-B928-DF17A52D6E74}">
  <ds:schemaRefs/>
</ds:datastoreItem>
</file>

<file path=customXml/itemProps2.xml><?xml version="1.0" encoding="utf-8"?>
<ds:datastoreItem xmlns:ds="http://schemas.openxmlformats.org/officeDocument/2006/customXml" ds:itemID="{A7002CD7-BD22-4BAB-BF3C-DBC64C901B28}">
  <ds:schemaRefs/>
</ds:datastoreItem>
</file>

<file path=customXml/itemProps3.xml><?xml version="1.0" encoding="utf-8"?>
<ds:datastoreItem xmlns:ds="http://schemas.openxmlformats.org/officeDocument/2006/customXml" ds:itemID="{3AB9C74D-902C-4EB5-97A2-CECEF920187D}">
  <ds:schemaRefs/>
</ds:datastoreItem>
</file>

<file path=customXml/itemProps4.xml><?xml version="1.0" encoding="utf-8"?>
<ds:datastoreItem xmlns:ds="http://schemas.openxmlformats.org/officeDocument/2006/customXml" ds:itemID="{C213D03B-CF62-4B2D-BD4C-1C65E44FA64B}">
  <ds:schemaRefs/>
</ds:datastoreItem>
</file>

<file path=customXml/itemProps5.xml><?xml version="1.0" encoding="utf-8"?>
<ds:datastoreItem xmlns:ds="http://schemas.openxmlformats.org/officeDocument/2006/customXml" ds:itemID="{25D689F7-8606-404A-9089-E28FE177FDCA}">
  <ds:schemaRefs/>
</ds:datastoreItem>
</file>

<file path=customXml/itemProps6.xml><?xml version="1.0" encoding="utf-8"?>
<ds:datastoreItem xmlns:ds="http://schemas.openxmlformats.org/officeDocument/2006/customXml" ds:itemID="{0BBEFF25-2620-455D-8711-355FBB1B3B99}">
  <ds:schemaRefs/>
</ds:datastoreItem>
</file>

<file path=customXml/itemProps7.xml><?xml version="1.0" encoding="utf-8"?>
<ds:datastoreItem xmlns:ds="http://schemas.openxmlformats.org/officeDocument/2006/customXml" ds:itemID="{327E1D91-4992-4458-94C3-DB885C9C03F1}">
  <ds:schemaRefs/>
</ds:datastoreItem>
</file>

<file path=customXml/itemProps8.xml><?xml version="1.0" encoding="utf-8"?>
<ds:datastoreItem xmlns:ds="http://schemas.openxmlformats.org/officeDocument/2006/customXml" ds:itemID="{80D06417-2FBE-4A2E-8A7C-68FAFB2C3F9F}">
  <ds:schemaRefs/>
</ds:datastoreItem>
</file>

<file path=customXml/itemProps9.xml><?xml version="1.0" encoding="utf-8"?>
<ds:datastoreItem xmlns:ds="http://schemas.openxmlformats.org/officeDocument/2006/customXml" ds:itemID="{63FDA87D-B1EA-4F92-9FB7-D0D319C28B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employeename</vt:lpstr>
      <vt:lpstr>销售记录表</vt:lpstr>
      <vt:lpstr>产品类别</vt:lpstr>
      <vt:lpstr>产品成本</vt:lpstr>
      <vt:lpstr>客户信息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2018-11-20T02:27:08Z</dcterms:created>
  <dcterms:modified xsi:type="dcterms:W3CDTF">2024-03-20T23:30:48Z</dcterms:modified>
</cp:coreProperties>
</file>