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c\Documents\UAEM\8 Semestre\Sistemas expertos\"/>
    </mc:Choice>
  </mc:AlternateContent>
  <xr:revisionPtr revIDLastSave="0" documentId="13_ncr:1_{20488A74-D64D-45C7-9A85-EF622AA3F265}" xr6:coauthVersionLast="47" xr6:coauthVersionMax="47" xr10:uidLastSave="{00000000-0000-0000-0000-000000000000}"/>
  <bookViews>
    <workbookView xWindow="-120" yWindow="-120" windowWidth="20640" windowHeight="11040" xr2:uid="{16057992-23FE-4398-976E-6312B65E7534}"/>
  </bookViews>
  <sheets>
    <sheet name="Hoja1" sheetId="1" r:id="rId1"/>
  </sheets>
  <definedNames>
    <definedName name="solver_adj" localSheetId="0" hidden="1">Hoja1!$AE$9:$AN$9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Hoja1!$AO$9</definedName>
    <definedName name="solver_lhs1" localSheetId="0" hidden="1">Hoja1!$AJ$27</definedName>
    <definedName name="solver_lhs2" localSheetId="0" hidden="1">Hoja1!$AO$9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Hoja1!$AJ$25</definedName>
    <definedName name="solver_pre" localSheetId="0" hidden="1">0.000001</definedName>
    <definedName name="solver_rbv" localSheetId="0" hidden="1">2</definedName>
    <definedName name="solver_rel0" localSheetId="0" hidden="1">2</definedName>
    <definedName name="solver_rel1" localSheetId="0" hidden="1">1</definedName>
    <definedName name="solver_rel2" localSheetId="0" hidden="1">2</definedName>
    <definedName name="solver_rhs0" localSheetId="0" hidden="1">1</definedName>
    <definedName name="solver_rhs1" localSheetId="0" hidden="1">0.1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7" i="1" l="1"/>
  <c r="AH56" i="1"/>
  <c r="AH55" i="1"/>
  <c r="AH54" i="1"/>
  <c r="AH53" i="1"/>
  <c r="AH52" i="1"/>
  <c r="AH51" i="1"/>
  <c r="AH50" i="1"/>
  <c r="AH49" i="1"/>
  <c r="AH48" i="1"/>
  <c r="Q57" i="1"/>
  <c r="Q58" i="1"/>
  <c r="Q53" i="1"/>
  <c r="Q54" i="1"/>
  <c r="Q55" i="1"/>
  <c r="Q56" i="1"/>
  <c r="Q51" i="1"/>
  <c r="Q52" i="1"/>
  <c r="Q50" i="1"/>
  <c r="Q49" i="1"/>
  <c r="O58" i="1"/>
  <c r="O57" i="1"/>
  <c r="O56" i="1"/>
  <c r="O55" i="1"/>
  <c r="O54" i="1"/>
  <c r="O53" i="1"/>
  <c r="O52" i="1"/>
  <c r="O51" i="1"/>
  <c r="O50" i="1"/>
  <c r="O49" i="1"/>
  <c r="N13" i="1"/>
  <c r="AO9" i="1" l="1"/>
  <c r="AE3" i="1"/>
  <c r="AF3" i="1"/>
  <c r="AG3" i="1"/>
  <c r="AH3" i="1"/>
  <c r="AI3" i="1"/>
  <c r="AJ3" i="1"/>
  <c r="AK3" i="1"/>
  <c r="AL3" i="1"/>
  <c r="AM3" i="1"/>
  <c r="AN3" i="1"/>
  <c r="AE8" i="1"/>
  <c r="AF8" i="1"/>
  <c r="AG8" i="1"/>
  <c r="AH8" i="1"/>
  <c r="AI8" i="1"/>
  <c r="AJ8" i="1"/>
  <c r="AK8" i="1"/>
  <c r="AL8" i="1"/>
  <c r="AM8" i="1"/>
  <c r="AN8" i="1"/>
  <c r="AE12" i="1"/>
  <c r="AF12" i="1"/>
  <c r="AG12" i="1"/>
  <c r="AH12" i="1"/>
  <c r="AI12" i="1"/>
  <c r="AJ12" i="1"/>
  <c r="AK12" i="1"/>
  <c r="AL12" i="1"/>
  <c r="AM12" i="1"/>
  <c r="AN12" i="1"/>
  <c r="O8" i="1"/>
  <c r="P8" i="1"/>
  <c r="Q8" i="1"/>
  <c r="R8" i="1"/>
  <c r="S8" i="1"/>
  <c r="T8" i="1"/>
  <c r="U8" i="1"/>
  <c r="V8" i="1"/>
  <c r="W8" i="1"/>
  <c r="X8" i="1"/>
  <c r="Y9" i="1"/>
  <c r="O12" i="1"/>
  <c r="P12" i="1"/>
  <c r="Q12" i="1"/>
  <c r="R12" i="1"/>
  <c r="S12" i="1"/>
  <c r="T12" i="1"/>
  <c r="U12" i="1"/>
  <c r="V12" i="1"/>
  <c r="W12" i="1"/>
  <c r="X12" i="1"/>
  <c r="N14" i="1"/>
  <c r="N15" i="1"/>
  <c r="N16" i="1"/>
  <c r="N17" i="1"/>
  <c r="N18" i="1"/>
  <c r="N19" i="1"/>
  <c r="N20" i="1"/>
  <c r="N21" i="1"/>
  <c r="N22" i="1"/>
  <c r="X3" i="1" l="1"/>
  <c r="W3" i="1"/>
  <c r="V3" i="1"/>
  <c r="U3" i="1"/>
  <c r="T3" i="1"/>
  <c r="S3" i="1"/>
  <c r="R3" i="1"/>
  <c r="Q3" i="1"/>
  <c r="P3" i="1"/>
  <c r="O3" i="1"/>
  <c r="L19" i="1"/>
  <c r="K19" i="1"/>
  <c r="J19" i="1"/>
  <c r="I19" i="1"/>
  <c r="H19" i="1"/>
  <c r="G19" i="1"/>
  <c r="F19" i="1"/>
  <c r="E19" i="1"/>
  <c r="D19" i="1"/>
  <c r="C19" i="1"/>
  <c r="L30" i="1" l="1"/>
  <c r="L23" i="1"/>
  <c r="L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L21" i="1"/>
  <c r="L22" i="1"/>
  <c r="L24" i="1"/>
  <c r="L25" i="1"/>
  <c r="L26" i="1"/>
  <c r="L27" i="1"/>
  <c r="L28" i="1"/>
  <c r="L29" i="1"/>
  <c r="D20" i="1"/>
  <c r="E20" i="1"/>
  <c r="F20" i="1"/>
  <c r="G20" i="1"/>
  <c r="H20" i="1"/>
  <c r="I20" i="1"/>
  <c r="J20" i="1"/>
  <c r="K20" i="1"/>
  <c r="C21" i="1"/>
  <c r="C22" i="1"/>
  <c r="C23" i="1"/>
  <c r="C24" i="1"/>
  <c r="C25" i="1"/>
  <c r="C26" i="1"/>
  <c r="C27" i="1"/>
  <c r="C28" i="1"/>
  <c r="C29" i="1"/>
  <c r="C30" i="1"/>
  <c r="C20" i="1"/>
  <c r="AM21" i="1" l="1"/>
  <c r="AM5" i="1"/>
  <c r="W5" i="1"/>
  <c r="W21" i="1"/>
  <c r="AM4" i="1"/>
  <c r="W4" i="1"/>
  <c r="AI17" i="1"/>
  <c r="AI5" i="1"/>
  <c r="S5" i="1"/>
  <c r="S17" i="1"/>
  <c r="AI4" i="1"/>
  <c r="S4" i="1"/>
  <c r="AN22" i="1"/>
  <c r="AN5" i="1"/>
  <c r="X5" i="1"/>
  <c r="X4" i="1"/>
  <c r="X22" i="1"/>
  <c r="AN4" i="1"/>
  <c r="AF14" i="1"/>
  <c r="AF5" i="1"/>
  <c r="P5" i="1"/>
  <c r="P4" i="1"/>
  <c r="P14" i="1"/>
  <c r="AF4" i="1"/>
  <c r="AE13" i="1"/>
  <c r="AE5" i="1"/>
  <c r="O5" i="1"/>
  <c r="O13" i="1"/>
  <c r="AE4" i="1"/>
  <c r="O4" i="1"/>
  <c r="AL20" i="1"/>
  <c r="AL4" i="1"/>
  <c r="V4" i="1"/>
  <c r="V20" i="1"/>
  <c r="AL5" i="1"/>
  <c r="V5" i="1"/>
  <c r="AH16" i="1"/>
  <c r="AH4" i="1"/>
  <c r="R4" i="1"/>
  <c r="AH5" i="1"/>
  <c r="R16" i="1"/>
  <c r="R5" i="1"/>
  <c r="AJ18" i="1"/>
  <c r="AJ5" i="1"/>
  <c r="T5" i="1"/>
  <c r="AJ4" i="1"/>
  <c r="T18" i="1"/>
  <c r="T4" i="1"/>
  <c r="AK19" i="1"/>
  <c r="AK4" i="1"/>
  <c r="U4" i="1"/>
  <c r="U19" i="1"/>
  <c r="AK5" i="1"/>
  <c r="U5" i="1"/>
  <c r="AG15" i="1"/>
  <c r="AG4" i="1"/>
  <c r="Q4" i="1"/>
  <c r="Q15" i="1"/>
  <c r="AG5" i="1"/>
  <c r="Q5" i="1"/>
  <c r="AJ25" i="1" l="1" a="1"/>
  <c r="AJ25" i="1" s="1"/>
  <c r="T26" i="1" a="1"/>
  <c r="T26" i="1" s="1"/>
  <c r="T27" i="1" s="1"/>
  <c r="AJ26" i="1" a="1"/>
  <c r="AJ26" i="1" s="1"/>
  <c r="AJ27" i="1" s="1"/>
  <c r="T25" i="1" a="1"/>
  <c r="T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<sst xmlns="http://schemas.openxmlformats.org/spreadsheetml/2006/main" count="72" uniqueCount="45">
  <si>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Periodo</t>
  </si>
  <si>
    <t>RENDIMIENTO</t>
  </si>
  <si>
    <t>abr_may</t>
  </si>
  <si>
    <t>may_jun</t>
  </si>
  <si>
    <t>jun_jul</t>
  </si>
  <si>
    <t>jul_ago</t>
  </si>
  <si>
    <t>ago_sep</t>
  </si>
  <si>
    <t>sep_oct</t>
  </si>
  <si>
    <t>oct_nov</t>
  </si>
  <si>
    <t>nov_dic</t>
  </si>
  <si>
    <t>dic_ene</t>
  </si>
  <si>
    <t>ene_feb</t>
  </si>
  <si>
    <t>feb_mar</t>
  </si>
  <si>
    <t>RENDIMIENTO ESPERADO Y RIESGO INDIVIDUAL</t>
  </si>
  <si>
    <t>r</t>
  </si>
  <si>
    <t>RI</t>
  </si>
  <si>
    <t>PROPORCIONES INVERTIDAS</t>
  </si>
  <si>
    <t>Total</t>
  </si>
  <si>
    <t>W</t>
  </si>
  <si>
    <t>MATRIZ DE VARIANZA-COVARIANZA</t>
  </si>
  <si>
    <t>PORTAFOLIO</t>
  </si>
  <si>
    <t>RE(P)</t>
  </si>
  <si>
    <t>var(P)</t>
  </si>
  <si>
    <t>RI(P)</t>
  </si>
  <si>
    <t>Sony</t>
  </si>
  <si>
    <t>Amazon</t>
  </si>
  <si>
    <t>Mercado libre</t>
  </si>
  <si>
    <t>Intel</t>
  </si>
  <si>
    <t>AMD</t>
  </si>
  <si>
    <t>Agilent Technologies</t>
  </si>
  <si>
    <t>Microsoft</t>
  </si>
  <si>
    <t>Activision Blizzard</t>
  </si>
  <si>
    <t>Ubisoft Entertainment</t>
  </si>
  <si>
    <t>Spotify Technology</t>
  </si>
  <si>
    <t>Spotify technology</t>
  </si>
  <si>
    <t>ACTIVOS(MNX)</t>
  </si>
  <si>
    <t>Minimizando el riesgo</t>
  </si>
  <si>
    <t>Maximizando la  ganancia esperada y estableciendo un riesgo menor a 10 %</t>
  </si>
  <si>
    <t>Minimizar</t>
  </si>
  <si>
    <t>Riesgo</t>
  </si>
  <si>
    <t>Ganancia</t>
  </si>
  <si>
    <t>Maximizar</t>
  </si>
  <si>
    <t>Tabla min y max</t>
  </si>
  <si>
    <t>Divisa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</si>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</sst>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8" borderId="3" xfId="7" applyBorder="1" applyAlignment="1">
      <alignment horizontal="center"/>
    </xf>
    <xf numFmtId="17" fontId="1" fillId="8" borderId="2" xfId="7" applyNumberFormat="1" applyBorder="1" applyAlignment="1">
      <alignment horizontal="center"/>
    </xf>
    <xf numFmtId="0" fontId="1" fillId="4" borderId="0" xfId="3"/>
    <xf numFmtId="0" fontId="1" fillId="6" borderId="3" xfId="5" applyBorder="1" applyAlignment="1">
      <alignment horizontal="center"/>
    </xf>
    <xf numFmtId="0" fontId="1" fillId="6" borderId="2" xfId="5" applyBorder="1" applyAlignment="1">
      <alignment horizontal="center"/>
    </xf>
    <xf numFmtId="10" fontId="1" fillId="2" borderId="0" xfId="1" applyNumberFormat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1" fillId="8" borderId="2" xfId="7" applyBorder="1" applyAlignment="1">
      <alignment horizontal="center"/>
    </xf>
    <xf numFmtId="164" fontId="1" fillId="4" borderId="0" xfId="3" applyNumberFormat="1"/>
    <xf numFmtId="0" fontId="1" fillId="11" borderId="3" xfId="10" applyBorder="1" applyAlignment="1">
      <alignment horizontal="center"/>
    </xf>
    <xf numFmtId="0" fontId="1" fillId="11" borderId="2" xfId="10" applyBorder="1" applyAlignment="1">
      <alignment horizontal="center"/>
    </xf>
    <xf numFmtId="10" fontId="1" fillId="10" borderId="0" xfId="9" applyNumberFormat="1"/>
    <xf numFmtId="10" fontId="1" fillId="10" borderId="0" xfId="9" applyNumberFormat="1" applyBorder="1"/>
    <xf numFmtId="164" fontId="1" fillId="6" borderId="3" xfId="5" applyNumberFormat="1" applyBorder="1" applyAlignment="1">
      <alignment horizontal="center"/>
    </xf>
    <xf numFmtId="0" fontId="1" fillId="6" borderId="1" xfId="5" applyBorder="1" applyAlignment="1">
      <alignment horizontal="center"/>
    </xf>
    <xf numFmtId="0" fontId="2" fillId="5" borderId="3" xfId="4" applyBorder="1"/>
    <xf numFmtId="0" fontId="1" fillId="6" borderId="0" xfId="5" applyAlignment="1">
      <alignment horizontal="center"/>
    </xf>
    <xf numFmtId="164" fontId="1" fillId="2" borderId="0" xfId="1" applyNumberFormat="1" applyAlignment="1">
      <alignment horizontal="center"/>
    </xf>
    <xf numFmtId="9" fontId="1" fillId="2" borderId="0" xfId="1" applyNumberFormat="1" applyAlignment="1">
      <alignment horizontal="center"/>
    </xf>
    <xf numFmtId="0" fontId="1" fillId="13" borderId="6" xfId="12" applyBorder="1" applyAlignment="1">
      <alignment horizontal="center"/>
    </xf>
    <xf numFmtId="0" fontId="1" fillId="13" borderId="0" xfId="12" applyBorder="1" applyAlignment="1"/>
    <xf numFmtId="0" fontId="1" fillId="13" borderId="5" xfId="12" applyBorder="1" applyAlignment="1"/>
    <xf numFmtId="0" fontId="1" fillId="3" borderId="0" xfId="2" applyBorder="1" applyAlignment="1"/>
    <xf numFmtId="0" fontId="1" fillId="3" borderId="5" xfId="2" applyBorder="1" applyAlignment="1"/>
    <xf numFmtId="0" fontId="2" fillId="5" borderId="4" xfId="4" applyBorder="1" applyAlignment="1">
      <alignment horizontal="center"/>
    </xf>
    <xf numFmtId="0" fontId="2" fillId="7" borderId="3" xfId="6" applyBorder="1" applyAlignment="1">
      <alignment horizontal="center"/>
    </xf>
    <xf numFmtId="0" fontId="2" fillId="5" borderId="0" xfId="4" applyAlignment="1">
      <alignment horizontal="center"/>
    </xf>
    <xf numFmtId="0" fontId="2" fillId="9" borderId="1" xfId="8" applyBorder="1" applyAlignment="1">
      <alignment horizontal="center"/>
    </xf>
    <xf numFmtId="0" fontId="2" fillId="12" borderId="4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7" borderId="0" xfId="6" applyAlignment="1">
      <alignment horizontal="center"/>
    </xf>
    <xf numFmtId="0" fontId="2" fillId="5" borderId="0" xfId="4"/>
    <xf numFmtId="0" fontId="1" fillId="6" borderId="0" xfId="5"/>
    <xf numFmtId="0" fontId="1" fillId="2" borderId="0" xfId="1"/>
    <xf numFmtId="0" fontId="2" fillId="14" borderId="0" xfId="13" applyAlignment="1">
      <alignment horizontal="center"/>
    </xf>
  </cellXfs>
  <cellStyles count="14">
    <cellStyle name="40% - Énfasis1" xfId="9" builtinId="31"/>
    <cellStyle name="40% - Énfasis2" xfId="1" builtinId="35"/>
    <cellStyle name="40% - Énfasis4" xfId="2" builtinId="43"/>
    <cellStyle name="40% - Énfasis6" xfId="3" builtinId="51"/>
    <cellStyle name="60% - Énfasis1" xfId="10" builtinId="32"/>
    <cellStyle name="60% - Énfasis2" xfId="5" builtinId="36"/>
    <cellStyle name="60% - Énfasis4" xfId="12" builtinId="44"/>
    <cellStyle name="60% - Énfasis6" xfId="7" builtinId="52"/>
    <cellStyle name="Énfasis1" xfId="8" builtinId="29"/>
    <cellStyle name="Énfasis2" xfId="4" builtinId="33"/>
    <cellStyle name="Énfasis4" xfId="11" builtinId="41"/>
    <cellStyle name="Énfasis5" xfId="13" builtinId="45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Minimizando riesgo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Hoja1!$O$8:$X$8</c:f>
              <c:strCache>
                <c:ptCount val="10"/>
                <c:pt idx="0">
                  <c:v>Sony</c:v>
                </c:pt>
                <c:pt idx="1">
                  <c:v>Amazon</c:v>
                </c:pt>
                <c:pt idx="2">
                  <c:v>Mercado libre</c:v>
                </c:pt>
                <c:pt idx="3">
                  <c:v>Intel</c:v>
                </c:pt>
                <c:pt idx="4">
                  <c:v>AMD</c:v>
                </c:pt>
                <c:pt idx="5">
                  <c:v>Agilent Technologies</c:v>
                </c:pt>
                <c:pt idx="6">
                  <c:v>Microsoft</c:v>
                </c:pt>
                <c:pt idx="7">
                  <c:v>Activision Blizzard</c:v>
                </c:pt>
                <c:pt idx="8">
                  <c:v>Ubisoft Entertainment</c:v>
                </c:pt>
                <c:pt idx="9">
                  <c:v>Spotify Technology</c:v>
                </c:pt>
              </c:strCache>
            </c:strRef>
          </c:cat>
          <c:val>
            <c:numRef>
              <c:f>Hoja1!$O$9:$X$9</c:f>
              <c:numCache>
                <c:formatCode>0.0000%</c:formatCode>
                <c:ptCount val="10"/>
                <c:pt idx="0">
                  <c:v>0.12843481977903567</c:v>
                </c:pt>
                <c:pt idx="1">
                  <c:v>0</c:v>
                </c:pt>
                <c:pt idx="2">
                  <c:v>5.9999292862514708E-2</c:v>
                </c:pt>
                <c:pt idx="3">
                  <c:v>0.14054164098604285</c:v>
                </c:pt>
                <c:pt idx="4">
                  <c:v>0</c:v>
                </c:pt>
                <c:pt idx="5">
                  <c:v>0</c:v>
                </c:pt>
                <c:pt idx="6">
                  <c:v>0.32225716663855758</c:v>
                </c:pt>
                <c:pt idx="7">
                  <c:v>0.14874580051257771</c:v>
                </c:pt>
                <c:pt idx="8">
                  <c:v>0.20002127922127164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8-4A35-AD73-0C2D03A86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979840"/>
        <c:axId val="1173979008"/>
      </c:barChart>
      <c:catAx>
        <c:axId val="117397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3979008"/>
        <c:crosses val="autoZero"/>
        <c:auto val="1"/>
        <c:lblAlgn val="ctr"/>
        <c:lblOffset val="100"/>
        <c:noMultiLvlLbl val="0"/>
      </c:catAx>
      <c:valAx>
        <c:axId val="11739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397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Maximizando</a:t>
            </a:r>
            <a:r>
              <a:rPr lang="es-MX" baseline="0"/>
              <a:t> ganancias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Hoja1!$AE$8:$AN$8</c:f>
              <c:strCache>
                <c:ptCount val="10"/>
                <c:pt idx="0">
                  <c:v>Sony</c:v>
                </c:pt>
                <c:pt idx="1">
                  <c:v>Amazon</c:v>
                </c:pt>
                <c:pt idx="2">
                  <c:v>Mercado libre</c:v>
                </c:pt>
                <c:pt idx="3">
                  <c:v>Intel</c:v>
                </c:pt>
                <c:pt idx="4">
                  <c:v>AMD</c:v>
                </c:pt>
                <c:pt idx="5">
                  <c:v>Agilent Technologies</c:v>
                </c:pt>
                <c:pt idx="6">
                  <c:v>Microsoft</c:v>
                </c:pt>
                <c:pt idx="7">
                  <c:v>Activision Blizzard</c:v>
                </c:pt>
                <c:pt idx="8">
                  <c:v>Ubisoft Entertainment</c:v>
                </c:pt>
                <c:pt idx="9">
                  <c:v>Spotify Technology</c:v>
                </c:pt>
              </c:strCache>
            </c:strRef>
          </c:cat>
          <c:val>
            <c:numRef>
              <c:f>Hoja1!$AE$9:$AN$9</c:f>
              <c:numCache>
                <c:formatCode>0.0000%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0.11425514582225718</c:v>
                </c:pt>
                <c:pt idx="3">
                  <c:v>0</c:v>
                </c:pt>
                <c:pt idx="4">
                  <c:v>0.72707048898271009</c:v>
                </c:pt>
                <c:pt idx="5">
                  <c:v>0</c:v>
                </c:pt>
                <c:pt idx="6">
                  <c:v>0</c:v>
                </c:pt>
                <c:pt idx="7">
                  <c:v>0.15484398401391469</c:v>
                </c:pt>
                <c:pt idx="8">
                  <c:v>3.830381181117982E-3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D-49AD-8F2F-CB64E0422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981504"/>
        <c:axId val="1173973600"/>
      </c:barChart>
      <c:catAx>
        <c:axId val="117398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3973600"/>
        <c:crosses val="autoZero"/>
        <c:auto val="1"/>
        <c:lblAlgn val="ctr"/>
        <c:lblOffset val="100"/>
        <c:noMultiLvlLbl val="0"/>
      </c:catAx>
      <c:valAx>
        <c:axId val="11739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398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Tabla minimo y maximo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Hoja1!$Z$26:$Z$31</c:f>
              <c:strCache>
                <c:ptCount val="6"/>
                <c:pt idx="0">
                  <c:v>Minimizar</c:v>
                </c:pt>
                <c:pt idx="1">
                  <c:v>Riesgo</c:v>
                </c:pt>
                <c:pt idx="2">
                  <c:v>Ganancia</c:v>
                </c:pt>
                <c:pt idx="3">
                  <c:v>Maximizar</c:v>
                </c:pt>
                <c:pt idx="4">
                  <c:v>Riesgo</c:v>
                </c:pt>
                <c:pt idx="5">
                  <c:v>Ganancia</c:v>
                </c:pt>
              </c:strCache>
            </c:strRef>
          </c:cat>
          <c:val>
            <c:numRef>
              <c:f>Hoja1!$AA$26:$AA$31</c:f>
              <c:numCache>
                <c:formatCode>General</c:formatCode>
                <c:ptCount val="6"/>
                <c:pt idx="1">
                  <c:v>1.777220751905648E-2</c:v>
                </c:pt>
                <c:pt idx="2">
                  <c:v>2.5361575584318024E-3</c:v>
                </c:pt>
                <c:pt idx="4">
                  <c:v>0.10000086466540493</c:v>
                </c:pt>
                <c:pt idx="5">
                  <c:v>5.7773287537718904E-2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C-4EB1-9E84-E18074080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9618336"/>
        <c:axId val="919620000"/>
      </c:barChart>
      <c:catAx>
        <c:axId val="9196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9620000"/>
        <c:crosses val="autoZero"/>
        <c:auto val="1"/>
        <c:lblAlgn val="ctr"/>
        <c:lblOffset val="100"/>
        <c:noMultiLvlLbl val="0"/>
      </c:catAx>
      <c:valAx>
        <c:axId val="9196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961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300037</xdr:colOff>
      <xdr:row>29</xdr:row>
      <xdr:rowOff>157162</xdr:rowOff>
    </xdr:from>
    <xdr:to>
      <xdr:col>21</xdr:col>
      <xdr:colOff>604837</xdr:colOff>
      <xdr:row>44</xdr:row>
      <xdr:rowOff>42862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078F75-8A31-4443-ACBE-0E797B1FF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385762</xdr:colOff>
      <xdr:row>28</xdr:row>
      <xdr:rowOff>33337</xdr:rowOff>
    </xdr:from>
    <xdr:to>
      <xdr:col>37</xdr:col>
      <xdr:colOff>690562</xdr:colOff>
      <xdr:row>42</xdr:row>
      <xdr:rowOff>109537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097D54D-FCF0-43B1-93D2-39F3E84D2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161925</xdr:colOff>
      <xdr:row>33</xdr:row>
      <xdr:rowOff>128587</xdr:rowOff>
    </xdr:from>
    <xdr:to>
      <xdr:col>29</xdr:col>
      <xdr:colOff>790575</xdr:colOff>
      <xdr:row>48</xdr:row>
      <xdr:rowOff>14287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BCACC30-632B-48F0-A7DC-191B0A4BB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348F-45C0-4EE1-A86E-1343A627A7A7}">
  <dimension ref="B1:AO58"/>
  <sheetViews>
    <sheetView tabSelected="1" topLeftCell="N37" zoomScaleNormal="100" workbookViewId="0">
      <selection activeCell="O4" sqref="O4"/>
    </sheetView>
  </sheetViews>
  <sheetFormatPr baseColWidth="10" defaultRowHeight="15" x14ac:dyDescent="0.25"/>
  <cols>
    <col min="2" max="2" width="8.5703125" bestFit="1" customWidth="1"/>
    <col min="3" max="3" width="7.85546875" bestFit="1" customWidth="1"/>
    <col min="4" max="4" width="9" bestFit="1" customWidth="1"/>
    <col min="5" max="5" width="13.28515625" bestFit="1" customWidth="1"/>
    <col min="6" max="6" width="8" bestFit="1" customWidth="1"/>
    <col min="7" max="7" width="7.85546875" bestFit="1" customWidth="1"/>
    <col min="8" max="8" width="19.7109375" bestFit="1" customWidth="1"/>
    <col min="9" max="9" width="9.42578125" bestFit="1" customWidth="1"/>
    <col min="10" max="10" width="17.140625" bestFit="1" customWidth="1"/>
    <col min="11" max="11" width="20.85546875" bestFit="1" customWidth="1"/>
    <col min="12" max="12" width="18" bestFit="1" customWidth="1"/>
    <col min="14" max="15" width="20.85546875" bestFit="1" customWidth="1"/>
    <col min="16" max="16" width="12.7109375" bestFit="1" customWidth="1"/>
    <col min="17" max="17" width="13.28515625" bestFit="1" customWidth="1"/>
    <col min="18" max="19" width="12.7109375" bestFit="1" customWidth="1"/>
    <col min="20" max="20" width="19.7109375" bestFit="1" customWidth="1"/>
    <col min="21" max="21" width="12.7109375" bestFit="1" customWidth="1"/>
    <col min="22" max="22" width="17.140625" bestFit="1" customWidth="1"/>
    <col min="23" max="23" width="20.85546875" bestFit="1" customWidth="1"/>
    <col min="24" max="24" width="18" bestFit="1" customWidth="1"/>
    <col min="25" max="25" width="5.5703125" bestFit="1" customWidth="1"/>
    <col min="26" max="26" width="10.140625" bestFit="1" customWidth="1"/>
    <col min="27" max="27" width="12" bestFit="1" customWidth="1"/>
    <col min="28" max="28" width="6.42578125" customWidth="1"/>
    <col min="30" max="30" width="20.85546875" bestFit="1" customWidth="1"/>
    <col min="31" max="32" width="12.7109375" bestFit="1" customWidth="1"/>
    <col min="33" max="33" width="13.28515625" bestFit="1" customWidth="1"/>
    <col min="34" max="34" width="20.85546875" bestFit="1" customWidth="1"/>
    <col min="35" max="35" width="12.7109375" bestFit="1" customWidth="1"/>
    <col min="36" max="36" width="19.7109375" bestFit="1" customWidth="1"/>
    <col min="37" max="37" width="12.7109375" bestFit="1" customWidth="1"/>
    <col min="38" max="38" width="17.140625" bestFit="1" customWidth="1"/>
    <col min="39" max="39" width="20.85546875" bestFit="1" customWidth="1"/>
    <col min="40" max="40" width="18" bestFit="1" customWidth="1"/>
    <col min="41" max="41" width="5.5703125" bestFit="1" customWidth="1"/>
  </cols>
  <sheetData>
    <row r="1" spans="2:41" x14ac:dyDescent="0.25">
      <c r="N1" s="36" t="s">
        <v>36</v>
      </c>
      <c r="O1" s="36"/>
      <c r="P1" s="36"/>
      <c r="Q1" s="36"/>
      <c r="R1" s="36"/>
      <c r="S1" s="36"/>
      <c r="T1" s="36"/>
      <c r="U1" s="36"/>
      <c r="V1" s="36"/>
      <c r="W1" s="36"/>
      <c r="X1" s="36"/>
      <c r="AD1" s="36" t="s">
        <v>37</v>
      </c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2:41" x14ac:dyDescent="0.25">
      <c r="B2" s="31" t="s">
        <v>35</v>
      </c>
      <c r="C2" s="31"/>
      <c r="D2" s="31"/>
      <c r="E2" s="31"/>
      <c r="F2" s="31"/>
      <c r="G2" s="31"/>
      <c r="H2" s="31"/>
      <c r="I2" s="31"/>
      <c r="J2" s="31"/>
      <c r="K2" s="31"/>
      <c r="L2" s="31"/>
      <c r="N2" s="33" t="s">
        <v>13</v>
      </c>
      <c r="O2" s="33"/>
      <c r="P2" s="33"/>
      <c r="Q2" s="33"/>
      <c r="R2" s="33"/>
      <c r="S2" s="33"/>
      <c r="T2" s="33"/>
      <c r="U2" s="33"/>
      <c r="V2" s="33"/>
      <c r="W2" s="33"/>
      <c r="X2" s="33"/>
      <c r="AD2" s="33" t="s">
        <v>13</v>
      </c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2:41" x14ac:dyDescent="0.25">
      <c r="B3" s="3" t="s">
        <v>0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N3" s="15"/>
      <c r="O3" s="15" t="str">
        <f>$C$3</f>
        <v>Sony</v>
      </c>
      <c r="P3" s="15" t="str">
        <f>$D$3</f>
        <v>Amazon</v>
      </c>
      <c r="Q3" s="15" t="str">
        <f>$E$3</f>
        <v>Mercado libre</v>
      </c>
      <c r="R3" s="15" t="str">
        <f>$F$3</f>
        <v>Intel</v>
      </c>
      <c r="S3" s="15" t="str">
        <f>$G$3</f>
        <v>AMD</v>
      </c>
      <c r="T3" s="15" t="str">
        <f>$H$3</f>
        <v>Agilent Technologies</v>
      </c>
      <c r="U3" s="15" t="str">
        <f>$I$3</f>
        <v>Microsoft</v>
      </c>
      <c r="V3" s="15" t="str">
        <f>$J$3</f>
        <v>Activision Blizzard</v>
      </c>
      <c r="W3" s="15" t="str">
        <f>$K$3</f>
        <v>Ubisoft Entertainment</v>
      </c>
      <c r="X3" s="15" t="str">
        <f>$L$3</f>
        <v>Spotify Technology</v>
      </c>
      <c r="AD3" s="15"/>
      <c r="AE3" s="15" t="str">
        <f>$C$3</f>
        <v>Sony</v>
      </c>
      <c r="AF3" s="15" t="str">
        <f>$D$3</f>
        <v>Amazon</v>
      </c>
      <c r="AG3" s="15" t="str">
        <f>$E$3</f>
        <v>Mercado libre</v>
      </c>
      <c r="AH3" s="15" t="str">
        <f>$F$3</f>
        <v>Intel</v>
      </c>
      <c r="AI3" s="15" t="str">
        <f>$G$3</f>
        <v>AMD</v>
      </c>
      <c r="AJ3" s="15" t="str">
        <f>$H$3</f>
        <v>Agilent Technologies</v>
      </c>
      <c r="AK3" s="15" t="str">
        <f>$I$3</f>
        <v>Microsoft</v>
      </c>
      <c r="AL3" s="15" t="str">
        <f>$J$3</f>
        <v>Activision Blizzard</v>
      </c>
      <c r="AM3" s="15" t="str">
        <f>$K$3</f>
        <v>Ubisoft Entertainment</v>
      </c>
      <c r="AN3" s="15" t="str">
        <f>$L$3</f>
        <v>Spotify Technology</v>
      </c>
    </row>
    <row r="4" spans="2:41" x14ac:dyDescent="0.25">
      <c r="B4" s="4">
        <v>44287</v>
      </c>
      <c r="C4" s="5">
        <v>111.79</v>
      </c>
      <c r="D4" s="5">
        <v>67800</v>
      </c>
      <c r="E4" s="5">
        <v>19700.009999999998</v>
      </c>
      <c r="F4" s="5">
        <v>1364</v>
      </c>
      <c r="G4" s="5">
        <v>82.76</v>
      </c>
      <c r="H4" s="5">
        <v>131.91</v>
      </c>
      <c r="I4" s="5">
        <v>5134.82</v>
      </c>
      <c r="J4" s="5">
        <v>1930</v>
      </c>
      <c r="K4" s="5">
        <v>1364.5</v>
      </c>
      <c r="L4" s="5">
        <v>5560</v>
      </c>
      <c r="N4" s="16" t="s">
        <v>14</v>
      </c>
      <c r="O4" s="17">
        <f>AVERAGE(C20:C30)</f>
        <v>-8.0418388832473972E-2</v>
      </c>
      <c r="P4" s="17">
        <f>AVERAGE(D20:D30)</f>
        <v>-2.0897999177473849E-3</v>
      </c>
      <c r="Q4" s="17">
        <f>AVERAGE(E20:E30)</f>
        <v>0.31944069353973642</v>
      </c>
      <c r="R4" s="17">
        <f t="shared" ref="R4:W4" si="0">AVERAGE(F20:F30)</f>
        <v>-2.7832877810055265E-2</v>
      </c>
      <c r="S4" s="17">
        <f>AVERAGE(G20:G30)</f>
        <v>3.0833623094533694E-2</v>
      </c>
      <c r="T4" s="17">
        <f t="shared" si="0"/>
        <v>4.6488158865544095E-3</v>
      </c>
      <c r="U4" s="17">
        <f t="shared" si="0"/>
        <v>1.5857317512404864E-2</v>
      </c>
      <c r="V4" s="17">
        <f t="shared" si="0"/>
        <v>-6.5728846468410783E-3</v>
      </c>
      <c r="W4" s="17">
        <f t="shared" si="0"/>
        <v>-3.2608049588585937E-2</v>
      </c>
      <c r="X4" s="17">
        <f>AVERAGE(L20:L30)</f>
        <v>-5.0585463938831163E-2</v>
      </c>
      <c r="AD4" s="16" t="s">
        <v>14</v>
      </c>
      <c r="AE4" s="17">
        <f>AVERAGE(C20:C30)</f>
        <v>-8.0418388832473972E-2</v>
      </c>
      <c r="AF4" s="17">
        <f t="shared" ref="AF4:AN4" si="1">AVERAGE(D20:D30)</f>
        <v>-2.0897999177473849E-3</v>
      </c>
      <c r="AG4" s="17">
        <f t="shared" si="1"/>
        <v>0.31944069353973642</v>
      </c>
      <c r="AH4" s="17">
        <f t="shared" si="1"/>
        <v>-2.7832877810055265E-2</v>
      </c>
      <c r="AI4" s="17">
        <f t="shared" si="1"/>
        <v>3.0833623094533694E-2</v>
      </c>
      <c r="AJ4" s="17">
        <f t="shared" si="1"/>
        <v>4.6488158865544095E-3</v>
      </c>
      <c r="AK4" s="17">
        <f t="shared" si="1"/>
        <v>1.5857317512404864E-2</v>
      </c>
      <c r="AL4" s="17">
        <f t="shared" si="1"/>
        <v>-6.5728846468410783E-3</v>
      </c>
      <c r="AM4" s="17">
        <f t="shared" si="1"/>
        <v>-3.2608049588585937E-2</v>
      </c>
      <c r="AN4" s="17">
        <f t="shared" si="1"/>
        <v>-5.0585463938831163E-2</v>
      </c>
    </row>
    <row r="5" spans="2:41" x14ac:dyDescent="0.25">
      <c r="B5" s="4">
        <v>44317</v>
      </c>
      <c r="C5" s="5">
        <v>97.4</v>
      </c>
      <c r="D5" s="5">
        <v>63819.55</v>
      </c>
      <c r="E5" s="5">
        <v>27687.93</v>
      </c>
      <c r="F5" s="5">
        <v>1113.99</v>
      </c>
      <c r="G5" s="5">
        <v>75.989999999999995</v>
      </c>
      <c r="H5" s="5">
        <v>131.87</v>
      </c>
      <c r="I5" s="5">
        <v>4940.09</v>
      </c>
      <c r="J5" s="5">
        <v>1880</v>
      </c>
      <c r="K5" s="5">
        <v>1414.68</v>
      </c>
      <c r="L5" s="5">
        <v>4551.55</v>
      </c>
      <c r="N5" s="16" t="s">
        <v>15</v>
      </c>
      <c r="O5" s="18">
        <f>_xlfn.STDEV.S(C20:C30)</f>
        <v>0.28196711553348519</v>
      </c>
      <c r="P5" s="18">
        <f t="shared" ref="P5:X5" si="2">_xlfn.STDEV.S(D20:D30)</f>
        <v>6.3576731556143629E-2</v>
      </c>
      <c r="Q5" s="18">
        <f t="shared" si="2"/>
        <v>0.97000307495478366</v>
      </c>
      <c r="R5" s="18">
        <f t="shared" si="2"/>
        <v>6.8737412260583663E-2</v>
      </c>
      <c r="S5" s="18">
        <f>_xlfn.STDEV.S(G20:G30)</f>
        <v>0.13616148540304773</v>
      </c>
      <c r="T5" s="18">
        <f t="shared" si="2"/>
        <v>8.0411420867139621E-2</v>
      </c>
      <c r="U5" s="18">
        <f t="shared" si="2"/>
        <v>6.9498799541264464E-2</v>
      </c>
      <c r="V5" s="18">
        <f t="shared" si="2"/>
        <v>0.11617173535859057</v>
      </c>
      <c r="W5" s="18">
        <f t="shared" si="2"/>
        <v>0.10859224178248368</v>
      </c>
      <c r="X5" s="18">
        <f t="shared" si="2"/>
        <v>0.13951959355465335</v>
      </c>
      <c r="AD5" s="16" t="s">
        <v>15</v>
      </c>
      <c r="AE5" s="18">
        <f>_xlfn.STDEV.S(C20:C30)</f>
        <v>0.28196711553348519</v>
      </c>
      <c r="AF5" s="18">
        <f t="shared" ref="AF5:AN5" si="3">_xlfn.STDEV.S(D20:D30)</f>
        <v>6.3576731556143629E-2</v>
      </c>
      <c r="AG5" s="18">
        <f t="shared" si="3"/>
        <v>0.97000307495478366</v>
      </c>
      <c r="AH5" s="18">
        <f t="shared" si="3"/>
        <v>6.8737412260583663E-2</v>
      </c>
      <c r="AI5" s="18">
        <f t="shared" si="3"/>
        <v>0.13616148540304773</v>
      </c>
      <c r="AJ5" s="18">
        <f t="shared" si="3"/>
        <v>8.0411420867139621E-2</v>
      </c>
      <c r="AK5" s="18">
        <f t="shared" si="3"/>
        <v>6.9498799541264464E-2</v>
      </c>
      <c r="AL5" s="18">
        <f t="shared" si="3"/>
        <v>0.11617173535859057</v>
      </c>
      <c r="AM5" s="18">
        <f t="shared" si="3"/>
        <v>0.10859224178248368</v>
      </c>
      <c r="AN5" s="18">
        <f t="shared" si="3"/>
        <v>0.13951959355465335</v>
      </c>
    </row>
    <row r="6" spans="2:41" x14ac:dyDescent="0.25">
      <c r="B6" s="4">
        <v>44348</v>
      </c>
      <c r="C6" s="5">
        <v>98.6</v>
      </c>
      <c r="D6" s="5">
        <v>65685.539999999994</v>
      </c>
      <c r="E6" s="5">
        <v>27100</v>
      </c>
      <c r="F6" s="5">
        <v>1142.99</v>
      </c>
      <c r="G6" s="5">
        <v>81.56</v>
      </c>
      <c r="H6" s="5">
        <v>143.06</v>
      </c>
      <c r="I6" s="5">
        <v>5059.03</v>
      </c>
      <c r="J6" s="5">
        <v>1904.64</v>
      </c>
      <c r="K6" s="5">
        <v>1394.91</v>
      </c>
      <c r="L6" s="5">
        <v>4850</v>
      </c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2:41" x14ac:dyDescent="0.25">
      <c r="B7" s="4">
        <v>44378</v>
      </c>
      <c r="C7" s="5">
        <v>102.04</v>
      </c>
      <c r="D7" s="5">
        <v>73712.58</v>
      </c>
      <c r="E7" s="5">
        <v>30760</v>
      </c>
      <c r="F7" s="5">
        <v>1117.56</v>
      </c>
      <c r="G7" s="5">
        <v>90.9</v>
      </c>
      <c r="H7" s="5">
        <v>150.03</v>
      </c>
      <c r="I7" s="5">
        <v>5513.5</v>
      </c>
      <c r="J7" s="5">
        <v>1835</v>
      </c>
      <c r="K7" s="5">
        <v>1309.4000000000001</v>
      </c>
      <c r="L7" s="5">
        <v>5164.88</v>
      </c>
      <c r="N7" s="30" t="s">
        <v>16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21"/>
      <c r="AB7" s="1"/>
      <c r="AD7" s="30" t="s">
        <v>16</v>
      </c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21"/>
    </row>
    <row r="8" spans="2:41" x14ac:dyDescent="0.25">
      <c r="B8" s="4">
        <v>44409</v>
      </c>
      <c r="C8" s="5">
        <v>100.88</v>
      </c>
      <c r="D8" s="5">
        <v>66689.47</v>
      </c>
      <c r="E8" s="5">
        <v>37490</v>
      </c>
      <c r="F8" s="5">
        <v>1084.3399999999999</v>
      </c>
      <c r="G8" s="5">
        <v>106.48</v>
      </c>
      <c r="H8" s="5">
        <v>156.52000000000001</v>
      </c>
      <c r="I8" s="5">
        <v>5740.66</v>
      </c>
      <c r="J8" s="5">
        <v>1667.32</v>
      </c>
      <c r="K8" s="5">
        <v>1230.08</v>
      </c>
      <c r="L8" s="5">
        <v>4336.1899999999996</v>
      </c>
      <c r="N8" s="6"/>
      <c r="O8" s="19" t="str">
        <f>$C$3</f>
        <v>Sony</v>
      </c>
      <c r="P8" s="6" t="str">
        <f>$D$3</f>
        <v>Amazon</v>
      </c>
      <c r="Q8" s="6" t="str">
        <f>$E$3</f>
        <v>Mercado libre</v>
      </c>
      <c r="R8" s="6" t="str">
        <f>$F$3</f>
        <v>Intel</v>
      </c>
      <c r="S8" s="6" t="str">
        <f>$G$3</f>
        <v>AMD</v>
      </c>
      <c r="T8" s="6" t="str">
        <f>$H$3</f>
        <v>Agilent Technologies</v>
      </c>
      <c r="U8" s="6" t="str">
        <f>$I$3</f>
        <v>Microsoft</v>
      </c>
      <c r="V8" s="6" t="str">
        <f>$J$3</f>
        <v>Activision Blizzard</v>
      </c>
      <c r="W8" s="6" t="str">
        <f>$K$3</f>
        <v>Ubisoft Entertainment</v>
      </c>
      <c r="X8" s="6" t="str">
        <f>$L$3</f>
        <v>Spotify Technology</v>
      </c>
      <c r="Y8" s="20" t="s">
        <v>17</v>
      </c>
      <c r="AD8" s="6"/>
      <c r="AE8" s="19" t="str">
        <f>$C$3</f>
        <v>Sony</v>
      </c>
      <c r="AF8" s="6" t="str">
        <f>$D$3</f>
        <v>Amazon</v>
      </c>
      <c r="AG8" s="6" t="str">
        <f>$E$3</f>
        <v>Mercado libre</v>
      </c>
      <c r="AH8" s="6" t="str">
        <f>$F$3</f>
        <v>Intel</v>
      </c>
      <c r="AI8" s="6" t="str">
        <f>$G$3</f>
        <v>AMD</v>
      </c>
      <c r="AJ8" s="6" t="str">
        <f>$H$3</f>
        <v>Agilent Technologies</v>
      </c>
      <c r="AK8" s="6" t="str">
        <f>$I$3</f>
        <v>Microsoft</v>
      </c>
      <c r="AL8" s="6" t="str">
        <f>$J$3</f>
        <v>Activision Blizzard</v>
      </c>
      <c r="AM8" s="6" t="str">
        <f>$K$3</f>
        <v>Ubisoft Entertainment</v>
      </c>
      <c r="AN8" s="6" t="str">
        <f>$L$3</f>
        <v>Spotify Technology</v>
      </c>
      <c r="AO8" s="20" t="s">
        <v>17</v>
      </c>
    </row>
    <row r="9" spans="2:41" x14ac:dyDescent="0.25">
      <c r="B9" s="4">
        <v>44440</v>
      </c>
      <c r="C9" s="5">
        <v>110.32</v>
      </c>
      <c r="D9" s="5">
        <v>69100</v>
      </c>
      <c r="E9" s="5">
        <v>30467.5</v>
      </c>
      <c r="F9" s="5">
        <v>1083.99</v>
      </c>
      <c r="G9" s="5">
        <v>105.2</v>
      </c>
      <c r="H9" s="5">
        <v>177.23</v>
      </c>
      <c r="I9" s="5">
        <v>5887.84</v>
      </c>
      <c r="J9" s="5">
        <v>1585.62</v>
      </c>
      <c r="K9" s="5">
        <v>1322</v>
      </c>
      <c r="L9" s="5">
        <v>4951.68</v>
      </c>
      <c r="N9" s="22" t="s">
        <v>18</v>
      </c>
      <c r="O9" s="23">
        <v>0.12843481977903567</v>
      </c>
      <c r="P9" s="23">
        <v>0</v>
      </c>
      <c r="Q9" s="23">
        <v>5.9999292862514708E-2</v>
      </c>
      <c r="R9" s="23">
        <v>0.14054164098604285</v>
      </c>
      <c r="S9" s="23">
        <v>0</v>
      </c>
      <c r="T9" s="23">
        <v>0</v>
      </c>
      <c r="U9" s="23">
        <v>0.32225716663855758</v>
      </c>
      <c r="V9" s="23">
        <v>0.14874580051257771</v>
      </c>
      <c r="W9" s="23">
        <v>0.20002127922127164</v>
      </c>
      <c r="X9" s="23">
        <v>0</v>
      </c>
      <c r="Y9" s="24">
        <f>SUM(O9:X9)</f>
        <v>1.0000000000000002</v>
      </c>
      <c r="AD9" s="22" t="s">
        <v>18</v>
      </c>
      <c r="AE9" s="23">
        <v>0</v>
      </c>
      <c r="AF9" s="23">
        <v>0</v>
      </c>
      <c r="AG9" s="23">
        <v>0.11425514582225718</v>
      </c>
      <c r="AH9" s="23">
        <v>0</v>
      </c>
      <c r="AI9" s="23">
        <v>0.72707048898271009</v>
      </c>
      <c r="AJ9" s="23">
        <v>0</v>
      </c>
      <c r="AK9" s="23">
        <v>0</v>
      </c>
      <c r="AL9" s="23">
        <v>0.15484398401391469</v>
      </c>
      <c r="AM9" s="23">
        <v>3.830381181117982E-3</v>
      </c>
      <c r="AN9" s="23">
        <v>0</v>
      </c>
      <c r="AO9" s="24">
        <f>SUM(AE9:AN9)</f>
        <v>1</v>
      </c>
    </row>
    <row r="10" spans="2:41" x14ac:dyDescent="0.25">
      <c r="B10" s="4">
        <v>44470</v>
      </c>
      <c r="C10" s="5">
        <v>109.15</v>
      </c>
      <c r="D10" s="5">
        <v>67900</v>
      </c>
      <c r="E10" s="5">
        <v>32620</v>
      </c>
      <c r="F10" s="5">
        <v>1119</v>
      </c>
      <c r="G10" s="5">
        <v>104.68</v>
      </c>
      <c r="H10" s="5">
        <v>150</v>
      </c>
      <c r="I10" s="5">
        <v>5927</v>
      </c>
      <c r="J10" s="5">
        <v>1557</v>
      </c>
      <c r="K10" s="5">
        <v>1143</v>
      </c>
      <c r="L10" s="5">
        <v>4800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2:41" ht="15.75" thickBot="1" x14ac:dyDescent="0.3">
      <c r="B11" s="4">
        <v>44501</v>
      </c>
      <c r="C11" s="5">
        <v>121.45</v>
      </c>
      <c r="D11" s="5">
        <v>71629.03</v>
      </c>
      <c r="E11" s="5">
        <v>29799</v>
      </c>
      <c r="F11" s="5">
        <v>1051</v>
      </c>
      <c r="G11" s="5">
        <v>139.87</v>
      </c>
      <c r="H11" s="5">
        <v>159.28</v>
      </c>
      <c r="I11" s="5">
        <v>6828.99</v>
      </c>
      <c r="J11" s="5">
        <v>1379.99</v>
      </c>
      <c r="K11" s="5">
        <v>1100.53</v>
      </c>
      <c r="L11" s="5">
        <v>5535</v>
      </c>
      <c r="N11" s="34" t="s">
        <v>19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AD11" s="34" t="s">
        <v>19</v>
      </c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 spans="2:41" x14ac:dyDescent="0.25">
      <c r="B12" s="4">
        <v>44531</v>
      </c>
      <c r="C12" s="5">
        <v>123.26</v>
      </c>
      <c r="D12" s="5">
        <v>71700.009999999995</v>
      </c>
      <c r="E12" s="5">
        <v>23799</v>
      </c>
      <c r="F12" s="5">
        <v>1050</v>
      </c>
      <c r="G12" s="5">
        <v>138.55000000000001</v>
      </c>
      <c r="H12" s="5">
        <v>156</v>
      </c>
      <c r="I12" s="5">
        <v>7131.35</v>
      </c>
      <c r="J12" s="5">
        <v>1213.76</v>
      </c>
      <c r="K12" s="5">
        <v>1044.25</v>
      </c>
      <c r="L12" s="5">
        <v>4823.76</v>
      </c>
      <c r="N12" s="25"/>
      <c r="O12" s="25" t="str">
        <f>$C$3</f>
        <v>Sony</v>
      </c>
      <c r="P12" s="25" t="str">
        <f>$D$3</f>
        <v>Amazon</v>
      </c>
      <c r="Q12" s="25" t="str">
        <f>$E$3</f>
        <v>Mercado libre</v>
      </c>
      <c r="R12" s="25" t="str">
        <f>$F$3</f>
        <v>Intel</v>
      </c>
      <c r="S12" s="25" t="str">
        <f>$G$3</f>
        <v>AMD</v>
      </c>
      <c r="T12" s="25" t="str">
        <f>$H$3</f>
        <v>Agilent Technologies</v>
      </c>
      <c r="U12" s="25" t="str">
        <f>$I$3</f>
        <v>Microsoft</v>
      </c>
      <c r="V12" s="25" t="str">
        <f>$J$3</f>
        <v>Activision Blizzard</v>
      </c>
      <c r="W12" s="25" t="str">
        <f>$K$3</f>
        <v>Ubisoft Entertainment</v>
      </c>
      <c r="X12" s="25" t="str">
        <f>$L$3</f>
        <v>Spotify Technology</v>
      </c>
      <c r="AD12" s="25"/>
      <c r="AE12" s="25" t="str">
        <f>$C$3</f>
        <v>Sony</v>
      </c>
      <c r="AF12" s="25" t="str">
        <f>$D$3</f>
        <v>Amazon</v>
      </c>
      <c r="AG12" s="25" t="str">
        <f>$E$3</f>
        <v>Mercado libre</v>
      </c>
      <c r="AH12" s="25" t="str">
        <f>$F$3</f>
        <v>Intel</v>
      </c>
      <c r="AI12" s="25" t="str">
        <f>$G$3</f>
        <v>AMD</v>
      </c>
      <c r="AJ12" s="25" t="str">
        <f>$H$3</f>
        <v>Agilent Technologies</v>
      </c>
      <c r="AK12" s="25" t="str">
        <f>$I$3</f>
        <v>Microsoft</v>
      </c>
      <c r="AL12" s="25" t="str">
        <f>$J$3</f>
        <v>Activision Blizzard</v>
      </c>
      <c r="AM12" s="25" t="str">
        <f>$K$3</f>
        <v>Ubisoft Entertainment</v>
      </c>
      <c r="AN12" s="25" t="str">
        <f>$L$3</f>
        <v>Spotify Technology</v>
      </c>
    </row>
    <row r="13" spans="2:41" ht="15.75" thickBot="1" x14ac:dyDescent="0.3">
      <c r="B13" s="4">
        <v>44562</v>
      </c>
      <c r="C13" s="5">
        <v>127.17</v>
      </c>
      <c r="D13" s="5">
        <v>65495</v>
      </c>
      <c r="E13" s="5">
        <v>21499.99</v>
      </c>
      <c r="F13" s="5">
        <v>1120.17</v>
      </c>
      <c r="G13" s="5">
        <v>132</v>
      </c>
      <c r="H13" s="5">
        <v>145.16</v>
      </c>
      <c r="I13" s="5">
        <v>6378.49</v>
      </c>
      <c r="J13" s="5">
        <v>1286.7</v>
      </c>
      <c r="K13" s="5">
        <v>1214.46</v>
      </c>
      <c r="L13" s="5">
        <v>4545</v>
      </c>
      <c r="N13" s="26" t="str">
        <f>$C$3</f>
        <v>Sony</v>
      </c>
      <c r="O13" s="28">
        <f>VARP(Hoja1!$C$20:$C$30)</f>
        <v>7.227768567479434E-2</v>
      </c>
      <c r="P13" s="11">
        <v>1.9900768951504467E-3</v>
      </c>
      <c r="Q13" s="11">
        <v>-0.24376687015873741</v>
      </c>
      <c r="R13" s="11">
        <v>3.5732473856139677E-3</v>
      </c>
      <c r="S13" s="11">
        <v>2.0022499971837762E-2</v>
      </c>
      <c r="T13" s="11">
        <v>6.7844769590291228E-3</v>
      </c>
      <c r="U13" s="11">
        <v>7.1955322703684769E-3</v>
      </c>
      <c r="V13" s="11">
        <v>-6.1435836029901823E-3</v>
      </c>
      <c r="W13" s="11">
        <v>1.8755001665898975E-2</v>
      </c>
      <c r="X13" s="12">
        <v>1.8842405633264024E-2</v>
      </c>
      <c r="AD13" s="26" t="s">
        <v>24</v>
      </c>
      <c r="AE13" s="28">
        <f>VARP(Hoja1!$C$20:$C$30)</f>
        <v>7.227768567479434E-2</v>
      </c>
      <c r="AF13" s="11">
        <v>1.9900768951504467E-3</v>
      </c>
      <c r="AG13" s="11">
        <v>-0.24376687015873741</v>
      </c>
      <c r="AH13" s="11">
        <v>3.5732473856139677E-3</v>
      </c>
      <c r="AI13" s="11">
        <v>2.0022499971837762E-2</v>
      </c>
      <c r="AJ13" s="11">
        <v>6.7844769590291228E-3</v>
      </c>
      <c r="AK13" s="11">
        <v>7.1955322703684769E-3</v>
      </c>
      <c r="AL13" s="11">
        <v>-6.1435836029901823E-3</v>
      </c>
      <c r="AM13" s="11">
        <v>1.8755001665898975E-2</v>
      </c>
      <c r="AN13" s="12">
        <v>1.8842405633264024E-2</v>
      </c>
    </row>
    <row r="14" spans="2:41" ht="15.75" thickBot="1" x14ac:dyDescent="0.3">
      <c r="B14" s="4">
        <v>44593</v>
      </c>
      <c r="C14" s="5">
        <v>109.91</v>
      </c>
      <c r="D14" s="5">
        <v>65128.37</v>
      </c>
      <c r="E14" s="5">
        <v>23299.99</v>
      </c>
      <c r="F14" s="5">
        <v>1010.27</v>
      </c>
      <c r="G14" s="5">
        <v>125.77</v>
      </c>
      <c r="H14" s="5">
        <v>141.66</v>
      </c>
      <c r="I14" s="5">
        <v>6221.76</v>
      </c>
      <c r="J14" s="5">
        <v>1675</v>
      </c>
      <c r="K14" s="5">
        <v>1193.8399999999999</v>
      </c>
      <c r="L14" s="5">
        <v>3451</v>
      </c>
      <c r="N14" s="26" t="str">
        <f>$D$3</f>
        <v>Amazon</v>
      </c>
      <c r="O14" s="11">
        <v>1.9900768951504467E-3</v>
      </c>
      <c r="P14" s="28">
        <f>VARP(Hoja1!$D$20:$D$30)</f>
        <v>3.6745461776017722E-3</v>
      </c>
      <c r="Q14" s="11">
        <v>-3.2767518018922098E-3</v>
      </c>
      <c r="R14" s="11">
        <v>1.779896940785399E-4</v>
      </c>
      <c r="S14" s="11">
        <v>2.5671099588255807E-3</v>
      </c>
      <c r="T14" s="11">
        <v>1.960879289434871E-3</v>
      </c>
      <c r="U14" s="11">
        <v>2.6325458574640564E-3</v>
      </c>
      <c r="V14" s="11">
        <v>-7.947914010458725E-4</v>
      </c>
      <c r="W14" s="11">
        <v>-1.3925351230029829E-3</v>
      </c>
      <c r="X14" s="12">
        <v>5.0421546766831263E-3</v>
      </c>
      <c r="AD14" s="26" t="s">
        <v>25</v>
      </c>
      <c r="AE14" s="11">
        <v>1.9900768951504467E-3</v>
      </c>
      <c r="AF14" s="28">
        <f>VARP(Hoja1!$D$20:$D$30)</f>
        <v>3.6745461776017722E-3</v>
      </c>
      <c r="AG14" s="11">
        <v>-3.2767518018922098E-3</v>
      </c>
      <c r="AH14" s="11">
        <v>1.779896940785399E-4</v>
      </c>
      <c r="AI14" s="11">
        <v>2.5671099588255807E-3</v>
      </c>
      <c r="AJ14" s="11">
        <v>1.960879289434871E-3</v>
      </c>
      <c r="AK14" s="11">
        <v>2.6325458574640564E-3</v>
      </c>
      <c r="AL14" s="11">
        <v>-7.947914010458725E-4</v>
      </c>
      <c r="AM14" s="11">
        <v>-1.3925351230029829E-3</v>
      </c>
      <c r="AN14" s="12">
        <v>5.0421546766831263E-3</v>
      </c>
    </row>
    <row r="15" spans="2:41" ht="15.75" thickBot="1" x14ac:dyDescent="0.3">
      <c r="B15" s="4">
        <v>44621</v>
      </c>
      <c r="C15" s="5">
        <v>11.18</v>
      </c>
      <c r="D15" s="5">
        <v>64933.279999999999</v>
      </c>
      <c r="E15" s="5">
        <v>97700.01</v>
      </c>
      <c r="F15" s="5">
        <v>974</v>
      </c>
      <c r="G15" s="5">
        <v>106.46</v>
      </c>
      <c r="H15" s="5">
        <v>134.33000000000001</v>
      </c>
      <c r="I15" s="5">
        <v>5964.41</v>
      </c>
      <c r="J15" s="5">
        <v>1688</v>
      </c>
      <c r="K15" s="5">
        <v>887.43</v>
      </c>
      <c r="L15" s="5">
        <v>2821</v>
      </c>
      <c r="N15" s="26" t="str">
        <f>$E$3</f>
        <v>Mercado libre</v>
      </c>
      <c r="O15" s="11">
        <v>-0.24376687015873741</v>
      </c>
      <c r="P15" s="11">
        <v>-3.2767518018922098E-3</v>
      </c>
      <c r="Q15" s="28">
        <f>VARP(Hoja1!$E$20:$E$30)</f>
        <v>0.85536905947430519</v>
      </c>
      <c r="R15" s="11">
        <v>-9.8272435513080281E-3</v>
      </c>
      <c r="S15" s="11">
        <v>-5.5001224610275547E-2</v>
      </c>
      <c r="T15" s="11">
        <v>-1.8144501404303862E-2</v>
      </c>
      <c r="U15" s="11">
        <v>-1.8255127103509964E-2</v>
      </c>
      <c r="V15" s="11">
        <v>6.6921924192177547E-3</v>
      </c>
      <c r="W15" s="11">
        <v>-6.7137535312601873E-2</v>
      </c>
      <c r="X15" s="12">
        <v>-4.8830827522915461E-2</v>
      </c>
      <c r="AD15" s="26" t="s">
        <v>26</v>
      </c>
      <c r="AE15" s="11">
        <v>-0.24376687015873741</v>
      </c>
      <c r="AF15" s="11">
        <v>-3.2767518018922098E-3</v>
      </c>
      <c r="AG15" s="28">
        <f>VARP(Hoja1!$E$20:$E$30)</f>
        <v>0.85536905947430519</v>
      </c>
      <c r="AH15" s="11">
        <v>-9.8272435513080281E-3</v>
      </c>
      <c r="AI15" s="11">
        <v>-5.5001224610275547E-2</v>
      </c>
      <c r="AJ15" s="11">
        <v>-1.8144501404303862E-2</v>
      </c>
      <c r="AK15" s="11">
        <v>-1.8255127103509964E-2</v>
      </c>
      <c r="AL15" s="11">
        <v>6.6921924192177547E-3</v>
      </c>
      <c r="AM15" s="11">
        <v>-6.7137535312601873E-2</v>
      </c>
      <c r="AN15" s="12">
        <v>-4.8830827522915461E-2</v>
      </c>
    </row>
    <row r="16" spans="2:41" ht="15.75" thickBot="1" x14ac:dyDescent="0.3">
      <c r="I16" s="2"/>
      <c r="N16" s="26" t="str">
        <f>$F$3</f>
        <v>Intel</v>
      </c>
      <c r="O16" s="11">
        <v>3.5732473856139677E-3</v>
      </c>
      <c r="P16" s="11">
        <v>1.779896940785399E-4</v>
      </c>
      <c r="Q16" s="11">
        <v>-9.8272435513080281E-3</v>
      </c>
      <c r="R16" s="28">
        <f>VARP(Hoja1!$F$20:$F$30)</f>
        <v>4.2953016766194866E-3</v>
      </c>
      <c r="S16" s="11">
        <v>4.6430502591554898E-4</v>
      </c>
      <c r="T16" s="11">
        <v>-7.1339454127713477E-4</v>
      </c>
      <c r="U16" s="11">
        <v>-2.7578338199502268E-4</v>
      </c>
      <c r="V16" s="11">
        <v>-1.1642862012068741E-3</v>
      </c>
      <c r="W16" s="11">
        <v>5.2356992871048958E-4</v>
      </c>
      <c r="X16" s="12">
        <v>3.5344304862884564E-3</v>
      </c>
      <c r="AD16" s="26" t="s">
        <v>27</v>
      </c>
      <c r="AE16" s="11">
        <v>3.5732473856139677E-3</v>
      </c>
      <c r="AF16" s="11">
        <v>1.779896940785399E-4</v>
      </c>
      <c r="AG16" s="11">
        <v>-9.8272435513080281E-3</v>
      </c>
      <c r="AH16" s="28">
        <f>VARP(Hoja1!$F$20:$F$30)</f>
        <v>4.2953016766194866E-3</v>
      </c>
      <c r="AI16" s="11">
        <v>4.6430502591554898E-4</v>
      </c>
      <c r="AJ16" s="11">
        <v>-7.1339454127713477E-4</v>
      </c>
      <c r="AK16" s="11">
        <v>-2.7578338199502268E-4</v>
      </c>
      <c r="AL16" s="11">
        <v>-1.1642862012068741E-3</v>
      </c>
      <c r="AM16" s="11">
        <v>5.2356992871048958E-4</v>
      </c>
      <c r="AN16" s="12">
        <v>3.5344304862884564E-3</v>
      </c>
    </row>
    <row r="17" spans="2:40" ht="15.75" thickBot="1" x14ac:dyDescent="0.3">
      <c r="N17" s="26" t="str">
        <f>$G$3</f>
        <v>AMD</v>
      </c>
      <c r="O17" s="11">
        <v>2.0022499971837762E-2</v>
      </c>
      <c r="P17" s="11">
        <v>2.5671099588255807E-3</v>
      </c>
      <c r="Q17" s="11">
        <v>-5.5001224610275547E-2</v>
      </c>
      <c r="R17" s="11">
        <v>4.6430502591554898E-4</v>
      </c>
      <c r="S17" s="28">
        <f>VARP(Hoja1!$G$20:$G$30)</f>
        <v>1.6854500097422169E-2</v>
      </c>
      <c r="T17" s="11">
        <v>4.5627108616860361E-3</v>
      </c>
      <c r="U17" s="11">
        <v>7.249014175786125E-3</v>
      </c>
      <c r="V17" s="11">
        <v>-6.2925690035960744E-3</v>
      </c>
      <c r="W17" s="11">
        <v>8.9895221087060901E-4</v>
      </c>
      <c r="X17" s="12">
        <v>9.9990544034835784E-3</v>
      </c>
      <c r="AD17" s="26" t="s">
        <v>28</v>
      </c>
      <c r="AE17" s="11">
        <v>2.0022499971837762E-2</v>
      </c>
      <c r="AF17" s="11">
        <v>2.5671099588255807E-3</v>
      </c>
      <c r="AG17" s="11">
        <v>-5.5001224610275547E-2</v>
      </c>
      <c r="AH17" s="11">
        <v>4.6430502591554898E-4</v>
      </c>
      <c r="AI17" s="28">
        <f>VARP(Hoja1!$G$20:$G$30)</f>
        <v>1.6854500097422169E-2</v>
      </c>
      <c r="AJ17" s="11">
        <v>4.5627108616860361E-3</v>
      </c>
      <c r="AK17" s="11">
        <v>7.249014175786125E-3</v>
      </c>
      <c r="AL17" s="11">
        <v>-6.2925690035960744E-3</v>
      </c>
      <c r="AM17" s="11">
        <v>8.9895221087060901E-4</v>
      </c>
      <c r="AN17" s="12">
        <v>9.9990544034835784E-3</v>
      </c>
    </row>
    <row r="18" spans="2:40" ht="15.75" thickBot="1" x14ac:dyDescent="0.3">
      <c r="B18" s="32" t="s">
        <v>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N18" s="26" t="str">
        <f>$H$3</f>
        <v>Agilent Technologies</v>
      </c>
      <c r="O18" s="11">
        <v>6.7844769590291228E-3</v>
      </c>
      <c r="P18" s="11">
        <v>1.960879289434871E-3</v>
      </c>
      <c r="Q18" s="11">
        <v>-1.8144501404303862E-2</v>
      </c>
      <c r="R18" s="11">
        <v>-7.1339454127713477E-4</v>
      </c>
      <c r="S18" s="11">
        <v>4.5627108616860361E-3</v>
      </c>
      <c r="T18" s="28">
        <f>VARP(Hoja1!$H$20:$H$30)</f>
        <v>5.8781787326111423E-3</v>
      </c>
      <c r="U18" s="11">
        <v>2.5768125397434101E-3</v>
      </c>
      <c r="V18" s="11">
        <v>-2.2177307407145771E-3</v>
      </c>
      <c r="W18" s="11">
        <v>2.4247373648394279E-3</v>
      </c>
      <c r="X18" s="12">
        <v>5.3909833590884198E-3</v>
      </c>
      <c r="AD18" s="26" t="s">
        <v>29</v>
      </c>
      <c r="AE18" s="11">
        <v>6.7844769590291228E-3</v>
      </c>
      <c r="AF18" s="11">
        <v>1.960879289434871E-3</v>
      </c>
      <c r="AG18" s="11">
        <v>-1.8144501404303862E-2</v>
      </c>
      <c r="AH18" s="11">
        <v>-7.1339454127713477E-4</v>
      </c>
      <c r="AI18" s="11">
        <v>4.5627108616860361E-3</v>
      </c>
      <c r="AJ18" s="28">
        <f>VARP(Hoja1!$H$20:$H$30)</f>
        <v>5.8781787326111423E-3</v>
      </c>
      <c r="AK18" s="11">
        <v>2.5768125397434101E-3</v>
      </c>
      <c r="AL18" s="11">
        <v>-2.2177307407145771E-3</v>
      </c>
      <c r="AM18" s="11">
        <v>2.4247373648394279E-3</v>
      </c>
      <c r="AN18" s="12">
        <v>5.3909833590884198E-3</v>
      </c>
    </row>
    <row r="19" spans="2:40" ht="15.75" thickBot="1" x14ac:dyDescent="0.3">
      <c r="B19" s="6" t="s">
        <v>0</v>
      </c>
      <c r="C19" s="6" t="str">
        <f>$C$3</f>
        <v>Sony</v>
      </c>
      <c r="D19" s="6" t="str">
        <f>$D$3</f>
        <v>Amazon</v>
      </c>
      <c r="E19" s="6" t="str">
        <f>$E$3</f>
        <v>Mercado libre</v>
      </c>
      <c r="F19" s="6" t="str">
        <f>$F$3</f>
        <v>Intel</v>
      </c>
      <c r="G19" s="6" t="str">
        <f>$G$3</f>
        <v>AMD</v>
      </c>
      <c r="H19" s="6" t="str">
        <f>$H$3</f>
        <v>Agilent Technologies</v>
      </c>
      <c r="I19" s="6" t="str">
        <f>$I$3</f>
        <v>Microsoft</v>
      </c>
      <c r="J19" s="6" t="str">
        <f>$J$3</f>
        <v>Activision Blizzard</v>
      </c>
      <c r="K19" s="6" t="str">
        <f>$K$3</f>
        <v>Ubisoft Entertainment</v>
      </c>
      <c r="L19" s="6" t="str">
        <f>$L$3</f>
        <v>Spotify Technology</v>
      </c>
      <c r="N19" s="26" t="str">
        <f>$I$3</f>
        <v>Microsoft</v>
      </c>
      <c r="O19" s="11">
        <v>7.1955322703684769E-3</v>
      </c>
      <c r="P19" s="11">
        <v>2.6325458574640564E-3</v>
      </c>
      <c r="Q19" s="11">
        <v>-1.8255127103509964E-2</v>
      </c>
      <c r="R19" s="11">
        <v>-2.7578338199502268E-4</v>
      </c>
      <c r="S19" s="11">
        <v>7.249014175786125E-3</v>
      </c>
      <c r="T19" s="11">
        <v>2.5768125397434101E-3</v>
      </c>
      <c r="U19" s="28">
        <f>VARP(Hoja1!$I$20:$I$30)</f>
        <v>4.3909846706153294E-3</v>
      </c>
      <c r="V19" s="11">
        <v>-3.88147836954891E-3</v>
      </c>
      <c r="W19" s="11">
        <v>-1.5567184467523212E-3</v>
      </c>
      <c r="X19" s="12">
        <v>5.1925420255180205E-3</v>
      </c>
      <c r="AD19" s="26" t="s">
        <v>30</v>
      </c>
      <c r="AE19" s="11">
        <v>7.1955322703684769E-3</v>
      </c>
      <c r="AF19" s="11">
        <v>2.6325458574640564E-3</v>
      </c>
      <c r="AG19" s="11">
        <v>-1.8255127103509964E-2</v>
      </c>
      <c r="AH19" s="11">
        <v>-2.7578338199502268E-4</v>
      </c>
      <c r="AI19" s="11">
        <v>7.249014175786125E-3</v>
      </c>
      <c r="AJ19" s="11">
        <v>2.5768125397434101E-3</v>
      </c>
      <c r="AK19" s="28">
        <f>VARP(Hoja1!$I$20:$I$30)</f>
        <v>4.3909846706153294E-3</v>
      </c>
      <c r="AL19" s="11">
        <v>-3.88147836954891E-3</v>
      </c>
      <c r="AM19" s="11">
        <v>-1.5567184467523212E-3</v>
      </c>
      <c r="AN19" s="12">
        <v>5.1925420255180205E-3</v>
      </c>
    </row>
    <row r="20" spans="2:40" ht="15.75" thickBot="1" x14ac:dyDescent="0.3">
      <c r="B20" s="7" t="s">
        <v>2</v>
      </c>
      <c r="C20" s="8">
        <f>(C5-C4)/C4</f>
        <v>-0.12872349941855263</v>
      </c>
      <c r="D20" s="8">
        <f t="shared" ref="D20:K20" si="4">(D5-D4)/D4</f>
        <v>-5.8708702064896715E-2</v>
      </c>
      <c r="E20" s="8">
        <f t="shared" si="4"/>
        <v>0.40547796676245357</v>
      </c>
      <c r="F20" s="8">
        <f t="shared" si="4"/>
        <v>-0.18329178885630498</v>
      </c>
      <c r="G20" s="8">
        <f t="shared" si="4"/>
        <v>-8.1802803286612005E-2</v>
      </c>
      <c r="H20" s="8">
        <f t="shared" si="4"/>
        <v>-3.032370555681301E-4</v>
      </c>
      <c r="I20" s="8">
        <f t="shared" si="4"/>
        <v>-3.7923432564335183E-2</v>
      </c>
      <c r="J20" s="8">
        <f t="shared" si="4"/>
        <v>-2.5906735751295335E-2</v>
      </c>
      <c r="K20" s="8">
        <f t="shared" si="4"/>
        <v>3.677537559545626E-2</v>
      </c>
      <c r="L20" s="8">
        <f>(L5-L4)/L4</f>
        <v>-0.18137589928057551</v>
      </c>
      <c r="N20" s="26" t="str">
        <f>$J$3</f>
        <v>Activision Blizzard</v>
      </c>
      <c r="O20" s="11">
        <v>-6.1435836029901823E-3</v>
      </c>
      <c r="P20" s="11">
        <v>-7.947914010458725E-4</v>
      </c>
      <c r="Q20" s="11">
        <v>6.6921924192177547E-3</v>
      </c>
      <c r="R20" s="11">
        <v>-1.1642862012068741E-3</v>
      </c>
      <c r="S20" s="11">
        <v>-6.2925690035960744E-3</v>
      </c>
      <c r="T20" s="11">
        <v>-2.2177307407145771E-3</v>
      </c>
      <c r="U20" s="11">
        <v>-3.88147836954891E-3</v>
      </c>
      <c r="V20" s="28">
        <f>VARP(Hoja1!$J$20:$J$30)</f>
        <v>1.2268974632933097E-2</v>
      </c>
      <c r="W20" s="11">
        <v>1.4662996033615978E-3</v>
      </c>
      <c r="X20" s="12">
        <v>-6.5157113385218655E-3</v>
      </c>
      <c r="AD20" s="26" t="s">
        <v>31</v>
      </c>
      <c r="AE20" s="11">
        <v>-6.1435836029901823E-3</v>
      </c>
      <c r="AF20" s="11">
        <v>-7.947914010458725E-4</v>
      </c>
      <c r="AG20" s="11">
        <v>6.6921924192177547E-3</v>
      </c>
      <c r="AH20" s="11">
        <v>-1.1642862012068741E-3</v>
      </c>
      <c r="AI20" s="11">
        <v>-6.2925690035960744E-3</v>
      </c>
      <c r="AJ20" s="11">
        <v>-2.2177307407145771E-3</v>
      </c>
      <c r="AK20" s="11">
        <v>-3.88147836954891E-3</v>
      </c>
      <c r="AL20" s="28">
        <f>VARP(Hoja1!$J$20:$J$30)</f>
        <v>1.2268974632933097E-2</v>
      </c>
      <c r="AM20" s="11">
        <v>1.4662996033615978E-3</v>
      </c>
      <c r="AN20" s="12">
        <v>-6.5157113385218655E-3</v>
      </c>
    </row>
    <row r="21" spans="2:40" ht="15.75" thickBot="1" x14ac:dyDescent="0.3">
      <c r="B21" s="7" t="s">
        <v>3</v>
      </c>
      <c r="C21" s="8">
        <f t="shared" ref="C21:L30" si="5">(C6-C5)/C5</f>
        <v>1.2320328542094338E-2</v>
      </c>
      <c r="D21" s="8">
        <f t="shared" si="5"/>
        <v>2.9238532706670456E-2</v>
      </c>
      <c r="E21" s="8">
        <f t="shared" si="5"/>
        <v>-2.123416232271608E-2</v>
      </c>
      <c r="F21" s="8">
        <f t="shared" si="5"/>
        <v>2.6032549663821038E-2</v>
      </c>
      <c r="G21" s="8">
        <f t="shared" si="5"/>
        <v>7.329911830504024E-2</v>
      </c>
      <c r="H21" s="8">
        <f t="shared" si="5"/>
        <v>8.4856297869113501E-2</v>
      </c>
      <c r="I21" s="8">
        <f t="shared" si="5"/>
        <v>2.4076484436518282E-2</v>
      </c>
      <c r="J21" s="8">
        <f t="shared" si="5"/>
        <v>1.3106382978723458E-2</v>
      </c>
      <c r="K21" s="8">
        <f t="shared" si="5"/>
        <v>-1.3974891848333178E-2</v>
      </c>
      <c r="L21" s="8">
        <f t="shared" ref="L21" si="6">(L6-L5)/L5</f>
        <v>6.5571069196207837E-2</v>
      </c>
      <c r="N21" s="26" t="str">
        <f>$K$3</f>
        <v>Ubisoft Entertainment</v>
      </c>
      <c r="O21" s="11">
        <v>1.8755001665898975E-2</v>
      </c>
      <c r="P21" s="11">
        <v>-1.3925351230029829E-3</v>
      </c>
      <c r="Q21" s="11">
        <v>-6.7137535312601873E-2</v>
      </c>
      <c r="R21" s="11">
        <v>5.2356992871048958E-4</v>
      </c>
      <c r="S21" s="11">
        <v>8.9895221087060901E-4</v>
      </c>
      <c r="T21" s="11">
        <v>2.4247373648394279E-3</v>
      </c>
      <c r="U21" s="11">
        <v>-1.5567184467523212E-3</v>
      </c>
      <c r="V21" s="11">
        <v>1.4662996033615978E-3</v>
      </c>
      <c r="W21" s="28">
        <f>VARP(Hoja1!$K$20:$K$30)</f>
        <v>1.0720249977586721E-2</v>
      </c>
      <c r="X21" s="12">
        <v>3.3788035423144044E-3</v>
      </c>
      <c r="AD21" s="26" t="s">
        <v>32</v>
      </c>
      <c r="AE21" s="11">
        <v>1.8755001665898975E-2</v>
      </c>
      <c r="AF21" s="11">
        <v>-1.3925351230029829E-3</v>
      </c>
      <c r="AG21" s="11">
        <v>-6.7137535312601873E-2</v>
      </c>
      <c r="AH21" s="11">
        <v>5.2356992871048958E-4</v>
      </c>
      <c r="AI21" s="11">
        <v>8.9895221087060901E-4</v>
      </c>
      <c r="AJ21" s="11">
        <v>2.4247373648394279E-3</v>
      </c>
      <c r="AK21" s="11">
        <v>-1.5567184467523212E-3</v>
      </c>
      <c r="AL21" s="11">
        <v>1.4662996033615978E-3</v>
      </c>
      <c r="AM21" s="28">
        <f>VARP(Hoja1!$K$20:$K$30)</f>
        <v>1.0720249977586721E-2</v>
      </c>
      <c r="AN21" s="12">
        <v>3.3788035423144044E-3</v>
      </c>
    </row>
    <row r="22" spans="2:40" ht="15.75" thickBot="1" x14ac:dyDescent="0.3">
      <c r="B22" s="7" t="s">
        <v>4</v>
      </c>
      <c r="C22" s="8">
        <f t="shared" si="5"/>
        <v>3.4888438133874364E-2</v>
      </c>
      <c r="D22" s="8">
        <f t="shared" si="5"/>
        <v>0.12220406500426134</v>
      </c>
      <c r="E22" s="8">
        <f t="shared" si="5"/>
        <v>0.13505535055350554</v>
      </c>
      <c r="F22" s="8">
        <f t="shared" si="5"/>
        <v>-2.2248663592857387E-2</v>
      </c>
      <c r="G22" s="8">
        <f t="shared" si="5"/>
        <v>0.11451692005885242</v>
      </c>
      <c r="H22" s="8">
        <f t="shared" si="5"/>
        <v>4.8720816440654263E-2</v>
      </c>
      <c r="I22" s="8">
        <f t="shared" si="5"/>
        <v>8.9833426565962299E-2</v>
      </c>
      <c r="J22" s="8">
        <f t="shared" si="5"/>
        <v>-3.6563340053763493E-2</v>
      </c>
      <c r="K22" s="8">
        <f t="shared" si="5"/>
        <v>-6.1301445971424673E-2</v>
      </c>
      <c r="L22" s="8">
        <f t="shared" ref="L22" si="7">(L7-L6)/L6</f>
        <v>6.4923711340206205E-2</v>
      </c>
      <c r="N22" s="27" t="str">
        <f>$L$3</f>
        <v>Spotify Technology</v>
      </c>
      <c r="O22" s="12">
        <v>1.8842405633264024E-2</v>
      </c>
      <c r="P22" s="12">
        <v>5.0421546766831263E-3</v>
      </c>
      <c r="Q22" s="12">
        <v>-4.8830827522915461E-2</v>
      </c>
      <c r="R22" s="12">
        <v>3.5344304862884564E-3</v>
      </c>
      <c r="S22" s="12">
        <v>9.9990544034835784E-3</v>
      </c>
      <c r="T22" s="12">
        <v>5.3909833590884198E-3</v>
      </c>
      <c r="U22" s="12">
        <v>5.1925420255180205E-3</v>
      </c>
      <c r="V22" s="12">
        <v>-6.5157113385218655E-3</v>
      </c>
      <c r="W22" s="12">
        <v>3.3788035423144044E-3</v>
      </c>
      <c r="X22" s="29">
        <f>VARP(Hoja1!$L$20:$L$30)</f>
        <v>1.7696106350596062E-2</v>
      </c>
      <c r="AC22" s="10"/>
      <c r="AD22" s="27" t="s">
        <v>34</v>
      </c>
      <c r="AE22" s="12">
        <v>1.8842405633264024E-2</v>
      </c>
      <c r="AF22" s="12">
        <v>5.0421546766831263E-3</v>
      </c>
      <c r="AG22" s="12">
        <v>-4.8830827522915461E-2</v>
      </c>
      <c r="AH22" s="12">
        <v>3.5344304862884564E-3</v>
      </c>
      <c r="AI22" s="12">
        <v>9.9990544034835784E-3</v>
      </c>
      <c r="AJ22" s="12">
        <v>5.3909833590884198E-3</v>
      </c>
      <c r="AK22" s="12">
        <v>5.1925420255180205E-3</v>
      </c>
      <c r="AL22" s="12">
        <v>-6.5157113385218655E-3</v>
      </c>
      <c r="AM22" s="12">
        <v>3.3788035423144044E-3</v>
      </c>
      <c r="AN22" s="29">
        <f>VARP(Hoja1!$L$20:$L$30)</f>
        <v>1.7696106350596062E-2</v>
      </c>
    </row>
    <row r="23" spans="2:40" x14ac:dyDescent="0.25">
      <c r="B23" s="7" t="s">
        <v>5</v>
      </c>
      <c r="C23" s="8">
        <f t="shared" si="5"/>
        <v>-1.1368090944727663E-2</v>
      </c>
      <c r="D23" s="8">
        <f t="shared" si="5"/>
        <v>-9.5276952726386741E-2</v>
      </c>
      <c r="E23" s="8">
        <f t="shared" si="5"/>
        <v>0.21879063719115735</v>
      </c>
      <c r="F23" s="8">
        <f t="shared" si="5"/>
        <v>-2.972547335266118E-2</v>
      </c>
      <c r="G23" s="8">
        <f t="shared" si="5"/>
        <v>0.17139713971397136</v>
      </c>
      <c r="H23" s="8">
        <f t="shared" si="5"/>
        <v>4.3258015063653996E-2</v>
      </c>
      <c r="I23" s="8">
        <f t="shared" si="5"/>
        <v>4.1200689217375505E-2</v>
      </c>
      <c r="J23" s="8">
        <f t="shared" si="5"/>
        <v>-9.137874659400548E-2</v>
      </c>
      <c r="K23" s="8">
        <f t="shared" si="5"/>
        <v>-6.0577363678020586E-2</v>
      </c>
      <c r="L23" s="8">
        <f>(L8-L7)/L7</f>
        <v>-0.16044709654435349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2:40" x14ac:dyDescent="0.25">
      <c r="B24" s="7" t="s">
        <v>6</v>
      </c>
      <c r="C24" s="8">
        <f t="shared" si="5"/>
        <v>9.3576526566217275E-2</v>
      </c>
      <c r="D24" s="8">
        <f t="shared" si="5"/>
        <v>3.6145586402171116E-2</v>
      </c>
      <c r="E24" s="8">
        <f t="shared" si="5"/>
        <v>-0.18731661776473726</v>
      </c>
      <c r="F24" s="8">
        <f t="shared" si="5"/>
        <v>-3.2277698876727692E-4</v>
      </c>
      <c r="G24" s="8">
        <f t="shared" si="5"/>
        <v>-1.2021036814425255E-2</v>
      </c>
      <c r="H24" s="8">
        <f t="shared" si="5"/>
        <v>0.13231535905954497</v>
      </c>
      <c r="I24" s="8">
        <f t="shared" si="5"/>
        <v>2.5638167040026808E-2</v>
      </c>
      <c r="J24" s="8">
        <f t="shared" si="5"/>
        <v>-4.900079168965768E-2</v>
      </c>
      <c r="K24" s="8">
        <f t="shared" si="5"/>
        <v>7.4726847034339294E-2</v>
      </c>
      <c r="L24" s="8">
        <f t="shared" ref="L24" si="8">(L9-L8)/L8</f>
        <v>0.14194258092934137</v>
      </c>
      <c r="S24" s="31" t="s">
        <v>20</v>
      </c>
      <c r="T24" s="31"/>
      <c r="AD24" s="9"/>
      <c r="AE24" s="9"/>
      <c r="AF24" s="9"/>
      <c r="AG24" s="9"/>
      <c r="AH24" s="9"/>
      <c r="AI24" s="31" t="s">
        <v>20</v>
      </c>
      <c r="AJ24" s="31"/>
      <c r="AK24" s="9"/>
      <c r="AL24" s="9"/>
      <c r="AM24" s="9"/>
      <c r="AN24" s="9"/>
    </row>
    <row r="25" spans="2:40" x14ac:dyDescent="0.25">
      <c r="B25" s="7" t="s">
        <v>7</v>
      </c>
      <c r="C25" s="8">
        <f t="shared" si="5"/>
        <v>-1.0605511240028894E-2</v>
      </c>
      <c r="D25" s="8">
        <f t="shared" si="5"/>
        <v>-1.7366136034732273E-2</v>
      </c>
      <c r="E25" s="8">
        <f t="shared" si="5"/>
        <v>7.0649052268811033E-2</v>
      </c>
      <c r="F25" s="8">
        <f t="shared" si="5"/>
        <v>3.2297345916475234E-2</v>
      </c>
      <c r="G25" s="8">
        <f t="shared" si="5"/>
        <v>-4.9429657794676429E-3</v>
      </c>
      <c r="H25" s="8">
        <f t="shared" si="5"/>
        <v>-0.15364215990520788</v>
      </c>
      <c r="I25" s="8">
        <f t="shared" si="5"/>
        <v>6.6509959509769038E-3</v>
      </c>
      <c r="J25" s="8">
        <f t="shared" si="5"/>
        <v>-1.8049721875354682E-2</v>
      </c>
      <c r="K25" s="8">
        <f t="shared" si="5"/>
        <v>-0.13540090771558244</v>
      </c>
      <c r="L25" s="8">
        <f t="shared" ref="L25" si="9">(L10-L9)/L9</f>
        <v>-3.0632027917797653E-2</v>
      </c>
      <c r="S25" s="13" t="s">
        <v>21</v>
      </c>
      <c r="T25" s="14" cm="1">
        <f t="array" ref="T25">MMULT(O9:X9,TRANSPOSE(O4:X4))</f>
        <v>2.5361575584318024E-3</v>
      </c>
      <c r="Z25" s="40" t="s">
        <v>42</v>
      </c>
      <c r="AA25" s="40"/>
      <c r="AD25" s="9"/>
      <c r="AE25" s="9"/>
      <c r="AF25" s="9"/>
      <c r="AG25" s="9"/>
      <c r="AH25" s="9"/>
      <c r="AI25" s="13" t="s">
        <v>21</v>
      </c>
      <c r="AJ25" s="14" cm="1">
        <f t="array" ref="AJ25">MMULT(AE9:AN9,TRANSPOSE(AE4:AN4))</f>
        <v>5.7773287537718904E-2</v>
      </c>
      <c r="AK25" s="9"/>
      <c r="AL25" s="9"/>
      <c r="AM25" s="9"/>
      <c r="AN25" s="9"/>
    </row>
    <row r="26" spans="2:40" x14ac:dyDescent="0.25">
      <c r="B26" s="7" t="s">
        <v>8</v>
      </c>
      <c r="C26" s="8">
        <f t="shared" si="5"/>
        <v>0.11268896014658723</v>
      </c>
      <c r="D26" s="8">
        <f t="shared" si="5"/>
        <v>5.4919440353460955E-2</v>
      </c>
      <c r="E26" s="8">
        <f t="shared" si="5"/>
        <v>-8.6480686695278974E-2</v>
      </c>
      <c r="F26" s="8">
        <f t="shared" si="5"/>
        <v>-6.076854334226988E-2</v>
      </c>
      <c r="G26" s="8">
        <f t="shared" si="5"/>
        <v>0.33616736721436757</v>
      </c>
      <c r="H26" s="8">
        <f t="shared" si="5"/>
        <v>6.1866666666666674E-2</v>
      </c>
      <c r="I26" s="8">
        <f t="shared" si="5"/>
        <v>0.15218322928969122</v>
      </c>
      <c r="J26" s="8">
        <f t="shared" si="5"/>
        <v>-0.11368657675016056</v>
      </c>
      <c r="K26" s="8">
        <f t="shared" si="5"/>
        <v>-3.7156605424321983E-2</v>
      </c>
      <c r="L26" s="8">
        <f t="shared" ref="L26" si="10">(L11-L10)/L10</f>
        <v>0.15312500000000001</v>
      </c>
      <c r="S26" s="13" t="s">
        <v>22</v>
      </c>
      <c r="T26" s="5" cm="1">
        <f t="array" ref="T26">MMULT(O9:X9,MMULT(O13:X22,TRANSPOSE(O9:X9)))</f>
        <v>3.1585136010040774E-4</v>
      </c>
      <c r="Z26" s="37" t="s">
        <v>38</v>
      </c>
      <c r="AD26" s="9"/>
      <c r="AE26" s="9"/>
      <c r="AF26" s="9"/>
      <c r="AG26" s="9"/>
      <c r="AH26" s="9"/>
      <c r="AI26" s="13" t="s">
        <v>22</v>
      </c>
      <c r="AJ26" s="5" cm="1">
        <f t="array" ref="AJ26">MMULT(AE9:AN9,MMULT(AE13:AN22,TRANSPOSE(AE9:AN9)))</f>
        <v>1.0000172933828634E-2</v>
      </c>
      <c r="AK26" s="9"/>
      <c r="AL26" s="9"/>
      <c r="AM26" s="9"/>
      <c r="AN26" s="9"/>
    </row>
    <row r="27" spans="2:40" x14ac:dyDescent="0.25">
      <c r="B27" s="7" t="s">
        <v>9</v>
      </c>
      <c r="C27" s="8">
        <f t="shared" si="5"/>
        <v>1.4903252367229331E-2</v>
      </c>
      <c r="D27" s="8">
        <f t="shared" si="5"/>
        <v>9.9093900894645548E-4</v>
      </c>
      <c r="E27" s="8">
        <f t="shared" si="5"/>
        <v>-0.20134903855834088</v>
      </c>
      <c r="F27" s="8">
        <f t="shared" si="5"/>
        <v>-9.5147478591817321E-4</v>
      </c>
      <c r="G27" s="8">
        <f t="shared" si="5"/>
        <v>-9.4373346679058629E-3</v>
      </c>
      <c r="H27" s="8">
        <f t="shared" si="5"/>
        <v>-2.0592667001506786E-2</v>
      </c>
      <c r="I27" s="8">
        <f t="shared" si="5"/>
        <v>4.4275947101987352E-2</v>
      </c>
      <c r="J27" s="8">
        <f t="shared" si="5"/>
        <v>-0.1204573946188016</v>
      </c>
      <c r="K27" s="8">
        <f t="shared" si="5"/>
        <v>-5.1138996665243089E-2</v>
      </c>
      <c r="L27" s="8">
        <f t="shared" ref="L27" si="11">(L12-L11)/L11</f>
        <v>-0.12849864498644983</v>
      </c>
      <c r="S27" s="13" t="s">
        <v>23</v>
      </c>
      <c r="T27" s="14">
        <f>SQRT(T26)</f>
        <v>1.777220751905648E-2</v>
      </c>
      <c r="Z27" s="38" t="s">
        <v>39</v>
      </c>
      <c r="AA27" s="39">
        <v>1.777220751905648E-2</v>
      </c>
      <c r="AD27" s="9"/>
      <c r="AE27" s="9"/>
      <c r="AF27" s="9"/>
      <c r="AG27" s="9"/>
      <c r="AH27" s="9"/>
      <c r="AI27" s="13" t="s">
        <v>23</v>
      </c>
      <c r="AJ27" s="14">
        <f>SQRT(AJ26)</f>
        <v>0.10000086466540493</v>
      </c>
      <c r="AK27" s="9"/>
      <c r="AL27" s="9"/>
      <c r="AM27" s="9"/>
      <c r="AN27" s="9"/>
    </row>
    <row r="28" spans="2:40" x14ac:dyDescent="0.25">
      <c r="B28" s="7" t="s">
        <v>10</v>
      </c>
      <c r="C28" s="8">
        <f t="shared" si="5"/>
        <v>3.1721564173292201E-2</v>
      </c>
      <c r="D28" s="8">
        <f t="shared" si="5"/>
        <v>-8.6541271054215968E-2</v>
      </c>
      <c r="E28" s="8">
        <f t="shared" si="5"/>
        <v>-9.6601117694020688E-2</v>
      </c>
      <c r="F28" s="8">
        <f t="shared" si="5"/>
        <v>6.6828571428571501E-2</v>
      </c>
      <c r="G28" s="8">
        <f t="shared" si="5"/>
        <v>-4.7275351858534903E-2</v>
      </c>
      <c r="H28" s="8">
        <f t="shared" si="5"/>
        <v>-6.9487179487179515E-2</v>
      </c>
      <c r="I28" s="8">
        <f t="shared" si="5"/>
        <v>-0.10557047403366832</v>
      </c>
      <c r="J28" s="8">
        <f t="shared" si="5"/>
        <v>6.0094252570524698E-2</v>
      </c>
      <c r="K28" s="8">
        <f t="shared" si="5"/>
        <v>0.16299736653100313</v>
      </c>
      <c r="L28" s="8">
        <f t="shared" ref="L28" si="12">(L13-L12)/L12</f>
        <v>-5.7788944723618133E-2</v>
      </c>
      <c r="Z28" s="38" t="s">
        <v>40</v>
      </c>
      <c r="AA28" s="39">
        <v>2.5361575584318024E-3</v>
      </c>
      <c r="AB28" s="10"/>
      <c r="AC28" s="10"/>
    </row>
    <row r="29" spans="2:40" x14ac:dyDescent="0.25">
      <c r="B29" s="7" t="s">
        <v>11</v>
      </c>
      <c r="C29" s="8">
        <f t="shared" si="5"/>
        <v>-0.13572383423763471</v>
      </c>
      <c r="D29" s="8">
        <f t="shared" si="5"/>
        <v>-5.5978318955645073E-3</v>
      </c>
      <c r="E29" s="8">
        <f t="shared" si="5"/>
        <v>8.3720969172543791E-2</v>
      </c>
      <c r="F29" s="8">
        <f t="shared" si="5"/>
        <v>-9.8110108287135067E-2</v>
      </c>
      <c r="G29" s="8">
        <f t="shared" si="5"/>
        <v>-4.719696969696973E-2</v>
      </c>
      <c r="H29" s="8">
        <f t="shared" si="5"/>
        <v>-2.411132543400386E-2</v>
      </c>
      <c r="I29" s="8">
        <f t="shared" si="5"/>
        <v>-2.4571646267376693E-2</v>
      </c>
      <c r="J29" s="8">
        <f t="shared" si="5"/>
        <v>0.30177974663868806</v>
      </c>
      <c r="K29" s="8">
        <f t="shared" si="5"/>
        <v>-1.697873952209222E-2</v>
      </c>
      <c r="L29" s="8">
        <f t="shared" ref="L29" si="13">(L14-L13)/L13</f>
        <v>-0.2407040704070407</v>
      </c>
      <c r="Y29" s="10"/>
      <c r="Z29" s="37" t="s">
        <v>41</v>
      </c>
    </row>
    <row r="30" spans="2:40" x14ac:dyDescent="0.25">
      <c r="B30" s="7" t="s">
        <v>12</v>
      </c>
      <c r="C30" s="8">
        <f t="shared" si="5"/>
        <v>-0.89828041124556446</v>
      </c>
      <c r="D30" s="8">
        <f t="shared" si="5"/>
        <v>-2.9954687949353526E-3</v>
      </c>
      <c r="E30" s="8">
        <f t="shared" si="5"/>
        <v>3.1931352760237228</v>
      </c>
      <c r="F30" s="8">
        <f t="shared" si="5"/>
        <v>-3.5901293713561704E-2</v>
      </c>
      <c r="G30" s="8">
        <f t="shared" si="5"/>
        <v>-0.15353422914844561</v>
      </c>
      <c r="H30" s="8">
        <f t="shared" si="5"/>
        <v>-5.1743611464068785E-2</v>
      </c>
      <c r="I30" s="8">
        <f t="shared" si="5"/>
        <v>-4.1362894100704678E-2</v>
      </c>
      <c r="J30" s="8">
        <f t="shared" si="5"/>
        <v>7.7611940298507459E-3</v>
      </c>
      <c r="K30" s="8">
        <f t="shared" si="5"/>
        <v>-0.25665918381022584</v>
      </c>
      <c r="L30" s="8">
        <f t="shared" si="5"/>
        <v>-0.18255578093306288</v>
      </c>
      <c r="Z30" s="38" t="s">
        <v>39</v>
      </c>
      <c r="AA30" s="39">
        <v>0.10000086466540493</v>
      </c>
    </row>
    <row r="31" spans="2:40" x14ac:dyDescent="0.25">
      <c r="Z31" s="38" t="s">
        <v>40</v>
      </c>
      <c r="AA31" s="39">
        <v>5.7773287537718904E-2</v>
      </c>
    </row>
    <row r="47" spans="15:36" x14ac:dyDescent="0.25">
      <c r="AH47" s="10" t="s">
        <v>43</v>
      </c>
      <c r="AI47" s="10" t="s">
        <v>44</v>
      </c>
      <c r="AJ47" s="10" t="s">
        <v>44</v>
      </c>
    </row>
    <row r="48" spans="15:36" x14ac:dyDescent="0.25">
      <c r="O48" t="s">
        <v>43</v>
      </c>
      <c r="P48" t="s">
        <v>44</v>
      </c>
      <c r="Q48" t="s">
        <v>44</v>
      </c>
      <c r="AH48" s="26" t="str">
        <f>$C$3</f>
        <v>Sony</v>
      </c>
      <c r="AI48" s="23">
        <v>0</v>
      </c>
      <c r="AJ48" s="10">
        <v>-0.89999105465605156</v>
      </c>
    </row>
    <row r="49" spans="15:36" x14ac:dyDescent="0.25">
      <c r="O49" s="26" t="str">
        <f>$C$3</f>
        <v>Sony</v>
      </c>
      <c r="P49" s="23">
        <v>0.12843481977903567</v>
      </c>
      <c r="Q49">
        <f>(C15-C4)/C4</f>
        <v>-0.89999105465605156</v>
      </c>
      <c r="AA49" s="10"/>
      <c r="AB49" s="10"/>
      <c r="AC49" s="10"/>
      <c r="AD49" s="10"/>
      <c r="AH49" s="26" t="str">
        <f>$D$3</f>
        <v>Amazon</v>
      </c>
      <c r="AI49" s="23">
        <v>0</v>
      </c>
      <c r="AJ49" s="10">
        <v>-4.228200589970503E-2</v>
      </c>
    </row>
    <row r="50" spans="15:36" x14ac:dyDescent="0.25">
      <c r="O50" s="26" t="str">
        <f>$D$3</f>
        <v>Amazon</v>
      </c>
      <c r="P50" s="23">
        <v>0</v>
      </c>
      <c r="Q50" s="10">
        <f>(D15-D4)/D4</f>
        <v>-4.228200589970503E-2</v>
      </c>
      <c r="AH50" s="26" t="str">
        <f>$E$3</f>
        <v>Mercado libre</v>
      </c>
      <c r="AI50" s="23">
        <v>0.11425514582225718</v>
      </c>
      <c r="AJ50" s="10">
        <v>3.9593888531021055</v>
      </c>
    </row>
    <row r="51" spans="15:36" x14ac:dyDescent="0.25">
      <c r="O51" s="26" t="str">
        <f>$E$3</f>
        <v>Mercado libre</v>
      </c>
      <c r="P51" s="23">
        <v>5.9999292862514708E-2</v>
      </c>
      <c r="Q51" s="10">
        <f>(E15-E4)/E4</f>
        <v>3.9593888531021055</v>
      </c>
      <c r="AH51" s="26" t="str">
        <f>$F$3</f>
        <v>Intel</v>
      </c>
      <c r="AI51" s="23">
        <v>0</v>
      </c>
      <c r="AJ51" s="10">
        <v>-0.28592375366568917</v>
      </c>
    </row>
    <row r="52" spans="15:36" x14ac:dyDescent="0.25">
      <c r="O52" s="26" t="str">
        <f>$F$3</f>
        <v>Intel</v>
      </c>
      <c r="P52" s="23">
        <v>0.14054164098604285</v>
      </c>
      <c r="Q52" s="10">
        <f>(F15-F4)/F4</f>
        <v>-0.28592375366568917</v>
      </c>
      <c r="AH52" s="26" t="str">
        <f>$G$3</f>
        <v>AMD</v>
      </c>
      <c r="AI52" s="23">
        <v>0.72707048898271009</v>
      </c>
      <c r="AJ52" s="10">
        <v>0.28637022716288046</v>
      </c>
    </row>
    <row r="53" spans="15:36" x14ac:dyDescent="0.25">
      <c r="O53" s="26" t="str">
        <f>$G$3</f>
        <v>AMD</v>
      </c>
      <c r="P53" s="23">
        <v>0</v>
      </c>
      <c r="Q53" s="10">
        <f>(G15-G4)/G4</f>
        <v>0.28637022716288046</v>
      </c>
      <c r="AH53" s="26" t="str">
        <f>$H$3</f>
        <v>Agilent Technologies</v>
      </c>
      <c r="AI53" s="23">
        <v>0</v>
      </c>
      <c r="AJ53" s="10">
        <v>1.8345841861875642E-2</v>
      </c>
    </row>
    <row r="54" spans="15:36" x14ac:dyDescent="0.25">
      <c r="O54" s="26" t="str">
        <f>$H$3</f>
        <v>Agilent Technologies</v>
      </c>
      <c r="P54" s="23">
        <v>0</v>
      </c>
      <c r="Q54" s="10">
        <f>(H15-H4)/H4</f>
        <v>1.8345841861875642E-2</v>
      </c>
      <c r="AH54" s="26" t="str">
        <f>$I$3</f>
        <v>Microsoft</v>
      </c>
      <c r="AI54" s="23">
        <v>0</v>
      </c>
      <c r="AJ54" s="10">
        <v>0.16156165162556821</v>
      </c>
    </row>
    <row r="55" spans="15:36" x14ac:dyDescent="0.25">
      <c r="O55" s="26" t="str">
        <f>$I$3</f>
        <v>Microsoft</v>
      </c>
      <c r="P55" s="23">
        <v>0.32225716663855758</v>
      </c>
      <c r="Q55" s="10">
        <f>(I15-I4)/I4</f>
        <v>0.16156165162556821</v>
      </c>
      <c r="AH55" s="26" t="str">
        <f>$J$3</f>
        <v>Activision Blizzard</v>
      </c>
      <c r="AI55" s="23">
        <v>0.15484398401391469</v>
      </c>
      <c r="AJ55" s="10">
        <v>-0.12538860103626942</v>
      </c>
    </row>
    <row r="56" spans="15:36" x14ac:dyDescent="0.25">
      <c r="O56" s="26" t="str">
        <f>$J$3</f>
        <v>Activision Blizzard</v>
      </c>
      <c r="P56" s="23">
        <v>0.14874580051257771</v>
      </c>
      <c r="Q56" s="10">
        <f>(J15-J4)/J4</f>
        <v>-0.12538860103626942</v>
      </c>
      <c r="AH56" s="26" t="str">
        <f>$K$3</f>
        <v>Ubisoft Entertainment</v>
      </c>
      <c r="AI56" s="23">
        <v>3.830381181117982E-3</v>
      </c>
      <c r="AJ56" s="10">
        <v>-0.34962990106266034</v>
      </c>
    </row>
    <row r="57" spans="15:36" ht="15.75" thickBot="1" x14ac:dyDescent="0.3">
      <c r="O57" s="26" t="str">
        <f>$K$3</f>
        <v>Ubisoft Entertainment</v>
      </c>
      <c r="P57" s="23">
        <v>0.20002127922127164</v>
      </c>
      <c r="Q57" s="10">
        <f>(K15-K4)/K4</f>
        <v>-0.34962990106266034</v>
      </c>
      <c r="AH57" s="27" t="str">
        <f>$L$3</f>
        <v>Spotify Technology</v>
      </c>
      <c r="AI57" s="23">
        <v>0</v>
      </c>
      <c r="AJ57" s="10">
        <v>-0.49262589928057554</v>
      </c>
    </row>
    <row r="58" spans="15:36" ht="15.75" thickBot="1" x14ac:dyDescent="0.3">
      <c r="O58" s="27" t="str">
        <f>$L$3</f>
        <v>Spotify Technology</v>
      </c>
      <c r="P58" s="23">
        <v>0</v>
      </c>
      <c r="Q58" s="10">
        <f>(L15-L4)/L4</f>
        <v>-0.49262589928057554</v>
      </c>
    </row>
  </sheetData>
  <mergeCells count="13">
    <mergeCell ref="N1:X1"/>
    <mergeCell ref="AD1:AN1"/>
    <mergeCell ref="Z25:AA25"/>
    <mergeCell ref="AD7:AN7"/>
    <mergeCell ref="AI24:AJ24"/>
    <mergeCell ref="B2:L2"/>
    <mergeCell ref="B18:L18"/>
    <mergeCell ref="N2:X2"/>
    <mergeCell ref="N7:X7"/>
    <mergeCell ref="S24:T24"/>
    <mergeCell ref="AD11:AN11"/>
    <mergeCell ref="N11:X11"/>
    <mergeCell ref="AD2:A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Miranda de la Cruz</dc:creator>
  <cp:lastModifiedBy>theic</cp:lastModifiedBy>
  <dcterms:created xsi:type="dcterms:W3CDTF">2022-04-01T01:43:27Z</dcterms:created>
  <dcterms:modified xsi:type="dcterms:W3CDTF">2022-04-01T18:18:13Z</dcterms:modified>
</cp:coreProperties>
</file>