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\Desktop\H. IV SP Work Package 2.0\[new] MIL-F-8785C data\"/>
    </mc:Choice>
  </mc:AlternateContent>
  <xr:revisionPtr revIDLastSave="0" documentId="13_ncr:1_{F0303871-0EF4-4760-82C7-E494FD49562D}" xr6:coauthVersionLast="47" xr6:coauthVersionMax="47" xr10:uidLastSave="{00000000-0000-0000-0000-000000000000}"/>
  <bookViews>
    <workbookView xWindow="-108" yWindow="-108" windowWidth="23256" windowHeight="12456" xr2:uid="{9719A6C9-1323-4CC8-98F3-E62320CC0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H3" i="1" s="1"/>
  <c r="J4" i="1"/>
  <c r="H4" i="1" s="1"/>
  <c r="J5" i="1"/>
  <c r="H5" i="1" s="1"/>
  <c r="J6" i="1"/>
  <c r="H6" i="1" s="1"/>
  <c r="J7" i="1"/>
  <c r="H7" i="1" s="1"/>
  <c r="J8" i="1"/>
  <c r="H8" i="1" s="1"/>
  <c r="J2" i="1"/>
  <c r="H2" i="1" s="1"/>
  <c r="L3" i="1"/>
  <c r="L4" i="1"/>
  <c r="L5" i="1"/>
  <c r="L6" i="1"/>
  <c r="L7" i="1"/>
  <c r="L8" i="1"/>
  <c r="L2" i="1"/>
  <c r="M3" i="1"/>
  <c r="M4" i="1"/>
  <c r="M5" i="1"/>
  <c r="M6" i="1"/>
  <c r="M7" i="1"/>
  <c r="M8" i="1"/>
  <c r="M2" i="1"/>
  <c r="C3" i="1"/>
  <c r="C4" i="1"/>
  <c r="C5" i="1"/>
  <c r="C6" i="1"/>
  <c r="C7" i="1"/>
  <c r="C8" i="1"/>
  <c r="C2" i="1"/>
  <c r="G8" i="1" l="1"/>
  <c r="F8" i="1" s="1"/>
  <c r="G7" i="1"/>
  <c r="F7" i="1" s="1"/>
  <c r="G6" i="1"/>
  <c r="F6" i="1" s="1"/>
  <c r="G5" i="1"/>
  <c r="F5" i="1" s="1"/>
  <c r="G4" i="1"/>
  <c r="F4" i="1" s="1"/>
  <c r="G3" i="1"/>
  <c r="F3" i="1" s="1"/>
  <c r="G2" i="1"/>
  <c r="F2" i="1" s="1"/>
</calcChain>
</file>

<file path=xl/sharedStrings.xml><?xml version="1.0" encoding="utf-8"?>
<sst xmlns="http://schemas.openxmlformats.org/spreadsheetml/2006/main" count="15" uniqueCount="13">
  <si>
    <t>CoG</t>
  </si>
  <si>
    <t>w_sp [Hz]</t>
  </si>
  <si>
    <t>w_sp [rad/s]</t>
  </si>
  <si>
    <t>n/a</t>
  </si>
  <si>
    <t>Za</t>
  </si>
  <si>
    <t>q</t>
  </si>
  <si>
    <t>CL_a</t>
  </si>
  <si>
    <t>mg</t>
  </si>
  <si>
    <t>V [m/s]</t>
  </si>
  <si>
    <t>S [m^2]</t>
  </si>
  <si>
    <t>CL_z</t>
  </si>
  <si>
    <t>V [km/h]</t>
  </si>
  <si>
    <t>X5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</si>
</sst>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15096</xdr:colOff>
      <xdr:row>0</xdr:row>
      <xdr:rowOff>0</xdr:rowOff>
    </xdr:from>
    <xdr:to>
      <xdr:col>20</xdr:col>
      <xdr:colOff>98916</xdr:colOff>
      <xdr:row>20</xdr:row>
      <xdr:rowOff>175949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9B61B5-929D-9CB5-42E5-6D32C6528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0" y="0"/>
          <a:ext cx="3750046" cy="3770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5CDE-6A74-40D2-97DF-7EC30F6BD9D0}">
  <dimension ref="A1:N11"/>
  <sheetViews>
    <sheetView tabSelected="1" zoomScale="106" zoomScaleNormal="175" workbookViewId="0">
      <selection activeCell="H15" sqref="H15"/>
    </sheetView>
  </sheetViews>
  <sheetFormatPr defaultRowHeight="14.4" x14ac:dyDescent="0.3"/>
  <cols>
    <col min="1" max="1" width="11.21875" customWidth="1"/>
    <col min="2" max="2" width="11.44140625" customWidth="1"/>
    <col min="3" max="3" width="10.77734375" customWidth="1"/>
  </cols>
  <sheetData>
    <row r="1" spans="1:14" x14ac:dyDescent="0.3">
      <c r="A1" s="1" t="s">
        <v>0</v>
      </c>
      <c r="B1" s="1" t="s">
        <v>1</v>
      </c>
      <c r="C1" s="2" t="s">
        <v>2</v>
      </c>
      <c r="E1" s="1" t="s">
        <v>0</v>
      </c>
      <c r="F1" s="2" t="s">
        <v>3</v>
      </c>
      <c r="G1" t="s">
        <v>4</v>
      </c>
      <c r="H1" t="s">
        <v>5</v>
      </c>
      <c r="I1" t="s">
        <v>11</v>
      </c>
      <c r="J1" t="s">
        <v>8</v>
      </c>
      <c r="K1" t="s">
        <v>6</v>
      </c>
      <c r="L1" t="s">
        <v>10</v>
      </c>
      <c r="M1" t="s">
        <v>7</v>
      </c>
      <c r="N1" t="s">
        <v>9</v>
      </c>
    </row>
    <row r="2" spans="1:14" x14ac:dyDescent="0.3">
      <c r="A2">
        <v>1.3</v>
      </c>
      <c r="B2">
        <v>1.89</v>
      </c>
      <c r="C2">
        <f>B2*2*PI()</f>
        <v>11.875220230569417</v>
      </c>
      <c r="E2">
        <v>1.3</v>
      </c>
      <c r="F2">
        <f>G2/M2</f>
        <v>26.855383529258678</v>
      </c>
      <c r="G2">
        <f>(-H2*N2*L2)</f>
        <v>98530.790845838332</v>
      </c>
      <c r="H2">
        <f>1/2*1.225*J2^2</f>
        <v>955.97573555555562</v>
      </c>
      <c r="I2">
        <v>142.22399999999999</v>
      </c>
      <c r="J2">
        <f>I2*1000/60^2</f>
        <v>39.506666666666668</v>
      </c>
      <c r="K2">
        <v>5.3444799999999999</v>
      </c>
      <c r="L2">
        <f>-K2</f>
        <v>-5.3444799999999999</v>
      </c>
      <c r="M2">
        <f>374*9.81</f>
        <v>3668.94</v>
      </c>
      <c r="N2">
        <v>19.285</v>
      </c>
    </row>
    <row r="3" spans="1:14" x14ac:dyDescent="0.3">
      <c r="A3">
        <v>1.35</v>
      </c>
      <c r="B3">
        <v>1.68</v>
      </c>
      <c r="C3">
        <f t="shared" ref="C3:C8" si="0">B3*2*PI()</f>
        <v>10.555751316061704</v>
      </c>
      <c r="E3">
        <v>1.35</v>
      </c>
      <c r="F3">
        <f t="shared" ref="F3:F8" si="1">G3/M3</f>
        <v>21.552601369401973</v>
      </c>
      <c r="G3">
        <f t="shared" ref="G3:G8" si="2">(-H3*N3*L3)</f>
        <v>79075.201268253673</v>
      </c>
      <c r="H3">
        <f t="shared" ref="H3:H8" si="3">1/2*1.125*J3^2</f>
        <v>767.42850624999994</v>
      </c>
      <c r="I3">
        <v>132.97200000000001</v>
      </c>
      <c r="J3">
        <f t="shared" ref="J3:J8" si="4">I3*1000/60^2</f>
        <v>36.936666666666667</v>
      </c>
      <c r="K3">
        <v>5.3429700000000002</v>
      </c>
      <c r="L3">
        <f t="shared" ref="L3:L8" si="5">-K3</f>
        <v>-5.3429700000000002</v>
      </c>
      <c r="M3">
        <f t="shared" ref="M3:M8" si="6">374*9.81</f>
        <v>3668.94</v>
      </c>
      <c r="N3">
        <v>19.285</v>
      </c>
    </row>
    <row r="4" spans="1:14" x14ac:dyDescent="0.3">
      <c r="A4">
        <v>1.4</v>
      </c>
      <c r="B4">
        <v>1.47366</v>
      </c>
      <c r="C4">
        <f t="shared" si="0"/>
        <v>9.2592788597782683</v>
      </c>
      <c r="E4">
        <v>1.4</v>
      </c>
      <c r="F4">
        <f t="shared" si="1"/>
        <v>18.469491756001762</v>
      </c>
      <c r="G4">
        <f t="shared" si="2"/>
        <v>67763.457083265108</v>
      </c>
      <c r="H4">
        <f t="shared" si="3"/>
        <v>657.93318754340282</v>
      </c>
      <c r="I4">
        <v>123.121</v>
      </c>
      <c r="J4">
        <f t="shared" si="4"/>
        <v>34.200277777777778</v>
      </c>
      <c r="K4">
        <v>5.3406500000000001</v>
      </c>
      <c r="L4">
        <f t="shared" si="5"/>
        <v>-5.3406500000000001</v>
      </c>
      <c r="M4">
        <f t="shared" si="6"/>
        <v>3668.94</v>
      </c>
      <c r="N4">
        <v>19.285</v>
      </c>
    </row>
    <row r="5" spans="1:14" x14ac:dyDescent="0.3">
      <c r="A5">
        <v>1.4450000000000001</v>
      </c>
      <c r="B5">
        <v>1.3029900000000001</v>
      </c>
      <c r="C5">
        <f t="shared" si="0"/>
        <v>8.1869276234019299</v>
      </c>
      <c r="E5">
        <v>1.4450000000000001</v>
      </c>
      <c r="F5">
        <f t="shared" si="1"/>
        <v>15.919382103257101</v>
      </c>
      <c r="G5">
        <f t="shared" si="2"/>
        <v>58407.25777392411</v>
      </c>
      <c r="H5">
        <f t="shared" si="3"/>
        <v>567.41225017361114</v>
      </c>
      <c r="I5">
        <v>114.33799999999999</v>
      </c>
      <c r="J5">
        <f t="shared" si="4"/>
        <v>31.760555555555555</v>
      </c>
      <c r="K5">
        <v>5.3376299999999999</v>
      </c>
      <c r="L5">
        <f t="shared" si="5"/>
        <v>-5.3376299999999999</v>
      </c>
      <c r="M5">
        <f t="shared" si="6"/>
        <v>3668.94</v>
      </c>
      <c r="N5">
        <v>19.285</v>
      </c>
    </row>
    <row r="6" spans="1:14" x14ac:dyDescent="0.3">
      <c r="A6">
        <v>1.45</v>
      </c>
      <c r="B6">
        <v>1.2708699999999999</v>
      </c>
      <c r="C6">
        <f t="shared" si="0"/>
        <v>7.9851117113353203</v>
      </c>
      <c r="E6">
        <v>1.45</v>
      </c>
      <c r="F6">
        <f t="shared" si="1"/>
        <v>15.439146945528776</v>
      </c>
      <c r="G6">
        <f t="shared" si="2"/>
        <v>56645.303794328349</v>
      </c>
      <c r="H6">
        <f t="shared" si="3"/>
        <v>550.37160000000006</v>
      </c>
      <c r="I6">
        <v>112.608</v>
      </c>
      <c r="J6">
        <f t="shared" si="4"/>
        <v>31.28</v>
      </c>
      <c r="K6">
        <v>5.3368900000000004</v>
      </c>
      <c r="L6">
        <f t="shared" si="5"/>
        <v>-5.3368900000000004</v>
      </c>
      <c r="M6">
        <f t="shared" si="6"/>
        <v>3668.94</v>
      </c>
      <c r="N6">
        <v>19.285</v>
      </c>
    </row>
    <row r="7" spans="1:14" x14ac:dyDescent="0.3">
      <c r="A7">
        <v>1.5</v>
      </c>
      <c r="B7">
        <v>1.0747899999999999</v>
      </c>
      <c r="C7">
        <f t="shared" si="0"/>
        <v>6.7531047363035466</v>
      </c>
      <c r="E7">
        <v>1.5</v>
      </c>
      <c r="F7">
        <f t="shared" si="1"/>
        <v>12.490980557651653</v>
      </c>
      <c r="G7">
        <f t="shared" si="2"/>
        <v>45828.658207190456</v>
      </c>
      <c r="H7">
        <f t="shared" si="3"/>
        <v>445.82562934027783</v>
      </c>
      <c r="I7">
        <v>101.35</v>
      </c>
      <c r="J7">
        <f t="shared" si="4"/>
        <v>28.152777777777779</v>
      </c>
      <c r="K7">
        <v>5.3303099999999999</v>
      </c>
      <c r="L7">
        <f t="shared" si="5"/>
        <v>-5.3303099999999999</v>
      </c>
      <c r="M7">
        <f t="shared" si="6"/>
        <v>3668.94</v>
      </c>
      <c r="N7">
        <v>19.285</v>
      </c>
    </row>
    <row r="8" spans="1:14" x14ac:dyDescent="0.3">
      <c r="A8">
        <v>1.55</v>
      </c>
      <c r="B8">
        <v>0.88759999999999994</v>
      </c>
      <c r="C8">
        <f t="shared" si="0"/>
        <v>5.5769552786526004</v>
      </c>
      <c r="E8">
        <v>1.55</v>
      </c>
      <c r="F8">
        <f t="shared" si="1"/>
        <v>9.6314941032269061</v>
      </c>
      <c r="G8">
        <f t="shared" si="2"/>
        <v>35337.373975093324</v>
      </c>
      <c r="H8">
        <f t="shared" si="3"/>
        <v>344.58187517361108</v>
      </c>
      <c r="I8">
        <v>89.102000000000004</v>
      </c>
      <c r="J8">
        <f t="shared" si="4"/>
        <v>24.750555555555554</v>
      </c>
      <c r="K8">
        <v>5.3176800000000002</v>
      </c>
      <c r="L8">
        <f t="shared" si="5"/>
        <v>-5.3176800000000002</v>
      </c>
      <c r="M8">
        <f t="shared" si="6"/>
        <v>3668.94</v>
      </c>
      <c r="N8">
        <v>19.285</v>
      </c>
    </row>
    <row r="9" spans="1:14" x14ac:dyDescent="0.3">
      <c r="I9" s="1" t="s">
        <v>12</v>
      </c>
      <c r="K9" s="1" t="s">
        <v>12</v>
      </c>
      <c r="L9" s="1"/>
    </row>
    <row r="11" spans="1:14" x14ac:dyDescent="0.3">
      <c r="A11" s="3"/>
      <c r="B1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tzhu17@student.ubc.ca</dc:creator>
  <cp:lastModifiedBy>tzhu17@student.ubc.ca</cp:lastModifiedBy>
  <dcterms:created xsi:type="dcterms:W3CDTF">2025-08-27T16:33:53Z</dcterms:created>
  <dcterms:modified xsi:type="dcterms:W3CDTF">2025-08-27T18:44:21Z</dcterms:modified>
</cp:coreProperties>
</file>