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Gamji\Downloads\"/>
    </mc:Choice>
  </mc:AlternateContent>
  <xr:revisionPtr revIDLastSave="0" documentId="13_ncr:1_{6F848038-C725-4C08-8787-E6EF86AD7A77}" xr6:coauthVersionLast="47" xr6:coauthVersionMax="47" xr10:uidLastSave="{00000000-0000-0000-0000-000000000000}"/>
  <bookViews>
    <workbookView xWindow="-120" yWindow="-120" windowWidth="29040" windowHeight="15840" xr2:uid="{A52A6338-89D8-4DCA-8F40-716310AC6197}"/>
  </bookViews>
  <sheets>
    <sheet name="DataCapacityPlan-Writes" sheetId="2" r:id="rId1"/>
  </sheets>
  <definedNames>
    <definedName name="NumDevices" localSheetId="0">'DataCapacityPlan-Writes'!$C$8</definedName>
    <definedName name="NumDevices">#REF!</definedName>
    <definedName name="NumInstances" localSheetId="0">'DataCapacityPlan-Writes'!$C$5</definedName>
    <definedName name="NumInstances">#REF!</definedName>
    <definedName name="NumPatients" localSheetId="0">'DataCapacityPlan-Writes'!$C$6</definedName>
    <definedName name="NumPatients">#REF!</definedName>
    <definedName name="NumStations" localSheetId="0">'DataCapacityPlan-Writes'!$C$7</definedName>
    <definedName name="NumStations">#REF!</definedName>
    <definedName name="ReqStorageGb" localSheetId="0">'DataCapacityPlan-Writes'!$C$28</definedName>
    <definedName name="ReqStorageGb">#REF!</definedName>
    <definedName name="ReqStorageKB" localSheetId="0">'DataCapacityPlan-Writes'!$C$26</definedName>
    <definedName name="ReqStorageKB">#REF!</definedName>
    <definedName name="ReqStorageMB" localSheetId="0">'DataCapacityPlan-Writes'!$C$27</definedName>
    <definedName name="ReqStorageMB">#REF!</definedName>
    <definedName name="ReqStorageTB" localSheetId="0">'DataCapacityPlan-Writes'!$C$29</definedName>
    <definedName name="ReqStorageTB">#REF!</definedName>
    <definedName name="TotalEventsPerDay" localSheetId="0">'DataCapacityPlan-Writes'!$C$22</definedName>
    <definedName name="TotalEventsPerDay">#REF!</definedName>
    <definedName name="TotalEventsPerPatientPerDay" localSheetId="0">'DataCapacityPlan-Writes'!$G$20</definedName>
    <definedName name="TotalEventsPerPatientPerD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G19" i="2" s="1"/>
  <c r="F18" i="2"/>
  <c r="G18" i="2" s="1"/>
  <c r="E17" i="2"/>
  <c r="F17" i="2" s="1"/>
  <c r="G17" i="2" s="1"/>
  <c r="E16" i="2"/>
  <c r="F16" i="2" s="1"/>
  <c r="G16" i="2" s="1"/>
  <c r="F15" i="2"/>
  <c r="G15" i="2" s="1"/>
  <c r="E14" i="2"/>
  <c r="F14" i="2" s="1"/>
  <c r="G14" i="2" s="1"/>
  <c r="G13" i="2"/>
  <c r="E12" i="2"/>
  <c r="F12" i="2" s="1"/>
  <c r="G12" i="2" s="1"/>
  <c r="G20" i="2" s="1"/>
  <c r="C22" i="2" l="1"/>
  <c r="F20" i="2"/>
  <c r="E20" i="2" s="1"/>
  <c r="C26" i="2" l="1"/>
  <c r="C27" i="2" s="1"/>
  <c r="C28" i="2" s="1"/>
  <c r="C29" i="2" s="1"/>
  <c r="C30" i="2" s="1"/>
  <c r="C23" i="2"/>
  <c r="C32" i="2" l="1"/>
  <c r="C31" i="2"/>
</calcChain>
</file>

<file path=xl/sharedStrings.xml><?xml version="1.0" encoding="utf-8"?>
<sst xmlns="http://schemas.openxmlformats.org/spreadsheetml/2006/main" count="62" uniqueCount="48">
  <si>
    <t>NumDevices</t>
  </si>
  <si>
    <t>NumPatients</t>
  </si>
  <si>
    <t>HeartRate</t>
  </si>
  <si>
    <t>Rate</t>
  </si>
  <si>
    <t>Per Sec</t>
  </si>
  <si>
    <t>Per Min</t>
  </si>
  <si>
    <t>Per Hr</t>
  </si>
  <si>
    <t>Blood Pressure</t>
  </si>
  <si>
    <t>Oxygen Level</t>
  </si>
  <si>
    <t>Per Day (24h)</t>
  </si>
  <si>
    <t>Blood Sugar</t>
  </si>
  <si>
    <t>Respiration</t>
  </si>
  <si>
    <t>ECG</t>
  </si>
  <si>
    <t>Sleep Status</t>
  </si>
  <si>
    <t>Body Temperature</t>
  </si>
  <si>
    <t>Vitals</t>
  </si>
  <si>
    <t>2 min</t>
  </si>
  <si>
    <t>1s</t>
  </si>
  <si>
    <t>5s</t>
  </si>
  <si>
    <t>1hr</t>
  </si>
  <si>
    <t>500ms</t>
  </si>
  <si>
    <t>5min</t>
  </si>
  <si>
    <t>2min</t>
  </si>
  <si>
    <t>-</t>
  </si>
  <si>
    <t>Events Per Patient</t>
  </si>
  <si>
    <t>Num Instances</t>
  </si>
  <si>
    <t># Vital Events (24hrs)</t>
  </si>
  <si>
    <t>Est. Storage per event</t>
  </si>
  <si>
    <t>Required Storage (KB)</t>
  </si>
  <si>
    <t>Required Storage (MB)</t>
  </si>
  <si>
    <t>Required Storage (GB)</t>
  </si>
  <si>
    <t>KB</t>
  </si>
  <si>
    <t>MB</t>
  </si>
  <si>
    <t>GB</t>
  </si>
  <si>
    <t>Events</t>
  </si>
  <si>
    <t>*Event storage</t>
  </si>
  <si>
    <t>Est. Misc. Storage (GB)</t>
  </si>
  <si>
    <t>Num Stations</t>
  </si>
  <si>
    <t># Vital Events Per Station (24hrs)</t>
  </si>
  <si>
    <t>Est. rate of event writes/captures from devices</t>
  </si>
  <si>
    <t>Required Storage (TB)</t>
  </si>
  <si>
    <t>TB</t>
  </si>
  <si>
    <t>Input/Config</t>
  </si>
  <si>
    <t>Daily Required Storage (GB)</t>
  </si>
  <si>
    <t>Daily Required Storage (TB)</t>
  </si>
  <si>
    <t>MonitorMe Sytem Storage Capacity Planning</t>
  </si>
  <si>
    <t>*Other operational storage @ 25% of required storage.</t>
  </si>
  <si>
    <t>Inputs/Config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</si>
</sst>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24">
    <xf numFmtId="0" fontId="0" fillId="0" borderId="0" xfId="0"/>
    <xf numFmtId="0" fontId="5" fillId="0" borderId="2" xfId="0" applyFont="1" applyBorder="1"/>
    <xf numFmtId="0" fontId="0" fillId="0" borderId="2" xfId="0" applyBorder="1"/>
    <xf numFmtId="0" fontId="2" fillId="2" borderId="2" xfId="2" applyBorder="1"/>
    <xf numFmtId="0" fontId="0" fillId="0" borderId="2" xfId="0" applyBorder="1" applyAlignment="1">
      <alignment horizontal="center"/>
    </xf>
    <xf numFmtId="0" fontId="4" fillId="4" borderId="1" xfId="4"/>
    <xf numFmtId="0" fontId="3" fillId="3" borderId="2" xfId="3" applyBorder="1"/>
    <xf numFmtId="165" fontId="4" fillId="4" borderId="1" xfId="4" applyNumberFormat="1"/>
    <xf numFmtId="165" fontId="4" fillId="4" borderId="1" xfId="1" applyNumberFormat="1" applyFont="1" applyFill="1" applyBorder="1"/>
    <xf numFmtId="165" fontId="4" fillId="4" borderId="3" xfId="1" applyNumberFormat="1" applyFont="1" applyFill="1" applyBorder="1"/>
    <xf numFmtId="165" fontId="0" fillId="0" borderId="2" xfId="0" applyNumberFormat="1" applyBorder="1" applyAlignment="1">
      <alignment horizontal="right"/>
    </xf>
    <xf numFmtId="0" fontId="5" fillId="0" borderId="4" xfId="0" applyFont="1" applyBorder="1"/>
    <xf numFmtId="0" fontId="0" fillId="0" borderId="4" xfId="0" applyBorder="1"/>
    <xf numFmtId="0" fontId="5" fillId="0" borderId="0" xfId="0" applyFont="1"/>
    <xf numFmtId="164" fontId="4" fillId="4" borderId="3" xfId="1" applyNumberFormat="1" applyFont="1" applyFill="1" applyBorder="1"/>
    <xf numFmtId="164" fontId="4" fillId="4" borderId="5" xfId="1" applyNumberFormat="1" applyFont="1" applyFill="1" applyBorder="1"/>
    <xf numFmtId="165" fontId="3" fillId="3" borderId="1" xfId="3" applyNumberFormat="1" applyAlignment="1">
      <alignment horizontal="right"/>
    </xf>
    <xf numFmtId="164" fontId="4" fillId="4" borderId="2" xfId="1" applyNumberFormat="1" applyFont="1" applyFill="1" applyBorder="1"/>
    <xf numFmtId="43" fontId="4" fillId="4" borderId="5" xfId="1" applyFont="1" applyFill="1" applyBorder="1"/>
    <xf numFmtId="43" fontId="4" fillId="4" borderId="1" xfId="4" applyNumberFormat="1"/>
    <xf numFmtId="0" fontId="6" fillId="5" borderId="2" xfId="0" applyFont="1" applyFill="1" applyBorder="1" applyAlignment="1">
      <alignment horizontal="center"/>
    </xf>
    <xf numFmtId="0" fontId="2" fillId="2" borderId="2" xfId="2" applyBorder="1" applyAlignment="1">
      <alignment horizontal="center"/>
    </xf>
    <xf numFmtId="165" fontId="0" fillId="0" borderId="0" xfId="1" applyNumberFormat="1" applyFont="1"/>
    <xf numFmtId="0" fontId="0" fillId="6" borderId="2" xfId="0" applyFill="1" applyBorder="1" applyAlignment="1">
      <alignment horizontal="center"/>
    </xf>
  </cellXfs>
  <cellStyles count="5">
    <cellStyle name="Calculation" xfId="4" builtinId="22"/>
    <cellStyle name="Comma" xfId="1" builtinId="3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4ECE-216A-4061-842B-589088C804E7}">
  <dimension ref="B2:H32"/>
  <sheetViews>
    <sheetView tabSelected="1" zoomScale="115" zoomScaleNormal="115" workbookViewId="0">
      <selection activeCell="C5" sqref="C5"/>
    </sheetView>
  </sheetViews>
  <sheetFormatPr defaultRowHeight="15" x14ac:dyDescent="0.25"/>
  <cols>
    <col min="2" max="2" width="30.140625" customWidth="1"/>
    <col min="3" max="3" width="17.85546875" bestFit="1" customWidth="1"/>
    <col min="7" max="7" width="12.85546875" bestFit="1" customWidth="1"/>
    <col min="8" max="8" width="15.140625" bestFit="1" customWidth="1"/>
    <col min="19" max="19" width="12.5703125" bestFit="1" customWidth="1"/>
  </cols>
  <sheetData>
    <row r="2" spans="2:8" ht="18.75" x14ac:dyDescent="0.3">
      <c r="B2" s="20" t="s">
        <v>45</v>
      </c>
      <c r="C2" s="20"/>
      <c r="D2" s="20"/>
      <c r="E2" s="20"/>
      <c r="F2" s="20"/>
      <c r="G2" s="20"/>
    </row>
    <row r="4" spans="2:8" x14ac:dyDescent="0.25">
      <c r="B4" s="23" t="s">
        <v>47</v>
      </c>
      <c r="C4" s="23"/>
    </row>
    <row r="5" spans="2:8" x14ac:dyDescent="0.25">
      <c r="B5" s="1" t="s">
        <v>25</v>
      </c>
      <c r="C5" s="6">
        <v>1</v>
      </c>
    </row>
    <row r="6" spans="2:8" x14ac:dyDescent="0.25">
      <c r="B6" s="1" t="s">
        <v>1</v>
      </c>
      <c r="C6" s="6">
        <v>500</v>
      </c>
    </row>
    <row r="7" spans="2:8" x14ac:dyDescent="0.25">
      <c r="B7" s="1" t="s">
        <v>37</v>
      </c>
      <c r="C7" s="6">
        <v>25</v>
      </c>
    </row>
    <row r="8" spans="2:8" x14ac:dyDescent="0.25">
      <c r="B8" s="1" t="s">
        <v>0</v>
      </c>
      <c r="C8" s="6">
        <v>8</v>
      </c>
    </row>
    <row r="9" spans="2:8" x14ac:dyDescent="0.25">
      <c r="B9" s="13"/>
    </row>
    <row r="10" spans="2:8" x14ac:dyDescent="0.25">
      <c r="D10" s="21" t="s">
        <v>39</v>
      </c>
      <c r="E10" s="21"/>
      <c r="F10" s="21"/>
      <c r="G10" s="21"/>
    </row>
    <row r="11" spans="2:8" x14ac:dyDescent="0.25">
      <c r="B11" s="3" t="s">
        <v>15</v>
      </c>
      <c r="C11" s="3" t="s">
        <v>3</v>
      </c>
      <c r="D11" s="3" t="s">
        <v>4</v>
      </c>
      <c r="E11" s="3" t="s">
        <v>5</v>
      </c>
      <c r="F11" s="3" t="s">
        <v>6</v>
      </c>
      <c r="G11" s="3" t="s">
        <v>9</v>
      </c>
    </row>
    <row r="12" spans="2:8" x14ac:dyDescent="0.25">
      <c r="B12" s="2" t="s">
        <v>2</v>
      </c>
      <c r="C12" s="2" t="s">
        <v>20</v>
      </c>
      <c r="D12" s="2">
        <v>2</v>
      </c>
      <c r="E12" s="2">
        <f>D12*60</f>
        <v>120</v>
      </c>
      <c r="F12" s="2">
        <f>E12*60</f>
        <v>7200</v>
      </c>
      <c r="G12" s="2">
        <f>F12*24</f>
        <v>172800</v>
      </c>
      <c r="H12" s="22"/>
    </row>
    <row r="13" spans="2:8" x14ac:dyDescent="0.25">
      <c r="B13" s="2" t="s">
        <v>7</v>
      </c>
      <c r="C13" s="2" t="s">
        <v>19</v>
      </c>
      <c r="D13" s="4" t="s">
        <v>23</v>
      </c>
      <c r="E13" s="4" t="s">
        <v>23</v>
      </c>
      <c r="F13" s="2">
        <v>1</v>
      </c>
      <c r="G13" s="2">
        <f t="shared" ref="G13:G19" si="0">F13*24</f>
        <v>24</v>
      </c>
    </row>
    <row r="14" spans="2:8" x14ac:dyDescent="0.25">
      <c r="B14" s="2" t="s">
        <v>8</v>
      </c>
      <c r="C14" s="2" t="s">
        <v>18</v>
      </c>
      <c r="D14" s="4" t="s">
        <v>23</v>
      </c>
      <c r="E14" s="2">
        <f>60/5</f>
        <v>12</v>
      </c>
      <c r="F14" s="2">
        <f>E14*60</f>
        <v>720</v>
      </c>
      <c r="G14" s="2">
        <f t="shared" si="0"/>
        <v>17280</v>
      </c>
    </row>
    <row r="15" spans="2:8" x14ac:dyDescent="0.25">
      <c r="B15" s="2" t="s">
        <v>10</v>
      </c>
      <c r="C15" s="2" t="s">
        <v>16</v>
      </c>
      <c r="D15" s="4" t="s">
        <v>23</v>
      </c>
      <c r="E15" s="4" t="s">
        <v>23</v>
      </c>
      <c r="F15" s="2">
        <f>60/2</f>
        <v>30</v>
      </c>
      <c r="G15" s="2">
        <f t="shared" si="0"/>
        <v>720</v>
      </c>
    </row>
    <row r="16" spans="2:8" x14ac:dyDescent="0.25">
      <c r="B16" s="2" t="s">
        <v>11</v>
      </c>
      <c r="C16" s="2" t="s">
        <v>17</v>
      </c>
      <c r="D16" s="2">
        <v>1</v>
      </c>
      <c r="E16" s="2">
        <f>D16*60</f>
        <v>60</v>
      </c>
      <c r="F16" s="2">
        <f>E16*60</f>
        <v>3600</v>
      </c>
      <c r="G16" s="2">
        <f t="shared" si="0"/>
        <v>86400</v>
      </c>
    </row>
    <row r="17" spans="2:7" x14ac:dyDescent="0.25">
      <c r="B17" s="2" t="s">
        <v>12</v>
      </c>
      <c r="C17" s="2" t="s">
        <v>17</v>
      </c>
      <c r="D17" s="2">
        <v>1</v>
      </c>
      <c r="E17" s="2">
        <f>D17*60</f>
        <v>60</v>
      </c>
      <c r="F17" s="2">
        <f>E17*60</f>
        <v>3600</v>
      </c>
      <c r="G17" s="2">
        <f t="shared" si="0"/>
        <v>86400</v>
      </c>
    </row>
    <row r="18" spans="2:7" x14ac:dyDescent="0.25">
      <c r="B18" s="2" t="s">
        <v>14</v>
      </c>
      <c r="C18" s="2" t="s">
        <v>21</v>
      </c>
      <c r="D18" s="4" t="s">
        <v>23</v>
      </c>
      <c r="E18" s="4" t="s">
        <v>23</v>
      </c>
      <c r="F18" s="2">
        <f>60/5</f>
        <v>12</v>
      </c>
      <c r="G18" s="2">
        <f t="shared" si="0"/>
        <v>288</v>
      </c>
    </row>
    <row r="19" spans="2:7" x14ac:dyDescent="0.25">
      <c r="B19" s="2" t="s">
        <v>13</v>
      </c>
      <c r="C19" s="2" t="s">
        <v>22</v>
      </c>
      <c r="D19" s="4" t="s">
        <v>23</v>
      </c>
      <c r="E19" s="4" t="s">
        <v>23</v>
      </c>
      <c r="F19" s="2">
        <f>60/2</f>
        <v>30</v>
      </c>
      <c r="G19" s="2">
        <f t="shared" si="0"/>
        <v>720</v>
      </c>
    </row>
    <row r="20" spans="2:7" x14ac:dyDescent="0.25">
      <c r="B20" s="5" t="s">
        <v>24</v>
      </c>
      <c r="C20" s="2"/>
      <c r="D20" s="2"/>
      <c r="E20" s="19">
        <f>F20/60</f>
        <v>253.21666666666667</v>
      </c>
      <c r="F20" s="7">
        <f>G20/24</f>
        <v>15193</v>
      </c>
      <c r="G20" s="8">
        <f>SUM(G12:G19)</f>
        <v>364632</v>
      </c>
    </row>
    <row r="22" spans="2:7" x14ac:dyDescent="0.25">
      <c r="B22" s="1" t="s">
        <v>26</v>
      </c>
      <c r="C22" s="9">
        <f>NumInstances * NumPatients * TotalEventsPerPatientPerDay</f>
        <v>182316000</v>
      </c>
      <c r="D22" s="2" t="s">
        <v>34</v>
      </c>
    </row>
    <row r="23" spans="2:7" x14ac:dyDescent="0.25">
      <c r="B23" s="1" t="s">
        <v>38</v>
      </c>
      <c r="C23" s="9">
        <f>C22*20</f>
        <v>3646320000</v>
      </c>
      <c r="D23" s="2" t="s">
        <v>34</v>
      </c>
    </row>
    <row r="24" spans="2:7" x14ac:dyDescent="0.25">
      <c r="B24" s="1"/>
      <c r="D24" s="2"/>
    </row>
    <row r="25" spans="2:7" x14ac:dyDescent="0.25">
      <c r="B25" s="1" t="s">
        <v>27</v>
      </c>
      <c r="C25" s="16">
        <v>1</v>
      </c>
      <c r="D25" s="2" t="s">
        <v>31</v>
      </c>
      <c r="E25" t="s">
        <v>42</v>
      </c>
    </row>
    <row r="26" spans="2:7" x14ac:dyDescent="0.25">
      <c r="B26" s="1" t="s">
        <v>28</v>
      </c>
      <c r="C26" s="10">
        <f>TotalEventsPerDay * C25</f>
        <v>182316000</v>
      </c>
      <c r="D26" s="2" t="s">
        <v>31</v>
      </c>
    </row>
    <row r="27" spans="2:7" x14ac:dyDescent="0.25">
      <c r="B27" s="1" t="s">
        <v>29</v>
      </c>
      <c r="C27" s="10">
        <f>ReqStorageKB/1024</f>
        <v>178042.96875</v>
      </c>
      <c r="D27" s="2" t="s">
        <v>32</v>
      </c>
    </row>
    <row r="28" spans="2:7" x14ac:dyDescent="0.25">
      <c r="B28" s="1" t="s">
        <v>30</v>
      </c>
      <c r="C28" s="9">
        <f>C27/1024</f>
        <v>173.87008666992188</v>
      </c>
      <c r="D28" s="2" t="s">
        <v>33</v>
      </c>
    </row>
    <row r="29" spans="2:7" x14ac:dyDescent="0.25">
      <c r="B29" s="1" t="s">
        <v>40</v>
      </c>
      <c r="C29" s="14">
        <f>C28/1024</f>
        <v>0.16979500651359558</v>
      </c>
      <c r="D29" s="2" t="s">
        <v>41</v>
      </c>
      <c r="E29" t="s">
        <v>35</v>
      </c>
    </row>
    <row r="30" spans="2:7" x14ac:dyDescent="0.25">
      <c r="B30" s="11" t="s">
        <v>36</v>
      </c>
      <c r="C30" s="18">
        <f>0.25*ReqStorageTB</f>
        <v>4.2448751628398895E-2</v>
      </c>
      <c r="D30" s="12" t="s">
        <v>41</v>
      </c>
      <c r="E30" t="s">
        <v>46</v>
      </c>
    </row>
    <row r="31" spans="2:7" x14ac:dyDescent="0.25">
      <c r="B31" s="5" t="s">
        <v>43</v>
      </c>
      <c r="C31" s="15">
        <f>SUM(C29:C30)*1024</f>
        <v>217.33760833740234</v>
      </c>
      <c r="D31" s="12" t="s">
        <v>33</v>
      </c>
    </row>
    <row r="32" spans="2:7" x14ac:dyDescent="0.25">
      <c r="B32" s="5" t="s">
        <v>44</v>
      </c>
      <c r="C32" s="17">
        <f>C30+C29</f>
        <v>0.21224375814199448</v>
      </c>
      <c r="D32" s="2" t="s">
        <v>41</v>
      </c>
    </row>
  </sheetData>
  <mergeCells count="3">
    <mergeCell ref="B2:G2"/>
    <mergeCell ref="D10:G10"/>
    <mergeCell ref="B4:C4"/>
  </mergeCells>
  <pageMargins left="0.7" right="0.7" top="0.75" bottom="0.75" header="0.3" footer="0.3"/>
  <pageSetup orientation="portrait" r:id="rId1"/>
  <ignoredErrors>
    <ignoredError sqref="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DataCapacityPlan-Writes</vt:lpstr>
      <vt:lpstr>'DataCapacityPlan-Writes'!NumDevices</vt:lpstr>
      <vt:lpstr>'DataCapacityPlan-Writes'!NumInstances</vt:lpstr>
      <vt:lpstr>'DataCapacityPlan-Writes'!NumPatients</vt:lpstr>
      <vt:lpstr>'DataCapacityPlan-Writes'!NumStations</vt:lpstr>
      <vt:lpstr>'DataCapacityPlan-Writes'!ReqStorageGb</vt:lpstr>
      <vt:lpstr>'DataCapacityPlan-Writes'!ReqStorageKB</vt:lpstr>
      <vt:lpstr>'DataCapacityPlan-Writes'!ReqStorageMB</vt:lpstr>
      <vt:lpstr>'DataCapacityPlan-Writes'!ReqStorageTB</vt:lpstr>
      <vt:lpstr>'DataCapacityPlan-Writes'!TotalEventsPerDay</vt:lpstr>
      <vt:lpstr>'DataCapacityPlan-Writes'!TotalEventsPerPatientPerDay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Gamji, Vishal</dc:creator>
  <cp:lastModifiedBy>Gamji, Vishal</cp:lastModifiedBy>
  <dcterms:created xsi:type="dcterms:W3CDTF">2024-02-20T14:37:18Z</dcterms:created>
  <dcterms:modified xsi:type="dcterms:W3CDTF">2024-02-22T21:16:50Z</dcterms:modified>
</cp:coreProperties>
</file>