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sheetId="1" r:id="rId4"/>
    <sheet state="visible" name="Conteos" sheetId="2" r:id="rId5"/>
  </sheets>
  <definedNames>
    <definedName hidden="1" localSheetId="0" name="_xlnm._FilterDatabase">Respuestas!$A$1:$H$375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La persona que ha respondido ha actualizado este valor.</t>
      </text>
    </comment>
    <comment authorId="0" ref="F106">
      <text>
        <t xml:space="preserve">La persona que ha respondido ha actualizado este valor.</t>
      </text>
    </comment>
    <comment authorId="0" ref="G106">
      <text>
        <t xml:space="preserve">La persona que ha respondido ha actualizado este valor.</t>
      </text>
    </comment>
    <comment authorId="0" ref="E139">
      <text>
        <t xml:space="preserve">La persona que ha respondido ha actualizado este valor.</t>
      </text>
    </comment>
    <comment authorId="0" ref="F139">
      <text>
        <t xml:space="preserve">La persona que ha respondido ha actualizado este valor.</t>
      </text>
    </comment>
    <comment authorId="0" ref="G139">
      <text>
        <t xml:space="preserve">La persona que ha respondido ha actualizado este valor.</t>
      </text>
    </comment>
    <comment authorId="0" ref="D221">
      <text>
        <t xml:space="preserve">La persona que ha respondido ha actualizado este valor.</t>
      </text>
    </comment>
    <comment authorId="0" ref="G285">
      <text>
        <t xml:space="preserve">La persona que ha respondido ha actualizado este valor.</t>
      </text>
    </comment>
    <comment authorId="0" ref="D70">
      <text>
        <t xml:space="preserve">Mas especifico para que sepan que te refieres al movimiento
	-Michael Lastname</t>
      </text>
    </comment>
    <comment authorId="0" ref="D52">
      <text>
        <t xml:space="preserve">Shoot en vez de summon tal vez?
	-Michael Lastname
perhaps
	-Luis Jauregui</t>
      </text>
    </comment>
    <comment authorId="0" ref="D27">
      <text>
        <t xml:space="preserve">No me se el nombre completo del nivel, pero creo que es buena idea ponerlo
	-Michael Lastname
concuerdo
	-Luis Jauregui</t>
      </text>
    </comment>
  </commentList>
</comments>
</file>

<file path=xl/sharedStrings.xml><?xml version="1.0" encoding="utf-8"?>
<sst xmlns="http://schemas.openxmlformats.org/spreadsheetml/2006/main" count="2636" uniqueCount="1329">
  <si>
    <t>Marca temporal</t>
  </si>
  <si>
    <t>Category</t>
  </si>
  <si>
    <t>Difficulty</t>
  </si>
  <si>
    <t>Question</t>
  </si>
  <si>
    <t xml:space="preserve">Correct Answer </t>
  </si>
  <si>
    <t>Incorrect Answer #1</t>
  </si>
  <si>
    <t>Incorrect Answer #2</t>
  </si>
  <si>
    <t>Author</t>
  </si>
  <si>
    <t>Actraiser</t>
  </si>
  <si>
    <t>MEDIUM</t>
  </si>
  <si>
    <t>In ActRaiser, what's the 
 name of the boss in 
 Northwall Act 1?</t>
  </si>
  <si>
    <t>Merman Fly</t>
  </si>
  <si>
    <t>Flying Mermaid</t>
  </si>
  <si>
    <t>Mermen Flew</t>
  </si>
  <si>
    <t>Anonimato</t>
  </si>
  <si>
    <t>Super Mario 64</t>
  </si>
  <si>
    <t>HARD</t>
  </si>
  <si>
    <t xml:space="preserve"> In Super Mario 64, how many
 balusters (pegs) are there in
 the lobby of Peach's Castle?</t>
  </si>
  <si>
    <t>120</t>
  </si>
  <si>
    <t>100</t>
  </si>
  <si>
    <t>128</t>
  </si>
  <si>
    <t>Mentholeus</t>
  </si>
  <si>
    <t>EASY</t>
  </si>
  <si>
    <t>In Super Mario 64, how 
many stars are required for
the first MIPS to spawn?</t>
  </si>
  <si>
    <t>15</t>
  </si>
  <si>
    <t>16</t>
  </si>
  <si>
    <t>20</t>
  </si>
  <si>
    <t>In Super Mario 64, when
you dive near a penguin,
the penguin...</t>
  </si>
  <si>
    <t>Dives</t>
  </si>
  <si>
    <t>Does nothing</t>
  </si>
  <si>
    <t>Walks away</t>
  </si>
  <si>
    <t>In Super Mario 64, if Mario
gets squished by an object
for a long time, he...</t>
  </si>
  <si>
    <t>Gets killed</t>
  </si>
  <si>
    <t>Gets softlocked</t>
  </si>
  <si>
    <t>Gets pushed through</t>
  </si>
  <si>
    <t>Math</t>
  </si>
  <si>
    <t>What is the result of 6/2(1+2)?</t>
  </si>
  <si>
    <t>9</t>
  </si>
  <si>
    <t>1</t>
  </si>
  <si>
    <t>5</t>
  </si>
  <si>
    <t>M.</t>
  </si>
  <si>
    <t>Pokemon Emerald</t>
  </si>
  <si>
    <t>In Pokemon Emerald, how many 
fishing spots can Feebas 
be caught on?</t>
  </si>
  <si>
    <t>Six</t>
  </si>
  <si>
    <t>Four</t>
  </si>
  <si>
    <t>Eight</t>
  </si>
  <si>
    <t>Pokemon Crystal</t>
  </si>
  <si>
    <t>In Pokemon Crystal, what 
item is needed to enter 
Tin Tower?</t>
  </si>
  <si>
    <t>Clear Bell</t>
  </si>
  <si>
    <t>Clear Wing</t>
  </si>
  <si>
    <t>Lost Bell</t>
  </si>
  <si>
    <t>Manul</t>
  </si>
  <si>
    <t>Super Metroid</t>
  </si>
  <si>
    <t>In Super Metroid, which 
of these beam combinations 
is not possible?</t>
  </si>
  <si>
    <t>Spazer + Plasma</t>
  </si>
  <si>
    <t>Ice + Plasma</t>
  </si>
  <si>
    <t>Wave + Plasma</t>
  </si>
  <si>
    <t>VVVVVV</t>
  </si>
  <si>
    <t>Which of these songs
from VVVVVV has a
voice sample?</t>
  </si>
  <si>
    <t>Pressure Cooker</t>
  </si>
  <si>
    <t>Passion for Exploring</t>
  </si>
  <si>
    <t>Potential for Anything</t>
  </si>
  <si>
    <t>Super Mario World</t>
  </si>
  <si>
    <t>How many exits are there in
Super Mario World?</t>
  </si>
  <si>
    <t>96</t>
  </si>
  <si>
    <t>92</t>
  </si>
  <si>
    <t>lx5</t>
  </si>
  <si>
    <t>How many pairs of pipes exist
in Super Mario World?</t>
  </si>
  <si>
    <t>6</t>
  </si>
  <si>
    <t>12</t>
  </si>
  <si>
    <t>8</t>
  </si>
  <si>
    <t>What is the serial code
of the US SMW cartridge?</t>
  </si>
  <si>
    <t>SNS-MW-USA</t>
  </si>
  <si>
    <t>SNSN-MW-USA</t>
  </si>
  <si>
    <t>SHVC-MW-USA</t>
  </si>
  <si>
    <t xml:space="preserve"> Which of the following levels
 in Super Mario World has a 
 Powerup Roulette inside?</t>
  </si>
  <si>
    <t>Forest of Illusion 1</t>
  </si>
  <si>
    <t>Vanilla Dome 3</t>
  </si>
  <si>
    <t>Forest of Illusion 3</t>
  </si>
  <si>
    <t xml:space="preserve"> Which of the following levels
   in Super Mario World has 
 enemies trapped in bubbles?</t>
  </si>
  <si>
    <t>Donut Plains 2</t>
  </si>
  <si>
    <t>Chocolate Island 5</t>
  </si>
  <si>
    <t xml:space="preserve"> How many 3-Up Moons exist in
 Super Mario World?</t>
  </si>
  <si>
    <t>7</t>
  </si>
  <si>
    <t xml:space="preserve"> Which of the following Super
 Mario World levels doesn't
 have enough Dragon Coins for
 a 1-Up/sending a check?</t>
  </si>
  <si>
    <t>Chocolate Secret</t>
  </si>
  <si>
    <t>Valley of Bowser 2</t>
  </si>
  <si>
    <t>Way Cool</t>
  </si>
  <si>
    <t xml:space="preserve"> Which of the following Super
 Mario World levels has two
 sets of Hidden 1-Up?</t>
  </si>
  <si>
    <t>Yoshi's Island 4</t>
  </si>
  <si>
    <t>Donut Plains 4</t>
  </si>
  <si>
    <t xml:space="preserve"> In Super Mario World, which 
 of the following levels
 doesn't have a Magikoopa?</t>
  </si>
  <si>
    <t>Iggy's Castle</t>
  </si>
  <si>
    <t>Larry's Castle</t>
  </si>
  <si>
    <t>Lemmy's Castle</t>
  </si>
  <si>
    <t xml:space="preserve"> In Super Mario World, what's
 the message built with coins
 at the end of Funky?</t>
  </si>
  <si>
    <t>YOU ARE A SUPER PLAYER!!</t>
  </si>
  <si>
    <t>YOU ARE SUPER PLAYER!!</t>
  </si>
  <si>
    <t>YOU IS A SUPER PLAYER!!</t>
  </si>
  <si>
    <t>In Pokemon Crystal, what are
the 2 regions you can visit?</t>
  </si>
  <si>
    <t>Johto and Kanto</t>
  </si>
  <si>
    <t>Johto and Hoenn</t>
  </si>
  <si>
    <t>Kanto and Hoenn</t>
  </si>
  <si>
    <t>How do you originally
obtain a Jirachi in 
Pokemon Emerald?</t>
  </si>
  <si>
    <t xml:space="preserve">Trade from R/S </t>
  </si>
  <si>
    <t>Reward from Birch</t>
  </si>
  <si>
    <t>Trade from Colosseum</t>
  </si>
  <si>
    <t>In SM64, the 1-Up at
the top of the flagpole in
Whomp's Fortress will...</t>
  </si>
  <si>
    <t>Follow you</t>
  </si>
  <si>
    <t>Drop down</t>
  </si>
  <si>
    <t>Float</t>
  </si>
  <si>
    <t>Overcooked! 2</t>
  </si>
  <si>
    <t>How many Kevin levels
are there in the base
Overcooked! 2 game?</t>
  </si>
  <si>
    <t>4</t>
  </si>
  <si>
    <t>In SM64, how many times
do you have to throw King
Bob-Omb to defeat him?</t>
  </si>
  <si>
    <t>3</t>
  </si>
  <si>
    <t>In SM64, how many coins
are there in Jolly Roger Bay?</t>
  </si>
  <si>
    <t>104</t>
  </si>
  <si>
    <t>101</t>
  </si>
  <si>
    <t>103</t>
  </si>
  <si>
    <t>In which version of
SM64 was the BLJ
glitch patched?</t>
  </si>
  <si>
    <t>Shindou Edition</t>
  </si>
  <si>
    <t>European</t>
  </si>
  <si>
    <t>Wii Virtual Console</t>
  </si>
  <si>
    <t>Donkey Kong Country 2</t>
  </si>
  <si>
    <t xml:space="preserve"> What's the name of your fish
 companion in DKC2?</t>
  </si>
  <si>
    <t>Glimmer</t>
  </si>
  <si>
    <t>Glitter</t>
  </si>
  <si>
    <t>Grizzly</t>
  </si>
  <si>
    <t xml:space="preserve"> What's the name of your blue 
 swordfish companion in DKC2?</t>
  </si>
  <si>
    <t>Enguarde</t>
  </si>
  <si>
    <t>Pointy</t>
  </si>
  <si>
    <t>Eduardo</t>
  </si>
  <si>
    <t>Mega Man X3</t>
  </si>
  <si>
    <t xml:space="preserve"> Who's the main antagonist of
 Mega Man X3?</t>
  </si>
  <si>
    <t>Dr. Doppler</t>
  </si>
  <si>
    <t>Dr. Serges</t>
  </si>
  <si>
    <t>Dr. Wily</t>
  </si>
  <si>
    <t>Mega Man X2</t>
  </si>
  <si>
    <t xml:space="preserve"> Who are the main antagonists
 of Mega Man X2?</t>
  </si>
  <si>
    <t>X-Hunters</t>
  </si>
  <si>
    <t>Mechaniloids</t>
  </si>
  <si>
    <t>Flame Chasers</t>
  </si>
  <si>
    <t xml:space="preserve"> In whose level is the Chimera
 Armor located in Mega Man X3?</t>
  </si>
  <si>
    <t>Blast Hornet</t>
  </si>
  <si>
    <t>Sting Chameleon</t>
  </si>
  <si>
    <t>Gravity Beetle</t>
  </si>
  <si>
    <t xml:space="preserve"> Who's the boss that can be
 fought at the bottom door
 of Dr. Doppler's Lab 1 in
 Mega Man X3?</t>
  </si>
  <si>
    <t>Godkarmachine O Inary</t>
  </si>
  <si>
    <t>Press Disposer</t>
  </si>
  <si>
    <t>Volt Kurageil</t>
  </si>
  <si>
    <t xml:space="preserve"> What's the name of the area
 where the final battle
 happens in Mega Man X2?</t>
  </si>
  <si>
    <t>Central Computer</t>
  </si>
  <si>
    <t>Weather Control</t>
  </si>
  <si>
    <t>X-Hunter Stage</t>
  </si>
  <si>
    <t xml:space="preserve"> Which of the following colors
 is the strongest form of
 Raider Killer in MMX2?</t>
  </si>
  <si>
    <t>Purple</t>
  </si>
  <si>
    <t>Red</t>
  </si>
  <si>
    <t>Blue</t>
  </si>
  <si>
    <t xml:space="preserve"> Which of the following stages
 in Mega Man X2 doesn't 
 feature a Ride Armor?</t>
  </si>
  <si>
    <t>Desert Base</t>
  </si>
  <si>
    <t>Dinosaur Tank</t>
  </si>
  <si>
    <t>Energen Crystal</t>
  </si>
  <si>
    <t>Symphony of the Night</t>
  </si>
  <si>
    <t>In Symphony of the Night, 
what does the item 
"Secret Boots" do?</t>
  </si>
  <si>
    <t>Makes Alucard taller</t>
  </si>
  <si>
    <t>Nothing</t>
  </si>
  <si>
    <t>Reveals breakable walls</t>
  </si>
  <si>
    <t>In Symphony of the Night,
what items do you need 
to unlock the hidden area
in Castle Entrance?</t>
  </si>
  <si>
    <t>Soul of Wolf &amp; Bat</t>
  </si>
  <si>
    <t>Holy Glasses</t>
  </si>
  <si>
    <t>Spike Breaker</t>
  </si>
  <si>
    <t>In Symphony of the Night,
what is the name of the enemy
that can only be encountered
once in the entire game,
excluding bosses?</t>
  </si>
  <si>
    <t>Mudman</t>
  </si>
  <si>
    <t>Yorick</t>
  </si>
  <si>
    <t>Dodo Bird</t>
  </si>
  <si>
    <t>In Symphony of the Night,
what is an alternative way to
chain Gravity Jumps without
Leap Stone?</t>
  </si>
  <si>
    <t>De-transforming mid-air</t>
  </si>
  <si>
    <t>Spamming X mid-air</t>
  </si>
  <si>
    <t>Casting Sword Brothers</t>
  </si>
  <si>
    <t>What is the name of the dog
in Overcooked! 2?</t>
  </si>
  <si>
    <t>Kevin</t>
  </si>
  <si>
    <t>Poochy</t>
  </si>
  <si>
    <t>Richard</t>
  </si>
  <si>
    <t>Ocarina of Time</t>
  </si>
  <si>
    <t>What is the name of
Mamamu Yan's dog
in Ocarina of Time?</t>
  </si>
  <si>
    <t>Yoshi's Island</t>
  </si>
  <si>
    <t>What is the name of
the dog in Yoshi's Island?</t>
  </si>
  <si>
    <t>At minimum, what do you
need to reach the Heart Tank
in Crystal Snail's stage in
Mega Man X2?</t>
  </si>
  <si>
    <t>Strike Chain</t>
  </si>
  <si>
    <t>Arms + S. Burner</t>
  </si>
  <si>
    <t>What song is very similar
to Neon Tiger's Stage Theme
in Mega Man X3?</t>
  </si>
  <si>
    <t>My Michelle</t>
  </si>
  <si>
    <t>November Rain</t>
  </si>
  <si>
    <t>Who cares</t>
  </si>
  <si>
    <t>What is the name of the
combined form of Bit and Byte
in Mega Man X3?</t>
  </si>
  <si>
    <t>Godkarmachine O'Inary</t>
  </si>
  <si>
    <t>Bettabyte</t>
  </si>
  <si>
    <t>Mega Man 3</t>
  </si>
  <si>
    <t>In Mega Man 3, which Robot
Masters does Doc Robot
copy in Spark Man's Stage?</t>
  </si>
  <si>
    <t>Metal &amp; Quick</t>
  </si>
  <si>
    <t>Metal &amp; Air</t>
  </si>
  <si>
    <t>Metal &amp; Heat</t>
  </si>
  <si>
    <t>What is the name of the
collectibles in VVVVVV?</t>
  </si>
  <si>
    <t>Trinkets</t>
  </si>
  <si>
    <t>Artifacts</t>
  </si>
  <si>
    <t>Orbs</t>
  </si>
  <si>
    <t>Astalon</t>
  </si>
  <si>
    <t>Where does Astalon take place?</t>
  </si>
  <si>
    <t>In a Tower</t>
  </si>
  <si>
    <t>In a Castle</t>
  </si>
  <si>
    <t>In a Mansion</t>
  </si>
  <si>
    <t>Mega Man X</t>
  </si>
  <si>
    <t>Who's the main antagonist in
Mega Man X?</t>
  </si>
  <si>
    <t>Sigma</t>
  </si>
  <si>
    <t>Ligma</t>
  </si>
  <si>
    <t>Sugoma</t>
  </si>
  <si>
    <t>Which inputs should be entered
in order to summon a Hadouken
in Mega Man X?</t>
  </si>
  <si>
    <t>236</t>
  </si>
  <si>
    <t>214</t>
  </si>
  <si>
    <t>632</t>
  </si>
  <si>
    <t>Which inputs should be entered
in order to perform 
a Shoryuken in Mega Man X2?</t>
  </si>
  <si>
    <t>Kirby 64 - The Crystal Shards</t>
  </si>
  <si>
    <t>How many different statues can
be seen with Cutter+Rock
in Kirby 64?</t>
  </si>
  <si>
    <t>How many battle phases does
Acro have in Kirby 64?</t>
  </si>
  <si>
    <t>2</t>
  </si>
  <si>
    <t>What's the minimal item 
requirement in Vanilla
Dome 1's Normal Exit in
Super Mario World? 
Account for out of logic
situations as well.</t>
  </si>
  <si>
    <t>Run + Super Star</t>
  </si>
  <si>
    <t>1 Progressive Powerup</t>
  </si>
  <si>
    <t>Which of the following items
aren't needed for Forest
of Illusion 4's Dragon Coins
checks in Super Mario World?</t>
  </si>
  <si>
    <t>Run</t>
  </si>
  <si>
    <t>Fire Flower</t>
  </si>
  <si>
    <t>P-Switch</t>
  </si>
  <si>
    <t>How many Mega Moles are
there in Valley of Bowser 1
in Super Mario World?</t>
  </si>
  <si>
    <t>24</t>
  </si>
  <si>
    <t>In Super Mario World,
which of the following
levels doesn't have
Munchers in it?</t>
  </si>
  <si>
    <t>Valley of Bowser 3</t>
  </si>
  <si>
    <t>Valley of Bowser 1</t>
  </si>
  <si>
    <t>In Super Mario World, how 
many Dragon Coins can be 
found in Donut Secret 1?</t>
  </si>
  <si>
    <t>In Super Mario World, how
many coin arrows are there in
Vanilla Secret 3?</t>
  </si>
  <si>
    <t>In Super Mario World, which
of the following levels 
doesn't have a bonus room?</t>
  </si>
  <si>
    <t>Butter Bridge 2</t>
  </si>
  <si>
    <t>Morton's Castle</t>
  </si>
  <si>
    <t>In Super Mario World, what
causes Pokeys to have
5 segments instead of 3?</t>
  </si>
  <si>
    <t>Riding a Yoshi</t>
  </si>
  <si>
    <t>Having a Fire Flower</t>
  </si>
  <si>
    <t>A P-Switch is active</t>
  </si>
  <si>
    <t>What causes Hammer Bros. to
launch hammers more often 
in Super Mario World?</t>
  </si>
  <si>
    <t>Being in a submap</t>
  </si>
  <si>
    <t>Having a powerup</t>
  </si>
  <si>
    <t>Which of the following weapons
can be used to deal damage to
Wolf Sigma in Mega Man X?</t>
  </si>
  <si>
    <t>Level 3 Charge Buster</t>
  </si>
  <si>
    <t>Shotgun Ice</t>
  </si>
  <si>
    <t>Hadouken</t>
  </si>
  <si>
    <t>In which Mega Man X stage
can you find the Legs Capsule?</t>
  </si>
  <si>
    <t>Chill Penguin</t>
  </si>
  <si>
    <t>Storm Eagle</t>
  </si>
  <si>
    <t>Which of Rangda Bangda's eye
colors follows the player
in Mega Man X?</t>
  </si>
  <si>
    <t>Green</t>
  </si>
  <si>
    <t>Which Maverick has to be
beaten in order to turn off
the lights in Spark Mandrill's
stage in Mega Man X?</t>
  </si>
  <si>
    <t>Launch Octopus</t>
  </si>
  <si>
    <t>Which Maverick has to be
beaten in order to freeze
Flame Mammoth's stage
in Mega Man X?</t>
  </si>
  <si>
    <t>What's the name of the sorting
method used for Bospider's
movement in Mega Man X?</t>
  </si>
  <si>
    <t>Ghost Leg</t>
  </si>
  <si>
    <t>Drawing Straws</t>
  </si>
  <si>
    <t>Rock-Paper-Scissors</t>
  </si>
  <si>
    <t>What's NOT a valid method
for destroying igloos in
Mega Man X?</t>
  </si>
  <si>
    <t>Boomerang Cutter</t>
  </si>
  <si>
    <t>Fire Wave</t>
  </si>
  <si>
    <t>In which Mega Man X stage
can the Hadouken Capsule
be found?</t>
  </si>
  <si>
    <t>Armored Armadillo</t>
  </si>
  <si>
    <t>Boomer Kuwanger</t>
  </si>
  <si>
    <t>Rabi-Ribi</t>
  </si>
  <si>
    <t>In which Rabi-Ribi area
can Ribbon be found
for the first time?</t>
  </si>
  <si>
    <t>Spectral Cave</t>
  </si>
  <si>
    <t>Starting Forest</t>
  </si>
  <si>
    <t>Forgotten Cave</t>
  </si>
  <si>
    <t>Which character can you find
at Rabi-Ribi's Aurora Palace?</t>
  </si>
  <si>
    <t>Nieve</t>
  </si>
  <si>
    <t>Kotri</t>
  </si>
  <si>
    <t>Cicini</t>
  </si>
  <si>
    <t>Which Rabi-Ribi item lets you
jump higher?</t>
  </si>
  <si>
    <t>Rabi Slippers</t>
  </si>
  <si>
    <t>Bunny Whirl</t>
  </si>
  <si>
    <t>Bunny Amulet</t>
  </si>
  <si>
    <t>Which of Ribbon's weapons
allows her to use 
Red type attacks?</t>
  </si>
  <si>
    <t>Explode Shot</t>
  </si>
  <si>
    <t>Healing Staff</t>
  </si>
  <si>
    <t>Sunny Beam</t>
  </si>
  <si>
    <t>What's the name of the
character found at the
end of Rabi-Ribi's
System Interior?</t>
  </si>
  <si>
    <t>Syaro</t>
  </si>
  <si>
    <t>Nixie</t>
  </si>
  <si>
    <t>Which item lets Erina use
her ultimate attack 
in Rabi-Ribi?</t>
  </si>
  <si>
    <t>Hammer Wave</t>
  </si>
  <si>
    <t>Soul Heart</t>
  </si>
  <si>
    <t>Which of the following colors
is NOT present in Rabi-Ribi's
Rainbow Crystal boss?</t>
  </si>
  <si>
    <t>Gray</t>
  </si>
  <si>
    <t>Violet</t>
  </si>
  <si>
    <t>Yellow</t>
  </si>
  <si>
    <t>Which buff can't be bought
from Rabi Rabi Town members?</t>
  </si>
  <si>
    <t>Speed Up</t>
  </si>
  <si>
    <t>HP Regen</t>
  </si>
  <si>
    <t>Give ATK Down</t>
  </si>
  <si>
    <t>Which buff can be bought
from Rabi Rabi Town members?</t>
  </si>
  <si>
    <t>Arrest</t>
  </si>
  <si>
    <t>Defense Boost</t>
  </si>
  <si>
    <t>Lucky Seven</t>
  </si>
  <si>
    <t>Which of the following methods
is not valid to reach
the Heart Tank found
at Dinosaur Tank
in Mega Man X2?</t>
  </si>
  <si>
    <t>Block from Crystal H.</t>
  </si>
  <si>
    <t>Charged S. Burner</t>
  </si>
  <si>
    <t>Shoryuken</t>
  </si>
  <si>
    <t>Risk of Rain 2</t>
  </si>
  <si>
    <t>In Risk of Rain 2, which item
allows you to execute bosses
in one hit and guarantee a
yellow item drop?</t>
  </si>
  <si>
    <t>Trophy Hunter's Tricorn</t>
  </si>
  <si>
    <t>The Crowdfunder</t>
  </si>
  <si>
    <t>Recycler</t>
  </si>
  <si>
    <t>Which of Risk of Rain 2's
void items corrupts 
Tri-Tip Daggers?</t>
  </si>
  <si>
    <t>Needletick</t>
  </si>
  <si>
    <t xml:space="preserve">Plasma Shrimp </t>
  </si>
  <si>
    <t>Polylute</t>
  </si>
  <si>
    <t>Which item can be obtained
from Cleansing Pools in
Risk of Rain 2?</t>
  </si>
  <si>
    <t>Irradiant Pearl</t>
  </si>
  <si>
    <t>Interstellar Desk Plant</t>
  </si>
  <si>
    <t>Topaz Brooch</t>
  </si>
  <si>
    <t>What happens when you face
Bowser at his castle and
don't have enough Boss Tokens
in Super Mario World AP?</t>
  </si>
  <si>
    <t>Keeps dropping balls</t>
  </si>
  <si>
    <t>Stomps Mario</t>
  </si>
  <si>
    <t>Goes away</t>
  </si>
  <si>
    <t>Which Yoshi color can be found
at Star World 1 in
Super Mario World?</t>
  </si>
  <si>
    <t>In Super Mario World, which 
doors at Valley Ghost House
allows you to reach 
the Normal Exit?</t>
  </si>
  <si>
    <t>Third and Fourth</t>
  </si>
  <si>
    <t>Fourth and Fifth</t>
  </si>
  <si>
    <t>First and Third</t>
  </si>
  <si>
    <t>What can be found at the very
end of Sunken Ghost Ship
in Super Mario World?</t>
  </si>
  <si>
    <t>Three 1-Up mushrooms</t>
  </si>
  <si>
    <t>Several spike balls</t>
  </si>
  <si>
    <t>A goal sphere</t>
  </si>
  <si>
    <t>Hollow Knight</t>
  </si>
  <si>
    <t xml:space="preserve"> In Hollow Knight, how much Geo 
 do you need to be able to buy 
 all unbreakable charms? </t>
  </si>
  <si>
    <t>37,286 geo</t>
  </si>
  <si>
    <t>36,886 geo</t>
  </si>
  <si>
    <t>36,000 geo</t>
  </si>
  <si>
    <t>Vasho</t>
  </si>
  <si>
    <t xml:space="preserve"> In Hollow Knight, who do you 
 fight in Teacher's Archive?  </t>
  </si>
  <si>
    <t>Uumuu</t>
  </si>
  <si>
    <t>Uuwuu</t>
  </si>
  <si>
    <t>Jelly Kingsh</t>
  </si>
  <si>
    <t xml:space="preserve"> In Hollow Knight, how many 
Charm Notches does 
Carefree Melody cost?</t>
  </si>
  <si>
    <t xml:space="preserve"> In Hollow Knight, if you have 
 Flukenest, Glowing Womb,
 Shape of Unn, Spore Shroom,
 Weaversong and Hiveblood
 equipped, how many Charm
 Notches are you using? </t>
  </si>
  <si>
    <t>14</t>
  </si>
  <si>
    <t>13</t>
  </si>
  <si>
    <t>Can't equip that many!</t>
  </si>
  <si>
    <t>In Donkey Kong Country 2, 
how many times does Clapper 
the Seal appear in the game?</t>
  </si>
  <si>
    <t xml:space="preserve"> In Donkey Kong Country 2, 
 what are the colors of the 
 crocodile heads you can 
 jump on in Hot-Head Hop?</t>
  </si>
  <si>
    <t>Green and Brown</t>
  </si>
  <si>
    <t>Red and Blue</t>
  </si>
  <si>
    <t>Blue and Green</t>
  </si>
  <si>
    <t xml:space="preserve"> In Donkey Kong Country 2,
 how many times do you have to
 hit Krow to kill him?</t>
  </si>
  <si>
    <t>10</t>
  </si>
  <si>
    <t>In Pokemon Crystal, how do you
wake up the sleeping Snorlax?</t>
  </si>
  <si>
    <t>Using the Pokegear Radio</t>
  </si>
  <si>
    <t>Using the PokeFlute</t>
  </si>
  <si>
    <t>Using the SquirtBottle</t>
  </si>
  <si>
    <t>In Pokemon Crystal, how do you
wake up the Sudowoodo?</t>
  </si>
  <si>
    <t>Using the Squirtbottle</t>
  </si>
  <si>
    <t>Using the Wailmer Pail</t>
  </si>
  <si>
    <t>In Pokemon Crystal, who is
the Gym Leader who specializes
in Bug types?</t>
  </si>
  <si>
    <t>Bugsy</t>
  </si>
  <si>
    <t>Burgh</t>
  </si>
  <si>
    <t>Brock</t>
  </si>
  <si>
    <t>In Pokemon Crystal, where are
the Radio Towers located?</t>
  </si>
  <si>
    <t>Goldenrod and Lavender</t>
  </si>
  <si>
    <t>Goldenrod and Saffron</t>
  </si>
  <si>
    <t>Ecruteak and Olivine</t>
  </si>
  <si>
    <t>In Pokemon Crystal, who is
the Gym Leader who specializes
in Flying types?</t>
  </si>
  <si>
    <t>Falkner</t>
  </si>
  <si>
    <t>Flannery</t>
  </si>
  <si>
    <t>Fantina</t>
  </si>
  <si>
    <t>In Pokemon Crystal, which
shiny pokemon can be found in
the Lake of Rage?</t>
  </si>
  <si>
    <t>Gyarados</t>
  </si>
  <si>
    <t>Dragonair</t>
  </si>
  <si>
    <t>Lapras</t>
  </si>
  <si>
    <t>In Pokemon Crystal, in which
of these locations can you NOT
find a Week Sibling?</t>
  </si>
  <si>
    <t>Route 34</t>
  </si>
  <si>
    <t>Route 29</t>
  </si>
  <si>
    <t>Route 32</t>
  </si>
  <si>
    <t>In Pokemon Crystal, who is
the Gym Leader who specializes
in Normal types?</t>
  </si>
  <si>
    <t>Whitney</t>
  </si>
  <si>
    <t>Will</t>
  </si>
  <si>
    <t>Wallace</t>
  </si>
  <si>
    <t>In Pokemon Crystal, what
is your starting town?</t>
  </si>
  <si>
    <t>New Bark Town</t>
  </si>
  <si>
    <t>Azalea Town</t>
  </si>
  <si>
    <t>Pallet Town</t>
  </si>
  <si>
    <t>In Pokemon Crystal, which of
these is NOT a Johto Badge?</t>
  </si>
  <si>
    <t>Mine Badge</t>
  </si>
  <si>
    <t>Glacier Badge</t>
  </si>
  <si>
    <t>Hive Badge</t>
  </si>
  <si>
    <t>In Pokemon Crystal, who
of these people is NOT
a Radio Host DJ?</t>
  </si>
  <si>
    <t>Tom</t>
  </si>
  <si>
    <t>Reed</t>
  </si>
  <si>
    <t>Ben</t>
  </si>
  <si>
    <t>In Pokemon Crystal, who is
the Gym Leader who specializes
in Ghost types?</t>
  </si>
  <si>
    <t>Morty</t>
  </si>
  <si>
    <t>Misty</t>
  </si>
  <si>
    <t>Melony</t>
  </si>
  <si>
    <t>In Pokemon Crystal, who is
the Gym Leader who specializes
in Fighting types?</t>
  </si>
  <si>
    <t>Chuck</t>
  </si>
  <si>
    <t>Cheren</t>
  </si>
  <si>
    <t>Chili</t>
  </si>
  <si>
    <t>In Pokemon Crystal, who is
the Gym Leader who specializes
in Steel types?</t>
  </si>
  <si>
    <t>Jasmine</t>
  </si>
  <si>
    <t>Janine</t>
  </si>
  <si>
    <t>Jessie</t>
  </si>
  <si>
    <t>In Pokemon Crystal, who is
the Gym Leader who specializes
in Ice types?</t>
  </si>
  <si>
    <t>Pryce</t>
  </si>
  <si>
    <t>Proton</t>
  </si>
  <si>
    <t>Prince</t>
  </si>
  <si>
    <t>In Pokemon Crystal, who is
the Gym Leader who specializes
in Dragon types?</t>
  </si>
  <si>
    <t>Clair</t>
  </si>
  <si>
    <t>Claire</t>
  </si>
  <si>
    <t>Clay</t>
  </si>
  <si>
    <t>In Pokemon Crystal, which Gym
Leaders do you meet outside of
their Gyms the first time?</t>
  </si>
  <si>
    <t>Morty and Jasmine</t>
  </si>
  <si>
    <t>Morty and Clair</t>
  </si>
  <si>
    <t>Jasmine and Clair</t>
  </si>
  <si>
    <t>In Pokemon Crystal, which 
of these Trainer Classes 
can you NOT find in the 
National Park?</t>
  </si>
  <si>
    <t>PokeManiac</t>
  </si>
  <si>
    <t>Pokefan</t>
  </si>
  <si>
    <t>Lass</t>
  </si>
  <si>
    <t>In Pokemon Crystal, which of these
items is NOT a prize in the
Bug-Catching Contest?</t>
  </si>
  <si>
    <t>Moon Stone</t>
  </si>
  <si>
    <t>Sun Stone</t>
  </si>
  <si>
    <t>Everstone</t>
  </si>
  <si>
    <t>In Pokemon Crystal, which of
these places is NOT located in
Goldenrod City?</t>
  </si>
  <si>
    <t>Dance Theater</t>
  </si>
  <si>
    <t>Name Rater's House</t>
  </si>
  <si>
    <t>Game Corner</t>
  </si>
  <si>
    <t>In Pokemon Crystal, how many
aides are there in Oak's Lab?</t>
  </si>
  <si>
    <t>In Pokemon Crystal, which
legendary Pokemon can be found
in the deep of Whirl Islands?</t>
  </si>
  <si>
    <t>Lugia</t>
  </si>
  <si>
    <t>Suicune</t>
  </si>
  <si>
    <t>Mewtwo</t>
  </si>
  <si>
    <t>In Pokemon Crystal, where do
you see the Legendary Beasts 
the first time?</t>
  </si>
  <si>
    <t>Burned Tower</t>
  </si>
  <si>
    <t>Tin Tower</t>
  </si>
  <si>
    <t>Radio Tower</t>
  </si>
  <si>
    <t>Which power is required
to collect Pop Star 1's 
third crystal shard 
in Kirby 64?</t>
  </si>
  <si>
    <t>Bomb</t>
  </si>
  <si>
    <t>Stone</t>
  </si>
  <si>
    <t>Spark</t>
  </si>
  <si>
    <t>What's the name of the boss
at the end of Shiver Star's
second stage in Kirby 64?</t>
  </si>
  <si>
    <t>Big Mopoo</t>
  </si>
  <si>
    <t>HR-H</t>
  </si>
  <si>
    <t>Big Chilly</t>
  </si>
  <si>
    <t>What's the name of the first
enemy boss you encounter at
Pop Star in Kirby 64?</t>
  </si>
  <si>
    <t>Big N-Z</t>
  </si>
  <si>
    <t>Waddle Doo</t>
  </si>
  <si>
    <t>Whispy Woods</t>
  </si>
  <si>
    <t>Which of the following
Aqua Star stages in Kirby 64
doesn't require any powers
to collect its crystal shards?</t>
  </si>
  <si>
    <t>Stage 4</t>
  </si>
  <si>
    <t>Stage 2</t>
  </si>
  <si>
    <t>Stage 3</t>
  </si>
  <si>
    <t>How many enemy ambushes are
at Ripple Star's third stage
in Kirby 64?</t>
  </si>
  <si>
    <t>Which of the following items
Adeleine draws for you when 
you are at full health 
in Kirby 64?</t>
  </si>
  <si>
    <t>A 1-Up</t>
  </si>
  <si>
    <t>A Maxim Tomato</t>
  </si>
  <si>
    <t>An invincibility candy</t>
  </si>
  <si>
    <t>How many different food items 
can be produced via Ice-Spark 
in Kirby 64?</t>
  </si>
  <si>
    <t>Which of the following food 
items can't be found outdoors 
in Kirby 64?</t>
  </si>
  <si>
    <t>Flan</t>
  </si>
  <si>
    <t>Cake</t>
  </si>
  <si>
    <t>Ice cream bar</t>
  </si>
  <si>
    <t>Diddy Kong Racing</t>
  </si>
  <si>
    <t>How many missiles are given by 
the third red balloon upgrade
in Diddy Kong Racing?</t>
  </si>
  <si>
    <t>10 missiles</t>
  </si>
  <si>
    <t>8 missiles</t>
  </si>
  <si>
    <t>12 missiles</t>
  </si>
  <si>
    <t>Which cheat code makes every
balloon be yellow
in Diddy Kong Racing?</t>
  </si>
  <si>
    <t>BODYARMOR</t>
  </si>
  <si>
    <t>NOYELLOWSTUFF</t>
  </si>
  <si>
    <t>ROCKETFUEL</t>
  </si>
  <si>
    <t>What's the name of the
boss at Sherbet Island
in Diddy Kong Racing?</t>
  </si>
  <si>
    <t>Bubbler</t>
  </si>
  <si>
    <t>Bluey</t>
  </si>
  <si>
    <t>Smokey</t>
  </si>
  <si>
    <t>At Diddy Kong Racing's final
race, what is Wizpig riding 
to challenge the racer?</t>
  </si>
  <si>
    <t>A rocket</t>
  </si>
  <si>
    <t>A banana</t>
  </si>
  <si>
    <t>Which of the following 
characters isn't part of
Diddy Kong Racing's
playable roster?</t>
  </si>
  <si>
    <t>Dixie</t>
  </si>
  <si>
    <t>Conker</t>
  </si>
  <si>
    <t>Banjo</t>
  </si>
  <si>
    <t xml:space="preserve"> In K. Rool Duel, how many oil 
 barrels can you see in the 
 background?</t>
  </si>
  <si>
    <t xml:space="preserve"> In K. Rool Duel, what numbers 
 can be seen on the dice in 
 the cockpit?</t>
  </si>
  <si>
    <t>A pair of 2</t>
  </si>
  <si>
    <t>6 and 4</t>
  </si>
  <si>
    <t>3 and 5</t>
  </si>
  <si>
    <t xml:space="preserve"> In K. Rool Duel, which of these 
 is NOT a background object?</t>
  </si>
  <si>
    <t>4 Giant Bananas</t>
  </si>
  <si>
    <t>A black tire</t>
  </si>
  <si>
    <t>A SNES controller</t>
  </si>
  <si>
    <t xml:space="preserve"> In Monkey Museum, how much 
 does a terrarium of winky the 
 frog cost?</t>
  </si>
  <si>
    <t>$5=</t>
  </si>
  <si>
    <t>$2=</t>
  </si>
  <si>
    <t>$3=</t>
  </si>
  <si>
    <t xml:space="preserve"> In Hollow Knight, which of 
 these is NOT a title for 
 Grey Prince Zote?</t>
  </si>
  <si>
    <t>Courageous</t>
  </si>
  <si>
    <t>Sensual</t>
  </si>
  <si>
    <t>Vigorous</t>
  </si>
  <si>
    <t>In Pokemon Crystal, how many
breakable rocks are there in
Cianwood City?</t>
  </si>
  <si>
    <t>In Pokemon Crystal, how many
breakable rocks are there in
Route 40?</t>
  </si>
  <si>
    <t>In Pokemon Crystal, how many
breakable rocks are there in
Dark Cave?</t>
  </si>
  <si>
    <t>In Pokemon Crystal, how many
boulders are there in the
Blackthorn Gym?</t>
  </si>
  <si>
    <t>In Pokemon Crystal, which of
the Johto Gym Guides is NOT
inside his respective Gym?</t>
  </si>
  <si>
    <t>Cianwood Gym Guide</t>
  </si>
  <si>
    <t>Azalea Gym Guide</t>
  </si>
  <si>
    <t>Olivine Gym Guide</t>
  </si>
  <si>
    <t>In Pokemon Crystal, how many
cuttable trees are there in
Lake of Rage?</t>
  </si>
  <si>
    <t>In Pokemon Crystal, how many
berry trees are there in
Route 42?</t>
  </si>
  <si>
    <t>Mega Man 2</t>
  </si>
  <si>
    <t>What is the most effective
weapon against Metal Man
in Mega Man 2?</t>
  </si>
  <si>
    <t>Metal Blade</t>
  </si>
  <si>
    <t>Time Stopper</t>
  </si>
  <si>
    <t>Quick Boomerang</t>
  </si>
  <si>
    <t>Carld923</t>
  </si>
  <si>
    <t>What is the total amount of 
E-Tanks you can carry
in Mega Man 2?</t>
  </si>
  <si>
    <t>What is the number of Yoku 
Blocks in Heat Man's stage
in Mega Man 2?</t>
  </si>
  <si>
    <t>36</t>
  </si>
  <si>
    <t>32</t>
  </si>
  <si>
    <t>28</t>
  </si>
  <si>
    <t>The Boss of the Third Wily 
Stage in Megaman 2 
is based on... ?</t>
  </si>
  <si>
    <t>Guts Man</t>
  </si>
  <si>
    <t>Concrete Man</t>
  </si>
  <si>
    <t>Crash Man</t>
  </si>
  <si>
    <t>What is the weakness of the
final boss in Mega Man 2?</t>
  </si>
  <si>
    <t>Bubble Lead</t>
  </si>
  <si>
    <t>Crash Bomb</t>
  </si>
  <si>
    <t>In total, How many bosses 
(rematches included) are 
in Mega Man 2?</t>
  </si>
  <si>
    <t>22</t>
  </si>
  <si>
    <t>Who is the main villan 
of Mega Man 2?</t>
  </si>
  <si>
    <t>Dr. Light</t>
  </si>
  <si>
    <t>Dr. Cossack</t>
  </si>
  <si>
    <t>In Mega Man 2, What is the 
Primary Weakness you need 
to beat Air Man?</t>
  </si>
  <si>
    <t>Leaf Shield</t>
  </si>
  <si>
    <t>Atomic Fire</t>
  </si>
  <si>
    <t>You Cannot Beat Him</t>
  </si>
  <si>
    <t>1-(-1)=?</t>
  </si>
  <si>
    <t>0</t>
  </si>
  <si>
    <t>-2</t>
  </si>
  <si>
    <t>Which is the last prime
number before 1000?</t>
  </si>
  <si>
    <t>997</t>
  </si>
  <si>
    <t>999</t>
  </si>
  <si>
    <t>987</t>
  </si>
  <si>
    <t>Donkey Kong Country 3</t>
  </si>
  <si>
    <t>How many brother bears 
are present in Donkey
Kong Country 3?</t>
  </si>
  <si>
    <t>Which item you need to give
Barter in order obtain his
No. 6 wrench in Donkey
Kong Country 3?</t>
  </si>
  <si>
    <t>A mirror</t>
  </si>
  <si>
    <t>A flower</t>
  </si>
  <si>
    <t>A bowling ball</t>
  </si>
  <si>
    <t>Which tool is Funky playing
with at Funky's Rentals
when you visit him in
Donkey Kong Country 3?</t>
  </si>
  <si>
    <t>A hammer</t>
  </si>
  <si>
    <t>A blowtorch strainer</t>
  </si>
  <si>
    <t>A brushed iron</t>
  </si>
  <si>
    <t>Which brother bear in Donkey
Kong Country 3 asks the Kongs
to deliver a present to Blue
in Cotton Top Cove?</t>
  </si>
  <si>
    <t>Blizzard</t>
  </si>
  <si>
    <t>Boomer</t>
  </si>
  <si>
    <t>Brash</t>
  </si>
  <si>
    <t>Which of the following
conditions are required for 
Flupperius Petallus Pongus 
to fully bloom in Donkey 
Kong Country 3's map?</t>
  </si>
  <si>
    <t>Clear Razor Ridge</t>
  </si>
  <si>
    <t>Give Bramble a flower</t>
  </si>
  <si>
    <t>Defeat KAOS at Mekanos</t>
  </si>
  <si>
    <t>What's the name of the 
main villian of Donkey 
Kong Country 3?</t>
  </si>
  <si>
    <t>Baron K. Roolenstein</t>
  </si>
  <si>
    <t>Kaptain K. Rool</t>
  </si>
  <si>
    <t>KAOS</t>
  </si>
  <si>
    <t>In ActRaiser, how many pedestals
can be found in the game?</t>
  </si>
  <si>
    <t>68</t>
  </si>
  <si>
    <t>75</t>
  </si>
  <si>
    <t>59</t>
  </si>
  <si>
    <t>In ActRaiser, what's the name of
the final area of the game?</t>
  </si>
  <si>
    <t>Death Heim</t>
  </si>
  <si>
    <t>Death Heimr</t>
  </si>
  <si>
    <t>Death Helm</t>
  </si>
  <si>
    <t>In Ocarina of Time, which
dungeon has a room that is not
shown when you get its map?</t>
  </si>
  <si>
    <t>Inside the Deku Tree</t>
  </si>
  <si>
    <t>Fire Temple</t>
  </si>
  <si>
    <t>Bottom of the Well</t>
  </si>
  <si>
    <t>In Pokemon Crystal, what is 
the color of the pokemon machine
in the Hall of Fame?</t>
  </si>
  <si>
    <t>In Astalon, how many cyclops do
you have to kill on Cyclops Den
to open the boss' door?</t>
  </si>
  <si>
    <t>35</t>
  </si>
  <si>
    <t>25</t>
  </si>
  <si>
    <t>45</t>
  </si>
  <si>
    <t>In Astalon, what are the colors
of the different keys/doors
in the game?</t>
  </si>
  <si>
    <t>Blue, Red and White</t>
  </si>
  <si>
    <t>Blue, Purple and Green</t>
  </si>
  <si>
    <t>Blue, Gray and Orange</t>
  </si>
  <si>
    <t>Cave Story</t>
  </si>
  <si>
    <t>What's the name of the
upgraded version of the Polar 
Star Weapon in Cave Story?</t>
  </si>
  <si>
    <t>Spur</t>
  </si>
  <si>
    <t>Polar Two</t>
  </si>
  <si>
    <t>Whimsical Star</t>
  </si>
  <si>
    <t>In Cave Story, what's the
item that allows quenching
fireplaces?</t>
  </si>
  <si>
    <t>Jellyfish Juice</t>
  </si>
  <si>
    <t>Sprinkler</t>
  </si>
  <si>
    <t>Charcoal</t>
  </si>
  <si>
    <t>How do you obtain the
Alien Medal in Cave Story?</t>
  </si>
  <si>
    <t>No hit run vs Ironhead</t>
  </si>
  <si>
    <t>Defeat Ma Pignon</t>
  </si>
  <si>
    <t>No hit run vs Red Ogre</t>
  </si>
  <si>
    <t>On which Cave Story area
is it possible to 
find Monster X?</t>
  </si>
  <si>
    <t>Labyrinth W</t>
  </si>
  <si>
    <t>Labyrinth I</t>
  </si>
  <si>
    <t>Labyrinth M</t>
  </si>
  <si>
    <t>Which Cave Story weapons are
needed to trade in for
the Snake weapon at 
the Labyrinth Shop?</t>
  </si>
  <si>
    <t>Polar Star &amp; Fireball</t>
  </si>
  <si>
    <t>Polar Star &amp; Spur</t>
  </si>
  <si>
    <t>Machine Gun &amp; Bubbler</t>
  </si>
  <si>
    <t>Where does Cave Story
takes place?</t>
  </si>
  <si>
    <t>In a floating island</t>
  </si>
  <si>
    <t>In an archipelago</t>
  </si>
  <si>
    <t>In an underground city</t>
  </si>
  <si>
    <t>How many mimigas can be found
at Sand Zone Residence
in Cave Story?</t>
  </si>
  <si>
    <t>Which event is required to
happen in order to pick up
Mr. Little at Cementery
in Cave Story?</t>
  </si>
  <si>
    <t>Speak to Mrs. Little</t>
  </si>
  <si>
    <t>Reach Plantation</t>
  </si>
  <si>
    <t>When does Chaba at the
Labyrinth Shop grants
the player the Whimsical Star
in Cave Story?</t>
  </si>
  <si>
    <t>Own the Spur weapon</t>
  </si>
  <si>
    <t>After draining Curly</t>
  </si>
  <si>
    <t>Saved King in Sand Zone</t>
  </si>
  <si>
    <t>What's the name of the mimiga
that spawns hearts when 
talking to them after
defeating the Doctor in
Balcony in Cave Story?</t>
  </si>
  <si>
    <t>Chaco</t>
  </si>
  <si>
    <t>Chie</t>
  </si>
  <si>
    <t>Santa</t>
  </si>
  <si>
    <t>1+1+1+1+1+1*0=?</t>
  </si>
  <si>
    <t>What's the name of the
following equation?
y=mx+c</t>
  </si>
  <si>
    <t>Slope-Intercept Form</t>
  </si>
  <si>
    <t>Circle</t>
  </si>
  <si>
    <t>Quadratic Equation</t>
  </si>
  <si>
    <t xml:space="preserve">In Mega Man 3, who is the 
main villain of the game? </t>
  </si>
  <si>
    <t>Dr. Wiley</t>
  </si>
  <si>
    <t>Dr. Willy</t>
  </si>
  <si>
    <t xml:space="preserve">In Mega Man 3, who is behind
the identity of Break Man? </t>
  </si>
  <si>
    <t>Proto Man</t>
  </si>
  <si>
    <t>Roll</t>
  </si>
  <si>
    <t>Shadow Man</t>
  </si>
  <si>
    <t>What is not a Rush form
in Mega Man 3?</t>
  </si>
  <si>
    <t>Rush Drill</t>
  </si>
  <si>
    <t>Rush Marine</t>
  </si>
  <si>
    <t>Rush Jet</t>
  </si>
  <si>
    <t xml:space="preserve">In Mega Man 3, What computer 
brand does Dr. Light 
have in his lab? </t>
  </si>
  <si>
    <t>IBM</t>
  </si>
  <si>
    <t>IGN</t>
  </si>
  <si>
    <t>MAC</t>
  </si>
  <si>
    <t>In Mega Man 3, What is the
name of your dog companion?</t>
  </si>
  <si>
    <t>Rush</t>
  </si>
  <si>
    <t>Tango</t>
  </si>
  <si>
    <t>Beat</t>
  </si>
  <si>
    <t>What's the name of the 
unique creature found at
Reservoir in Cave Story?</t>
  </si>
  <si>
    <t>Chinfish</t>
  </si>
  <si>
    <t>Midorin</t>
  </si>
  <si>
    <t>Porcupine Fish</t>
  </si>
  <si>
    <t>In Cave Story, which of the
following enemies can't be
found in Grasstown?</t>
  </si>
  <si>
    <t>Basu</t>
  </si>
  <si>
    <t>Mannan</t>
  </si>
  <si>
    <t>Puchi</t>
  </si>
  <si>
    <t>Which objects are shoot
from a level 3 Nemesis
in Cave Story?</t>
  </si>
  <si>
    <t>Rubber ducks</t>
  </si>
  <si>
    <t>Bubbles</t>
  </si>
  <si>
    <t>Missiles</t>
  </si>
  <si>
    <t>What is the serial number 
of Blues in Mega Man 3?</t>
  </si>
  <si>
    <t>DLN. 000</t>
  </si>
  <si>
    <t>DRN. 001</t>
  </si>
  <si>
    <t>DWN. 001</t>
  </si>
  <si>
    <t>What makes Mimigas turn into
monsters in Cave Story?</t>
  </si>
  <si>
    <t>Eating a red flower</t>
  </si>
  <si>
    <t>Getting stressed</t>
  </si>
  <si>
    <t>Drinking a lot of water</t>
  </si>
  <si>
    <t>Which was Curly and Quote's
true objective in Cave Story?</t>
  </si>
  <si>
    <t>Destroy the Demon Crown</t>
  </si>
  <si>
    <t>Help the Doctor</t>
  </si>
  <si>
    <t>Retrieve Jenka's dogs</t>
  </si>
  <si>
    <t>How do you gain access to
Sand Zone's Warehouse
in Cave Story?</t>
  </si>
  <si>
    <t>Retrieving Jenka's dogs</t>
  </si>
  <si>
    <t>Defeating Omega</t>
  </si>
  <si>
    <t>Talking with Curly</t>
  </si>
  <si>
    <t>Who caused Ballos to be driven
into insanity in Cave Story?</t>
  </si>
  <si>
    <t>The king</t>
  </si>
  <si>
    <t>The doctor</t>
  </si>
  <si>
    <t>His sister</t>
  </si>
  <si>
    <t>Which of the following 
castles doesn't have a 
freestanding red mushroom 
in Super Mario World?</t>
  </si>
  <si>
    <t>Roy's Castle</t>
  </si>
  <si>
    <t>Ludwig's Castle</t>
  </si>
  <si>
    <t>Which of the following ghost
houses has a Big Boo fight 
in Super Mario World?</t>
  </si>
  <si>
    <t>Donut Secret House</t>
  </si>
  <si>
    <t>Forest Ghost House</t>
  </si>
  <si>
    <t>Valley Ghost House</t>
  </si>
  <si>
    <t>What's the color of the 
Switch Palace located 
inside Forest of Illusion 
in Super Mario World?</t>
  </si>
  <si>
    <t>What's the color of the 
Switch Palace located 
inside Vanilla Dome
in Super Mario World?</t>
  </si>
  <si>
    <t>Which of the following items 
are the bare minimum to obtain
Chocolate Island 2 normal exit
in Super Mario World?</t>
  </si>
  <si>
    <t>Run + Red Switch Palace</t>
  </si>
  <si>
    <t>What's an item that Magikoopas
can spawn with their magic 
in Super Mario World?</t>
  </si>
  <si>
    <t>A 1-Up mushroom</t>
  </si>
  <si>
    <t>A fire flower</t>
  </si>
  <si>
    <t>A coin with a smile</t>
  </si>
  <si>
    <t>In Super Mario World, yellow
colored Yoshis have a special 
ability when carrying 
a shell on its mouth 
which allows them to...</t>
  </si>
  <si>
    <t>Create an earthquake</t>
  </si>
  <si>
    <t>Spit three fireballs</t>
  </si>
  <si>
    <t>Grow wings</t>
  </si>
  <si>
    <t>Which of the following items 
are the bare minimum to obtain
Iggy's Castle normal exit
in Super Mario World?</t>
  </si>
  <si>
    <t>Climb</t>
  </si>
  <si>
    <t>Climb + P-Switch</t>
  </si>
  <si>
    <t>Which of the following levels
doesn't feature Skewers
in Super Mario World?</t>
  </si>
  <si>
    <t>Forest Fortress</t>
  </si>
  <si>
    <t>Valley Fortress</t>
  </si>
  <si>
    <t>Wendy's Castle</t>
  </si>
  <si>
    <t>Which Forest of Illusion level
in Super Mario World has
a Midway Gate?</t>
  </si>
  <si>
    <t>Forest of Illusion 2</t>
  </si>
  <si>
    <t>Forest Secret Area</t>
  </si>
  <si>
    <t>How many 1-Ups from 1-Up
Mushrooms are possible to
collect in Gnarly in
Super Mario World?</t>
  </si>
  <si>
    <t>Which Super Mario World 
level has Blue Switch 
Palace blocks?</t>
  </si>
  <si>
    <t>Valley of Bowser 4</t>
  </si>
  <si>
    <t>Vanilla Secret 2</t>
  </si>
  <si>
    <t>Which Super Mario World 
level has the most Yellow
Switch Palace blocks?</t>
  </si>
  <si>
    <t>Yoshi's Island 3</t>
  </si>
  <si>
    <t>Donut Plains 1</t>
  </si>
  <si>
    <t>Chocolate Island 2</t>
  </si>
  <si>
    <t>Which Super Mario World 
level doesn't have Red
Switch Palace blocks?</t>
  </si>
  <si>
    <t>Chocolate Fortress</t>
  </si>
  <si>
    <t>Which Super Mario World castle
doesn't have automatic stairs?</t>
  </si>
  <si>
    <t>Kirby's Dream Land 3</t>
  </si>
  <si>
    <t>What's the name of 
your blue friend in 
Kirby's Dream Land 3?</t>
  </si>
  <si>
    <t>Gooey</t>
  </si>
  <si>
    <t>Guey</t>
  </si>
  <si>
    <t>Goofy</t>
  </si>
  <si>
    <t>What's the name of 
your cat friend in 
Kirby's Dream Land 3?</t>
  </si>
  <si>
    <t>Nago</t>
  </si>
  <si>
    <t>Rick</t>
  </si>
  <si>
    <t>Chuchu</t>
  </si>
  <si>
    <t>What's the name of 
your bird friend in 
Kirby's Dream Land 3?</t>
  </si>
  <si>
    <t>Pitch</t>
  </si>
  <si>
    <t>Coo</t>
  </si>
  <si>
    <t>Kine</t>
  </si>
  <si>
    <t>What animal species Pon is 
in Kirby's Dream Land 3?</t>
  </si>
  <si>
    <t>Tanuki</t>
  </si>
  <si>
    <t>Cat</t>
  </si>
  <si>
    <t>Kitsune</t>
  </si>
  <si>
    <t>Which enemy in Kirby's Dream
Land 3 can hold as many 
different weapons as there 
are powers for Kirby?</t>
  </si>
  <si>
    <t>Bukiset</t>
  </si>
  <si>
    <t>Galbo</t>
  </si>
  <si>
    <t>Tick</t>
  </si>
  <si>
    <t>What's the name of the
Kirby-like enemy in
Kirby's Dream Land 3?</t>
  </si>
  <si>
    <t>Batamon</t>
  </si>
  <si>
    <t>Gordo</t>
  </si>
  <si>
    <t>KeKe</t>
  </si>
  <si>
    <t>Which mid-boss grants you
the needle ability in
Kirby's Dreamn Land 3?</t>
  </si>
  <si>
    <t>Captain Stitch</t>
  </si>
  <si>
    <t>Haboki</t>
  </si>
  <si>
    <t>Blocky</t>
  </si>
  <si>
    <t>Which enemy grants
the cutter ability
in Kirby's Dream Land 3?</t>
  </si>
  <si>
    <t>Sir Kibble</t>
  </si>
  <si>
    <t>Rocky</t>
  </si>
  <si>
    <t>Bobo</t>
  </si>
  <si>
    <t>In some Kirby's Dream Land 3
levels you can find some
Waddlee Dees riding...</t>
  </si>
  <si>
    <t>A raft</t>
  </si>
  <si>
    <t>A minecart</t>
  </si>
  <si>
    <t>An inner tube</t>
  </si>
  <si>
    <t>A Nruff</t>
  </si>
  <si>
    <t>A parasol</t>
  </si>
  <si>
    <t>A Bobo</t>
  </si>
  <si>
    <t>Paper Mario</t>
  </si>
  <si>
    <t xml:space="preserve"> In Paper Mario 64, how many 
 party members can Mario get?</t>
  </si>
  <si>
    <t xml:space="preserve"> In Paper Mario 64, what is 
 the name of Lakilester's 
 girlfriend? </t>
  </si>
  <si>
    <t>Lakilulu</t>
  </si>
  <si>
    <t>Lakisophia</t>
  </si>
  <si>
    <t>Merluvlee</t>
  </si>
  <si>
    <t xml:space="preserve"> In Paper Mario 64, how many 
 times do you fight against 
 Jr. Troopa in all of Mario's 
 adventure? </t>
  </si>
  <si>
    <t xml:space="preserve"> In Paper Mario 64, in what 
 village you can get a 
 Koopa Leaf? </t>
  </si>
  <si>
    <t>Koopa Village</t>
  </si>
  <si>
    <t>Toad Town</t>
  </si>
  <si>
    <t>Goomba Village</t>
  </si>
  <si>
    <t xml:space="preserve"> In Paper Mario 64, where can 
 you find pebbles as a item? </t>
  </si>
  <si>
    <t>Shiver Mountain</t>
  </si>
  <si>
    <t>Lavalava Island</t>
  </si>
  <si>
    <t>Mt. Rugged</t>
  </si>
  <si>
    <t xml:space="preserve"> In Paper Mario 64, which 
 Berry restores more HP? </t>
  </si>
  <si>
    <t>Red Berry</t>
  </si>
  <si>
    <t>Blue Berry</t>
  </si>
  <si>
    <t>Yellow Berry</t>
  </si>
  <si>
    <t xml:space="preserve"> In Paper Mario 64, how many 
 letters does Parakarry lost 
 in the Mushroom Kingdom? </t>
  </si>
  <si>
    <t xml:space="preserve"> In Paper Mario 64 after 
 chapter 5, where can you 
 get Melons? </t>
  </si>
  <si>
    <t>Trading with Y. Yoshi</t>
  </si>
  <si>
    <t>A Specific palm tree</t>
  </si>
  <si>
    <t>In Yoshi's Cabana</t>
  </si>
  <si>
    <t xml:space="preserve"> In Paper Mario 64, how many 
 times can you hit Whacka 
 before they "disappear"? </t>
  </si>
  <si>
    <t xml:space="preserve"> In Paper Mario 64, what is 
 the name of the place where 
 the Star Rod was stolen? </t>
  </si>
  <si>
    <t>Star Haven</t>
  </si>
  <si>
    <t>Shooting Star Summit</t>
  </si>
  <si>
    <t>Star Hill</t>
  </si>
  <si>
    <t xml:space="preserve"> In Paper Mario 64, which 
 candy can you use to bribe 
 the Anti Guy in the Shy 
 Guy's Toy Box? </t>
  </si>
  <si>
    <t>Lemon Candy</t>
  </si>
  <si>
    <t>Lime Candy</t>
  </si>
  <si>
    <t>Honey Candy</t>
  </si>
  <si>
    <t xml:space="preserve"> In Paper Mario 64, who is the 
 star spirit you rescue in 
 Cloudy Climb? </t>
  </si>
  <si>
    <t>Klevar</t>
  </si>
  <si>
    <t>Kalmar</t>
  </si>
  <si>
    <t>Mamar</t>
  </si>
  <si>
    <t xml:space="preserve"> In Paper Mario 64, which of 
 the following badges you can 
 NOT buy in Rowf's badge shop?</t>
  </si>
  <si>
    <t>I Spy</t>
  </si>
  <si>
    <t>All or Nothing</t>
  </si>
  <si>
    <t>Mega Quake</t>
  </si>
  <si>
    <t xml:space="preserve"> In Paper Mario 64, what is 
 the name of Sushie's 
 daughter? </t>
  </si>
  <si>
    <t>Sashimie</t>
  </si>
  <si>
    <t>Namerie</t>
  </si>
  <si>
    <t>Tammy Tuna</t>
  </si>
  <si>
    <t xml:space="preserve"> In Paper Mario 64, how many 
 letters do you help 
 Parakarry deliver? </t>
  </si>
  <si>
    <t xml:space="preserve"> In Paper Mario 64, which of 
 the following is NOT a status 
 effect you can get after 
 eating a Strange Cake? </t>
  </si>
  <si>
    <t>Paralyzed</t>
  </si>
  <si>
    <t>Electrified</t>
  </si>
  <si>
    <t>Sleepy</t>
  </si>
  <si>
    <t xml:space="preserve"> In Paper Mario 64, in Merlow's 
 badge shop, which of the 
 following is more expensive 
 to buy? </t>
  </si>
  <si>
    <t>Money Money</t>
  </si>
  <si>
    <t>Peekaboo</t>
  </si>
  <si>
    <t>Zap Tap</t>
  </si>
  <si>
    <t xml:space="preserve"> In Paper Mario 64, which of 
 the following items restore 
 more HP?</t>
  </si>
  <si>
    <t>Yoshi Cookie</t>
  </si>
  <si>
    <t>Koopasta</t>
  </si>
  <si>
    <t>Jelly Super</t>
  </si>
  <si>
    <t xml:space="preserve"> In Paper Mario 64, which of 
 the following items restores 
 more HP?</t>
  </si>
  <si>
    <t>Frozen Fries</t>
  </si>
  <si>
    <t>Potato Salad</t>
  </si>
  <si>
    <t>Spicy Soup</t>
  </si>
  <si>
    <t xml:space="preserve"> In Paper Mario 64, which of 
 the following items restore 
 more FP? </t>
  </si>
  <si>
    <t>Coco Pop</t>
  </si>
  <si>
    <t>Bubble Berry</t>
  </si>
  <si>
    <t>Nutty Cake</t>
  </si>
  <si>
    <t>Healthy Juice</t>
  </si>
  <si>
    <t>Shroom Cake</t>
  </si>
  <si>
    <t>Terraria</t>
  </si>
  <si>
    <t xml:space="preserve"> In Terraria, what is the color
 of Retinazer pupil?</t>
  </si>
  <si>
    <t xml:space="preserve"> In Terraria, what is the color
 of Spazmatism pupil?</t>
  </si>
  <si>
    <t xml:space="preserve"> In Terraria, which boss has
 the spawn message of 
 "The air is getting colder
 around you..."?</t>
  </si>
  <si>
    <t>Skeletron Prime</t>
  </si>
  <si>
    <t>The Destroyer</t>
  </si>
  <si>
    <t>The Twins</t>
  </si>
  <si>
    <t xml:space="preserve"> In Terraria, which boss has
 the spawn message of 
 "This is going to be a 
 terrible night..."?</t>
  </si>
  <si>
    <t xml:space="preserve"> In Terraria, what is the 
 name of the soul that drops
 The Destroyer?</t>
  </si>
  <si>
    <t>Soul of Might</t>
  </si>
  <si>
    <t>Soul of Fright</t>
  </si>
  <si>
    <t>Soul of Sight</t>
  </si>
  <si>
    <t xml:space="preserve"> In Terraria, what is the 
 name of the soul that drops
 Skeletron Prime?</t>
  </si>
  <si>
    <t xml:space="preserve"> In Terraria, what is the 
 name of the soul that drops
 The Twins?</t>
  </si>
  <si>
    <t xml:space="preserve"> In Terraria, what is the name 
 of the achievement you get 
 after defeating Deerclops 
 for the first time?</t>
  </si>
  <si>
    <t>An Eye For An Eye</t>
  </si>
  <si>
    <t>Eye on You</t>
  </si>
  <si>
    <t>Hero of Etheria</t>
  </si>
  <si>
    <t xml:space="preserve"> In Terraria, what is the name 
 of the achievement you get 
 after defeating Queen Slime 
 for the first time?</t>
  </si>
  <si>
    <t>Just Desserts</t>
  </si>
  <si>
    <t>Sticky Situation</t>
  </si>
  <si>
    <t>Gelatin World Tour</t>
  </si>
  <si>
    <t xml:space="preserve"> In Terraria, which of the 
 following bosses does NOT
 have an "about to spawn 
 message"?</t>
  </si>
  <si>
    <t>Eater of Worlds</t>
  </si>
  <si>
    <t>Eye of Cthulhu</t>
  </si>
  <si>
    <t>Mechdusa</t>
  </si>
  <si>
    <t xml:space="preserve"> In Terraria, how many 
 wing-type accessories can you 
 craft with Souls of Flight?</t>
  </si>
  <si>
    <t xml:space="preserve"> In Terraria, which of the 
 following is NOT a debuff
 candle?</t>
  </si>
  <si>
    <t>Peace Candle</t>
  </si>
  <si>
    <t>Shadow Candle</t>
  </si>
  <si>
    <t>Water Candle</t>
  </si>
  <si>
    <t xml:space="preserve"> In Terraria, what is the 
 drop rate of the Rod of 
 Discord?</t>
  </si>
  <si>
    <t>1/500</t>
  </si>
  <si>
    <t>1/600</t>
  </si>
  <si>
    <t>1/300</t>
  </si>
  <si>
    <t xml:space="preserve"> In Terraria, what is the 
 drop rate of any Biome Key?</t>
  </si>
  <si>
    <t>1/2500</t>
  </si>
  <si>
    <t>1/3000</t>
  </si>
  <si>
    <t>1/2000</t>
  </si>
  <si>
    <t xml:space="preserve"> In Terraria, which of the
 following Yoyos has 
 highest drop rate? </t>
  </si>
  <si>
    <t>Yelets</t>
  </si>
  <si>
    <t>Cascade</t>
  </si>
  <si>
    <t>Kraken</t>
  </si>
  <si>
    <t xml:space="preserve"> In Terraria, which of the
 following items is NOT a
 Rarity Tier Lime?</t>
  </si>
  <si>
    <t>Nail Gun</t>
  </si>
  <si>
    <t>Black Belt</t>
  </si>
  <si>
    <t>Rod of Discord</t>
  </si>
  <si>
    <t xml:space="preserve"> In Terraria, which of the
 following items is NOT a
 Rarity Tier Cyan?</t>
  </si>
  <si>
    <t>Heat Ray</t>
  </si>
  <si>
    <t>0x33's Aviators</t>
  </si>
  <si>
    <t>Arkhalis</t>
  </si>
  <si>
    <t xml:space="preserve"> In Terraria, which of the
 following items is NOT a
 Rarity Tier Pink?</t>
  </si>
  <si>
    <t>Destroyer Emblem</t>
  </si>
  <si>
    <t>Amphibian Boots</t>
  </si>
  <si>
    <t>Terraprisma</t>
  </si>
  <si>
    <t xml:space="preserve"> In Terraria, which enemy can
 cause the "Blackout" debuff?</t>
  </si>
  <si>
    <t>Ragged Caster</t>
  </si>
  <si>
    <t>Necromancer</t>
  </si>
  <si>
    <t>That is not a debuff!</t>
  </si>
  <si>
    <t xml:space="preserve"> In Terraria, which of the
 following is NOT a debuff
 in the game?</t>
  </si>
  <si>
    <t>Asphyxiated</t>
  </si>
  <si>
    <t>Withered Weapon</t>
  </si>
  <si>
    <t>Stoned</t>
  </si>
  <si>
    <t>Drunk</t>
  </si>
  <si>
    <t>Obstructed</t>
  </si>
  <si>
    <t>Oozed</t>
  </si>
  <si>
    <t xml:space="preserve"> In Terraria, which of the
 following is NOT a buff in
 the game?</t>
  </si>
  <si>
    <t>Lovestruck</t>
  </si>
  <si>
    <t>Clairvoyance</t>
  </si>
  <si>
    <t>Strategist</t>
  </si>
  <si>
    <t xml:space="preserve"> In Terraria, which of the
 following is NOT a whip buff
 effect in the game?</t>
  </si>
  <si>
    <t>Striking Moment</t>
  </si>
  <si>
    <t>Durendal's Blessing</t>
  </si>
  <si>
    <t>Harvest Time</t>
  </si>
  <si>
    <t xml:space="preserve"> In Terraria, which of the
 following is NOT a flask buff
 in the game?</t>
  </si>
  <si>
    <t>Ice</t>
  </si>
  <si>
    <t>Nanites</t>
  </si>
  <si>
    <t>Confetti</t>
  </si>
  <si>
    <t>In Pokemon Crystal, which
Trainer Classes can be found
on Goldenrod Gym?</t>
  </si>
  <si>
    <t>Lass and Beauty</t>
  </si>
  <si>
    <t>Lass and Picnicker</t>
  </si>
  <si>
    <t>Picnicker and Beauty</t>
  </si>
  <si>
    <t>In Pokemon Crystal, which
Trainer Classes can be found
on Ecruteak Gym?</t>
  </si>
  <si>
    <t>Sage and Medium</t>
  </si>
  <si>
    <t>PokeManiac and Medium</t>
  </si>
  <si>
    <t>Sage and Channeler</t>
  </si>
  <si>
    <t>In Pokemon Crystal, which
Trainer Classes can be found
on Azalea Gym?</t>
  </si>
  <si>
    <t>Bug Catcher &amp; Twins</t>
  </si>
  <si>
    <t>Bug Catcher &amp; Camper</t>
  </si>
  <si>
    <t>Bug Catcher &amp; Picnicker</t>
  </si>
  <si>
    <t>In Pokemon Crystal, which
Trainer Classes can be found
on Mahogany Gym?</t>
  </si>
  <si>
    <t>Skier and Boarder</t>
  </si>
  <si>
    <t>Skier and Gentleman</t>
  </si>
  <si>
    <t>Lass and Gentleman</t>
  </si>
  <si>
    <t>In Pokemon Crystal, which
Johto Gym has no trainers
other than the Gym Leader?</t>
  </si>
  <si>
    <t>Olivine Gym</t>
  </si>
  <si>
    <t>Violet Gym</t>
  </si>
  <si>
    <t>Cianwood Gym</t>
  </si>
  <si>
    <t>In Pokemon Crystal, which is
the only Trainer Classes found
on Violet Gym?</t>
  </si>
  <si>
    <t>Bird Keeper</t>
  </si>
  <si>
    <t>Camper</t>
  </si>
  <si>
    <t>Youngster</t>
  </si>
  <si>
    <t>In Pokemon Crystal, which is
the only Trainer Class found
on Blackthorn Gym?</t>
  </si>
  <si>
    <t>Cooltrainer</t>
  </si>
  <si>
    <t>Gentleman</t>
  </si>
  <si>
    <t>In Pokemon Crystal, which is
the only Trainer Class found
in Cianwood Gym?</t>
  </si>
  <si>
    <t>Blackbelt</t>
  </si>
  <si>
    <t>Sailor</t>
  </si>
  <si>
    <t>Cue Ball</t>
  </si>
  <si>
    <t>In Pokemon Crystal, how many
phone numbers can you store
in the Pokegear?</t>
  </si>
  <si>
    <t>Which combination of vehicles
can be used at Dino Domain's
races in Diddy Kong Racing's 
Adventure mode?</t>
  </si>
  <si>
    <t>Car &amp; Plane</t>
  </si>
  <si>
    <t>Car, Hovercraft &amp; Plane</t>
  </si>
  <si>
    <t>Car &amp; Hovercraft</t>
  </si>
  <si>
    <t>Which combination of vehicles
can be used at Sherbet Island's
races in Diddy Kong Racing's 
Adventure mode?</t>
  </si>
  <si>
    <t>Hovercraft &amp; Plane</t>
  </si>
  <si>
    <t>Which Snowflake Mountain 
race contains a Wish Key
in Diddy Kong Racing?</t>
  </si>
  <si>
    <t>Snowball Valley</t>
  </si>
  <si>
    <t>Frosty Village</t>
  </si>
  <si>
    <t>Everfrost Peak</t>
  </si>
  <si>
    <t>Where's the Wish Key in 
Boulder Canyon in 
Diddy Kong Racing?</t>
  </si>
  <si>
    <t>In a hidden alcove</t>
  </si>
  <si>
    <t>Behind a waterfall</t>
  </si>
  <si>
    <t>Underwater</t>
  </si>
  <si>
    <t>Where's the Wish Key
in Ancient Lake in 
Diddy Kong Racing?</t>
  </si>
  <si>
    <t>Above an offtrack ramp</t>
  </si>
  <si>
    <t>Below a dinosaur foot</t>
  </si>
  <si>
    <t>How do you unlock Drumstick
in Diddy Kong Racing?</t>
  </si>
  <si>
    <t>Run over a rooster frog</t>
  </si>
  <si>
    <t>Beat several time trials</t>
  </si>
  <si>
    <t>Beat Wizpig 1</t>
  </si>
  <si>
    <t>In Pokemon Crystal, which of
these places is NOT located in
Violet City?</t>
  </si>
  <si>
    <t>Poke Seer</t>
  </si>
  <si>
    <t>Pokemon Academy</t>
  </si>
  <si>
    <t>Sprout Tower</t>
  </si>
  <si>
    <t>When do you receive magic 
codes in Diddy Kong Racing?</t>
  </si>
  <si>
    <t>Beating any Wizpig</t>
  </si>
  <si>
    <t>Beat a time trial</t>
  </si>
  <si>
    <t>Finishing a trophy race</t>
  </si>
  <si>
    <t>In Pokemon Crystal, how much
money do the Rocket Grunts steal
from you in the Route 43 gate?</t>
  </si>
  <si>
    <t>$1000</t>
  </si>
  <si>
    <t>$2000</t>
  </si>
  <si>
    <t>$500</t>
  </si>
  <si>
    <t>In Pokemon Crystal, which 
of these Trainer Classes 
can you NOT find in the 
Dragon's Den?</t>
  </si>
  <si>
    <t>Twins</t>
  </si>
  <si>
    <t xml:space="preserve"> In Ocarina of Time, what is
 the name of the blue Cucco?</t>
  </si>
  <si>
    <t>Cojiro</t>
  </si>
  <si>
    <t>Kafei</t>
  </si>
  <si>
    <t>Pocket Cucco</t>
  </si>
  <si>
    <t xml:space="preserve"> In Ocarina of Time, what is 
 the 8th item in the Trading 
 Sequence?</t>
  </si>
  <si>
    <t>Prescription</t>
  </si>
  <si>
    <t xml:space="preserve">Odd Mushroom </t>
  </si>
  <si>
    <t xml:space="preserve">Poacher's Saw </t>
  </si>
  <si>
    <t>A Link to the Past</t>
  </si>
  <si>
    <t xml:space="preserve"> In A Link to the Past, what
 is the name of the boss in 
 Desert Palace?</t>
  </si>
  <si>
    <t>Lanmola</t>
  </si>
  <si>
    <t>Twinmold</t>
  </si>
  <si>
    <t>Molgera</t>
  </si>
  <si>
    <t xml:space="preserve"> In A Link to the Past, in the 
 official manual, what is 
 Ganondorf last name?</t>
  </si>
  <si>
    <t>Dragmire</t>
  </si>
  <si>
    <t>Mandrag</t>
  </si>
  <si>
    <t>Dorf</t>
  </si>
  <si>
    <t xml:space="preserve"> In A Link to the Past, which
 of the following is the 
 correct name?</t>
  </si>
  <si>
    <t>Sahasrahla</t>
  </si>
  <si>
    <t>Sahasarhla</t>
  </si>
  <si>
    <t>Sahasrala</t>
  </si>
  <si>
    <t>Kingdom Hearts 2</t>
  </si>
  <si>
    <t>How many Keyblades Roxas pulls 
out afront of Axel?</t>
  </si>
  <si>
    <t>TWO!?</t>
  </si>
  <si>
    <t>FIVE!?</t>
  </si>
  <si>
    <t>THREE!?</t>
  </si>
  <si>
    <t>Super Star Earth</t>
  </si>
  <si>
    <t>In the hit game Kingdom Hearts 2
What does DTD stand for?</t>
  </si>
  <si>
    <t>Door to Darkness</t>
  </si>
  <si>
    <t>Darkness to Doors</t>
  </si>
  <si>
    <t>Darkness to Darkness</t>
  </si>
  <si>
    <t>Kingdom Hearts</t>
  </si>
  <si>
    <t>In Kingdom Hearts 1:
What is one of the required
items to craft the rift to 
leave Destiny Islands?</t>
  </si>
  <si>
    <t>Cloth</t>
  </si>
  <si>
    <t>Bungee Cord</t>
  </si>
  <si>
    <t>Duck Tape</t>
  </si>
  <si>
    <t>What does Sora says to Riku
while on Hook's Pirate Ship</t>
  </si>
  <si>
    <t>You're Stupid!</t>
  </si>
  <si>
    <t>I Implore to Reconsider!</t>
  </si>
  <si>
    <t>I'm sorry Riku!</t>
  </si>
  <si>
    <t>Pokemon Red and Blue</t>
  </si>
  <si>
    <t>In Pokemon Red and Blue, 
does TM28 contain the 
move Tombstoner?</t>
  </si>
  <si>
    <t>No</t>
  </si>
  <si>
    <t>Yes</t>
  </si>
  <si>
    <t>Sometimes</t>
  </si>
  <si>
    <t>Moonbeam Funk</t>
  </si>
  <si>
    <t>In Super Metroid, 
what item allows Samus 
to move freely in water?</t>
  </si>
  <si>
    <t>Gravity Suit</t>
  </si>
  <si>
    <t>Wet Suit</t>
  </si>
  <si>
    <t>Diving Suit</t>
  </si>
  <si>
    <t>JerryEris</t>
  </si>
  <si>
    <t>What Super Metroid item 
is in the room you enter 
after defeating Ridley?</t>
  </si>
  <si>
    <t>Energy Tank</t>
  </si>
  <si>
    <t>Power Bombs</t>
  </si>
  <si>
    <t>Screw Attack</t>
  </si>
  <si>
    <t>EarthBound</t>
  </si>
  <si>
    <t>In EarthBound, what is the
name of the monkey who wants
the King Banana?</t>
  </si>
  <si>
    <t>Man K. Man</t>
  </si>
  <si>
    <t>Talah Rama</t>
  </si>
  <si>
    <t>Bubble Monkey</t>
  </si>
  <si>
    <t>MittyVee</t>
  </si>
  <si>
    <t>In EarthBound, what flavor of
yogurt can the Gourmet Yogurt
Machine produce?</t>
  </si>
  <si>
    <t>Trout</t>
  </si>
  <si>
    <t>Peanut</t>
  </si>
  <si>
    <t>Tofu</t>
  </si>
  <si>
    <t>Sonic Adventure 2 Battle</t>
  </si>
  <si>
    <t>What is the max amount of Chao
allowed per garden 
in Sonic Adventure 2?</t>
  </si>
  <si>
    <t>Eight Chao</t>
  </si>
  <si>
    <t>Six Chao</t>
  </si>
  <si>
    <t>Ten Chao</t>
  </si>
  <si>
    <t>Castlevania - Circle of the Moon</t>
  </si>
  <si>
    <t>In Castlevania: 
Circle of the Moon,
which DSS cards are used
to replicate the effect of
the Sherman Ring from
Aria of Sorrow?</t>
  </si>
  <si>
    <t>Venus &amp; Cockatrice</t>
  </si>
  <si>
    <t>Pluto &amp; Mandragora</t>
  </si>
  <si>
    <t>AoS doesn't have cards</t>
  </si>
  <si>
    <t>Giga Otomia</t>
  </si>
  <si>
    <t>In Castlevania:
Circle of the Moon,
which enemy drops
the Needle Armor?</t>
  </si>
  <si>
    <t>Nightmare</t>
  </si>
  <si>
    <t>Lilith</t>
  </si>
  <si>
    <t>Succubus</t>
  </si>
  <si>
    <t>In Castlevania:
Circle of the Moon,
what does the
abbreviation "DSS"
stand for?</t>
  </si>
  <si>
    <t>Dual Setup System</t>
  </si>
  <si>
    <t>Defense/Strike System</t>
  </si>
  <si>
    <t>It has no meaning</t>
  </si>
  <si>
    <t>In Castlevania:
Circle of the Moon,
what is the player
character's full name?</t>
  </si>
  <si>
    <t>Nathan Graves</t>
  </si>
  <si>
    <t>Nathan Belmont</t>
  </si>
  <si>
    <t>Nathan Morris</t>
  </si>
  <si>
    <t>Which bible verse does
Dracula quote in the ending
to Castlevania:
Symphony of the Night in the
original release?</t>
  </si>
  <si>
    <t>Matthew 16:26</t>
  </si>
  <si>
    <t>Matthew 9:5</t>
  </si>
  <si>
    <t>Solomon 2:9</t>
  </si>
  <si>
    <t>In Sonic Adventure 2,
what is guaranteed
to grant you a Perfect
Bonus and an A-Rank
at the end of a stage?</t>
  </si>
  <si>
    <t>Holding all the rings</t>
  </si>
  <si>
    <t>Getting all animals</t>
  </si>
  <si>
    <t>Getting a low time</t>
  </si>
  <si>
    <t>In Mega Man 2, how many 
Robot Masters take more than
one point of damage from the
Metal Blade on Difficult
mode?</t>
  </si>
  <si>
    <t>Two</t>
  </si>
  <si>
    <t>One</t>
  </si>
  <si>
    <t>The Legend of Zelda</t>
  </si>
  <si>
    <t>What is the name of the board
game based on The Legend of
Zelda on the NES, wherein
you move Link tokens around
an overworld map lifted from
the game's official art?</t>
  </si>
  <si>
    <t>The Hyrule Fantasy</t>
  </si>
  <si>
    <t>Tabletop Simulator</t>
  </si>
  <si>
    <t>Which Ocarina of Time song 
allows to change the time 
of the day in the game?</t>
  </si>
  <si>
    <t>Sun's Song</t>
  </si>
  <si>
    <t>Song of Time</t>
  </si>
  <si>
    <t>Song of Storms</t>
  </si>
  <si>
    <t>Which Ocarina of Time song 
is required to open
the Door of Time?</t>
  </si>
  <si>
    <t>Zelda's Lullaby</t>
  </si>
  <si>
    <t>Prelude of Light</t>
  </si>
  <si>
    <t>Which boss can be found
at the end of Water Temple
in Ocarina of Time?</t>
  </si>
  <si>
    <t>Morpha</t>
  </si>
  <si>
    <t>Barinade</t>
  </si>
  <si>
    <t>Volvagia</t>
  </si>
  <si>
    <t>What's the name of your
fairy companion in
Ocarina of Time?</t>
  </si>
  <si>
    <t>Navi</t>
  </si>
  <si>
    <t>Tatl</t>
  </si>
  <si>
    <t>Malon</t>
  </si>
  <si>
    <t>How do you gain access to
Dodongo's Cavern in
Ocarina of Time?</t>
  </si>
  <si>
    <t>Blowing up a boulder°    at the entrance</t>
  </si>
  <si>
    <t>Make a Goron eat the°    boulder at the entrance</t>
  </si>
  <si>
    <t>Ask the Darunia to move° the boulder</t>
  </si>
  <si>
    <t>How can you beat Dodongo in
Ocarina of Time if you don't
have access to a Bomb Bag?</t>
  </si>
  <si>
    <t>With Bomb Flowers</t>
  </si>
  <si>
    <t>With Deku Nuts</t>
  </si>
  <si>
    <t>With the Slingshot</t>
  </si>
  <si>
    <t>Which boots can be found at
the end of Ice Cavern
in Ocarina of Time?</t>
  </si>
  <si>
    <t>Iron Boots</t>
  </si>
  <si>
    <t>Hover Boots</t>
  </si>
  <si>
    <t>Kokiri Boots</t>
  </si>
  <si>
    <t>Which reward is granted by
scoring 1500 points in
Horseback Archery in
Ocarina of Time?</t>
  </si>
  <si>
    <t>A quiver upgrade</t>
  </si>
  <si>
    <t>A piece of heart</t>
  </si>
  <si>
    <t>Ice Arrows</t>
  </si>
  <si>
    <t>How do you obtain the Magic
Meter in Ocarina of Time?</t>
  </si>
  <si>
    <t>As a gift from the°      Great Fairy of Power</t>
  </si>
  <si>
    <t>As a dungeon reward in°  Forest Temple</t>
  </si>
  <si>
    <t>As a gift from Zelda</t>
  </si>
  <si>
    <t>How can you cross the broken
bridge at Gerudo Valley in
Ocarina of Time?</t>
  </si>
  <si>
    <t>Jumping with Epona</t>
  </si>
  <si>
    <t>Floating with a Cucco</t>
  </si>
  <si>
    <t>With a magic plant</t>
  </si>
  <si>
    <t>With the longshot</t>
  </si>
  <si>
    <t>Via Kaepora Gaebora</t>
  </si>
  <si>
    <t>A well timed backflip</t>
  </si>
  <si>
    <t>How many nighttime Gold 
Skulltulas can be found
at Lon Lon Ranch in 
Ocarina of Time?</t>
  </si>
  <si>
    <t>What's the name of the owl
found in Ocarina of Time?</t>
  </si>
  <si>
    <t>Kaepora Gaebora</t>
  </si>
  <si>
    <t>Kapoeira Gapora</t>
  </si>
  <si>
    <t>Gaepora Keapora</t>
  </si>
  <si>
    <t>In Ocarina of Time, which
medallions are required for
Kakariko Village be on fire?</t>
  </si>
  <si>
    <t>Forest, Fire and Water</t>
  </si>
  <si>
    <t>Only Forest</t>
  </si>
  <si>
    <t>Forest and Fire</t>
  </si>
  <si>
    <t>What's the prize players 
can receive as adults 
in the Fishing Pond 
in Ocarina of Time?</t>
  </si>
  <si>
    <t>A golden scale</t>
  </si>
  <si>
    <t>How do you get the Happy 
Mask Shop to open in 
Ocarina of Time?</t>
  </si>
  <si>
    <t>Speaking to a gatekeeper°in DMT in Kakariko</t>
  </si>
  <si>
    <t>Finding the salesman in° Goron City</t>
  </si>
  <si>
    <t>Entering the shop at°    night</t>
  </si>
  <si>
    <t>In which dungeon players
can find a Green Bubble
in Ocarina of Time?</t>
  </si>
  <si>
    <t>Spirit Temple</t>
  </si>
  <si>
    <t>Dodongo's Cavern</t>
  </si>
  <si>
    <t>How many boxes can be found
at Haunted Wasteland
in Ocarina of Time?</t>
  </si>
  <si>
    <t>What's one of the prizes
players can receive at
Bombchu Bowling Alley
in Ocarina of Time?</t>
  </si>
  <si>
    <t>A Bomb Bag upgrade</t>
  </si>
  <si>
    <t>A golden rupee</t>
  </si>
  <si>
    <t>Deku nuts</t>
  </si>
  <si>
    <t>A purple rupee</t>
  </si>
  <si>
    <t>A deku seed bag upgrade</t>
  </si>
  <si>
    <t>An empty bottle</t>
  </si>
  <si>
    <t>How can players break beehives
in Ocarina of Time?</t>
  </si>
  <si>
    <t>With a Boomerang</t>
  </si>
  <si>
    <t>With a Deku nut</t>
  </si>
  <si>
    <t>With a bush</t>
  </si>
  <si>
    <t>With a Bombchu</t>
  </si>
  <si>
    <t>With the Megaton Hammer</t>
  </si>
  <si>
    <t>With a rock</t>
  </si>
  <si>
    <t>How can players force Business
Scrubs out of their holes
in Ocarina of Time?</t>
  </si>
  <si>
    <t>By reflecting their°     projectiles</t>
  </si>
  <si>
    <t>By talking to them</t>
  </si>
  <si>
    <t>By getting hit by them</t>
  </si>
  <si>
    <t>By using the Megaton°    Hammer</t>
  </si>
  <si>
    <t>By throwing a rock at°   them</t>
  </si>
  <si>
    <t>With a charged spin</t>
  </si>
  <si>
    <t>Where you can fin the Business
Scrub that sells a Deku Stick
capacity upgrade to players
in Ocarina of Time?</t>
  </si>
  <si>
    <t>Lost Woods</t>
  </si>
  <si>
    <t>Sacred Forest Meadow</t>
  </si>
  <si>
    <t>Hyrule Field</t>
  </si>
  <si>
    <t>Where you can fin the Business
Scrub that sells a Piece 
of Heart to players
in Ocarina of Time?</t>
  </si>
  <si>
    <t>Where you can find the Business
Scrub that sells a Deku Nut
capacity upgrade to players
in Ocarina of Time?</t>
  </si>
  <si>
    <t>Hyrule Fied</t>
  </si>
  <si>
    <t>How can players stop Blade
Traps in Ocarina of Time?</t>
  </si>
  <si>
    <t>With an Ice arrow</t>
  </si>
  <si>
    <t>With a bomb</t>
  </si>
  <si>
    <t>With Din's Fire</t>
  </si>
  <si>
    <t>In Ocarina of Time, where can
Dinolfos be found?</t>
  </si>
  <si>
    <t>Gerudo Training Ground</t>
  </si>
  <si>
    <t>In Ocarina of Time, where can
Lizalfos be found?</t>
  </si>
  <si>
    <t>Forest Temple</t>
  </si>
  <si>
    <t>When does Armor Knights turn
red in A Link to the Past?</t>
  </si>
  <si>
    <t>When there's one left</t>
  </si>
  <si>
    <t>After defeating one</t>
  </si>
  <si>
    <t>They're always red</t>
  </si>
  <si>
    <t>How many eyes Moldorm has in
A Link to the Past?</t>
  </si>
  <si>
    <t>Where's Moldorm weak point
in A Link to the Past?</t>
  </si>
  <si>
    <t>In the tail</t>
  </si>
  <si>
    <t>In the left eye</t>
  </si>
  <si>
    <t>In the head</t>
  </si>
  <si>
    <t>What's a valid way to remove
Helmasaur King's mask
in A Link to the Past?</t>
  </si>
  <si>
    <t>With the hammer</t>
  </si>
  <si>
    <t>With Bombos</t>
  </si>
  <si>
    <t>With the tempered sword</t>
  </si>
  <si>
    <t>With bombs</t>
  </si>
  <si>
    <t>With the golden sword</t>
  </si>
  <si>
    <t>With the Cane of Somaria</t>
  </si>
  <si>
    <t>What's the name of the boss
found at the end of Swamp
Palace in A Link to the Past?</t>
  </si>
  <si>
    <t>Arrghus</t>
  </si>
  <si>
    <t>Kholdstare</t>
  </si>
  <si>
    <t>Vitreous</t>
  </si>
  <si>
    <t>Which weapons are needed
to defeat Trinexx in
A Link to the Past?</t>
  </si>
  <si>
    <t>Ice Rod and Fire Rod</t>
  </si>
  <si>
    <t>Cane of Somaria and°     Ice rod</t>
  </si>
  <si>
    <t>Fire Rod and°            Cane of Byrna</t>
  </si>
  <si>
    <t>When you can find the Super
Bomb in A Link to the Past?</t>
  </si>
  <si>
    <t>After completing°        Ice Palace &amp; Misery Mire</t>
  </si>
  <si>
    <t>After visting the°       Cursed Fairy</t>
  </si>
  <si>
    <t>After Rescuing Zelda</t>
  </si>
  <si>
    <t>Where is the Bombos medallion
located in A Link to the Past?</t>
  </si>
  <si>
    <t>In a cliff in the Desert</t>
  </si>
  <si>
    <t>In the Lake of Ill Omen</t>
  </si>
  <si>
    <t>West of Tower of Hera</t>
  </si>
  <si>
    <t>Where is the Quake medallion
located in A Link to the Past?</t>
  </si>
  <si>
    <t>Where is the Ether medallion
located in A Link to the Past?</t>
  </si>
  <si>
    <t>Which medallions are required
to beat A Link to the Past?</t>
  </si>
  <si>
    <t>Ether &amp; Quake</t>
  </si>
  <si>
    <t>Quake &amp; Bombos</t>
  </si>
  <si>
    <t>Bombos &amp; Ether</t>
  </si>
  <si>
    <t>Where is the Magic Mushroom
located at in ALTTP?</t>
  </si>
  <si>
    <t>In a damp, misty glen°   in the Lost Woods</t>
  </si>
  <si>
    <t>In a open, rainy glen°   in the Lost Woods</t>
  </si>
  <si>
    <t>In a dry, rocky glen°    in the Lost Woods</t>
  </si>
  <si>
    <t>Majora's Mask Recompiled</t>
  </si>
  <si>
    <t>What's the name of your fairy
companion in Majora's Mask?</t>
  </si>
  <si>
    <t>Tael</t>
  </si>
  <si>
    <t>Which mask is required to
properly fight Twinmold
in Majora's Mask?</t>
  </si>
  <si>
    <t>Giant's Mask</t>
  </si>
  <si>
    <t>Bunny Hood</t>
  </si>
  <si>
    <t>Keaton Mask</t>
  </si>
  <si>
    <t>How's the Gibdo Mask obtained
in Majora's Mask?</t>
  </si>
  <si>
    <t>Playing Song of Healing° to Pamela's father</t>
  </si>
  <si>
    <t>Collecting Cuccos in°    Romani Ranch</t>
  </si>
  <si>
    <t>Give a Rock Sirloin°     to a hungry Goron</t>
  </si>
  <si>
    <t>Which mask in Majora's Mask
allows Link to not fall sleep
during Anju's grandmother
stories?</t>
  </si>
  <si>
    <t>All-Night Mask</t>
  </si>
  <si>
    <t>Kamaro's Mask</t>
  </si>
  <si>
    <t>Stone Mask</t>
  </si>
  <si>
    <t>How do you obtain the Stone
Mask in Majora's Mask?</t>
  </si>
  <si>
    <t>Giving a Red Potion to°  Shiro in Ikana Canyon</t>
  </si>
  <si>
    <t>In a treasure chest°     inside Beneath the Well</t>
  </si>
  <si>
    <t>Finishing first at the°  Goron race</t>
  </si>
  <si>
    <t>How do you obtain the Bremen
Mask in Majora's Mask?</t>
  </si>
  <si>
    <t>Talking to Guru-Guru°    in the Laundry Pool</t>
  </si>
  <si>
    <t>Finishing the Anju and°  Kafei side quest</t>
  </si>
  <si>
    <t>How do you obtain the Mask of
Truth in Majora's Mask?</t>
  </si>
  <si>
    <t>Breaking the Resident's° curse in Woodfall</t>
  </si>
  <si>
    <t>How do you obtain the Mask of
Scents in Majora's Mask?</t>
  </si>
  <si>
    <t>From Deku Butler at the° Deku Shrine</t>
  </si>
  <si>
    <t>Talking to Kamaro in°    Termina Field</t>
  </si>
  <si>
    <t>How do you obtain Romani's
Mask in Majora's Mask?</t>
  </si>
  <si>
    <t>Protect Cremia's wagon°  from the Gorman brothers</t>
  </si>
  <si>
    <t>Help Romani defend the°  ranch</t>
  </si>
  <si>
    <t>How do you obtain Garo's
Mask in Majora's Mask?</t>
  </si>
  <si>
    <t>Win a horse race in the° Gorman Track</t>
  </si>
  <si>
    <t>Which Risk of Rain 2 item
allows players to 
ignite enemies?</t>
  </si>
  <si>
    <t>Gasoline</t>
  </si>
  <si>
    <t>Forgive Me Please</t>
  </si>
  <si>
    <t>Medkit</t>
  </si>
  <si>
    <t>Molten Perforator</t>
  </si>
  <si>
    <t>Ignition Tank</t>
  </si>
  <si>
    <t>Shattering Justice</t>
  </si>
  <si>
    <t>Which Risk of Rain 2 item
allows players to 
prevent debuffs?</t>
  </si>
  <si>
    <t>Ben's Raincoat</t>
  </si>
  <si>
    <t>Aegis</t>
  </si>
  <si>
    <t>Which Risk of Rain 2 item
allows players to corrupt
all of their yellow items?</t>
  </si>
  <si>
    <t>Newly Hatched Zoea</t>
  </si>
  <si>
    <t>Lysate Cell</t>
  </si>
  <si>
    <t>Voidsent Flame</t>
  </si>
  <si>
    <t>Which Risk of Rain 2 item
allows players to corrupt
all of their Tougher Times?</t>
  </si>
  <si>
    <t>Safer Spaces</t>
  </si>
  <si>
    <t>Plasma Shrimp</t>
  </si>
  <si>
    <t>Which Risk of Rain 2 item
allows players to corrupt all 
of their Will-o'-the wisps?</t>
  </si>
  <si>
    <t>Weeping Fungus</t>
  </si>
  <si>
    <t>Final Fantasy Mystic Quest</t>
  </si>
  <si>
    <t>In Final Fantasy: 
Mystic Quest, how many
weapons deal Axe element
damage?</t>
  </si>
  <si>
    <t>Three</t>
  </si>
  <si>
    <t>Axe isn't an element</t>
  </si>
  <si>
    <t>In Final Fantasy:
Mystic Quest, what is the
level cap?</t>
  </si>
  <si>
    <t>41</t>
  </si>
  <si>
    <t>40</t>
  </si>
  <si>
    <t>99</t>
  </si>
  <si>
    <t>In a vanilla playthrough of 
Final Fantasy: Mystic Quest,
where do you find Excalibur?</t>
  </si>
  <si>
    <t>Pazuzu's Tower</t>
  </si>
  <si>
    <t>Mac's Ship</t>
  </si>
  <si>
    <t>Doom Castle</t>
  </si>
  <si>
    <t>In Final Fantasy:
Mystic Quest, what is the
damage formula for bombs?</t>
  </si>
  <si>
    <t>WATK*2.25/Count-MonDEF</t>
  </si>
  <si>
    <t>WATK*2.5-MonDEF</t>
  </si>
  <si>
    <t>WATK*2.5/Count-MonDEF</t>
  </si>
  <si>
    <t>In the Final Fantasy:
Mystic Quest Archipelago
implementation, do you need
Reuben in your party to save
Arion, his dad, from the end
of the Mine?</t>
  </si>
  <si>
    <t>No, just Mega Grenades</t>
  </si>
  <si>
    <t>No, just kill Jinn</t>
  </si>
  <si>
    <t>In the Final Fantasy:
Mystic Quest Archipelago
implementation, what is
Kaeli's mom obsessed with if
you turn on the "Kaeli's Mom
Fights Minotaur" flag?</t>
  </si>
  <si>
    <t>The Void from FF5</t>
  </si>
  <si>
    <t>Woodcutting</t>
  </si>
  <si>
    <t>Death</t>
  </si>
  <si>
    <t>In Mega Man 3, how can you
extend the amount of time
you spend on Rush Jet if you
do not have access to weapon
energy pickups?</t>
  </si>
  <si>
    <t>By jumping</t>
  </si>
  <si>
    <t>By sliding</t>
  </si>
  <si>
    <t>By firing your buster</t>
  </si>
  <si>
    <t>In Paper Mario, your regular
Jump attacks hit your
opponents twice. Do your
opponents' defense stats
get applied to the damage
dealt this way twice?</t>
  </si>
  <si>
    <t>I've never played it</t>
  </si>
  <si>
    <t>In Sonic Adventure 2, what
colour do all the grind rails
in space share?</t>
  </si>
  <si>
    <t>In EarthBound, what is the
name of the lake monster who
can be found in Winters?</t>
  </si>
  <si>
    <t>Tessie</t>
  </si>
  <si>
    <t>Tassie</t>
  </si>
  <si>
    <t>Nessie</t>
  </si>
  <si>
    <t>In EarthBound, what color does
the cult in Happy-Happy
Village worship?</t>
  </si>
  <si>
    <t>White</t>
  </si>
  <si>
    <t>In EarthBound, what item does
the Broken Pipe become after
being fixed?</t>
  </si>
  <si>
    <t>Shield killer</t>
  </si>
  <si>
    <t>Hungry HP-Sucker</t>
  </si>
  <si>
    <t>Neutralizer</t>
  </si>
  <si>
    <t>In EarthBound, what is the
name of the flying machine
designed by Dr. Andonuts?</t>
  </si>
  <si>
    <t>Sky Runner</t>
  </si>
  <si>
    <t>Phase Distorter</t>
  </si>
  <si>
    <t>Star Walker</t>
  </si>
  <si>
    <t>CATEGORY</t>
  </si>
  <si>
    <t>TOTAL
COUNT</t>
  </si>
  <si>
    <t>COUNT
EASY</t>
  </si>
  <si>
    <t>COUNT
MEDIUM</t>
  </si>
  <si>
    <t>COUNT
HARD</t>
  </si>
  <si>
    <t>DIFFICULTY</t>
  </si>
  <si>
    <t>COUNT</t>
  </si>
  <si>
    <t>TOTAL</t>
  </si>
  <si>
    <t>AUTHOR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</si>
</sst>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b/>
      <color theme="1"/>
      <name val="Arial"/>
      <scheme val="minor"/>
    </font>
  </fonts>
  <fills count="20">
    <fill>
      <patternFill patternType="none"/>
    </fill>
    <fill>
      <patternFill patternType="lightGray"/>
    </fill>
    <fill>
      <patternFill patternType="solid">
        <fgColor rgb="FFFFFF00"/>
        <bgColor rgb="FFFFFF00"/>
      </patternFill>
    </fill>
    <fill>
      <patternFill patternType="solid">
        <fgColor rgb="FF8E7CC3"/>
        <bgColor rgb="FF8E7CC3"/>
      </patternFill>
    </fill>
    <fill>
      <patternFill patternType="solid">
        <fgColor rgb="FFB7B7B7"/>
        <bgColor rgb="FFB7B7B7"/>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
      <patternFill patternType="solid">
        <fgColor rgb="FF000000"/>
        <bgColor rgb="FF000000"/>
      </patternFill>
    </fill>
    <fill>
      <patternFill patternType="solid">
        <fgColor rgb="FFFF9900"/>
        <bgColor rgb="FFFF9900"/>
      </patternFill>
    </fill>
    <fill>
      <patternFill patternType="solid">
        <fgColor rgb="FF76A5AF"/>
        <bgColor rgb="FF76A5AF"/>
      </patternFill>
    </fill>
    <fill>
      <patternFill patternType="solid">
        <fgColor rgb="FFD9D2E9"/>
        <bgColor rgb="FFD9D2E9"/>
      </patternFill>
    </fill>
    <fill>
      <patternFill patternType="solid">
        <fgColor rgb="FFEFEFEF"/>
        <bgColor rgb="FFEFEFEF"/>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D0E0E3"/>
        <bgColor rgb="FFD0E0E3"/>
      </patternFill>
    </fill>
    <fill>
      <patternFill patternType="solid">
        <fgColor rgb="FFC27BA0"/>
        <bgColor rgb="FFC27BA0"/>
      </patternFill>
    </fill>
    <fill>
      <patternFill patternType="solid">
        <fgColor rgb="FFEAD1DC"/>
        <bgColor rgb="FFEAD1DC"/>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FFF00"/>
      </left>
      <right style="thin">
        <color rgb="FFFFFF00"/>
      </right>
      <top style="thin">
        <color rgb="FFFFFF00"/>
      </top>
      <bottom style="thin">
        <color rgb="FFFFFF00"/>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0" fillId="2" fontId="1" numFmtId="0" xfId="0" applyAlignment="1" applyBorder="1" applyFill="1" applyFont="1">
      <alignment readingOrder="0" shrinkToFit="0" vertical="center" wrapText="0"/>
    </xf>
    <xf borderId="5" fillId="0" fontId="1" numFmtId="49" xfId="0" applyAlignment="1" applyBorder="1" applyFont="1" applyNumberFormat="1">
      <alignment readingOrder="0" shrinkToFit="0" vertical="center" wrapText="0"/>
    </xf>
    <xf borderId="11" fillId="0" fontId="1" numFmtId="164"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12" fillId="0" fontId="1" numFmtId="49" xfId="0" applyAlignment="1" applyBorder="1" applyFont="1" applyNumberFormat="1">
      <alignment readingOrder="0" shrinkToFit="0" vertical="center" wrapText="0"/>
    </xf>
    <xf borderId="13" fillId="0" fontId="1" numFmtId="0" xfId="0" applyAlignment="1" applyBorder="1" applyFont="1">
      <alignment readingOrder="0" shrinkToFit="0" vertical="center" wrapText="0"/>
    </xf>
    <xf borderId="0" fillId="3" fontId="2" numFmtId="0" xfId="0" applyAlignment="1" applyFill="1" applyFont="1">
      <alignment readingOrder="0" vertical="center"/>
    </xf>
    <xf borderId="0" fillId="4" fontId="2" numFmtId="0" xfId="0" applyAlignment="1" applyFill="1" applyFont="1">
      <alignment horizontal="center" readingOrder="0" vertical="center"/>
    </xf>
    <xf borderId="0" fillId="5" fontId="2" numFmtId="0" xfId="0" applyAlignment="1" applyFill="1" applyFont="1">
      <alignment horizontal="center" readingOrder="0" vertical="center"/>
    </xf>
    <xf borderId="0" fillId="6" fontId="2" numFmtId="0" xfId="0" applyAlignment="1" applyFill="1" applyFont="1">
      <alignment horizontal="center" readingOrder="0" vertical="center"/>
    </xf>
    <xf borderId="0" fillId="7" fontId="2" numFmtId="0" xfId="0" applyAlignment="1" applyFill="1" applyFont="1">
      <alignment horizontal="center" readingOrder="0" vertical="center"/>
    </xf>
    <xf borderId="0" fillId="8" fontId="2" numFmtId="0" xfId="0" applyFill="1" applyFont="1"/>
    <xf borderId="0" fillId="9" fontId="2" numFmtId="0" xfId="0" applyAlignment="1" applyFill="1" applyFont="1">
      <alignment readingOrder="0" vertical="center"/>
    </xf>
    <xf borderId="0" fillId="10" fontId="2" numFmtId="0" xfId="0" applyAlignment="1" applyFill="1" applyFont="1">
      <alignment horizontal="center" readingOrder="0" vertical="center"/>
    </xf>
    <xf borderId="0" fillId="11" fontId="1" numFmtId="0" xfId="0" applyFill="1" applyFont="1"/>
    <xf borderId="0" fillId="12" fontId="1" numFmtId="0" xfId="0" applyAlignment="1" applyFill="1" applyFont="1">
      <alignment horizontal="center" readingOrder="0"/>
    </xf>
    <xf borderId="0" fillId="13" fontId="1" numFmtId="0" xfId="0" applyAlignment="1" applyFill="1" applyFont="1">
      <alignment horizontal="center"/>
    </xf>
    <xf borderId="0" fillId="14" fontId="1" numFmtId="0" xfId="0" applyAlignment="1" applyFill="1" applyFont="1">
      <alignment horizontal="center"/>
    </xf>
    <xf borderId="0" fillId="15" fontId="1" numFmtId="0" xfId="0" applyAlignment="1" applyFill="1" applyFont="1">
      <alignment horizontal="center"/>
    </xf>
    <xf borderId="0" fillId="8" fontId="1" numFmtId="0" xfId="0" applyFont="1"/>
    <xf borderId="0" fillId="16" fontId="1" numFmtId="0" xfId="0" applyFill="1" applyFont="1"/>
    <xf borderId="0" fillId="17" fontId="1" numFmtId="0" xfId="0" applyAlignment="1" applyFill="1" applyFont="1">
      <alignment horizontal="center"/>
    </xf>
    <xf borderId="0" fillId="9" fontId="2" numFmtId="0" xfId="0" applyAlignment="1" applyFont="1">
      <alignment readingOrder="0"/>
    </xf>
    <xf borderId="0" fillId="10" fontId="1" numFmtId="0" xfId="0" applyAlignment="1" applyFont="1">
      <alignment horizontal="center"/>
    </xf>
    <xf borderId="0" fillId="18" fontId="2" numFmtId="0" xfId="0" applyAlignment="1" applyFill="1" applyFont="1">
      <alignment readingOrder="0"/>
    </xf>
    <xf borderId="0" fillId="18" fontId="2" numFmtId="0" xfId="0" applyAlignment="1" applyFont="1">
      <alignment horizontal="center" readingOrder="0"/>
    </xf>
    <xf borderId="0" fillId="19" fontId="1" numFmtId="0" xfId="0" applyFill="1" applyFont="1"/>
    <xf borderId="0" fillId="19" fontId="1" numFmtId="0" xfId="0" applyAlignment="1" applyFont="1">
      <alignment horizontal="center"/>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Respuest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75" displayName="Form_Responses1" name="Form_Responses1" id="1">
  <autoFilter ref="$A$1:$H$375">
    <filterColumn colId="1">
      <filters>
        <filter val="Pokemon Crystal"/>
      </filters>
    </filterColumn>
  </autoFilter>
  <tableColumns count="8">
    <tableColumn name="Marca temporal" id="1"/>
    <tableColumn name="Category" id="2"/>
    <tableColumn name="Difficulty" id="3"/>
    <tableColumn name="Question" id="4"/>
    <tableColumn name="Correct Answer " id="5"/>
    <tableColumn name="Incorrect Answer #1" id="6"/>
    <tableColumn name="Incorrect Answer #2" id="7"/>
    <tableColumn name="Author" id="8"/>
  </tableColumns>
  <tableStyleInfo name="Respuest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18.88"/>
    <col customWidth="1" min="3" max="3" width="11.5"/>
    <col customWidth="1" min="4" max="4" width="25.38"/>
    <col customWidth="1" min="5" max="5" width="20.75"/>
    <col customWidth="1" min="6" max="7" width="23.88"/>
    <col customWidth="1" min="8" max="14" width="18.88"/>
  </cols>
  <sheetData>
    <row r="1">
      <c r="A1" s="1" t="s">
        <v>0</v>
      </c>
      <c r="B1" s="2" t="s">
        <v>1</v>
      </c>
      <c r="C1" s="2" t="s">
        <v>2</v>
      </c>
      <c r="D1" s="2" t="s">
        <v>3</v>
      </c>
      <c r="E1" s="2" t="s">
        <v>4</v>
      </c>
      <c r="F1" s="3" t="s">
        <v>5</v>
      </c>
      <c r="G1" s="3" t="s">
        <v>6</v>
      </c>
      <c r="H1" s="4" t="s">
        <v>7</v>
      </c>
    </row>
    <row r="2" hidden="1">
      <c r="A2" s="5">
        <v>45648.73758299768</v>
      </c>
      <c r="B2" s="6" t="s">
        <v>8</v>
      </c>
      <c r="C2" s="6" t="s">
        <v>9</v>
      </c>
      <c r="D2" s="6" t="s">
        <v>10</v>
      </c>
      <c r="E2" s="6" t="s">
        <v>11</v>
      </c>
      <c r="F2" s="7" t="s">
        <v>12</v>
      </c>
      <c r="G2" s="7" t="s">
        <v>13</v>
      </c>
      <c r="H2" s="8" t="s">
        <v>14</v>
      </c>
    </row>
    <row r="3" hidden="1">
      <c r="A3" s="9">
        <v>45648.69769908565</v>
      </c>
      <c r="B3" s="10" t="s">
        <v>15</v>
      </c>
      <c r="C3" s="10" t="s">
        <v>16</v>
      </c>
      <c r="D3" s="10" t="s">
        <v>17</v>
      </c>
      <c r="E3" s="11" t="s">
        <v>18</v>
      </c>
      <c r="F3" s="12" t="s">
        <v>19</v>
      </c>
      <c r="G3" s="12" t="s">
        <v>20</v>
      </c>
      <c r="H3" s="13" t="s">
        <v>21</v>
      </c>
    </row>
    <row r="4" hidden="1">
      <c r="A4" s="5">
        <v>45648.698782962965</v>
      </c>
      <c r="B4" s="6" t="s">
        <v>15</v>
      </c>
      <c r="C4" s="6" t="s">
        <v>22</v>
      </c>
      <c r="D4" s="14" t="s">
        <v>23</v>
      </c>
      <c r="E4" s="15" t="s">
        <v>24</v>
      </c>
      <c r="F4" s="7" t="s">
        <v>25</v>
      </c>
      <c r="G4" s="7" t="s">
        <v>26</v>
      </c>
      <c r="H4" s="8" t="s">
        <v>21</v>
      </c>
    </row>
    <row r="5" hidden="1">
      <c r="A5" s="9">
        <v>45648.70550755787</v>
      </c>
      <c r="B5" s="10" t="s">
        <v>15</v>
      </c>
      <c r="C5" s="10" t="s">
        <v>22</v>
      </c>
      <c r="D5" s="10" t="s">
        <v>27</v>
      </c>
      <c r="E5" s="10" t="s">
        <v>28</v>
      </c>
      <c r="F5" s="12" t="s">
        <v>29</v>
      </c>
      <c r="G5" s="12" t="s">
        <v>30</v>
      </c>
      <c r="H5" s="13" t="s">
        <v>21</v>
      </c>
    </row>
    <row r="6" hidden="1">
      <c r="A6" s="5">
        <v>45648.70962849537</v>
      </c>
      <c r="B6" s="6" t="s">
        <v>15</v>
      </c>
      <c r="C6" s="6" t="s">
        <v>9</v>
      </c>
      <c r="D6" s="6" t="s">
        <v>31</v>
      </c>
      <c r="E6" s="6" t="s">
        <v>32</v>
      </c>
      <c r="F6" s="7" t="s">
        <v>33</v>
      </c>
      <c r="G6" s="7" t="s">
        <v>34</v>
      </c>
      <c r="H6" s="8" t="s">
        <v>21</v>
      </c>
    </row>
    <row r="7" hidden="1">
      <c r="A7" s="9">
        <v>45648.72287321759</v>
      </c>
      <c r="B7" s="10" t="s">
        <v>35</v>
      </c>
      <c r="C7" s="10" t="s">
        <v>22</v>
      </c>
      <c r="D7" s="10" t="s">
        <v>36</v>
      </c>
      <c r="E7" s="11" t="s">
        <v>37</v>
      </c>
      <c r="F7" s="12" t="s">
        <v>38</v>
      </c>
      <c r="G7" s="12" t="s">
        <v>39</v>
      </c>
      <c r="H7" s="13" t="s">
        <v>40</v>
      </c>
    </row>
    <row r="8" hidden="1">
      <c r="A8" s="5">
        <v>45648.727299039354</v>
      </c>
      <c r="B8" s="6" t="s">
        <v>41</v>
      </c>
      <c r="C8" s="6" t="s">
        <v>9</v>
      </c>
      <c r="D8" s="6" t="s">
        <v>42</v>
      </c>
      <c r="E8" s="6" t="s">
        <v>43</v>
      </c>
      <c r="F8" s="7" t="s">
        <v>44</v>
      </c>
      <c r="G8" s="7" t="s">
        <v>45</v>
      </c>
      <c r="H8" s="8" t="s">
        <v>21</v>
      </c>
    </row>
    <row r="9">
      <c r="A9" s="9">
        <v>45648.72747719908</v>
      </c>
      <c r="B9" s="10" t="s">
        <v>46</v>
      </c>
      <c r="C9" s="10" t="s">
        <v>9</v>
      </c>
      <c r="D9" s="14" t="s">
        <v>47</v>
      </c>
      <c r="E9" s="10" t="s">
        <v>48</v>
      </c>
      <c r="F9" s="12" t="s">
        <v>49</v>
      </c>
      <c r="G9" s="12" t="s">
        <v>50</v>
      </c>
      <c r="H9" s="13" t="s">
        <v>51</v>
      </c>
    </row>
    <row r="10" hidden="1">
      <c r="A10" s="5">
        <v>45648.73020560185</v>
      </c>
      <c r="B10" s="6" t="s">
        <v>52</v>
      </c>
      <c r="C10" s="6" t="s">
        <v>22</v>
      </c>
      <c r="D10" s="6" t="s">
        <v>53</v>
      </c>
      <c r="E10" s="6" t="s">
        <v>54</v>
      </c>
      <c r="F10" s="7" t="s">
        <v>55</v>
      </c>
      <c r="G10" s="7" t="s">
        <v>56</v>
      </c>
      <c r="H10" s="8" t="s">
        <v>21</v>
      </c>
    </row>
    <row r="11" hidden="1">
      <c r="A11" s="9">
        <v>45648.735666249995</v>
      </c>
      <c r="B11" s="10" t="s">
        <v>57</v>
      </c>
      <c r="C11" s="10" t="s">
        <v>22</v>
      </c>
      <c r="D11" s="10" t="s">
        <v>58</v>
      </c>
      <c r="E11" s="10" t="s">
        <v>59</v>
      </c>
      <c r="F11" s="12" t="s">
        <v>60</v>
      </c>
      <c r="G11" s="12" t="s">
        <v>61</v>
      </c>
      <c r="H11" s="13" t="s">
        <v>21</v>
      </c>
    </row>
    <row r="12" hidden="1">
      <c r="A12" s="5">
        <v>45648.73889371528</v>
      </c>
      <c r="B12" s="6" t="s">
        <v>62</v>
      </c>
      <c r="C12" s="6" t="s">
        <v>22</v>
      </c>
      <c r="D12" s="14" t="s">
        <v>63</v>
      </c>
      <c r="E12" s="15" t="s">
        <v>64</v>
      </c>
      <c r="F12" s="7" t="s">
        <v>19</v>
      </c>
      <c r="G12" s="7" t="s">
        <v>65</v>
      </c>
      <c r="H12" s="8" t="s">
        <v>66</v>
      </c>
    </row>
    <row r="13" hidden="1">
      <c r="A13" s="9">
        <v>45648.74032435185</v>
      </c>
      <c r="B13" s="10" t="s">
        <v>62</v>
      </c>
      <c r="C13" s="10" t="s">
        <v>9</v>
      </c>
      <c r="D13" s="14" t="s">
        <v>67</v>
      </c>
      <c r="E13" s="11" t="s">
        <v>68</v>
      </c>
      <c r="F13" s="12" t="s">
        <v>69</v>
      </c>
      <c r="G13" s="12" t="s">
        <v>70</v>
      </c>
      <c r="H13" s="13" t="s">
        <v>66</v>
      </c>
    </row>
    <row r="14" hidden="1">
      <c r="A14" s="5">
        <v>45648.742503807865</v>
      </c>
      <c r="B14" s="6" t="s">
        <v>62</v>
      </c>
      <c r="C14" s="6" t="s">
        <v>16</v>
      </c>
      <c r="D14" s="6" t="s">
        <v>71</v>
      </c>
      <c r="E14" s="6" t="s">
        <v>72</v>
      </c>
      <c r="F14" s="7" t="s">
        <v>73</v>
      </c>
      <c r="G14" s="7" t="s">
        <v>74</v>
      </c>
      <c r="H14" s="8" t="s">
        <v>21</v>
      </c>
    </row>
    <row r="15" hidden="1">
      <c r="A15" s="9">
        <v>45648.7432679051</v>
      </c>
      <c r="B15" s="10" t="s">
        <v>62</v>
      </c>
      <c r="C15" s="10" t="s">
        <v>16</v>
      </c>
      <c r="D15" s="10" t="s">
        <v>75</v>
      </c>
      <c r="E15" s="10" t="s">
        <v>76</v>
      </c>
      <c r="F15" s="12" t="s">
        <v>77</v>
      </c>
      <c r="G15" s="12" t="s">
        <v>78</v>
      </c>
      <c r="H15" s="13" t="s">
        <v>66</v>
      </c>
    </row>
    <row r="16" hidden="1">
      <c r="A16" s="5">
        <v>45648.744552523145</v>
      </c>
      <c r="B16" s="6" t="s">
        <v>62</v>
      </c>
      <c r="C16" s="6" t="s">
        <v>9</v>
      </c>
      <c r="D16" s="6" t="s">
        <v>79</v>
      </c>
      <c r="E16" s="6" t="s">
        <v>78</v>
      </c>
      <c r="F16" s="7" t="s">
        <v>80</v>
      </c>
      <c r="G16" s="7" t="s">
        <v>81</v>
      </c>
      <c r="H16" s="8" t="s">
        <v>66</v>
      </c>
    </row>
    <row r="17" hidden="1">
      <c r="A17" s="9">
        <v>45648.74623483796</v>
      </c>
      <c r="B17" s="10" t="s">
        <v>62</v>
      </c>
      <c r="C17" s="10" t="s">
        <v>22</v>
      </c>
      <c r="D17" s="10" t="s">
        <v>82</v>
      </c>
      <c r="E17" s="11" t="s">
        <v>83</v>
      </c>
      <c r="F17" s="12" t="s">
        <v>68</v>
      </c>
      <c r="G17" s="12" t="s">
        <v>70</v>
      </c>
      <c r="H17" s="13" t="s">
        <v>66</v>
      </c>
    </row>
    <row r="18" hidden="1">
      <c r="A18" s="5">
        <v>45648.74780916667</v>
      </c>
      <c r="B18" s="6" t="s">
        <v>62</v>
      </c>
      <c r="C18" s="6" t="s">
        <v>9</v>
      </c>
      <c r="D18" s="6" t="s">
        <v>84</v>
      </c>
      <c r="E18" s="6" t="s">
        <v>85</v>
      </c>
      <c r="F18" s="7" t="s">
        <v>86</v>
      </c>
      <c r="G18" s="7" t="s">
        <v>87</v>
      </c>
      <c r="H18" s="8" t="s">
        <v>66</v>
      </c>
    </row>
    <row r="19" hidden="1">
      <c r="A19" s="9">
        <v>45648.74851445602</v>
      </c>
      <c r="B19" s="10" t="s">
        <v>62</v>
      </c>
      <c r="C19" s="10" t="s">
        <v>16</v>
      </c>
      <c r="D19" s="14" t="s">
        <v>88</v>
      </c>
      <c r="E19" s="10" t="s">
        <v>86</v>
      </c>
      <c r="F19" s="12" t="s">
        <v>89</v>
      </c>
      <c r="G19" s="12" t="s">
        <v>90</v>
      </c>
      <c r="H19" s="13" t="s">
        <v>66</v>
      </c>
    </row>
    <row r="20" hidden="1">
      <c r="A20" s="5">
        <v>45648.75145304398</v>
      </c>
      <c r="B20" s="6" t="s">
        <v>62</v>
      </c>
      <c r="C20" s="6" t="s">
        <v>22</v>
      </c>
      <c r="D20" s="6" t="s">
        <v>91</v>
      </c>
      <c r="E20" s="6" t="s">
        <v>92</v>
      </c>
      <c r="F20" s="7" t="s">
        <v>93</v>
      </c>
      <c r="G20" s="7" t="s">
        <v>94</v>
      </c>
      <c r="H20" s="8" t="s">
        <v>66</v>
      </c>
    </row>
    <row r="21" hidden="1">
      <c r="A21" s="9">
        <v>45648.7544503588</v>
      </c>
      <c r="B21" s="10" t="s">
        <v>62</v>
      </c>
      <c r="C21" s="10" t="s">
        <v>22</v>
      </c>
      <c r="D21" s="10" t="s">
        <v>95</v>
      </c>
      <c r="E21" s="10" t="s">
        <v>96</v>
      </c>
      <c r="F21" s="12" t="s">
        <v>97</v>
      </c>
      <c r="G21" s="12" t="s">
        <v>98</v>
      </c>
      <c r="H21" s="13" t="s">
        <v>66</v>
      </c>
    </row>
    <row r="22">
      <c r="A22" s="5">
        <v>45648.75444599537</v>
      </c>
      <c r="B22" s="6" t="s">
        <v>46</v>
      </c>
      <c r="C22" s="6" t="s">
        <v>22</v>
      </c>
      <c r="D22" s="14" t="s">
        <v>99</v>
      </c>
      <c r="E22" s="6" t="s">
        <v>100</v>
      </c>
      <c r="F22" s="7" t="s">
        <v>101</v>
      </c>
      <c r="G22" s="7" t="s">
        <v>102</v>
      </c>
      <c r="H22" s="8" t="s">
        <v>51</v>
      </c>
    </row>
    <row r="23" hidden="1">
      <c r="A23" s="9">
        <v>45648.75505841435</v>
      </c>
      <c r="B23" s="10" t="s">
        <v>41</v>
      </c>
      <c r="C23" s="10" t="s">
        <v>9</v>
      </c>
      <c r="D23" s="14" t="s">
        <v>103</v>
      </c>
      <c r="E23" s="10" t="s">
        <v>104</v>
      </c>
      <c r="F23" s="12" t="s">
        <v>105</v>
      </c>
      <c r="G23" s="12" t="s">
        <v>106</v>
      </c>
      <c r="H23" s="13" t="s">
        <v>21</v>
      </c>
    </row>
    <row r="24" hidden="1">
      <c r="A24" s="5">
        <v>45648.7573624537</v>
      </c>
      <c r="B24" s="6" t="s">
        <v>15</v>
      </c>
      <c r="C24" s="6" t="s">
        <v>22</v>
      </c>
      <c r="D24" s="6" t="s">
        <v>107</v>
      </c>
      <c r="E24" s="6" t="s">
        <v>108</v>
      </c>
      <c r="F24" s="7" t="s">
        <v>109</v>
      </c>
      <c r="G24" s="7" t="s">
        <v>110</v>
      </c>
      <c r="H24" s="8" t="s">
        <v>21</v>
      </c>
    </row>
    <row r="25" hidden="1">
      <c r="A25" s="9">
        <v>45648.75812201389</v>
      </c>
      <c r="B25" s="10" t="s">
        <v>111</v>
      </c>
      <c r="C25" s="10" t="s">
        <v>22</v>
      </c>
      <c r="D25" s="14" t="s">
        <v>112</v>
      </c>
      <c r="E25" s="11" t="s">
        <v>70</v>
      </c>
      <c r="F25" s="12" t="s">
        <v>113</v>
      </c>
      <c r="G25" s="12" t="s">
        <v>68</v>
      </c>
      <c r="H25" s="13" t="s">
        <v>66</v>
      </c>
    </row>
    <row r="26" hidden="1">
      <c r="A26" s="5">
        <v>45648.75859190972</v>
      </c>
      <c r="B26" s="6" t="s">
        <v>15</v>
      </c>
      <c r="C26" s="6" t="s">
        <v>22</v>
      </c>
      <c r="D26" s="6" t="s">
        <v>114</v>
      </c>
      <c r="E26" s="15" t="s">
        <v>115</v>
      </c>
      <c r="F26" s="7" t="s">
        <v>113</v>
      </c>
      <c r="G26" s="7" t="s">
        <v>39</v>
      </c>
      <c r="H26" s="8" t="s">
        <v>21</v>
      </c>
    </row>
    <row r="27" hidden="1">
      <c r="A27" s="9">
        <v>45648.762285902776</v>
      </c>
      <c r="B27" s="10" t="s">
        <v>15</v>
      </c>
      <c r="C27" s="10" t="s">
        <v>9</v>
      </c>
      <c r="D27" s="10" t="s">
        <v>116</v>
      </c>
      <c r="E27" s="11" t="s">
        <v>117</v>
      </c>
      <c r="F27" s="12" t="s">
        <v>118</v>
      </c>
      <c r="G27" s="12" t="s">
        <v>119</v>
      </c>
      <c r="H27" s="13" t="s">
        <v>21</v>
      </c>
    </row>
    <row r="28" hidden="1">
      <c r="A28" s="5">
        <v>45648.765784143514</v>
      </c>
      <c r="B28" s="6" t="s">
        <v>15</v>
      </c>
      <c r="C28" s="6" t="s">
        <v>9</v>
      </c>
      <c r="D28" s="6" t="s">
        <v>120</v>
      </c>
      <c r="E28" s="6" t="s">
        <v>121</v>
      </c>
      <c r="F28" s="7" t="s">
        <v>122</v>
      </c>
      <c r="G28" s="7" t="s">
        <v>123</v>
      </c>
      <c r="H28" s="8" t="s">
        <v>21</v>
      </c>
    </row>
    <row r="29" hidden="1">
      <c r="A29" s="9">
        <v>45648.77352396991</v>
      </c>
      <c r="B29" s="10" t="s">
        <v>124</v>
      </c>
      <c r="C29" s="10" t="s">
        <v>22</v>
      </c>
      <c r="D29" s="10" t="s">
        <v>125</v>
      </c>
      <c r="E29" s="10" t="s">
        <v>126</v>
      </c>
      <c r="F29" s="12" t="s">
        <v>127</v>
      </c>
      <c r="G29" s="12" t="s">
        <v>128</v>
      </c>
      <c r="H29" s="13" t="s">
        <v>66</v>
      </c>
    </row>
    <row r="30" hidden="1">
      <c r="A30" s="5">
        <v>45648.77528987269</v>
      </c>
      <c r="B30" s="6" t="s">
        <v>124</v>
      </c>
      <c r="C30" s="6" t="s">
        <v>22</v>
      </c>
      <c r="D30" s="6" t="s">
        <v>129</v>
      </c>
      <c r="E30" s="6" t="s">
        <v>130</v>
      </c>
      <c r="F30" s="7" t="s">
        <v>131</v>
      </c>
      <c r="G30" s="7" t="s">
        <v>132</v>
      </c>
      <c r="H30" s="8" t="s">
        <v>66</v>
      </c>
    </row>
    <row r="31" hidden="1">
      <c r="A31" s="9">
        <v>45648.77777936343</v>
      </c>
      <c r="B31" s="10" t="s">
        <v>133</v>
      </c>
      <c r="C31" s="10" t="s">
        <v>22</v>
      </c>
      <c r="D31" s="10" t="s">
        <v>134</v>
      </c>
      <c r="E31" s="10" t="s">
        <v>135</v>
      </c>
      <c r="F31" s="12" t="s">
        <v>136</v>
      </c>
      <c r="G31" s="12" t="s">
        <v>137</v>
      </c>
      <c r="H31" s="13" t="s">
        <v>66</v>
      </c>
    </row>
    <row r="32" hidden="1">
      <c r="A32" s="5">
        <v>45648.77985547454</v>
      </c>
      <c r="B32" s="6" t="s">
        <v>138</v>
      </c>
      <c r="C32" s="6" t="s">
        <v>22</v>
      </c>
      <c r="D32" s="6" t="s">
        <v>139</v>
      </c>
      <c r="E32" s="6" t="s">
        <v>140</v>
      </c>
      <c r="F32" s="7" t="s">
        <v>141</v>
      </c>
      <c r="G32" s="7" t="s">
        <v>142</v>
      </c>
      <c r="H32" s="8" t="s">
        <v>66</v>
      </c>
    </row>
    <row r="33" hidden="1">
      <c r="A33" s="9">
        <v>45648.782213275466</v>
      </c>
      <c r="B33" s="10" t="s">
        <v>133</v>
      </c>
      <c r="C33" s="10" t="s">
        <v>22</v>
      </c>
      <c r="D33" s="10" t="s">
        <v>143</v>
      </c>
      <c r="E33" s="10" t="s">
        <v>144</v>
      </c>
      <c r="F33" s="12" t="s">
        <v>145</v>
      </c>
      <c r="G33" s="12" t="s">
        <v>146</v>
      </c>
      <c r="H33" s="13" t="s">
        <v>66</v>
      </c>
    </row>
    <row r="34" hidden="1">
      <c r="A34" s="5">
        <v>45648.783821006946</v>
      </c>
      <c r="B34" s="6" t="s">
        <v>133</v>
      </c>
      <c r="C34" s="6" t="s">
        <v>9</v>
      </c>
      <c r="D34" s="6" t="s">
        <v>147</v>
      </c>
      <c r="E34" s="6" t="s">
        <v>148</v>
      </c>
      <c r="F34" s="7" t="s">
        <v>149</v>
      </c>
      <c r="G34" s="7" t="s">
        <v>150</v>
      </c>
      <c r="H34" s="8" t="s">
        <v>66</v>
      </c>
    </row>
    <row r="35" hidden="1">
      <c r="A35" s="9">
        <v>45648.78588324074</v>
      </c>
      <c r="B35" s="10" t="s">
        <v>138</v>
      </c>
      <c r="C35" s="10" t="s">
        <v>22</v>
      </c>
      <c r="D35" s="10" t="s">
        <v>151</v>
      </c>
      <c r="E35" s="10" t="s">
        <v>152</v>
      </c>
      <c r="F35" s="12" t="s">
        <v>153</v>
      </c>
      <c r="G35" s="12" t="s">
        <v>154</v>
      </c>
      <c r="H35" s="13" t="s">
        <v>66</v>
      </c>
    </row>
    <row r="36" hidden="1">
      <c r="A36" s="5">
        <v>45648.787037511574</v>
      </c>
      <c r="B36" s="6" t="s">
        <v>138</v>
      </c>
      <c r="C36" s="6" t="s">
        <v>16</v>
      </c>
      <c r="D36" s="6" t="s">
        <v>155</v>
      </c>
      <c r="E36" s="6" t="s">
        <v>156</v>
      </c>
      <c r="F36" s="7" t="s">
        <v>157</v>
      </c>
      <c r="G36" s="7" t="s">
        <v>158</v>
      </c>
      <c r="H36" s="8" t="s">
        <v>66</v>
      </c>
    </row>
    <row r="37" hidden="1">
      <c r="A37" s="9">
        <v>45648.78914670139</v>
      </c>
      <c r="B37" s="10" t="s">
        <v>138</v>
      </c>
      <c r="C37" s="10" t="s">
        <v>9</v>
      </c>
      <c r="D37" s="10" t="s">
        <v>159</v>
      </c>
      <c r="E37" s="10" t="s">
        <v>160</v>
      </c>
      <c r="F37" s="12" t="s">
        <v>161</v>
      </c>
      <c r="G37" s="12" t="s">
        <v>162</v>
      </c>
      <c r="H37" s="13" t="s">
        <v>66</v>
      </c>
    </row>
    <row r="38" hidden="1">
      <c r="A38" s="5">
        <v>45648.839437546296</v>
      </c>
      <c r="B38" s="6" t="s">
        <v>163</v>
      </c>
      <c r="C38" s="6" t="s">
        <v>22</v>
      </c>
      <c r="D38" s="6" t="s">
        <v>164</v>
      </c>
      <c r="E38" s="6" t="s">
        <v>165</v>
      </c>
      <c r="F38" s="7" t="s">
        <v>166</v>
      </c>
      <c r="G38" s="7" t="s">
        <v>167</v>
      </c>
      <c r="H38" s="8" t="s">
        <v>40</v>
      </c>
    </row>
    <row r="39" hidden="1">
      <c r="A39" s="9">
        <v>45648.84594875</v>
      </c>
      <c r="B39" s="10" t="s">
        <v>163</v>
      </c>
      <c r="C39" s="10" t="s">
        <v>9</v>
      </c>
      <c r="D39" s="10" t="s">
        <v>168</v>
      </c>
      <c r="E39" s="10" t="s">
        <v>169</v>
      </c>
      <c r="F39" s="12" t="s">
        <v>170</v>
      </c>
      <c r="G39" s="12" t="s">
        <v>171</v>
      </c>
      <c r="H39" s="13" t="s">
        <v>40</v>
      </c>
    </row>
    <row r="40" hidden="1">
      <c r="A40" s="5">
        <v>45648.85253163194</v>
      </c>
      <c r="B40" s="6" t="s">
        <v>163</v>
      </c>
      <c r="C40" s="6" t="s">
        <v>16</v>
      </c>
      <c r="D40" s="6" t="s">
        <v>172</v>
      </c>
      <c r="E40" s="6" t="s">
        <v>173</v>
      </c>
      <c r="F40" s="7" t="s">
        <v>174</v>
      </c>
      <c r="G40" s="7" t="s">
        <v>175</v>
      </c>
      <c r="H40" s="8" t="s">
        <v>40</v>
      </c>
    </row>
    <row r="41" hidden="1">
      <c r="A41" s="9">
        <v>45648.86260394676</v>
      </c>
      <c r="B41" s="10" t="s">
        <v>163</v>
      </c>
      <c r="C41" s="10" t="s">
        <v>9</v>
      </c>
      <c r="D41" s="10" t="s">
        <v>176</v>
      </c>
      <c r="E41" s="10" t="s">
        <v>177</v>
      </c>
      <c r="F41" s="12" t="s">
        <v>178</v>
      </c>
      <c r="G41" s="12" t="s">
        <v>179</v>
      </c>
      <c r="H41" s="13" t="s">
        <v>40</v>
      </c>
    </row>
    <row r="42" hidden="1">
      <c r="A42" s="5">
        <v>45648.870475613425</v>
      </c>
      <c r="B42" s="6" t="s">
        <v>111</v>
      </c>
      <c r="C42" s="6" t="s">
        <v>22</v>
      </c>
      <c r="D42" s="6" t="s">
        <v>180</v>
      </c>
      <c r="E42" s="6" t="s">
        <v>181</v>
      </c>
      <c r="F42" s="7" t="s">
        <v>182</v>
      </c>
      <c r="G42" s="7" t="s">
        <v>183</v>
      </c>
      <c r="H42" s="8" t="s">
        <v>40</v>
      </c>
    </row>
    <row r="43" hidden="1">
      <c r="A43" s="9">
        <v>45648.87277540509</v>
      </c>
      <c r="B43" s="10" t="s">
        <v>184</v>
      </c>
      <c r="C43" s="10" t="s">
        <v>9</v>
      </c>
      <c r="D43" s="10" t="s">
        <v>185</v>
      </c>
      <c r="E43" s="10" t="s">
        <v>183</v>
      </c>
      <c r="F43" s="12" t="s">
        <v>181</v>
      </c>
      <c r="G43" s="12" t="s">
        <v>182</v>
      </c>
      <c r="H43" s="13" t="s">
        <v>40</v>
      </c>
    </row>
    <row r="44" hidden="1">
      <c r="A44" s="5">
        <v>45648.875367071756</v>
      </c>
      <c r="B44" s="6" t="s">
        <v>186</v>
      </c>
      <c r="C44" s="6" t="s">
        <v>22</v>
      </c>
      <c r="D44" s="6" t="s">
        <v>187</v>
      </c>
      <c r="E44" s="6" t="s">
        <v>182</v>
      </c>
      <c r="F44" s="7" t="s">
        <v>181</v>
      </c>
      <c r="G44" s="7" t="s">
        <v>183</v>
      </c>
      <c r="H44" s="8" t="s">
        <v>40</v>
      </c>
    </row>
    <row r="45" hidden="1">
      <c r="A45" s="9">
        <v>45648.88513980324</v>
      </c>
      <c r="B45" s="10" t="s">
        <v>138</v>
      </c>
      <c r="C45" s="10" t="s">
        <v>9</v>
      </c>
      <c r="D45" s="10" t="s">
        <v>188</v>
      </c>
      <c r="E45" s="10" t="s">
        <v>166</v>
      </c>
      <c r="F45" s="12" t="s">
        <v>189</v>
      </c>
      <c r="G45" s="12" t="s">
        <v>190</v>
      </c>
      <c r="H45" s="13" t="s">
        <v>21</v>
      </c>
    </row>
    <row r="46" hidden="1">
      <c r="A46" s="5">
        <v>45648.8900950463</v>
      </c>
      <c r="B46" s="6" t="s">
        <v>133</v>
      </c>
      <c r="C46" s="6" t="s">
        <v>16</v>
      </c>
      <c r="D46" s="6" t="s">
        <v>191</v>
      </c>
      <c r="E46" s="6" t="s">
        <v>192</v>
      </c>
      <c r="F46" s="7" t="s">
        <v>193</v>
      </c>
      <c r="G46" s="7" t="s">
        <v>194</v>
      </c>
      <c r="H46" s="8" t="s">
        <v>21</v>
      </c>
    </row>
    <row r="47" hidden="1">
      <c r="A47" s="9">
        <v>45648.8947621875</v>
      </c>
      <c r="B47" s="10" t="s">
        <v>133</v>
      </c>
      <c r="C47" s="10" t="s">
        <v>9</v>
      </c>
      <c r="D47" s="10" t="s">
        <v>195</v>
      </c>
      <c r="E47" s="10" t="s">
        <v>196</v>
      </c>
      <c r="F47" s="12" t="s">
        <v>197</v>
      </c>
      <c r="G47" s="12" t="s">
        <v>149</v>
      </c>
      <c r="H47" s="13" t="s">
        <v>21</v>
      </c>
    </row>
    <row r="48" hidden="1">
      <c r="A48" s="5">
        <v>45648.89769736111</v>
      </c>
      <c r="B48" s="6" t="s">
        <v>198</v>
      </c>
      <c r="C48" s="6" t="s">
        <v>9</v>
      </c>
      <c r="D48" s="6" t="s">
        <v>199</v>
      </c>
      <c r="E48" s="6" t="s">
        <v>200</v>
      </c>
      <c r="F48" s="7" t="s">
        <v>201</v>
      </c>
      <c r="G48" s="7" t="s">
        <v>202</v>
      </c>
      <c r="H48" s="8" t="s">
        <v>21</v>
      </c>
    </row>
    <row r="49" hidden="1">
      <c r="A49" s="9">
        <v>45648.89899929398</v>
      </c>
      <c r="B49" s="10" t="s">
        <v>57</v>
      </c>
      <c r="C49" s="10" t="s">
        <v>22</v>
      </c>
      <c r="D49" s="10" t="s">
        <v>203</v>
      </c>
      <c r="E49" s="10" t="s">
        <v>204</v>
      </c>
      <c r="F49" s="12" t="s">
        <v>205</v>
      </c>
      <c r="G49" s="12" t="s">
        <v>206</v>
      </c>
      <c r="H49" s="13" t="s">
        <v>21</v>
      </c>
    </row>
    <row r="50" hidden="1">
      <c r="A50" s="5">
        <v>45648.91196760417</v>
      </c>
      <c r="B50" s="6" t="s">
        <v>207</v>
      </c>
      <c r="C50" s="6" t="s">
        <v>22</v>
      </c>
      <c r="D50" s="6" t="s">
        <v>208</v>
      </c>
      <c r="E50" s="6" t="s">
        <v>209</v>
      </c>
      <c r="F50" s="7" t="s">
        <v>210</v>
      </c>
      <c r="G50" s="7" t="s">
        <v>211</v>
      </c>
      <c r="H50" s="8" t="s">
        <v>51</v>
      </c>
    </row>
    <row r="51" hidden="1">
      <c r="A51" s="9">
        <v>45648.939243483794</v>
      </c>
      <c r="B51" s="10" t="s">
        <v>212</v>
      </c>
      <c r="C51" s="10" t="s">
        <v>22</v>
      </c>
      <c r="D51" s="10" t="s">
        <v>213</v>
      </c>
      <c r="E51" s="10" t="s">
        <v>214</v>
      </c>
      <c r="F51" s="12" t="s">
        <v>215</v>
      </c>
      <c r="G51" s="12" t="s">
        <v>216</v>
      </c>
      <c r="H51" s="13" t="s">
        <v>66</v>
      </c>
    </row>
    <row r="52" hidden="1">
      <c r="A52" s="5">
        <v>45648.9561880324</v>
      </c>
      <c r="B52" s="6" t="s">
        <v>212</v>
      </c>
      <c r="C52" s="6" t="s">
        <v>9</v>
      </c>
      <c r="D52" s="6" t="s">
        <v>217</v>
      </c>
      <c r="E52" s="15" t="s">
        <v>218</v>
      </c>
      <c r="F52" s="7" t="s">
        <v>219</v>
      </c>
      <c r="G52" s="7" t="s">
        <v>220</v>
      </c>
      <c r="H52" s="8" t="s">
        <v>66</v>
      </c>
    </row>
    <row r="53" hidden="1">
      <c r="A53" s="9">
        <v>45648.956969085644</v>
      </c>
      <c r="B53" s="10" t="s">
        <v>138</v>
      </c>
      <c r="C53" s="10" t="s">
        <v>9</v>
      </c>
      <c r="D53" s="10" t="s">
        <v>221</v>
      </c>
      <c r="E53" s="11" t="s">
        <v>220</v>
      </c>
      <c r="F53" s="12" t="s">
        <v>219</v>
      </c>
      <c r="G53" s="12" t="s">
        <v>218</v>
      </c>
      <c r="H53" s="13" t="s">
        <v>66</v>
      </c>
    </row>
    <row r="54" hidden="1">
      <c r="A54" s="5">
        <v>45648.96653452546</v>
      </c>
      <c r="B54" s="6" t="s">
        <v>222</v>
      </c>
      <c r="C54" s="6" t="s">
        <v>22</v>
      </c>
      <c r="D54" s="6" t="s">
        <v>223</v>
      </c>
      <c r="E54" s="15" t="s">
        <v>68</v>
      </c>
      <c r="F54" s="7" t="s">
        <v>113</v>
      </c>
      <c r="G54" s="7" t="s">
        <v>70</v>
      </c>
      <c r="H54" s="8" t="s">
        <v>66</v>
      </c>
    </row>
    <row r="55" hidden="1">
      <c r="A55" s="9">
        <v>45648.973001770835</v>
      </c>
      <c r="B55" s="10" t="s">
        <v>222</v>
      </c>
      <c r="C55" s="10" t="s">
        <v>22</v>
      </c>
      <c r="D55" s="14" t="s">
        <v>224</v>
      </c>
      <c r="E55" s="11" t="s">
        <v>225</v>
      </c>
      <c r="F55" s="12" t="s">
        <v>38</v>
      </c>
      <c r="G55" s="12" t="s">
        <v>115</v>
      </c>
      <c r="H55" s="13" t="s">
        <v>66</v>
      </c>
    </row>
    <row r="56" hidden="1">
      <c r="A56" s="5">
        <v>45648.97711811343</v>
      </c>
      <c r="B56" s="6" t="s">
        <v>62</v>
      </c>
      <c r="C56" s="6" t="s">
        <v>16</v>
      </c>
      <c r="D56" s="6" t="s">
        <v>226</v>
      </c>
      <c r="E56" s="6" t="s">
        <v>166</v>
      </c>
      <c r="F56" s="7" t="s">
        <v>227</v>
      </c>
      <c r="G56" s="7" t="s">
        <v>228</v>
      </c>
      <c r="H56" s="8" t="s">
        <v>66</v>
      </c>
    </row>
    <row r="57" hidden="1">
      <c r="A57" s="9">
        <v>45648.9792928588</v>
      </c>
      <c r="B57" s="10" t="s">
        <v>62</v>
      </c>
      <c r="C57" s="10" t="s">
        <v>9</v>
      </c>
      <c r="D57" s="10" t="s">
        <v>229</v>
      </c>
      <c r="E57" s="10" t="s">
        <v>230</v>
      </c>
      <c r="F57" s="12" t="s">
        <v>231</v>
      </c>
      <c r="G57" s="12" t="s">
        <v>232</v>
      </c>
      <c r="H57" s="13" t="s">
        <v>66</v>
      </c>
    </row>
    <row r="58" hidden="1">
      <c r="A58" s="5">
        <v>45648.98207077546</v>
      </c>
      <c r="B58" s="6" t="s">
        <v>62</v>
      </c>
      <c r="C58" s="6" t="s">
        <v>16</v>
      </c>
      <c r="D58" s="14" t="s">
        <v>233</v>
      </c>
      <c r="E58" s="15" t="s">
        <v>26</v>
      </c>
      <c r="F58" s="7" t="s">
        <v>25</v>
      </c>
      <c r="G58" s="7" t="s">
        <v>234</v>
      </c>
      <c r="H58" s="8" t="s">
        <v>66</v>
      </c>
    </row>
    <row r="59" hidden="1">
      <c r="A59" s="9">
        <v>45648.984885474536</v>
      </c>
      <c r="B59" s="10" t="s">
        <v>62</v>
      </c>
      <c r="C59" s="10" t="s">
        <v>16</v>
      </c>
      <c r="D59" s="14" t="s">
        <v>235</v>
      </c>
      <c r="E59" s="10" t="s">
        <v>236</v>
      </c>
      <c r="F59" s="12" t="s">
        <v>85</v>
      </c>
      <c r="G59" s="12" t="s">
        <v>237</v>
      </c>
      <c r="H59" s="13" t="s">
        <v>66</v>
      </c>
    </row>
    <row r="60" hidden="1">
      <c r="A60" s="5">
        <v>45648.988553483796</v>
      </c>
      <c r="B60" s="6" t="s">
        <v>62</v>
      </c>
      <c r="C60" s="6" t="s">
        <v>9</v>
      </c>
      <c r="D60" s="6" t="s">
        <v>238</v>
      </c>
      <c r="E60" s="15" t="s">
        <v>83</v>
      </c>
      <c r="F60" s="7" t="s">
        <v>39</v>
      </c>
      <c r="G60" s="7" t="s">
        <v>68</v>
      </c>
      <c r="H60" s="8" t="s">
        <v>66</v>
      </c>
    </row>
    <row r="61" hidden="1">
      <c r="A61" s="9">
        <v>45648.99890655093</v>
      </c>
      <c r="B61" s="10" t="s">
        <v>62</v>
      </c>
      <c r="C61" s="10" t="s">
        <v>22</v>
      </c>
      <c r="D61" s="10" t="s">
        <v>239</v>
      </c>
      <c r="E61" s="11" t="s">
        <v>39</v>
      </c>
      <c r="F61" s="12" t="s">
        <v>115</v>
      </c>
      <c r="G61" s="12" t="s">
        <v>113</v>
      </c>
      <c r="H61" s="13" t="s">
        <v>66</v>
      </c>
    </row>
    <row r="62" hidden="1">
      <c r="A62" s="5">
        <v>45649.003753680554</v>
      </c>
      <c r="B62" s="6" t="s">
        <v>62</v>
      </c>
      <c r="C62" s="6" t="s">
        <v>9</v>
      </c>
      <c r="D62" s="6" t="s">
        <v>240</v>
      </c>
      <c r="E62" s="6" t="s">
        <v>241</v>
      </c>
      <c r="F62" s="7" t="s">
        <v>242</v>
      </c>
      <c r="G62" s="7" t="s">
        <v>81</v>
      </c>
      <c r="H62" s="8" t="s">
        <v>66</v>
      </c>
    </row>
    <row r="63" hidden="1">
      <c r="A63" s="9">
        <v>45649.005733391205</v>
      </c>
      <c r="B63" s="10" t="s">
        <v>62</v>
      </c>
      <c r="C63" s="10" t="s">
        <v>22</v>
      </c>
      <c r="D63" s="10" t="s">
        <v>243</v>
      </c>
      <c r="E63" s="10" t="s">
        <v>244</v>
      </c>
      <c r="F63" s="12" t="s">
        <v>245</v>
      </c>
      <c r="G63" s="12" t="s">
        <v>246</v>
      </c>
      <c r="H63" s="13" t="s">
        <v>66</v>
      </c>
    </row>
    <row r="64" hidden="1">
      <c r="A64" s="5">
        <v>45649.00724521991</v>
      </c>
      <c r="B64" s="6" t="s">
        <v>62</v>
      </c>
      <c r="C64" s="6" t="s">
        <v>16</v>
      </c>
      <c r="D64" s="6" t="s">
        <v>247</v>
      </c>
      <c r="E64" s="6" t="s">
        <v>248</v>
      </c>
      <c r="F64" s="7" t="s">
        <v>244</v>
      </c>
      <c r="G64" s="7" t="s">
        <v>249</v>
      </c>
      <c r="H64" s="8" t="s">
        <v>66</v>
      </c>
    </row>
    <row r="65" hidden="1">
      <c r="A65" s="9">
        <v>45649.00970996528</v>
      </c>
      <c r="B65" s="10" t="s">
        <v>212</v>
      </c>
      <c r="C65" s="10" t="s">
        <v>9</v>
      </c>
      <c r="D65" s="10" t="s">
        <v>250</v>
      </c>
      <c r="E65" s="10" t="s">
        <v>251</v>
      </c>
      <c r="F65" s="12" t="s">
        <v>252</v>
      </c>
      <c r="G65" s="12" t="s">
        <v>253</v>
      </c>
      <c r="H65" s="13" t="s">
        <v>66</v>
      </c>
    </row>
    <row r="66" hidden="1">
      <c r="A66" s="5">
        <v>45649.01041913194</v>
      </c>
      <c r="B66" s="6" t="s">
        <v>212</v>
      </c>
      <c r="C66" s="6" t="s">
        <v>22</v>
      </c>
      <c r="D66" s="14" t="s">
        <v>254</v>
      </c>
      <c r="E66" s="6" t="s">
        <v>255</v>
      </c>
      <c r="F66" s="7" t="s">
        <v>145</v>
      </c>
      <c r="G66" s="7" t="s">
        <v>256</v>
      </c>
      <c r="H66" s="8" t="s">
        <v>66</v>
      </c>
    </row>
    <row r="67" hidden="1">
      <c r="A67" s="9">
        <v>45649.01308579861</v>
      </c>
      <c r="B67" s="10" t="s">
        <v>212</v>
      </c>
      <c r="C67" s="10" t="s">
        <v>9</v>
      </c>
      <c r="D67" s="10" t="s">
        <v>257</v>
      </c>
      <c r="E67" s="10" t="s">
        <v>158</v>
      </c>
      <c r="F67" s="12" t="s">
        <v>258</v>
      </c>
      <c r="G67" s="12" t="s">
        <v>157</v>
      </c>
      <c r="H67" s="13" t="s">
        <v>66</v>
      </c>
    </row>
    <row r="68" hidden="1">
      <c r="A68" s="5">
        <v>45649.044922800924</v>
      </c>
      <c r="B68" s="6" t="s">
        <v>212</v>
      </c>
      <c r="C68" s="6" t="s">
        <v>22</v>
      </c>
      <c r="D68" s="6" t="s">
        <v>259</v>
      </c>
      <c r="E68" s="6" t="s">
        <v>256</v>
      </c>
      <c r="F68" s="7" t="s">
        <v>260</v>
      </c>
      <c r="G68" s="7" t="s">
        <v>255</v>
      </c>
      <c r="H68" s="8" t="s">
        <v>66</v>
      </c>
    </row>
    <row r="69" hidden="1">
      <c r="A69" s="9">
        <v>45649.0454781713</v>
      </c>
      <c r="B69" s="10" t="s">
        <v>212</v>
      </c>
      <c r="C69" s="10" t="s">
        <v>22</v>
      </c>
      <c r="D69" s="10" t="s">
        <v>261</v>
      </c>
      <c r="E69" s="10" t="s">
        <v>255</v>
      </c>
      <c r="F69" s="12" t="s">
        <v>260</v>
      </c>
      <c r="G69" s="12" t="s">
        <v>256</v>
      </c>
      <c r="H69" s="13" t="s">
        <v>66</v>
      </c>
    </row>
    <row r="70" hidden="1">
      <c r="A70" s="5">
        <v>45649.047200381945</v>
      </c>
      <c r="B70" s="6" t="s">
        <v>212</v>
      </c>
      <c r="C70" s="6" t="s">
        <v>16</v>
      </c>
      <c r="D70" s="14" t="s">
        <v>262</v>
      </c>
      <c r="E70" s="6" t="s">
        <v>263</v>
      </c>
      <c r="F70" s="7" t="s">
        <v>264</v>
      </c>
      <c r="G70" s="7" t="s">
        <v>265</v>
      </c>
      <c r="H70" s="8" t="s">
        <v>66</v>
      </c>
    </row>
    <row r="71" hidden="1">
      <c r="A71" s="9">
        <v>45649.05562291667</v>
      </c>
      <c r="B71" s="10" t="s">
        <v>212</v>
      </c>
      <c r="C71" s="10" t="s">
        <v>22</v>
      </c>
      <c r="D71" s="10" t="s">
        <v>266</v>
      </c>
      <c r="E71" s="10" t="s">
        <v>267</v>
      </c>
      <c r="F71" s="12" t="s">
        <v>253</v>
      </c>
      <c r="G71" s="12" t="s">
        <v>268</v>
      </c>
      <c r="H71" s="13" t="s">
        <v>66</v>
      </c>
    </row>
    <row r="72" hidden="1">
      <c r="A72" s="5">
        <v>45649.0560850926</v>
      </c>
      <c r="B72" s="6" t="s">
        <v>212</v>
      </c>
      <c r="C72" s="6" t="s">
        <v>22</v>
      </c>
      <c r="D72" s="14" t="s">
        <v>269</v>
      </c>
      <c r="E72" s="6" t="s">
        <v>270</v>
      </c>
      <c r="F72" s="7" t="s">
        <v>145</v>
      </c>
      <c r="G72" s="7" t="s">
        <v>271</v>
      </c>
      <c r="H72" s="8" t="s">
        <v>66</v>
      </c>
    </row>
    <row r="73" hidden="1">
      <c r="A73" s="9">
        <v>45649.05756410879</v>
      </c>
      <c r="B73" s="10" t="s">
        <v>272</v>
      </c>
      <c r="C73" s="10" t="s">
        <v>22</v>
      </c>
      <c r="D73" s="14" t="s">
        <v>273</v>
      </c>
      <c r="E73" s="10" t="s">
        <v>274</v>
      </c>
      <c r="F73" s="12" t="s">
        <v>275</v>
      </c>
      <c r="G73" s="12" t="s">
        <v>276</v>
      </c>
      <c r="H73" s="13" t="s">
        <v>66</v>
      </c>
    </row>
    <row r="74" hidden="1">
      <c r="A74" s="5">
        <v>45649.05993133102</v>
      </c>
      <c r="B74" s="6" t="s">
        <v>272</v>
      </c>
      <c r="C74" s="6" t="s">
        <v>22</v>
      </c>
      <c r="D74" s="14" t="s">
        <v>277</v>
      </c>
      <c r="E74" s="6" t="s">
        <v>278</v>
      </c>
      <c r="F74" s="7" t="s">
        <v>279</v>
      </c>
      <c r="G74" s="7" t="s">
        <v>280</v>
      </c>
      <c r="H74" s="8" t="s">
        <v>66</v>
      </c>
    </row>
    <row r="75" hidden="1">
      <c r="A75" s="9">
        <v>45649.0625652662</v>
      </c>
      <c r="B75" s="10" t="s">
        <v>272</v>
      </c>
      <c r="C75" s="10" t="s">
        <v>22</v>
      </c>
      <c r="D75" s="10" t="s">
        <v>281</v>
      </c>
      <c r="E75" s="10" t="s">
        <v>282</v>
      </c>
      <c r="F75" s="12" t="s">
        <v>283</v>
      </c>
      <c r="G75" s="12" t="s">
        <v>284</v>
      </c>
      <c r="H75" s="13" t="s">
        <v>66</v>
      </c>
    </row>
    <row r="76" hidden="1">
      <c r="A76" s="5">
        <v>45649.06420390046</v>
      </c>
      <c r="B76" s="6" t="s">
        <v>272</v>
      </c>
      <c r="C76" s="6" t="s">
        <v>22</v>
      </c>
      <c r="D76" s="6" t="s">
        <v>285</v>
      </c>
      <c r="E76" s="6" t="s">
        <v>286</v>
      </c>
      <c r="F76" s="7" t="s">
        <v>287</v>
      </c>
      <c r="G76" s="7" t="s">
        <v>288</v>
      </c>
      <c r="H76" s="8" t="s">
        <v>66</v>
      </c>
    </row>
    <row r="77" hidden="1">
      <c r="A77" s="9">
        <v>45649.065701053245</v>
      </c>
      <c r="B77" s="10" t="s">
        <v>272</v>
      </c>
      <c r="C77" s="10" t="s">
        <v>22</v>
      </c>
      <c r="D77" s="10" t="s">
        <v>289</v>
      </c>
      <c r="E77" s="10" t="s">
        <v>290</v>
      </c>
      <c r="F77" s="12" t="s">
        <v>280</v>
      </c>
      <c r="G77" s="12" t="s">
        <v>291</v>
      </c>
      <c r="H77" s="13" t="s">
        <v>66</v>
      </c>
    </row>
    <row r="78" hidden="1">
      <c r="A78" s="5">
        <v>45649.06708641203</v>
      </c>
      <c r="B78" s="6" t="s">
        <v>272</v>
      </c>
      <c r="C78" s="6" t="s">
        <v>22</v>
      </c>
      <c r="D78" s="6" t="s">
        <v>292</v>
      </c>
      <c r="E78" s="6" t="s">
        <v>284</v>
      </c>
      <c r="F78" s="7" t="s">
        <v>293</v>
      </c>
      <c r="G78" s="7" t="s">
        <v>294</v>
      </c>
      <c r="H78" s="8" t="s">
        <v>66</v>
      </c>
    </row>
    <row r="79" hidden="1">
      <c r="A79" s="9">
        <v>45649.074436724535</v>
      </c>
      <c r="B79" s="10" t="s">
        <v>272</v>
      </c>
      <c r="C79" s="10" t="s">
        <v>9</v>
      </c>
      <c r="D79" s="10" t="s">
        <v>295</v>
      </c>
      <c r="E79" s="10" t="s">
        <v>296</v>
      </c>
      <c r="F79" s="12" t="s">
        <v>297</v>
      </c>
      <c r="G79" s="12" t="s">
        <v>298</v>
      </c>
      <c r="H79" s="13" t="s">
        <v>66</v>
      </c>
    </row>
    <row r="80" hidden="1">
      <c r="A80" s="5">
        <v>45649.07685861111</v>
      </c>
      <c r="B80" s="6" t="s">
        <v>272</v>
      </c>
      <c r="C80" s="6" t="s">
        <v>9</v>
      </c>
      <c r="D80" s="6" t="s">
        <v>299</v>
      </c>
      <c r="E80" s="6" t="s">
        <v>300</v>
      </c>
      <c r="F80" s="7" t="s">
        <v>301</v>
      </c>
      <c r="G80" s="7" t="s">
        <v>302</v>
      </c>
      <c r="H80" s="8" t="s">
        <v>66</v>
      </c>
    </row>
    <row r="81" hidden="1">
      <c r="A81" s="9">
        <v>45649.07886313657</v>
      </c>
      <c r="B81" s="10" t="s">
        <v>272</v>
      </c>
      <c r="C81" s="10" t="s">
        <v>9</v>
      </c>
      <c r="D81" s="10" t="s">
        <v>303</v>
      </c>
      <c r="E81" s="10" t="s">
        <v>304</v>
      </c>
      <c r="F81" s="12" t="s">
        <v>305</v>
      </c>
      <c r="G81" s="12" t="s">
        <v>306</v>
      </c>
      <c r="H81" s="13" t="s">
        <v>66</v>
      </c>
    </row>
    <row r="82" hidden="1">
      <c r="A82" s="5">
        <v>45649.081601134254</v>
      </c>
      <c r="B82" s="6" t="s">
        <v>138</v>
      </c>
      <c r="C82" s="6" t="s">
        <v>9</v>
      </c>
      <c r="D82" s="6" t="s">
        <v>307</v>
      </c>
      <c r="E82" s="6" t="s">
        <v>308</v>
      </c>
      <c r="F82" s="7" t="s">
        <v>309</v>
      </c>
      <c r="G82" s="7" t="s">
        <v>310</v>
      </c>
      <c r="H82" s="8" t="s">
        <v>66</v>
      </c>
    </row>
    <row r="83" hidden="1">
      <c r="A83" s="9">
        <v>45649.08497722222</v>
      </c>
      <c r="B83" s="10" t="s">
        <v>311</v>
      </c>
      <c r="C83" s="10" t="s">
        <v>22</v>
      </c>
      <c r="D83" s="14" t="s">
        <v>312</v>
      </c>
      <c r="E83" s="10" t="s">
        <v>313</v>
      </c>
      <c r="F83" s="12" t="s">
        <v>314</v>
      </c>
      <c r="G83" s="12" t="s">
        <v>315</v>
      </c>
      <c r="H83" s="13" t="s">
        <v>66</v>
      </c>
    </row>
    <row r="84" hidden="1">
      <c r="A84" s="5">
        <v>45649.08590070602</v>
      </c>
      <c r="B84" s="6" t="s">
        <v>311</v>
      </c>
      <c r="C84" s="6" t="s">
        <v>9</v>
      </c>
      <c r="D84" s="6" t="s">
        <v>316</v>
      </c>
      <c r="E84" s="6" t="s">
        <v>317</v>
      </c>
      <c r="F84" s="7" t="s">
        <v>318</v>
      </c>
      <c r="G84" s="7" t="s">
        <v>319</v>
      </c>
      <c r="H84" s="8" t="s">
        <v>66</v>
      </c>
    </row>
    <row r="85" hidden="1">
      <c r="A85" s="9">
        <v>45649.08832613426</v>
      </c>
      <c r="B85" s="10" t="s">
        <v>311</v>
      </c>
      <c r="C85" s="10" t="s">
        <v>22</v>
      </c>
      <c r="D85" s="10" t="s">
        <v>320</v>
      </c>
      <c r="E85" s="10" t="s">
        <v>321</v>
      </c>
      <c r="F85" s="12" t="s">
        <v>322</v>
      </c>
      <c r="G85" s="12" t="s">
        <v>323</v>
      </c>
      <c r="H85" s="13" t="s">
        <v>66</v>
      </c>
    </row>
    <row r="86" hidden="1">
      <c r="A86" s="5">
        <v>45649.090436956016</v>
      </c>
      <c r="B86" s="6" t="s">
        <v>62</v>
      </c>
      <c r="C86" s="6" t="s">
        <v>16</v>
      </c>
      <c r="D86" s="6" t="s">
        <v>324</v>
      </c>
      <c r="E86" s="6" t="s">
        <v>325</v>
      </c>
      <c r="F86" s="7" t="s">
        <v>326</v>
      </c>
      <c r="G86" s="7" t="s">
        <v>327</v>
      </c>
      <c r="H86" s="8" t="s">
        <v>66</v>
      </c>
    </row>
    <row r="87" hidden="1">
      <c r="A87" s="9">
        <v>45649.09187096065</v>
      </c>
      <c r="B87" s="10" t="s">
        <v>62</v>
      </c>
      <c r="C87" s="10" t="s">
        <v>16</v>
      </c>
      <c r="D87" s="10" t="s">
        <v>328</v>
      </c>
      <c r="E87" s="10" t="s">
        <v>157</v>
      </c>
      <c r="F87" s="12" t="s">
        <v>258</v>
      </c>
      <c r="G87" s="12" t="s">
        <v>298</v>
      </c>
      <c r="H87" s="13" t="s">
        <v>66</v>
      </c>
    </row>
    <row r="88" hidden="1">
      <c r="A88" s="5">
        <v>45649.09381840278</v>
      </c>
      <c r="B88" s="6" t="s">
        <v>62</v>
      </c>
      <c r="C88" s="6" t="s">
        <v>16</v>
      </c>
      <c r="D88" s="6" t="s">
        <v>329</v>
      </c>
      <c r="E88" s="6" t="s">
        <v>330</v>
      </c>
      <c r="F88" s="7" t="s">
        <v>331</v>
      </c>
      <c r="G88" s="7" t="s">
        <v>332</v>
      </c>
      <c r="H88" s="8" t="s">
        <v>66</v>
      </c>
    </row>
    <row r="89" hidden="1">
      <c r="A89" s="9">
        <v>45649.09559668982</v>
      </c>
      <c r="B89" s="10" t="s">
        <v>62</v>
      </c>
      <c r="C89" s="10" t="s">
        <v>16</v>
      </c>
      <c r="D89" s="10" t="s">
        <v>333</v>
      </c>
      <c r="E89" s="10" t="s">
        <v>334</v>
      </c>
      <c r="F89" s="12" t="s">
        <v>335</v>
      </c>
      <c r="G89" s="12" t="s">
        <v>336</v>
      </c>
      <c r="H89" s="13" t="s">
        <v>66</v>
      </c>
    </row>
    <row r="90" hidden="1">
      <c r="A90" s="5">
        <v>45649.72893399306</v>
      </c>
      <c r="B90" s="6" t="s">
        <v>337</v>
      </c>
      <c r="C90" s="6" t="s">
        <v>16</v>
      </c>
      <c r="D90" s="14" t="s">
        <v>338</v>
      </c>
      <c r="E90" s="15" t="s">
        <v>339</v>
      </c>
      <c r="F90" s="6" t="s">
        <v>340</v>
      </c>
      <c r="G90" s="6" t="s">
        <v>341</v>
      </c>
      <c r="H90" s="8" t="s">
        <v>342</v>
      </c>
    </row>
    <row r="91" hidden="1">
      <c r="A91" s="9">
        <v>45649.731657662036</v>
      </c>
      <c r="B91" s="10" t="s">
        <v>337</v>
      </c>
      <c r="C91" s="10" t="s">
        <v>22</v>
      </c>
      <c r="D91" s="10" t="s">
        <v>343</v>
      </c>
      <c r="E91" s="11" t="s">
        <v>344</v>
      </c>
      <c r="F91" s="10" t="s">
        <v>345</v>
      </c>
      <c r="G91" s="10" t="s">
        <v>346</v>
      </c>
      <c r="H91" s="13" t="s">
        <v>342</v>
      </c>
    </row>
    <row r="92" hidden="1">
      <c r="A92" s="5">
        <v>45649.73468709491</v>
      </c>
      <c r="B92" s="6" t="s">
        <v>337</v>
      </c>
      <c r="C92" s="6" t="s">
        <v>9</v>
      </c>
      <c r="D92" s="14" t="s">
        <v>347</v>
      </c>
      <c r="E92" s="15" t="s">
        <v>115</v>
      </c>
      <c r="F92" s="15" t="s">
        <v>225</v>
      </c>
      <c r="G92" s="15" t="s">
        <v>113</v>
      </c>
      <c r="H92" s="8" t="s">
        <v>342</v>
      </c>
    </row>
    <row r="93" hidden="1">
      <c r="A93" s="9">
        <v>45649.741015266205</v>
      </c>
      <c r="B93" s="10" t="s">
        <v>337</v>
      </c>
      <c r="C93" s="10" t="s">
        <v>9</v>
      </c>
      <c r="D93" s="14" t="s">
        <v>348</v>
      </c>
      <c r="E93" s="11" t="s">
        <v>349</v>
      </c>
      <c r="F93" s="11" t="s">
        <v>350</v>
      </c>
      <c r="G93" s="10" t="s">
        <v>351</v>
      </c>
      <c r="H93" s="13" t="s">
        <v>342</v>
      </c>
    </row>
    <row r="94" hidden="1">
      <c r="A94" s="5">
        <v>45649.75073349537</v>
      </c>
      <c r="B94" s="6" t="s">
        <v>124</v>
      </c>
      <c r="C94" s="6" t="s">
        <v>9</v>
      </c>
      <c r="D94" s="14" t="s">
        <v>352</v>
      </c>
      <c r="E94" s="15" t="s">
        <v>349</v>
      </c>
      <c r="F94" s="15" t="s">
        <v>350</v>
      </c>
      <c r="G94" s="15" t="s">
        <v>69</v>
      </c>
      <c r="H94" s="8" t="s">
        <v>342</v>
      </c>
    </row>
    <row r="95" hidden="1">
      <c r="A95" s="9">
        <v>45649.999956053245</v>
      </c>
      <c r="B95" s="10" t="s">
        <v>124</v>
      </c>
      <c r="C95" s="10" t="s">
        <v>22</v>
      </c>
      <c r="D95" s="14" t="s">
        <v>353</v>
      </c>
      <c r="E95" s="11" t="s">
        <v>354</v>
      </c>
      <c r="F95" s="10" t="s">
        <v>355</v>
      </c>
      <c r="G95" s="10" t="s">
        <v>356</v>
      </c>
      <c r="H95" s="13" t="s">
        <v>342</v>
      </c>
    </row>
    <row r="96" hidden="1">
      <c r="A96" s="5">
        <v>45650.00830930556</v>
      </c>
      <c r="B96" s="6" t="s">
        <v>124</v>
      </c>
      <c r="C96" s="6" t="s">
        <v>22</v>
      </c>
      <c r="D96" s="6" t="s">
        <v>357</v>
      </c>
      <c r="E96" s="15" t="s">
        <v>113</v>
      </c>
      <c r="F96" s="15" t="s">
        <v>68</v>
      </c>
      <c r="G96" s="15" t="s">
        <v>358</v>
      </c>
      <c r="H96" s="8" t="s">
        <v>342</v>
      </c>
    </row>
    <row r="97">
      <c r="A97" s="9">
        <v>45650.57501935185</v>
      </c>
      <c r="B97" s="10" t="s">
        <v>46</v>
      </c>
      <c r="C97" s="10" t="s">
        <v>9</v>
      </c>
      <c r="D97" s="10" t="s">
        <v>359</v>
      </c>
      <c r="E97" s="11" t="s">
        <v>360</v>
      </c>
      <c r="F97" s="10" t="s">
        <v>361</v>
      </c>
      <c r="G97" s="10" t="s">
        <v>362</v>
      </c>
      <c r="H97" s="13" t="s">
        <v>51</v>
      </c>
    </row>
    <row r="98">
      <c r="A98" s="5">
        <v>45650.57772185185</v>
      </c>
      <c r="B98" s="6" t="s">
        <v>46</v>
      </c>
      <c r="C98" s="6" t="s">
        <v>22</v>
      </c>
      <c r="D98" s="6" t="s">
        <v>363</v>
      </c>
      <c r="E98" s="15" t="s">
        <v>364</v>
      </c>
      <c r="F98" s="6" t="s">
        <v>361</v>
      </c>
      <c r="G98" s="6" t="s">
        <v>365</v>
      </c>
      <c r="H98" s="8" t="s">
        <v>51</v>
      </c>
    </row>
    <row r="99">
      <c r="A99" s="9">
        <v>45650.58731953704</v>
      </c>
      <c r="B99" s="10" t="s">
        <v>46</v>
      </c>
      <c r="C99" s="10" t="s">
        <v>22</v>
      </c>
      <c r="D99" s="10" t="s">
        <v>366</v>
      </c>
      <c r="E99" s="11" t="s">
        <v>367</v>
      </c>
      <c r="F99" s="11" t="s">
        <v>368</v>
      </c>
      <c r="G99" s="10" t="s">
        <v>369</v>
      </c>
      <c r="H99" s="13" t="s">
        <v>51</v>
      </c>
    </row>
    <row r="100">
      <c r="A100" s="5">
        <v>45650.5904147338</v>
      </c>
      <c r="B100" s="6" t="s">
        <v>46</v>
      </c>
      <c r="C100" s="6" t="s">
        <v>9</v>
      </c>
      <c r="D100" s="6" t="s">
        <v>370</v>
      </c>
      <c r="E100" s="15" t="s">
        <v>371</v>
      </c>
      <c r="F100" s="15" t="s">
        <v>372</v>
      </c>
      <c r="G100" s="15" t="s">
        <v>373</v>
      </c>
      <c r="H100" s="8" t="s">
        <v>51</v>
      </c>
    </row>
    <row r="101">
      <c r="A101" s="9">
        <v>45650.59227953704</v>
      </c>
      <c r="B101" s="10" t="s">
        <v>46</v>
      </c>
      <c r="C101" s="10" t="s">
        <v>22</v>
      </c>
      <c r="D101" s="10" t="s">
        <v>374</v>
      </c>
      <c r="E101" s="11" t="s">
        <v>375</v>
      </c>
      <c r="F101" s="11" t="s">
        <v>376</v>
      </c>
      <c r="G101" s="11" t="s">
        <v>377</v>
      </c>
      <c r="H101" s="13" t="s">
        <v>51</v>
      </c>
    </row>
    <row r="102">
      <c r="A102" s="5">
        <v>45650.60546953704</v>
      </c>
      <c r="B102" s="6" t="s">
        <v>46</v>
      </c>
      <c r="C102" s="6" t="s">
        <v>22</v>
      </c>
      <c r="D102" s="6" t="s">
        <v>378</v>
      </c>
      <c r="E102" s="15" t="s">
        <v>379</v>
      </c>
      <c r="F102" s="15" t="s">
        <v>380</v>
      </c>
      <c r="G102" s="15" t="s">
        <v>381</v>
      </c>
      <c r="H102" s="8" t="s">
        <v>51</v>
      </c>
    </row>
    <row r="103">
      <c r="A103" s="9">
        <v>45650.60876623842</v>
      </c>
      <c r="B103" s="10" t="s">
        <v>46</v>
      </c>
      <c r="C103" s="10" t="s">
        <v>16</v>
      </c>
      <c r="D103" s="10" t="s">
        <v>382</v>
      </c>
      <c r="E103" s="11" t="s">
        <v>383</v>
      </c>
      <c r="F103" s="11" t="s">
        <v>384</v>
      </c>
      <c r="G103" s="11" t="s">
        <v>385</v>
      </c>
      <c r="H103" s="13" t="s">
        <v>51</v>
      </c>
    </row>
    <row r="104">
      <c r="A104" s="5">
        <v>45650.61941385416</v>
      </c>
      <c r="B104" s="6" t="s">
        <v>46</v>
      </c>
      <c r="C104" s="6" t="s">
        <v>22</v>
      </c>
      <c r="D104" s="6" t="s">
        <v>386</v>
      </c>
      <c r="E104" s="15" t="s">
        <v>387</v>
      </c>
      <c r="F104" s="15" t="s">
        <v>388</v>
      </c>
      <c r="G104" s="15" t="s">
        <v>389</v>
      </c>
      <c r="H104" s="8" t="s">
        <v>51</v>
      </c>
    </row>
    <row r="105">
      <c r="A105" s="9">
        <v>45650.62069064815</v>
      </c>
      <c r="B105" s="10" t="s">
        <v>46</v>
      </c>
      <c r="C105" s="10" t="s">
        <v>22</v>
      </c>
      <c r="D105" s="14" t="s">
        <v>390</v>
      </c>
      <c r="E105" s="11" t="s">
        <v>391</v>
      </c>
      <c r="F105" s="11" t="s">
        <v>392</v>
      </c>
      <c r="G105" s="11" t="s">
        <v>393</v>
      </c>
      <c r="H105" s="13" t="s">
        <v>51</v>
      </c>
    </row>
    <row r="106">
      <c r="A106" s="5">
        <v>45650.62250331018</v>
      </c>
      <c r="B106" s="6" t="s">
        <v>46</v>
      </c>
      <c r="C106" s="6" t="s">
        <v>22</v>
      </c>
      <c r="D106" s="6" t="s">
        <v>394</v>
      </c>
      <c r="E106" s="15" t="s">
        <v>395</v>
      </c>
      <c r="F106" s="15" t="s">
        <v>396</v>
      </c>
      <c r="G106" s="15" t="s">
        <v>397</v>
      </c>
      <c r="H106" s="8" t="s">
        <v>51</v>
      </c>
    </row>
    <row r="107">
      <c r="A107" s="9">
        <v>45650.629596412036</v>
      </c>
      <c r="B107" s="10" t="s">
        <v>46</v>
      </c>
      <c r="C107" s="10" t="s">
        <v>16</v>
      </c>
      <c r="D107" s="10" t="s">
        <v>398</v>
      </c>
      <c r="E107" s="11" t="s">
        <v>399</v>
      </c>
      <c r="F107" s="11" t="s">
        <v>400</v>
      </c>
      <c r="G107" s="11" t="s">
        <v>401</v>
      </c>
      <c r="H107" s="13" t="s">
        <v>51</v>
      </c>
    </row>
    <row r="108">
      <c r="A108" s="5">
        <v>45651.69210675926</v>
      </c>
      <c r="B108" s="6" t="s">
        <v>46</v>
      </c>
      <c r="C108" s="6" t="s">
        <v>22</v>
      </c>
      <c r="D108" s="6" t="s">
        <v>402</v>
      </c>
      <c r="E108" s="15" t="s">
        <v>403</v>
      </c>
      <c r="F108" s="15" t="s">
        <v>404</v>
      </c>
      <c r="G108" s="15" t="s">
        <v>405</v>
      </c>
      <c r="H108" s="8" t="s">
        <v>51</v>
      </c>
    </row>
    <row r="109">
      <c r="A109" s="9">
        <v>45651.69584850695</v>
      </c>
      <c r="B109" s="10" t="s">
        <v>46</v>
      </c>
      <c r="C109" s="10" t="s">
        <v>22</v>
      </c>
      <c r="D109" s="10" t="s">
        <v>406</v>
      </c>
      <c r="E109" s="11" t="s">
        <v>407</v>
      </c>
      <c r="F109" s="11" t="s">
        <v>408</v>
      </c>
      <c r="G109" s="11" t="s">
        <v>409</v>
      </c>
      <c r="H109" s="13" t="s">
        <v>51</v>
      </c>
    </row>
    <row r="110">
      <c r="A110" s="5">
        <v>45651.69930447917</v>
      </c>
      <c r="B110" s="6" t="s">
        <v>46</v>
      </c>
      <c r="C110" s="6" t="s">
        <v>22</v>
      </c>
      <c r="D110" s="6" t="s">
        <v>410</v>
      </c>
      <c r="E110" s="15" t="s">
        <v>411</v>
      </c>
      <c r="F110" s="15" t="s">
        <v>412</v>
      </c>
      <c r="G110" s="15" t="s">
        <v>413</v>
      </c>
      <c r="H110" s="8" t="s">
        <v>51</v>
      </c>
    </row>
    <row r="111">
      <c r="A111" s="9">
        <v>45651.70334627315</v>
      </c>
      <c r="B111" s="10" t="s">
        <v>46</v>
      </c>
      <c r="C111" s="10" t="s">
        <v>22</v>
      </c>
      <c r="D111" s="10" t="s">
        <v>414</v>
      </c>
      <c r="E111" s="11" t="s">
        <v>415</v>
      </c>
      <c r="F111" s="11" t="s">
        <v>416</v>
      </c>
      <c r="G111" s="11" t="s">
        <v>417</v>
      </c>
      <c r="H111" s="13" t="s">
        <v>51</v>
      </c>
    </row>
    <row r="112">
      <c r="A112" s="5">
        <v>45651.70642106481</v>
      </c>
      <c r="B112" s="6" t="s">
        <v>46</v>
      </c>
      <c r="C112" s="6" t="s">
        <v>22</v>
      </c>
      <c r="D112" s="6" t="s">
        <v>418</v>
      </c>
      <c r="E112" s="15" t="s">
        <v>419</v>
      </c>
      <c r="F112" s="15" t="s">
        <v>420</v>
      </c>
      <c r="G112" s="15" t="s">
        <v>421</v>
      </c>
      <c r="H112" s="8" t="s">
        <v>51</v>
      </c>
    </row>
    <row r="113">
      <c r="A113" s="9">
        <v>45651.71456180555</v>
      </c>
      <c r="B113" s="10" t="s">
        <v>46</v>
      </c>
      <c r="C113" s="10" t="s">
        <v>9</v>
      </c>
      <c r="D113" s="10" t="s">
        <v>422</v>
      </c>
      <c r="E113" s="11" t="s">
        <v>423</v>
      </c>
      <c r="F113" s="11" t="s">
        <v>424</v>
      </c>
      <c r="G113" s="11" t="s">
        <v>425</v>
      </c>
      <c r="H113" s="13" t="s">
        <v>51</v>
      </c>
    </row>
    <row r="114">
      <c r="A114" s="5">
        <v>45651.71876703703</v>
      </c>
      <c r="B114" s="6" t="s">
        <v>46</v>
      </c>
      <c r="C114" s="6" t="s">
        <v>9</v>
      </c>
      <c r="D114" s="6" t="s">
        <v>426</v>
      </c>
      <c r="E114" s="15" t="s">
        <v>427</v>
      </c>
      <c r="F114" s="15" t="s">
        <v>428</v>
      </c>
      <c r="G114" s="15" t="s">
        <v>429</v>
      </c>
      <c r="H114" s="8" t="s">
        <v>51</v>
      </c>
    </row>
    <row r="115">
      <c r="A115" s="9">
        <v>45651.72013395833</v>
      </c>
      <c r="B115" s="10" t="s">
        <v>46</v>
      </c>
      <c r="C115" s="10" t="s">
        <v>16</v>
      </c>
      <c r="D115" s="10" t="s">
        <v>430</v>
      </c>
      <c r="E115" s="11" t="s">
        <v>431</v>
      </c>
      <c r="F115" s="11" t="s">
        <v>432</v>
      </c>
      <c r="G115" s="11" t="s">
        <v>433</v>
      </c>
      <c r="H115" s="13" t="s">
        <v>51</v>
      </c>
    </row>
    <row r="116">
      <c r="A116" s="5">
        <v>45651.727018854166</v>
      </c>
      <c r="B116" s="6" t="s">
        <v>46</v>
      </c>
      <c r="C116" s="6" t="s">
        <v>22</v>
      </c>
      <c r="D116" s="6" t="s">
        <v>434</v>
      </c>
      <c r="E116" s="15" t="s">
        <v>435</v>
      </c>
      <c r="F116" s="15" t="s">
        <v>436</v>
      </c>
      <c r="G116" s="15" t="s">
        <v>437</v>
      </c>
      <c r="H116" s="8" t="s">
        <v>51</v>
      </c>
    </row>
    <row r="117">
      <c r="A117" s="9">
        <v>45651.72971684027</v>
      </c>
      <c r="B117" s="10" t="s">
        <v>46</v>
      </c>
      <c r="C117" s="10" t="s">
        <v>16</v>
      </c>
      <c r="D117" s="10" t="s">
        <v>438</v>
      </c>
      <c r="E117" s="11" t="s">
        <v>115</v>
      </c>
      <c r="F117" s="11" t="s">
        <v>225</v>
      </c>
      <c r="G117" s="11" t="s">
        <v>38</v>
      </c>
      <c r="H117" s="13" t="s">
        <v>51</v>
      </c>
    </row>
    <row r="118">
      <c r="A118" s="5">
        <v>45651.74013590278</v>
      </c>
      <c r="B118" s="6" t="s">
        <v>46</v>
      </c>
      <c r="C118" s="6" t="s">
        <v>9</v>
      </c>
      <c r="D118" s="6" t="s">
        <v>439</v>
      </c>
      <c r="E118" s="15" t="s">
        <v>440</v>
      </c>
      <c r="F118" s="15" t="s">
        <v>441</v>
      </c>
      <c r="G118" s="15" t="s">
        <v>442</v>
      </c>
      <c r="H118" s="8" t="s">
        <v>51</v>
      </c>
    </row>
    <row r="119">
      <c r="A119" s="9">
        <v>45651.742633518516</v>
      </c>
      <c r="B119" s="10" t="s">
        <v>46</v>
      </c>
      <c r="C119" s="10" t="s">
        <v>22</v>
      </c>
      <c r="D119" s="10" t="s">
        <v>443</v>
      </c>
      <c r="E119" s="11" t="s">
        <v>444</v>
      </c>
      <c r="F119" s="11" t="s">
        <v>445</v>
      </c>
      <c r="G119" s="11" t="s">
        <v>446</v>
      </c>
      <c r="H119" s="13" t="s">
        <v>51</v>
      </c>
    </row>
    <row r="120" hidden="1">
      <c r="A120" s="5">
        <v>45652.75592778935</v>
      </c>
      <c r="B120" s="6" t="s">
        <v>222</v>
      </c>
      <c r="C120" s="6" t="s">
        <v>22</v>
      </c>
      <c r="D120" s="6" t="s">
        <v>447</v>
      </c>
      <c r="E120" s="15" t="s">
        <v>448</v>
      </c>
      <c r="F120" s="15" t="s">
        <v>449</v>
      </c>
      <c r="G120" s="15" t="s">
        <v>450</v>
      </c>
      <c r="H120" s="8" t="s">
        <v>66</v>
      </c>
    </row>
    <row r="121" hidden="1">
      <c r="A121" s="9">
        <v>45652.75789761574</v>
      </c>
      <c r="B121" s="10" t="s">
        <v>222</v>
      </c>
      <c r="C121" s="10" t="s">
        <v>16</v>
      </c>
      <c r="D121" s="10" t="s">
        <v>451</v>
      </c>
      <c r="E121" s="11" t="s">
        <v>452</v>
      </c>
      <c r="F121" s="11" t="s">
        <v>453</v>
      </c>
      <c r="G121" s="11" t="s">
        <v>454</v>
      </c>
      <c r="H121" s="13" t="s">
        <v>66</v>
      </c>
    </row>
    <row r="122" hidden="1">
      <c r="A122" s="5">
        <v>45652.760174780095</v>
      </c>
      <c r="B122" s="6" t="s">
        <v>222</v>
      </c>
      <c r="C122" s="6" t="s">
        <v>9</v>
      </c>
      <c r="D122" s="6" t="s">
        <v>455</v>
      </c>
      <c r="E122" s="15" t="s">
        <v>456</v>
      </c>
      <c r="F122" s="15" t="s">
        <v>457</v>
      </c>
      <c r="G122" s="15" t="s">
        <v>458</v>
      </c>
      <c r="H122" s="8" t="s">
        <v>66</v>
      </c>
    </row>
    <row r="123" hidden="1">
      <c r="A123" s="9">
        <v>45652.76211298611</v>
      </c>
      <c r="B123" s="10" t="s">
        <v>222</v>
      </c>
      <c r="C123" s="10" t="s">
        <v>16</v>
      </c>
      <c r="D123" s="10" t="s">
        <v>459</v>
      </c>
      <c r="E123" s="11" t="s">
        <v>460</v>
      </c>
      <c r="F123" s="11" t="s">
        <v>461</v>
      </c>
      <c r="G123" s="11" t="s">
        <v>462</v>
      </c>
      <c r="H123" s="13" t="s">
        <v>66</v>
      </c>
    </row>
    <row r="124" hidden="1">
      <c r="A124" s="5">
        <v>45652.7638416088</v>
      </c>
      <c r="B124" s="6" t="s">
        <v>222</v>
      </c>
      <c r="C124" s="6" t="s">
        <v>9</v>
      </c>
      <c r="D124" s="6" t="s">
        <v>463</v>
      </c>
      <c r="E124" s="15" t="s">
        <v>39</v>
      </c>
      <c r="F124" s="15" t="s">
        <v>68</v>
      </c>
      <c r="G124" s="15" t="s">
        <v>113</v>
      </c>
      <c r="H124" s="8" t="s">
        <v>66</v>
      </c>
    </row>
    <row r="125" hidden="1">
      <c r="A125" s="9">
        <v>45652.76543023148</v>
      </c>
      <c r="B125" s="10" t="s">
        <v>222</v>
      </c>
      <c r="C125" s="10" t="s">
        <v>22</v>
      </c>
      <c r="D125" s="10" t="s">
        <v>464</v>
      </c>
      <c r="E125" s="11" t="s">
        <v>465</v>
      </c>
      <c r="F125" s="11" t="s">
        <v>466</v>
      </c>
      <c r="G125" s="11" t="s">
        <v>467</v>
      </c>
      <c r="H125" s="13" t="s">
        <v>66</v>
      </c>
    </row>
    <row r="126" hidden="1">
      <c r="A126" s="5">
        <v>45652.77088880787</v>
      </c>
      <c r="B126" s="6" t="s">
        <v>222</v>
      </c>
      <c r="C126" s="6" t="s">
        <v>16</v>
      </c>
      <c r="D126" s="6" t="s">
        <v>468</v>
      </c>
      <c r="E126" s="15" t="s">
        <v>70</v>
      </c>
      <c r="F126" s="15" t="s">
        <v>39</v>
      </c>
      <c r="G126" s="15" t="s">
        <v>358</v>
      </c>
      <c r="H126" s="8" t="s">
        <v>66</v>
      </c>
    </row>
    <row r="127" hidden="1">
      <c r="A127" s="9">
        <v>45652.7736635301</v>
      </c>
      <c r="B127" s="10" t="s">
        <v>222</v>
      </c>
      <c r="C127" s="10" t="s">
        <v>16</v>
      </c>
      <c r="D127" s="10" t="s">
        <v>469</v>
      </c>
      <c r="E127" s="11" t="s">
        <v>470</v>
      </c>
      <c r="F127" s="11" t="s">
        <v>471</v>
      </c>
      <c r="G127" s="11" t="s">
        <v>472</v>
      </c>
      <c r="H127" s="13" t="s">
        <v>66</v>
      </c>
    </row>
    <row r="128" hidden="1">
      <c r="A128" s="5">
        <v>45652.947919479164</v>
      </c>
      <c r="B128" s="6" t="s">
        <v>473</v>
      </c>
      <c r="C128" s="6" t="s">
        <v>22</v>
      </c>
      <c r="D128" s="6" t="s">
        <v>474</v>
      </c>
      <c r="E128" s="15" t="s">
        <v>475</v>
      </c>
      <c r="F128" s="15" t="s">
        <v>476</v>
      </c>
      <c r="G128" s="15" t="s">
        <v>477</v>
      </c>
      <c r="H128" s="8" t="s">
        <v>66</v>
      </c>
    </row>
    <row r="129" hidden="1">
      <c r="A129" s="9">
        <v>45652.94993403935</v>
      </c>
      <c r="B129" s="10" t="s">
        <v>473</v>
      </c>
      <c r="C129" s="10" t="s">
        <v>16</v>
      </c>
      <c r="D129" s="10" t="s">
        <v>478</v>
      </c>
      <c r="E129" s="11" t="s">
        <v>479</v>
      </c>
      <c r="F129" s="11" t="s">
        <v>480</v>
      </c>
      <c r="G129" s="11" t="s">
        <v>481</v>
      </c>
      <c r="H129" s="13" t="s">
        <v>66</v>
      </c>
    </row>
    <row r="130" hidden="1">
      <c r="A130" s="5">
        <v>45652.95162752314</v>
      </c>
      <c r="B130" s="6" t="s">
        <v>473</v>
      </c>
      <c r="C130" s="6" t="s">
        <v>9</v>
      </c>
      <c r="D130" s="6" t="s">
        <v>482</v>
      </c>
      <c r="E130" s="15" t="s">
        <v>483</v>
      </c>
      <c r="F130" s="15" t="s">
        <v>484</v>
      </c>
      <c r="G130" s="15" t="s">
        <v>485</v>
      </c>
      <c r="H130" s="8" t="s">
        <v>66</v>
      </c>
    </row>
    <row r="131" hidden="1">
      <c r="A131" s="9">
        <v>45652.95416552083</v>
      </c>
      <c r="B131" s="10" t="s">
        <v>473</v>
      </c>
      <c r="C131" s="10" t="s">
        <v>9</v>
      </c>
      <c r="D131" s="10" t="s">
        <v>486</v>
      </c>
      <c r="E131" s="11" t="s">
        <v>487</v>
      </c>
      <c r="F131" s="11" t="s">
        <v>166</v>
      </c>
      <c r="G131" s="11" t="s">
        <v>488</v>
      </c>
      <c r="H131" s="13" t="s">
        <v>66</v>
      </c>
    </row>
    <row r="132" hidden="1">
      <c r="A132" s="5">
        <v>45652.956599212965</v>
      </c>
      <c r="B132" s="6" t="s">
        <v>473</v>
      </c>
      <c r="C132" s="6" t="s">
        <v>22</v>
      </c>
      <c r="D132" s="6" t="s">
        <v>489</v>
      </c>
      <c r="E132" s="15" t="s">
        <v>490</v>
      </c>
      <c r="F132" s="15" t="s">
        <v>491</v>
      </c>
      <c r="G132" s="15" t="s">
        <v>492</v>
      </c>
      <c r="H132" s="8" t="s">
        <v>66</v>
      </c>
    </row>
    <row r="133" hidden="1">
      <c r="A133" s="9">
        <v>45652.9799277662</v>
      </c>
      <c r="B133" s="10" t="s">
        <v>124</v>
      </c>
      <c r="C133" s="10" t="s">
        <v>16</v>
      </c>
      <c r="D133" s="10" t="s">
        <v>493</v>
      </c>
      <c r="E133" s="11" t="s">
        <v>70</v>
      </c>
      <c r="F133" s="11" t="s">
        <v>83</v>
      </c>
      <c r="G133" s="11" t="s">
        <v>37</v>
      </c>
      <c r="H133" s="13" t="s">
        <v>342</v>
      </c>
    </row>
    <row r="134" hidden="1">
      <c r="A134" s="5">
        <v>45652.985176145834</v>
      </c>
      <c r="B134" s="6" t="s">
        <v>124</v>
      </c>
      <c r="C134" s="6" t="s">
        <v>16</v>
      </c>
      <c r="D134" s="6" t="s">
        <v>494</v>
      </c>
      <c r="E134" s="15" t="s">
        <v>495</v>
      </c>
      <c r="F134" s="15" t="s">
        <v>496</v>
      </c>
      <c r="G134" s="15" t="s">
        <v>497</v>
      </c>
      <c r="H134" s="8" t="s">
        <v>342</v>
      </c>
    </row>
    <row r="135" hidden="1">
      <c r="A135" s="9">
        <v>45652.98961903935</v>
      </c>
      <c r="B135" s="10" t="s">
        <v>124</v>
      </c>
      <c r="C135" s="10" t="s">
        <v>16</v>
      </c>
      <c r="D135" s="10" t="s">
        <v>498</v>
      </c>
      <c r="E135" s="11" t="s">
        <v>499</v>
      </c>
      <c r="F135" s="11" t="s">
        <v>500</v>
      </c>
      <c r="G135" s="11" t="s">
        <v>501</v>
      </c>
      <c r="H135" s="13" t="s">
        <v>342</v>
      </c>
    </row>
    <row r="136" hidden="1">
      <c r="A136" s="5">
        <v>45652.9977296875</v>
      </c>
      <c r="B136" s="6" t="s">
        <v>124</v>
      </c>
      <c r="C136" s="6" t="s">
        <v>16</v>
      </c>
      <c r="D136" s="6" t="s">
        <v>502</v>
      </c>
      <c r="E136" s="15" t="s">
        <v>503</v>
      </c>
      <c r="F136" s="15" t="s">
        <v>504</v>
      </c>
      <c r="G136" s="15" t="s">
        <v>505</v>
      </c>
      <c r="H136" s="8" t="s">
        <v>342</v>
      </c>
    </row>
    <row r="137" hidden="1">
      <c r="A137" s="9">
        <v>45653.010571238425</v>
      </c>
      <c r="B137" s="10" t="s">
        <v>337</v>
      </c>
      <c r="C137" s="10" t="s">
        <v>16</v>
      </c>
      <c r="D137" s="10" t="s">
        <v>506</v>
      </c>
      <c r="E137" s="11" t="s">
        <v>507</v>
      </c>
      <c r="F137" s="11" t="s">
        <v>508</v>
      </c>
      <c r="G137" s="11" t="s">
        <v>509</v>
      </c>
      <c r="H137" s="13" t="s">
        <v>342</v>
      </c>
    </row>
    <row r="138">
      <c r="A138" s="5">
        <v>45653.89404528935</v>
      </c>
      <c r="B138" s="6" t="s">
        <v>46</v>
      </c>
      <c r="C138" s="6" t="s">
        <v>16</v>
      </c>
      <c r="D138" s="6" t="s">
        <v>510</v>
      </c>
      <c r="E138" s="15" t="s">
        <v>68</v>
      </c>
      <c r="F138" s="15" t="s">
        <v>113</v>
      </c>
      <c r="G138" s="15" t="s">
        <v>225</v>
      </c>
      <c r="H138" s="8" t="s">
        <v>51</v>
      </c>
    </row>
    <row r="139">
      <c r="A139" s="9">
        <v>45653.89527405093</v>
      </c>
      <c r="B139" s="10" t="s">
        <v>46</v>
      </c>
      <c r="C139" s="10" t="s">
        <v>16</v>
      </c>
      <c r="D139" s="10" t="s">
        <v>511</v>
      </c>
      <c r="E139" s="11" t="s">
        <v>115</v>
      </c>
      <c r="F139" s="11" t="s">
        <v>113</v>
      </c>
      <c r="G139" s="11" t="s">
        <v>225</v>
      </c>
      <c r="H139" s="13" t="s">
        <v>51</v>
      </c>
    </row>
    <row r="140">
      <c r="A140" s="5">
        <v>45653.89839134259</v>
      </c>
      <c r="B140" s="6" t="s">
        <v>46</v>
      </c>
      <c r="C140" s="6" t="s">
        <v>16</v>
      </c>
      <c r="D140" s="6" t="s">
        <v>512</v>
      </c>
      <c r="E140" s="15" t="s">
        <v>113</v>
      </c>
      <c r="F140" s="15" t="s">
        <v>115</v>
      </c>
      <c r="G140" s="15" t="s">
        <v>225</v>
      </c>
      <c r="H140" s="8" t="s">
        <v>51</v>
      </c>
    </row>
    <row r="141">
      <c r="A141" s="9">
        <v>45653.90229162037</v>
      </c>
      <c r="B141" s="10" t="s">
        <v>46</v>
      </c>
      <c r="C141" s="10" t="s">
        <v>16</v>
      </c>
      <c r="D141" s="10" t="s">
        <v>513</v>
      </c>
      <c r="E141" s="11" t="s">
        <v>68</v>
      </c>
      <c r="F141" s="11" t="s">
        <v>113</v>
      </c>
      <c r="G141" s="11" t="s">
        <v>70</v>
      </c>
      <c r="H141" s="13" t="s">
        <v>51</v>
      </c>
    </row>
    <row r="142">
      <c r="A142" s="5">
        <v>45653.908424305555</v>
      </c>
      <c r="B142" s="6" t="s">
        <v>46</v>
      </c>
      <c r="C142" s="6" t="s">
        <v>16</v>
      </c>
      <c r="D142" s="6" t="s">
        <v>514</v>
      </c>
      <c r="E142" s="15" t="s">
        <v>515</v>
      </c>
      <c r="F142" s="15" t="s">
        <v>516</v>
      </c>
      <c r="G142" s="15" t="s">
        <v>517</v>
      </c>
      <c r="H142" s="8" t="s">
        <v>51</v>
      </c>
    </row>
    <row r="143">
      <c r="A143" s="9">
        <v>45653.9105502662</v>
      </c>
      <c r="B143" s="10" t="s">
        <v>46</v>
      </c>
      <c r="C143" s="10" t="s">
        <v>16</v>
      </c>
      <c r="D143" s="10" t="s">
        <v>518</v>
      </c>
      <c r="E143" s="11" t="s">
        <v>39</v>
      </c>
      <c r="F143" s="11" t="s">
        <v>113</v>
      </c>
      <c r="G143" s="11" t="s">
        <v>68</v>
      </c>
      <c r="H143" s="13" t="s">
        <v>51</v>
      </c>
    </row>
    <row r="144">
      <c r="A144" s="5">
        <v>45653.914177708335</v>
      </c>
      <c r="B144" s="6" t="s">
        <v>46</v>
      </c>
      <c r="C144" s="6" t="s">
        <v>16</v>
      </c>
      <c r="D144" s="6" t="s">
        <v>519</v>
      </c>
      <c r="E144" s="15" t="s">
        <v>115</v>
      </c>
      <c r="F144" s="15" t="s">
        <v>225</v>
      </c>
      <c r="G144" s="15" t="s">
        <v>38</v>
      </c>
      <c r="H144" s="8" t="s">
        <v>51</v>
      </c>
    </row>
    <row r="145" hidden="1">
      <c r="A145" s="9">
        <v>45654.71609219907</v>
      </c>
      <c r="B145" s="10" t="s">
        <v>520</v>
      </c>
      <c r="C145" s="10" t="s">
        <v>9</v>
      </c>
      <c r="D145" s="10" t="s">
        <v>521</v>
      </c>
      <c r="E145" s="11" t="s">
        <v>522</v>
      </c>
      <c r="F145" s="11" t="s">
        <v>523</v>
      </c>
      <c r="G145" s="11" t="s">
        <v>524</v>
      </c>
      <c r="H145" s="13" t="s">
        <v>525</v>
      </c>
    </row>
    <row r="146" hidden="1">
      <c r="A146" s="5">
        <v>45654.72060590278</v>
      </c>
      <c r="B146" s="6" t="s">
        <v>520</v>
      </c>
      <c r="C146" s="6" t="s">
        <v>22</v>
      </c>
      <c r="D146" s="6" t="s">
        <v>526</v>
      </c>
      <c r="E146" s="15" t="s">
        <v>113</v>
      </c>
      <c r="F146" s="15" t="s">
        <v>37</v>
      </c>
      <c r="G146" s="15" t="s">
        <v>39</v>
      </c>
      <c r="H146" s="8" t="s">
        <v>525</v>
      </c>
    </row>
    <row r="147" hidden="1">
      <c r="A147" s="9">
        <v>45654.723257627316</v>
      </c>
      <c r="B147" s="10" t="s">
        <v>520</v>
      </c>
      <c r="C147" s="10" t="s">
        <v>16</v>
      </c>
      <c r="D147" s="10" t="s">
        <v>527</v>
      </c>
      <c r="E147" s="11" t="s">
        <v>528</v>
      </c>
      <c r="F147" s="11" t="s">
        <v>529</v>
      </c>
      <c r="G147" s="11" t="s">
        <v>530</v>
      </c>
      <c r="H147" s="13" t="s">
        <v>525</v>
      </c>
    </row>
    <row r="148" hidden="1">
      <c r="A148" s="5">
        <v>45654.726558055554</v>
      </c>
      <c r="B148" s="6" t="s">
        <v>520</v>
      </c>
      <c r="C148" s="6" t="s">
        <v>9</v>
      </c>
      <c r="D148" s="6" t="s">
        <v>531</v>
      </c>
      <c r="E148" s="15" t="s">
        <v>532</v>
      </c>
      <c r="F148" s="15" t="s">
        <v>533</v>
      </c>
      <c r="G148" s="15" t="s">
        <v>534</v>
      </c>
      <c r="H148" s="8" t="s">
        <v>525</v>
      </c>
    </row>
    <row r="149" hidden="1">
      <c r="A149" s="9">
        <v>45654.728675300925</v>
      </c>
      <c r="B149" s="10" t="s">
        <v>520</v>
      </c>
      <c r="C149" s="10" t="s">
        <v>9</v>
      </c>
      <c r="D149" s="10" t="s">
        <v>535</v>
      </c>
      <c r="E149" s="11" t="s">
        <v>536</v>
      </c>
      <c r="F149" s="11" t="s">
        <v>522</v>
      </c>
      <c r="G149" s="11" t="s">
        <v>537</v>
      </c>
      <c r="H149" s="13" t="s">
        <v>525</v>
      </c>
    </row>
    <row r="150" hidden="1">
      <c r="A150" s="5">
        <v>45654.734394976855</v>
      </c>
      <c r="B150" s="6" t="s">
        <v>520</v>
      </c>
      <c r="C150" s="6" t="s">
        <v>16</v>
      </c>
      <c r="D150" s="6" t="s">
        <v>538</v>
      </c>
      <c r="E150" s="15" t="s">
        <v>539</v>
      </c>
      <c r="F150" s="15" t="s">
        <v>349</v>
      </c>
      <c r="G150" s="15" t="s">
        <v>70</v>
      </c>
      <c r="H150" s="8" t="s">
        <v>525</v>
      </c>
    </row>
    <row r="151" hidden="1">
      <c r="A151" s="9">
        <v>45654.735790798615</v>
      </c>
      <c r="B151" s="10" t="s">
        <v>520</v>
      </c>
      <c r="C151" s="10" t="s">
        <v>22</v>
      </c>
      <c r="D151" s="10" t="s">
        <v>540</v>
      </c>
      <c r="E151" s="11" t="s">
        <v>137</v>
      </c>
      <c r="F151" s="11" t="s">
        <v>541</v>
      </c>
      <c r="G151" s="11" t="s">
        <v>542</v>
      </c>
      <c r="H151" s="13" t="s">
        <v>525</v>
      </c>
    </row>
    <row r="152" hidden="1">
      <c r="A152" s="5">
        <v>45654.738590023146</v>
      </c>
      <c r="B152" s="6" t="s">
        <v>520</v>
      </c>
      <c r="C152" s="6" t="s">
        <v>22</v>
      </c>
      <c r="D152" s="6" t="s">
        <v>543</v>
      </c>
      <c r="E152" s="15" t="s">
        <v>544</v>
      </c>
      <c r="F152" s="15" t="s">
        <v>545</v>
      </c>
      <c r="G152" s="15" t="s">
        <v>546</v>
      </c>
      <c r="H152" s="8" t="s">
        <v>525</v>
      </c>
    </row>
    <row r="153" hidden="1">
      <c r="A153" s="9">
        <v>45654.780860046296</v>
      </c>
      <c r="B153" s="10" t="s">
        <v>35</v>
      </c>
      <c r="C153" s="10" t="s">
        <v>22</v>
      </c>
      <c r="D153" s="10" t="s">
        <v>547</v>
      </c>
      <c r="E153" s="11" t="s">
        <v>225</v>
      </c>
      <c r="F153" s="11" t="s">
        <v>548</v>
      </c>
      <c r="G153" s="11" t="s">
        <v>549</v>
      </c>
      <c r="H153" s="13" t="s">
        <v>66</v>
      </c>
    </row>
    <row r="154" hidden="1">
      <c r="A154" s="5">
        <v>45654.783513981485</v>
      </c>
      <c r="B154" s="6" t="s">
        <v>35</v>
      </c>
      <c r="C154" s="6" t="s">
        <v>16</v>
      </c>
      <c r="D154" s="6" t="s">
        <v>550</v>
      </c>
      <c r="E154" s="15" t="s">
        <v>551</v>
      </c>
      <c r="F154" s="15" t="s">
        <v>552</v>
      </c>
      <c r="G154" s="15" t="s">
        <v>553</v>
      </c>
      <c r="H154" s="8" t="s">
        <v>66</v>
      </c>
    </row>
    <row r="155" hidden="1">
      <c r="A155" s="9">
        <v>45654.78830533565</v>
      </c>
      <c r="B155" s="10" t="s">
        <v>554</v>
      </c>
      <c r="C155" s="10" t="s">
        <v>22</v>
      </c>
      <c r="D155" s="10" t="s">
        <v>555</v>
      </c>
      <c r="E155" s="11" t="s">
        <v>350</v>
      </c>
      <c r="F155" s="11" t="s">
        <v>358</v>
      </c>
      <c r="G155" s="11" t="s">
        <v>24</v>
      </c>
      <c r="H155" s="13" t="s">
        <v>66</v>
      </c>
    </row>
    <row r="156" hidden="1">
      <c r="A156" s="5">
        <v>45654.790623877314</v>
      </c>
      <c r="B156" s="6" t="s">
        <v>554</v>
      </c>
      <c r="C156" s="6" t="s">
        <v>22</v>
      </c>
      <c r="D156" s="6" t="s">
        <v>556</v>
      </c>
      <c r="E156" s="15" t="s">
        <v>557</v>
      </c>
      <c r="F156" s="15" t="s">
        <v>558</v>
      </c>
      <c r="G156" s="15" t="s">
        <v>559</v>
      </c>
      <c r="H156" s="8" t="s">
        <v>66</v>
      </c>
    </row>
    <row r="157" hidden="1">
      <c r="A157" s="9">
        <v>45654.799044942134</v>
      </c>
      <c r="B157" s="10" t="s">
        <v>554</v>
      </c>
      <c r="C157" s="10" t="s">
        <v>9</v>
      </c>
      <c r="D157" s="10" t="s">
        <v>560</v>
      </c>
      <c r="E157" s="11" t="s">
        <v>561</v>
      </c>
      <c r="F157" s="11" t="s">
        <v>562</v>
      </c>
      <c r="G157" s="11" t="s">
        <v>563</v>
      </c>
      <c r="H157" s="13" t="s">
        <v>66</v>
      </c>
    </row>
    <row r="158" hidden="1">
      <c r="A158" s="5">
        <v>45654.83669347222</v>
      </c>
      <c r="B158" s="6" t="s">
        <v>554</v>
      </c>
      <c r="C158" s="6" t="s">
        <v>9</v>
      </c>
      <c r="D158" s="6" t="s">
        <v>564</v>
      </c>
      <c r="E158" s="15" t="s">
        <v>565</v>
      </c>
      <c r="F158" s="15" t="s">
        <v>566</v>
      </c>
      <c r="G158" s="15" t="s">
        <v>567</v>
      </c>
      <c r="H158" s="8" t="s">
        <v>66</v>
      </c>
    </row>
    <row r="159" hidden="1">
      <c r="A159" s="9">
        <v>45654.841499594906</v>
      </c>
      <c r="B159" s="10" t="s">
        <v>554</v>
      </c>
      <c r="C159" s="10" t="s">
        <v>16</v>
      </c>
      <c r="D159" s="10" t="s">
        <v>568</v>
      </c>
      <c r="E159" s="11" t="s">
        <v>569</v>
      </c>
      <c r="F159" s="11" t="s">
        <v>570</v>
      </c>
      <c r="G159" s="11" t="s">
        <v>571</v>
      </c>
      <c r="H159" s="13" t="s">
        <v>66</v>
      </c>
    </row>
    <row r="160" hidden="1">
      <c r="A160" s="5">
        <v>45654.84522949074</v>
      </c>
      <c r="B160" s="6" t="s">
        <v>554</v>
      </c>
      <c r="C160" s="6" t="s">
        <v>9</v>
      </c>
      <c r="D160" s="6" t="s">
        <v>572</v>
      </c>
      <c r="E160" s="15" t="s">
        <v>573</v>
      </c>
      <c r="F160" s="15" t="s">
        <v>574</v>
      </c>
      <c r="G160" s="15" t="s">
        <v>575</v>
      </c>
      <c r="H160" s="8" t="s">
        <v>66</v>
      </c>
    </row>
    <row r="161" hidden="1">
      <c r="A161" s="9">
        <v>45655.72620333333</v>
      </c>
      <c r="B161" s="10" t="s">
        <v>8</v>
      </c>
      <c r="C161" s="10" t="s">
        <v>16</v>
      </c>
      <c r="D161" s="10" t="s">
        <v>576</v>
      </c>
      <c r="E161" s="11" t="s">
        <v>577</v>
      </c>
      <c r="F161" s="11" t="s">
        <v>578</v>
      </c>
      <c r="G161" s="11" t="s">
        <v>579</v>
      </c>
      <c r="H161" s="13" t="s">
        <v>14</v>
      </c>
    </row>
    <row r="162" hidden="1">
      <c r="A162" s="5">
        <v>45655.78997871528</v>
      </c>
      <c r="B162" s="6" t="s">
        <v>8</v>
      </c>
      <c r="C162" s="6" t="s">
        <v>22</v>
      </c>
      <c r="D162" s="6" t="s">
        <v>580</v>
      </c>
      <c r="E162" s="15" t="s">
        <v>581</v>
      </c>
      <c r="F162" s="15" t="s">
        <v>582</v>
      </c>
      <c r="G162" s="15" t="s">
        <v>583</v>
      </c>
      <c r="H162" s="8" t="s">
        <v>14</v>
      </c>
    </row>
    <row r="163" hidden="1">
      <c r="A163" s="9">
        <v>45655.99050417824</v>
      </c>
      <c r="B163" s="10" t="s">
        <v>184</v>
      </c>
      <c r="C163" s="10" t="s">
        <v>22</v>
      </c>
      <c r="D163" s="10" t="s">
        <v>584</v>
      </c>
      <c r="E163" s="11" t="s">
        <v>585</v>
      </c>
      <c r="F163" s="11" t="s">
        <v>586</v>
      </c>
      <c r="G163" s="11" t="s">
        <v>587</v>
      </c>
      <c r="H163" s="13" t="s">
        <v>14</v>
      </c>
    </row>
    <row r="164">
      <c r="A164" s="5">
        <v>45655.99168111111</v>
      </c>
      <c r="B164" s="6" t="s">
        <v>46</v>
      </c>
      <c r="C164" s="6" t="s">
        <v>16</v>
      </c>
      <c r="D164" s="6" t="s">
        <v>588</v>
      </c>
      <c r="E164" s="15" t="s">
        <v>158</v>
      </c>
      <c r="F164" s="15" t="s">
        <v>296</v>
      </c>
      <c r="G164" s="15" t="s">
        <v>157</v>
      </c>
      <c r="H164" s="8" t="s">
        <v>51</v>
      </c>
    </row>
    <row r="165" hidden="1">
      <c r="A165" s="9">
        <v>45655.99634539352</v>
      </c>
      <c r="B165" s="10" t="s">
        <v>207</v>
      </c>
      <c r="C165" s="10" t="s">
        <v>9</v>
      </c>
      <c r="D165" s="10" t="s">
        <v>589</v>
      </c>
      <c r="E165" s="11" t="s">
        <v>590</v>
      </c>
      <c r="F165" s="11" t="s">
        <v>591</v>
      </c>
      <c r="G165" s="11" t="s">
        <v>592</v>
      </c>
      <c r="H165" s="13" t="s">
        <v>51</v>
      </c>
    </row>
    <row r="166" hidden="1">
      <c r="A166" s="5">
        <v>45656.00810510416</v>
      </c>
      <c r="B166" s="6" t="s">
        <v>207</v>
      </c>
      <c r="C166" s="6" t="s">
        <v>22</v>
      </c>
      <c r="D166" s="6" t="s">
        <v>593</v>
      </c>
      <c r="E166" s="15" t="s">
        <v>594</v>
      </c>
      <c r="F166" s="15" t="s">
        <v>595</v>
      </c>
      <c r="G166" s="15" t="s">
        <v>596</v>
      </c>
      <c r="H166" s="8" t="s">
        <v>51</v>
      </c>
    </row>
    <row r="167" hidden="1">
      <c r="A167" s="9">
        <v>45656.57877634259</v>
      </c>
      <c r="B167" s="10" t="s">
        <v>597</v>
      </c>
      <c r="C167" s="10" t="s">
        <v>22</v>
      </c>
      <c r="D167" s="10" t="s">
        <v>598</v>
      </c>
      <c r="E167" s="11" t="s">
        <v>599</v>
      </c>
      <c r="F167" s="11" t="s">
        <v>600</v>
      </c>
      <c r="G167" s="11" t="s">
        <v>601</v>
      </c>
      <c r="H167" s="13" t="s">
        <v>66</v>
      </c>
    </row>
    <row r="168" hidden="1">
      <c r="A168" s="5">
        <v>45656.5811331713</v>
      </c>
      <c r="B168" s="6" t="s">
        <v>597</v>
      </c>
      <c r="C168" s="6" t="s">
        <v>22</v>
      </c>
      <c r="D168" s="6" t="s">
        <v>602</v>
      </c>
      <c r="E168" s="15" t="s">
        <v>603</v>
      </c>
      <c r="F168" s="15" t="s">
        <v>604</v>
      </c>
      <c r="G168" s="15" t="s">
        <v>605</v>
      </c>
      <c r="H168" s="8" t="s">
        <v>66</v>
      </c>
    </row>
    <row r="169" hidden="1">
      <c r="A169" s="9">
        <v>45656.58545653935</v>
      </c>
      <c r="B169" s="10" t="s">
        <v>597</v>
      </c>
      <c r="C169" s="10" t="s">
        <v>9</v>
      </c>
      <c r="D169" s="10" t="s">
        <v>606</v>
      </c>
      <c r="E169" s="11" t="s">
        <v>607</v>
      </c>
      <c r="F169" s="11" t="s">
        <v>608</v>
      </c>
      <c r="G169" s="11" t="s">
        <v>609</v>
      </c>
      <c r="H169" s="13" t="s">
        <v>66</v>
      </c>
    </row>
    <row r="170" hidden="1">
      <c r="A170" s="5">
        <v>45656.587089039356</v>
      </c>
      <c r="B170" s="6" t="s">
        <v>597</v>
      </c>
      <c r="C170" s="6" t="s">
        <v>16</v>
      </c>
      <c r="D170" s="6" t="s">
        <v>610</v>
      </c>
      <c r="E170" s="15" t="s">
        <v>611</v>
      </c>
      <c r="F170" s="15" t="s">
        <v>612</v>
      </c>
      <c r="G170" s="15" t="s">
        <v>613</v>
      </c>
      <c r="H170" s="8" t="s">
        <v>66</v>
      </c>
    </row>
    <row r="171" hidden="1">
      <c r="A171" s="9">
        <v>45656.58914157408</v>
      </c>
      <c r="B171" s="10" t="s">
        <v>597</v>
      </c>
      <c r="C171" s="10" t="s">
        <v>9</v>
      </c>
      <c r="D171" s="10" t="s">
        <v>614</v>
      </c>
      <c r="E171" s="11" t="s">
        <v>615</v>
      </c>
      <c r="F171" s="11" t="s">
        <v>616</v>
      </c>
      <c r="G171" s="11" t="s">
        <v>617</v>
      </c>
      <c r="H171" s="13" t="s">
        <v>66</v>
      </c>
    </row>
    <row r="172" hidden="1">
      <c r="A172" s="5">
        <v>45656.59102438657</v>
      </c>
      <c r="B172" s="6" t="s">
        <v>597</v>
      </c>
      <c r="C172" s="6" t="s">
        <v>9</v>
      </c>
      <c r="D172" s="6" t="s">
        <v>618</v>
      </c>
      <c r="E172" s="15" t="s">
        <v>619</v>
      </c>
      <c r="F172" s="15" t="s">
        <v>620</v>
      </c>
      <c r="G172" s="15" t="s">
        <v>621</v>
      </c>
      <c r="H172" s="8" t="s">
        <v>66</v>
      </c>
    </row>
    <row r="173" hidden="1">
      <c r="A173" s="9">
        <v>45656.59988184027</v>
      </c>
      <c r="B173" s="10" t="s">
        <v>597</v>
      </c>
      <c r="C173" s="10" t="s">
        <v>16</v>
      </c>
      <c r="D173" s="10" t="s">
        <v>622</v>
      </c>
      <c r="E173" s="11" t="s">
        <v>113</v>
      </c>
      <c r="F173" s="11" t="s">
        <v>115</v>
      </c>
      <c r="G173" s="11" t="s">
        <v>39</v>
      </c>
      <c r="H173" s="13" t="s">
        <v>66</v>
      </c>
    </row>
    <row r="174" hidden="1">
      <c r="A174" s="5">
        <v>45656.60240106481</v>
      </c>
      <c r="B174" s="6" t="s">
        <v>597</v>
      </c>
      <c r="C174" s="6" t="s">
        <v>16</v>
      </c>
      <c r="D174" s="6" t="s">
        <v>623</v>
      </c>
      <c r="E174" s="15" t="s">
        <v>624</v>
      </c>
      <c r="F174" s="15" t="s">
        <v>625</v>
      </c>
      <c r="G174" s="15" t="s">
        <v>608</v>
      </c>
      <c r="H174" s="8" t="s">
        <v>66</v>
      </c>
    </row>
    <row r="175" hidden="1">
      <c r="A175" s="9">
        <v>45656.604659398145</v>
      </c>
      <c r="B175" s="10" t="s">
        <v>597</v>
      </c>
      <c r="C175" s="10" t="s">
        <v>9</v>
      </c>
      <c r="D175" s="10" t="s">
        <v>626</v>
      </c>
      <c r="E175" s="11" t="s">
        <v>627</v>
      </c>
      <c r="F175" s="11" t="s">
        <v>628</v>
      </c>
      <c r="G175" s="11" t="s">
        <v>629</v>
      </c>
      <c r="H175" s="13" t="s">
        <v>66</v>
      </c>
    </row>
    <row r="176" hidden="1">
      <c r="A176" s="5">
        <v>45656.60807987268</v>
      </c>
      <c r="B176" s="6" t="s">
        <v>597</v>
      </c>
      <c r="C176" s="6" t="s">
        <v>16</v>
      </c>
      <c r="D176" s="6" t="s">
        <v>630</v>
      </c>
      <c r="E176" s="15" t="s">
        <v>631</v>
      </c>
      <c r="F176" s="15" t="s">
        <v>632</v>
      </c>
      <c r="G176" s="15" t="s">
        <v>633</v>
      </c>
      <c r="H176" s="8" t="s">
        <v>66</v>
      </c>
    </row>
    <row r="177" hidden="1">
      <c r="A177" s="9">
        <v>45656.64857896991</v>
      </c>
      <c r="B177" s="10" t="s">
        <v>35</v>
      </c>
      <c r="C177" s="10" t="s">
        <v>9</v>
      </c>
      <c r="D177" s="10" t="s">
        <v>634</v>
      </c>
      <c r="E177" s="11" t="s">
        <v>39</v>
      </c>
      <c r="F177" s="11" t="s">
        <v>548</v>
      </c>
      <c r="G177" s="11" t="s">
        <v>68</v>
      </c>
      <c r="H177" s="13" t="s">
        <v>66</v>
      </c>
    </row>
    <row r="178" hidden="1">
      <c r="A178" s="5">
        <v>45656.652284525466</v>
      </c>
      <c r="B178" s="6" t="s">
        <v>35</v>
      </c>
      <c r="C178" s="6" t="s">
        <v>9</v>
      </c>
      <c r="D178" s="6" t="s">
        <v>635</v>
      </c>
      <c r="E178" s="15" t="s">
        <v>636</v>
      </c>
      <c r="F178" s="15" t="s">
        <v>637</v>
      </c>
      <c r="G178" s="15" t="s">
        <v>638</v>
      </c>
      <c r="H178" s="8" t="s">
        <v>66</v>
      </c>
    </row>
    <row r="179" hidden="1">
      <c r="A179" s="9">
        <v>45656.654066006944</v>
      </c>
      <c r="B179" s="10" t="s">
        <v>198</v>
      </c>
      <c r="C179" s="10" t="s">
        <v>22</v>
      </c>
      <c r="D179" s="10" t="s">
        <v>639</v>
      </c>
      <c r="E179" s="11" t="s">
        <v>137</v>
      </c>
      <c r="F179" s="11" t="s">
        <v>640</v>
      </c>
      <c r="G179" s="11" t="s">
        <v>641</v>
      </c>
      <c r="H179" s="13" t="s">
        <v>525</v>
      </c>
    </row>
    <row r="180" hidden="1">
      <c r="A180" s="5">
        <v>45656.65797842592</v>
      </c>
      <c r="B180" s="6" t="s">
        <v>198</v>
      </c>
      <c r="C180" s="6" t="s">
        <v>22</v>
      </c>
      <c r="D180" s="6" t="s">
        <v>642</v>
      </c>
      <c r="E180" s="15" t="s">
        <v>643</v>
      </c>
      <c r="F180" s="15" t="s">
        <v>644</v>
      </c>
      <c r="G180" s="15" t="s">
        <v>645</v>
      </c>
      <c r="H180" s="8" t="s">
        <v>525</v>
      </c>
    </row>
    <row r="181" hidden="1">
      <c r="A181" s="9">
        <v>45656.65997748842</v>
      </c>
      <c r="B181" s="10" t="s">
        <v>198</v>
      </c>
      <c r="C181" s="10" t="s">
        <v>9</v>
      </c>
      <c r="D181" s="10" t="s">
        <v>646</v>
      </c>
      <c r="E181" s="11" t="s">
        <v>647</v>
      </c>
      <c r="F181" s="11" t="s">
        <v>648</v>
      </c>
      <c r="G181" s="11" t="s">
        <v>649</v>
      </c>
      <c r="H181" s="13" t="s">
        <v>525</v>
      </c>
    </row>
    <row r="182" hidden="1">
      <c r="A182" s="5">
        <v>45656.663020300926</v>
      </c>
      <c r="B182" s="6" t="s">
        <v>198</v>
      </c>
      <c r="C182" s="6" t="s">
        <v>16</v>
      </c>
      <c r="D182" s="6" t="s">
        <v>650</v>
      </c>
      <c r="E182" s="15" t="s">
        <v>651</v>
      </c>
      <c r="F182" s="15" t="s">
        <v>652</v>
      </c>
      <c r="G182" s="15" t="s">
        <v>653</v>
      </c>
      <c r="H182" s="8" t="s">
        <v>525</v>
      </c>
    </row>
    <row r="183" hidden="1">
      <c r="A183" s="9">
        <v>45656.66498130787</v>
      </c>
      <c r="B183" s="10" t="s">
        <v>198</v>
      </c>
      <c r="C183" s="10" t="s">
        <v>22</v>
      </c>
      <c r="D183" s="10" t="s">
        <v>654</v>
      </c>
      <c r="E183" s="11" t="s">
        <v>655</v>
      </c>
      <c r="F183" s="11" t="s">
        <v>656</v>
      </c>
      <c r="G183" s="11" t="s">
        <v>657</v>
      </c>
      <c r="H183" s="13" t="s">
        <v>525</v>
      </c>
    </row>
    <row r="184" hidden="1">
      <c r="A184" s="5">
        <v>45656.666504374996</v>
      </c>
      <c r="B184" s="6" t="s">
        <v>597</v>
      </c>
      <c r="C184" s="6" t="s">
        <v>16</v>
      </c>
      <c r="D184" s="6" t="s">
        <v>658</v>
      </c>
      <c r="E184" s="15" t="s">
        <v>659</v>
      </c>
      <c r="F184" s="15" t="s">
        <v>660</v>
      </c>
      <c r="G184" s="15" t="s">
        <v>661</v>
      </c>
      <c r="H184" s="8" t="s">
        <v>66</v>
      </c>
    </row>
    <row r="185" hidden="1">
      <c r="A185" s="9">
        <v>45656.66930418981</v>
      </c>
      <c r="B185" s="10" t="s">
        <v>597</v>
      </c>
      <c r="C185" s="10" t="s">
        <v>9</v>
      </c>
      <c r="D185" s="10" t="s">
        <v>662</v>
      </c>
      <c r="E185" s="11" t="s">
        <v>663</v>
      </c>
      <c r="F185" s="11" t="s">
        <v>664</v>
      </c>
      <c r="G185" s="11" t="s">
        <v>665</v>
      </c>
      <c r="H185" s="13" t="s">
        <v>66</v>
      </c>
    </row>
    <row r="186" hidden="1">
      <c r="A186" s="5">
        <v>45656.67194552084</v>
      </c>
      <c r="B186" s="6" t="s">
        <v>597</v>
      </c>
      <c r="C186" s="6" t="s">
        <v>22</v>
      </c>
      <c r="D186" s="6" t="s">
        <v>666</v>
      </c>
      <c r="E186" s="15" t="s">
        <v>667</v>
      </c>
      <c r="F186" s="15" t="s">
        <v>668</v>
      </c>
      <c r="G186" s="15" t="s">
        <v>669</v>
      </c>
      <c r="H186" s="8" t="s">
        <v>66</v>
      </c>
    </row>
    <row r="187" hidden="1">
      <c r="A187" s="9">
        <v>45656.673595</v>
      </c>
      <c r="B187" s="10" t="s">
        <v>198</v>
      </c>
      <c r="C187" s="10" t="s">
        <v>16</v>
      </c>
      <c r="D187" s="10" t="s">
        <v>670</v>
      </c>
      <c r="E187" s="11" t="s">
        <v>671</v>
      </c>
      <c r="F187" s="11" t="s">
        <v>672</v>
      </c>
      <c r="G187" s="11" t="s">
        <v>673</v>
      </c>
      <c r="H187" s="13" t="s">
        <v>525</v>
      </c>
    </row>
    <row r="188" hidden="1">
      <c r="A188" s="5">
        <v>45656.676248414355</v>
      </c>
      <c r="B188" s="6" t="s">
        <v>597</v>
      </c>
      <c r="C188" s="6" t="s">
        <v>22</v>
      </c>
      <c r="D188" s="6" t="s">
        <v>674</v>
      </c>
      <c r="E188" s="15" t="s">
        <v>675</v>
      </c>
      <c r="F188" s="15" t="s">
        <v>676</v>
      </c>
      <c r="G188" s="15" t="s">
        <v>677</v>
      </c>
      <c r="H188" s="8" t="s">
        <v>66</v>
      </c>
    </row>
    <row r="189" hidden="1">
      <c r="A189" s="9">
        <v>45656.68020959491</v>
      </c>
      <c r="B189" s="10" t="s">
        <v>597</v>
      </c>
      <c r="C189" s="10" t="s">
        <v>9</v>
      </c>
      <c r="D189" s="10" t="s">
        <v>678</v>
      </c>
      <c r="E189" s="11" t="s">
        <v>679</v>
      </c>
      <c r="F189" s="11" t="s">
        <v>680</v>
      </c>
      <c r="G189" s="11" t="s">
        <v>681</v>
      </c>
      <c r="H189" s="13" t="s">
        <v>66</v>
      </c>
    </row>
    <row r="190" hidden="1">
      <c r="A190" s="5">
        <v>45656.68496619213</v>
      </c>
      <c r="B190" s="6" t="s">
        <v>597</v>
      </c>
      <c r="C190" s="6" t="s">
        <v>9</v>
      </c>
      <c r="D190" s="6" t="s">
        <v>682</v>
      </c>
      <c r="E190" s="15" t="s">
        <v>683</v>
      </c>
      <c r="F190" s="15" t="s">
        <v>684</v>
      </c>
      <c r="G190" s="15" t="s">
        <v>685</v>
      </c>
      <c r="H190" s="8" t="s">
        <v>66</v>
      </c>
    </row>
    <row r="191" hidden="1">
      <c r="A191" s="9">
        <v>45656.689702812495</v>
      </c>
      <c r="B191" s="10" t="s">
        <v>597</v>
      </c>
      <c r="C191" s="10" t="s">
        <v>16</v>
      </c>
      <c r="D191" s="10" t="s">
        <v>686</v>
      </c>
      <c r="E191" s="11" t="s">
        <v>687</v>
      </c>
      <c r="F191" s="11" t="s">
        <v>688</v>
      </c>
      <c r="G191" s="11" t="s">
        <v>689</v>
      </c>
      <c r="H191" s="13" t="s">
        <v>66</v>
      </c>
    </row>
    <row r="192" hidden="1">
      <c r="A192" s="5">
        <v>45656.77938521991</v>
      </c>
      <c r="B192" s="6" t="s">
        <v>62</v>
      </c>
      <c r="C192" s="6" t="s">
        <v>16</v>
      </c>
      <c r="D192" s="6" t="s">
        <v>690</v>
      </c>
      <c r="E192" s="15" t="s">
        <v>691</v>
      </c>
      <c r="F192" s="15" t="s">
        <v>93</v>
      </c>
      <c r="G192" s="15" t="s">
        <v>692</v>
      </c>
      <c r="H192" s="8" t="s">
        <v>66</v>
      </c>
    </row>
    <row r="193" hidden="1">
      <c r="A193" s="9">
        <v>45656.78059678241</v>
      </c>
      <c r="B193" s="10" t="s">
        <v>62</v>
      </c>
      <c r="C193" s="10" t="s">
        <v>9</v>
      </c>
      <c r="D193" s="10" t="s">
        <v>693</v>
      </c>
      <c r="E193" s="11" t="s">
        <v>694</v>
      </c>
      <c r="F193" s="11" t="s">
        <v>695</v>
      </c>
      <c r="G193" s="11" t="s">
        <v>696</v>
      </c>
      <c r="H193" s="13" t="s">
        <v>66</v>
      </c>
    </row>
    <row r="194" hidden="1">
      <c r="A194" s="5">
        <v>45656.782254652775</v>
      </c>
      <c r="B194" s="6" t="s">
        <v>62</v>
      </c>
      <c r="C194" s="6" t="s">
        <v>22</v>
      </c>
      <c r="D194" s="6" t="s">
        <v>697</v>
      </c>
      <c r="E194" s="15" t="s">
        <v>158</v>
      </c>
      <c r="F194" s="15" t="s">
        <v>258</v>
      </c>
      <c r="G194" s="15" t="s">
        <v>157</v>
      </c>
      <c r="H194" s="8" t="s">
        <v>66</v>
      </c>
    </row>
    <row r="195" hidden="1">
      <c r="A195" s="9">
        <v>45656.78260152778</v>
      </c>
      <c r="B195" s="10" t="s">
        <v>62</v>
      </c>
      <c r="C195" s="10" t="s">
        <v>22</v>
      </c>
      <c r="D195" s="10" t="s">
        <v>698</v>
      </c>
      <c r="E195" s="11" t="s">
        <v>157</v>
      </c>
      <c r="F195" s="11" t="s">
        <v>158</v>
      </c>
      <c r="G195" s="11" t="s">
        <v>298</v>
      </c>
      <c r="H195" s="13" t="s">
        <v>66</v>
      </c>
    </row>
    <row r="196" hidden="1">
      <c r="A196" s="5">
        <v>45656.78586662037</v>
      </c>
      <c r="B196" s="6" t="s">
        <v>62</v>
      </c>
      <c r="C196" s="6" t="s">
        <v>16</v>
      </c>
      <c r="D196" s="6" t="s">
        <v>699</v>
      </c>
      <c r="E196" s="15" t="s">
        <v>166</v>
      </c>
      <c r="F196" s="15" t="s">
        <v>232</v>
      </c>
      <c r="G196" s="15" t="s">
        <v>700</v>
      </c>
      <c r="H196" s="8" t="s">
        <v>66</v>
      </c>
    </row>
    <row r="197" hidden="1">
      <c r="A197" s="9">
        <v>45656.78775528935</v>
      </c>
      <c r="B197" s="10" t="s">
        <v>62</v>
      </c>
      <c r="C197" s="10" t="s">
        <v>9</v>
      </c>
      <c r="D197" s="10" t="s">
        <v>701</v>
      </c>
      <c r="E197" s="11" t="s">
        <v>702</v>
      </c>
      <c r="F197" s="11" t="s">
        <v>703</v>
      </c>
      <c r="G197" s="11" t="s">
        <v>704</v>
      </c>
      <c r="H197" s="13" t="s">
        <v>66</v>
      </c>
    </row>
    <row r="198" hidden="1">
      <c r="A198" s="5">
        <v>45656.83197189815</v>
      </c>
      <c r="B198" s="6" t="s">
        <v>62</v>
      </c>
      <c r="C198" s="6" t="s">
        <v>9</v>
      </c>
      <c r="D198" s="6" t="s">
        <v>705</v>
      </c>
      <c r="E198" s="15" t="s">
        <v>706</v>
      </c>
      <c r="F198" s="15" t="s">
        <v>707</v>
      </c>
      <c r="G198" s="15" t="s">
        <v>708</v>
      </c>
      <c r="H198" s="8" t="s">
        <v>66</v>
      </c>
    </row>
    <row r="199" hidden="1">
      <c r="A199" s="9">
        <v>45656.84213671296</v>
      </c>
      <c r="B199" s="10" t="s">
        <v>62</v>
      </c>
      <c r="C199" s="10" t="s">
        <v>16</v>
      </c>
      <c r="D199" s="10" t="s">
        <v>709</v>
      </c>
      <c r="E199" s="11" t="s">
        <v>710</v>
      </c>
      <c r="F199" s="11" t="s">
        <v>232</v>
      </c>
      <c r="G199" s="11" t="s">
        <v>711</v>
      </c>
      <c r="H199" s="13" t="s">
        <v>66</v>
      </c>
    </row>
    <row r="200" hidden="1">
      <c r="A200" s="5">
        <v>45656.84631314815</v>
      </c>
      <c r="B200" s="6" t="s">
        <v>62</v>
      </c>
      <c r="C200" s="6" t="s">
        <v>16</v>
      </c>
      <c r="D200" s="6" t="s">
        <v>712</v>
      </c>
      <c r="E200" s="15" t="s">
        <v>713</v>
      </c>
      <c r="F200" s="15" t="s">
        <v>714</v>
      </c>
      <c r="G200" s="15" t="s">
        <v>715</v>
      </c>
      <c r="H200" s="8" t="s">
        <v>66</v>
      </c>
    </row>
    <row r="201" hidden="1">
      <c r="A201" s="9">
        <v>45656.84838869213</v>
      </c>
      <c r="B201" s="10" t="s">
        <v>62</v>
      </c>
      <c r="C201" s="10" t="s">
        <v>9</v>
      </c>
      <c r="D201" s="10" t="s">
        <v>716</v>
      </c>
      <c r="E201" s="11" t="s">
        <v>76</v>
      </c>
      <c r="F201" s="11" t="s">
        <v>717</v>
      </c>
      <c r="G201" s="11" t="s">
        <v>718</v>
      </c>
      <c r="H201" s="13" t="s">
        <v>66</v>
      </c>
    </row>
    <row r="202" hidden="1">
      <c r="A202" s="5">
        <v>45656.84956891203</v>
      </c>
      <c r="B202" s="6" t="s">
        <v>62</v>
      </c>
      <c r="C202" s="6" t="s">
        <v>16</v>
      </c>
      <c r="D202" s="6" t="s">
        <v>719</v>
      </c>
      <c r="E202" s="15" t="s">
        <v>68</v>
      </c>
      <c r="F202" s="15" t="s">
        <v>225</v>
      </c>
      <c r="G202" s="15" t="s">
        <v>113</v>
      </c>
      <c r="H202" s="8" t="s">
        <v>66</v>
      </c>
    </row>
    <row r="203" hidden="1">
      <c r="A203" s="9">
        <v>45656.851752256945</v>
      </c>
      <c r="B203" s="10" t="s">
        <v>62</v>
      </c>
      <c r="C203" s="10" t="s">
        <v>16</v>
      </c>
      <c r="D203" s="10" t="s">
        <v>720</v>
      </c>
      <c r="E203" s="11" t="s">
        <v>721</v>
      </c>
      <c r="F203" s="11" t="s">
        <v>717</v>
      </c>
      <c r="G203" s="11" t="s">
        <v>722</v>
      </c>
      <c r="H203" s="13" t="s">
        <v>66</v>
      </c>
    </row>
    <row r="204" hidden="1">
      <c r="A204" s="5">
        <v>45656.85193744213</v>
      </c>
      <c r="B204" s="6" t="s">
        <v>62</v>
      </c>
      <c r="C204" s="6" t="s">
        <v>9</v>
      </c>
      <c r="D204" s="6" t="s">
        <v>723</v>
      </c>
      <c r="E204" s="15" t="s">
        <v>724</v>
      </c>
      <c r="F204" s="15" t="s">
        <v>725</v>
      </c>
      <c r="G204" s="15" t="s">
        <v>726</v>
      </c>
      <c r="H204" s="8" t="s">
        <v>66</v>
      </c>
    </row>
    <row r="205" hidden="1">
      <c r="A205" s="9">
        <v>45656.85381865741</v>
      </c>
      <c r="B205" s="10" t="s">
        <v>62</v>
      </c>
      <c r="C205" s="10" t="s">
        <v>16</v>
      </c>
      <c r="D205" s="10" t="s">
        <v>727</v>
      </c>
      <c r="E205" s="11" t="s">
        <v>81</v>
      </c>
      <c r="F205" s="11" t="s">
        <v>715</v>
      </c>
      <c r="G205" s="11" t="s">
        <v>728</v>
      </c>
      <c r="H205" s="13" t="s">
        <v>66</v>
      </c>
    </row>
    <row r="206" hidden="1">
      <c r="A206" s="5">
        <v>45656.85796263889</v>
      </c>
      <c r="B206" s="6" t="s">
        <v>62</v>
      </c>
      <c r="C206" s="6" t="s">
        <v>16</v>
      </c>
      <c r="D206" s="6" t="s">
        <v>729</v>
      </c>
      <c r="E206" s="15" t="s">
        <v>94</v>
      </c>
      <c r="F206" s="15" t="s">
        <v>93</v>
      </c>
      <c r="G206" s="15" t="s">
        <v>692</v>
      </c>
      <c r="H206" s="8" t="s">
        <v>66</v>
      </c>
    </row>
    <row r="207" hidden="1">
      <c r="A207" s="9">
        <v>45656.8608740625</v>
      </c>
      <c r="B207" s="10" t="s">
        <v>730</v>
      </c>
      <c r="C207" s="10" t="s">
        <v>22</v>
      </c>
      <c r="D207" s="10" t="s">
        <v>731</v>
      </c>
      <c r="E207" s="11" t="s">
        <v>732</v>
      </c>
      <c r="F207" s="11" t="s">
        <v>733</v>
      </c>
      <c r="G207" s="11" t="s">
        <v>734</v>
      </c>
      <c r="H207" s="13" t="s">
        <v>66</v>
      </c>
    </row>
    <row r="208" hidden="1">
      <c r="A208" s="5">
        <v>45656.86210868055</v>
      </c>
      <c r="B208" s="6" t="s">
        <v>730</v>
      </c>
      <c r="C208" s="6" t="s">
        <v>22</v>
      </c>
      <c r="D208" s="6" t="s">
        <v>735</v>
      </c>
      <c r="E208" s="15" t="s">
        <v>736</v>
      </c>
      <c r="F208" s="15" t="s">
        <v>737</v>
      </c>
      <c r="G208" s="15" t="s">
        <v>738</v>
      </c>
      <c r="H208" s="8" t="s">
        <v>66</v>
      </c>
    </row>
    <row r="209" hidden="1">
      <c r="A209" s="9">
        <v>45656.862517789355</v>
      </c>
      <c r="B209" s="10" t="s">
        <v>730</v>
      </c>
      <c r="C209" s="10" t="s">
        <v>22</v>
      </c>
      <c r="D209" s="10" t="s">
        <v>739</v>
      </c>
      <c r="E209" s="11" t="s">
        <v>740</v>
      </c>
      <c r="F209" s="11" t="s">
        <v>741</v>
      </c>
      <c r="G209" s="11" t="s">
        <v>742</v>
      </c>
      <c r="H209" s="13" t="s">
        <v>66</v>
      </c>
    </row>
    <row r="210" hidden="1">
      <c r="A210" s="5">
        <v>45656.86451210648</v>
      </c>
      <c r="B210" s="6" t="s">
        <v>730</v>
      </c>
      <c r="C210" s="6" t="s">
        <v>16</v>
      </c>
      <c r="D210" s="6" t="s">
        <v>743</v>
      </c>
      <c r="E210" s="15" t="s">
        <v>744</v>
      </c>
      <c r="F210" s="15" t="s">
        <v>745</v>
      </c>
      <c r="G210" s="15" t="s">
        <v>746</v>
      </c>
      <c r="H210" s="8" t="s">
        <v>66</v>
      </c>
    </row>
    <row r="211" hidden="1">
      <c r="A211" s="9">
        <v>45656.86714646991</v>
      </c>
      <c r="B211" s="10" t="s">
        <v>730</v>
      </c>
      <c r="C211" s="10" t="s">
        <v>16</v>
      </c>
      <c r="D211" s="10" t="s">
        <v>747</v>
      </c>
      <c r="E211" s="11" t="s">
        <v>748</v>
      </c>
      <c r="F211" s="11" t="s">
        <v>749</v>
      </c>
      <c r="G211" s="11" t="s">
        <v>750</v>
      </c>
      <c r="H211" s="13" t="s">
        <v>66</v>
      </c>
    </row>
    <row r="212" hidden="1">
      <c r="A212" s="5">
        <v>45656.86827125</v>
      </c>
      <c r="B212" s="6" t="s">
        <v>730</v>
      </c>
      <c r="C212" s="6" t="s">
        <v>9</v>
      </c>
      <c r="D212" s="6" t="s">
        <v>751</v>
      </c>
      <c r="E212" s="15" t="s">
        <v>752</v>
      </c>
      <c r="F212" s="15" t="s">
        <v>753</v>
      </c>
      <c r="G212" s="15" t="s">
        <v>754</v>
      </c>
      <c r="H212" s="8" t="s">
        <v>66</v>
      </c>
    </row>
    <row r="213" hidden="1">
      <c r="A213" s="9">
        <v>45656.870672777775</v>
      </c>
      <c r="B213" s="10" t="s">
        <v>730</v>
      </c>
      <c r="C213" s="10" t="s">
        <v>9</v>
      </c>
      <c r="D213" s="10" t="s">
        <v>755</v>
      </c>
      <c r="E213" s="11" t="s">
        <v>756</v>
      </c>
      <c r="F213" s="11" t="s">
        <v>757</v>
      </c>
      <c r="G213" s="11" t="s">
        <v>758</v>
      </c>
      <c r="H213" s="13" t="s">
        <v>66</v>
      </c>
    </row>
    <row r="214" hidden="1">
      <c r="A214" s="5">
        <v>45656.87291939815</v>
      </c>
      <c r="B214" s="6" t="s">
        <v>730</v>
      </c>
      <c r="C214" s="6" t="s">
        <v>22</v>
      </c>
      <c r="D214" s="6" t="s">
        <v>759</v>
      </c>
      <c r="E214" s="15" t="s">
        <v>760</v>
      </c>
      <c r="F214" s="15" t="s">
        <v>761</v>
      </c>
      <c r="G214" s="15" t="s">
        <v>762</v>
      </c>
      <c r="H214" s="8" t="s">
        <v>66</v>
      </c>
    </row>
    <row r="215" hidden="1">
      <c r="A215" s="9">
        <v>45656.87572214121</v>
      </c>
      <c r="B215" s="10" t="s">
        <v>730</v>
      </c>
      <c r="C215" s="10" t="s">
        <v>9</v>
      </c>
      <c r="D215" s="10" t="s">
        <v>763</v>
      </c>
      <c r="E215" s="11" t="s">
        <v>764</v>
      </c>
      <c r="F215" s="11" t="s">
        <v>765</v>
      </c>
      <c r="G215" s="11" t="s">
        <v>766</v>
      </c>
      <c r="H215" s="13" t="s">
        <v>66</v>
      </c>
    </row>
    <row r="216" hidden="1">
      <c r="A216" s="5">
        <v>45656.87607268519</v>
      </c>
      <c r="B216" s="6" t="s">
        <v>730</v>
      </c>
      <c r="C216" s="6" t="s">
        <v>16</v>
      </c>
      <c r="D216" s="6" t="s">
        <v>763</v>
      </c>
      <c r="E216" s="15" t="s">
        <v>767</v>
      </c>
      <c r="F216" s="15" t="s">
        <v>768</v>
      </c>
      <c r="G216" s="15" t="s">
        <v>769</v>
      </c>
      <c r="H216" s="8" t="s">
        <v>66</v>
      </c>
    </row>
    <row r="217" hidden="1">
      <c r="A217" s="9">
        <v>45656.9210140625</v>
      </c>
      <c r="B217" s="10" t="s">
        <v>770</v>
      </c>
      <c r="C217" s="10" t="s">
        <v>22</v>
      </c>
      <c r="D217" s="10" t="s">
        <v>771</v>
      </c>
      <c r="E217" s="11" t="s">
        <v>70</v>
      </c>
      <c r="F217" s="11" t="s">
        <v>83</v>
      </c>
      <c r="G217" s="11" t="s">
        <v>68</v>
      </c>
      <c r="H217" s="13" t="s">
        <v>342</v>
      </c>
    </row>
    <row r="218" hidden="1">
      <c r="A218" s="5">
        <v>45656.92271993056</v>
      </c>
      <c r="B218" s="6" t="s">
        <v>770</v>
      </c>
      <c r="C218" s="6" t="s">
        <v>22</v>
      </c>
      <c r="D218" s="6" t="s">
        <v>772</v>
      </c>
      <c r="E218" s="15" t="s">
        <v>773</v>
      </c>
      <c r="F218" s="15" t="s">
        <v>774</v>
      </c>
      <c r="G218" s="15" t="s">
        <v>775</v>
      </c>
      <c r="H218" s="8" t="s">
        <v>342</v>
      </c>
    </row>
    <row r="219" hidden="1">
      <c r="A219" s="9">
        <v>45656.923661782406</v>
      </c>
      <c r="B219" s="10" t="s">
        <v>770</v>
      </c>
      <c r="C219" s="10" t="s">
        <v>22</v>
      </c>
      <c r="D219" s="10" t="s">
        <v>776</v>
      </c>
      <c r="E219" s="11" t="s">
        <v>68</v>
      </c>
      <c r="F219" s="11" t="s">
        <v>39</v>
      </c>
      <c r="G219" s="11" t="s">
        <v>83</v>
      </c>
      <c r="H219" s="13" t="s">
        <v>342</v>
      </c>
    </row>
    <row r="220" hidden="1">
      <c r="A220" s="5">
        <v>45656.924657337964</v>
      </c>
      <c r="B220" s="6" t="s">
        <v>770</v>
      </c>
      <c r="C220" s="6" t="s">
        <v>22</v>
      </c>
      <c r="D220" s="6" t="s">
        <v>777</v>
      </c>
      <c r="E220" s="15" t="s">
        <v>778</v>
      </c>
      <c r="F220" s="15" t="s">
        <v>779</v>
      </c>
      <c r="G220" s="15" t="s">
        <v>780</v>
      </c>
      <c r="H220" s="8" t="s">
        <v>342</v>
      </c>
    </row>
    <row r="221" hidden="1">
      <c r="A221" s="9">
        <v>45656.92658115741</v>
      </c>
      <c r="B221" s="10" t="s">
        <v>770</v>
      </c>
      <c r="C221" s="10" t="s">
        <v>22</v>
      </c>
      <c r="D221" s="10" t="s">
        <v>781</v>
      </c>
      <c r="E221" s="11" t="s">
        <v>782</v>
      </c>
      <c r="F221" s="11" t="s">
        <v>783</v>
      </c>
      <c r="G221" s="11" t="s">
        <v>784</v>
      </c>
      <c r="H221" s="13" t="s">
        <v>342</v>
      </c>
    </row>
    <row r="222" hidden="1">
      <c r="A222" s="5">
        <v>45656.92745979167</v>
      </c>
      <c r="B222" s="6" t="s">
        <v>770</v>
      </c>
      <c r="C222" s="6" t="s">
        <v>22</v>
      </c>
      <c r="D222" s="6" t="s">
        <v>785</v>
      </c>
      <c r="E222" s="15" t="s">
        <v>786</v>
      </c>
      <c r="F222" s="15" t="s">
        <v>787</v>
      </c>
      <c r="G222" s="15" t="s">
        <v>788</v>
      </c>
      <c r="H222" s="8" t="s">
        <v>342</v>
      </c>
    </row>
    <row r="223" hidden="1">
      <c r="A223" s="9">
        <v>45656.92825428241</v>
      </c>
      <c r="B223" s="10" t="s">
        <v>770</v>
      </c>
      <c r="C223" s="10" t="s">
        <v>9</v>
      </c>
      <c r="D223" s="10" t="s">
        <v>789</v>
      </c>
      <c r="E223" s="11" t="s">
        <v>69</v>
      </c>
      <c r="F223" s="11" t="s">
        <v>358</v>
      </c>
      <c r="G223" s="11" t="s">
        <v>591</v>
      </c>
      <c r="H223" s="13" t="s">
        <v>342</v>
      </c>
    </row>
    <row r="224" hidden="1">
      <c r="A224" s="5">
        <v>45656.9326108449</v>
      </c>
      <c r="B224" s="6" t="s">
        <v>770</v>
      </c>
      <c r="C224" s="6" t="s">
        <v>9</v>
      </c>
      <c r="D224" s="6" t="s">
        <v>790</v>
      </c>
      <c r="E224" s="15" t="s">
        <v>791</v>
      </c>
      <c r="F224" s="15" t="s">
        <v>792</v>
      </c>
      <c r="G224" s="15" t="s">
        <v>793</v>
      </c>
      <c r="H224" s="8" t="s">
        <v>342</v>
      </c>
    </row>
    <row r="225" hidden="1">
      <c r="A225" s="9">
        <v>45656.93354471065</v>
      </c>
      <c r="B225" s="10" t="s">
        <v>770</v>
      </c>
      <c r="C225" s="10" t="s">
        <v>9</v>
      </c>
      <c r="D225" s="10" t="s">
        <v>794</v>
      </c>
      <c r="E225" s="11" t="s">
        <v>70</v>
      </c>
      <c r="F225" s="11" t="s">
        <v>358</v>
      </c>
      <c r="G225" s="11" t="s">
        <v>68</v>
      </c>
      <c r="H225" s="13" t="s">
        <v>342</v>
      </c>
    </row>
    <row r="226" hidden="1">
      <c r="A226" s="5">
        <v>45656.93424412037</v>
      </c>
      <c r="B226" s="6" t="s">
        <v>770</v>
      </c>
      <c r="C226" s="6" t="s">
        <v>9</v>
      </c>
      <c r="D226" s="6" t="s">
        <v>795</v>
      </c>
      <c r="E226" s="15" t="s">
        <v>796</v>
      </c>
      <c r="F226" s="15" t="s">
        <v>797</v>
      </c>
      <c r="G226" s="15" t="s">
        <v>798</v>
      </c>
      <c r="H226" s="8" t="s">
        <v>342</v>
      </c>
    </row>
    <row r="227" hidden="1">
      <c r="A227" s="9">
        <v>45656.93545729166</v>
      </c>
      <c r="B227" s="10" t="s">
        <v>770</v>
      </c>
      <c r="C227" s="10" t="s">
        <v>9</v>
      </c>
      <c r="D227" s="10" t="s">
        <v>799</v>
      </c>
      <c r="E227" s="11" t="s">
        <v>800</v>
      </c>
      <c r="F227" s="11" t="s">
        <v>801</v>
      </c>
      <c r="G227" s="11" t="s">
        <v>802</v>
      </c>
      <c r="H227" s="13" t="s">
        <v>342</v>
      </c>
    </row>
    <row r="228" hidden="1">
      <c r="A228" s="5">
        <v>45656.93600011574</v>
      </c>
      <c r="B228" s="6" t="s">
        <v>770</v>
      </c>
      <c r="C228" s="6" t="s">
        <v>9</v>
      </c>
      <c r="D228" s="6" t="s">
        <v>803</v>
      </c>
      <c r="E228" s="15" t="s">
        <v>804</v>
      </c>
      <c r="F228" s="15" t="s">
        <v>805</v>
      </c>
      <c r="G228" s="15" t="s">
        <v>806</v>
      </c>
      <c r="H228" s="8" t="s">
        <v>342</v>
      </c>
    </row>
    <row r="229" hidden="1">
      <c r="A229" s="9">
        <v>45656.937149942125</v>
      </c>
      <c r="B229" s="10" t="s">
        <v>770</v>
      </c>
      <c r="C229" s="10" t="s">
        <v>16</v>
      </c>
      <c r="D229" s="10" t="s">
        <v>807</v>
      </c>
      <c r="E229" s="11" t="s">
        <v>808</v>
      </c>
      <c r="F229" s="11" t="s">
        <v>809</v>
      </c>
      <c r="G229" s="11" t="s">
        <v>810</v>
      </c>
      <c r="H229" s="13" t="s">
        <v>342</v>
      </c>
    </row>
    <row r="230" hidden="1">
      <c r="A230" s="5">
        <v>45656.93779768518</v>
      </c>
      <c r="B230" s="6" t="s">
        <v>770</v>
      </c>
      <c r="C230" s="6" t="s">
        <v>16</v>
      </c>
      <c r="D230" s="6" t="s">
        <v>811</v>
      </c>
      <c r="E230" s="15" t="s">
        <v>812</v>
      </c>
      <c r="F230" s="15" t="s">
        <v>813</v>
      </c>
      <c r="G230" s="15" t="s">
        <v>814</v>
      </c>
      <c r="H230" s="8" t="s">
        <v>342</v>
      </c>
    </row>
    <row r="231" hidden="1">
      <c r="A231" s="9">
        <v>45656.9383874537</v>
      </c>
      <c r="B231" s="10" t="s">
        <v>770</v>
      </c>
      <c r="C231" s="10" t="s">
        <v>16</v>
      </c>
      <c r="D231" s="10" t="s">
        <v>815</v>
      </c>
      <c r="E231" s="11" t="s">
        <v>591</v>
      </c>
      <c r="F231" s="11" t="s">
        <v>358</v>
      </c>
      <c r="G231" s="11" t="s">
        <v>69</v>
      </c>
      <c r="H231" s="13" t="s">
        <v>342</v>
      </c>
    </row>
    <row r="232" hidden="1">
      <c r="A232" s="5">
        <v>45656.93927765047</v>
      </c>
      <c r="B232" s="6" t="s">
        <v>770</v>
      </c>
      <c r="C232" s="6" t="s">
        <v>16</v>
      </c>
      <c r="D232" s="6" t="s">
        <v>816</v>
      </c>
      <c r="E232" s="15" t="s">
        <v>817</v>
      </c>
      <c r="F232" s="15" t="s">
        <v>818</v>
      </c>
      <c r="G232" s="15" t="s">
        <v>819</v>
      </c>
      <c r="H232" s="8" t="s">
        <v>342</v>
      </c>
    </row>
    <row r="233" hidden="1">
      <c r="A233" s="9">
        <v>45656.94063363426</v>
      </c>
      <c r="B233" s="10" t="s">
        <v>770</v>
      </c>
      <c r="C233" s="10" t="s">
        <v>16</v>
      </c>
      <c r="D233" s="10" t="s">
        <v>820</v>
      </c>
      <c r="E233" s="11" t="s">
        <v>821</v>
      </c>
      <c r="F233" s="11" t="s">
        <v>822</v>
      </c>
      <c r="G233" s="11" t="s">
        <v>823</v>
      </c>
      <c r="H233" s="13" t="s">
        <v>342</v>
      </c>
    </row>
    <row r="234" hidden="1">
      <c r="A234" s="5">
        <v>45656.941787592594</v>
      </c>
      <c r="B234" s="6" t="s">
        <v>770</v>
      </c>
      <c r="C234" s="6" t="s">
        <v>16</v>
      </c>
      <c r="D234" s="6" t="s">
        <v>824</v>
      </c>
      <c r="E234" s="15" t="s">
        <v>825</v>
      </c>
      <c r="F234" s="15" t="s">
        <v>826</v>
      </c>
      <c r="G234" s="15" t="s">
        <v>827</v>
      </c>
      <c r="H234" s="8" t="s">
        <v>342</v>
      </c>
    </row>
    <row r="235" hidden="1">
      <c r="A235" s="9">
        <v>45656.94266435185</v>
      </c>
      <c r="B235" s="10" t="s">
        <v>770</v>
      </c>
      <c r="C235" s="10" t="s">
        <v>16</v>
      </c>
      <c r="D235" s="10" t="s">
        <v>828</v>
      </c>
      <c r="E235" s="11" t="s">
        <v>829</v>
      </c>
      <c r="F235" s="11" t="s">
        <v>830</v>
      </c>
      <c r="G235" s="11" t="s">
        <v>831</v>
      </c>
      <c r="H235" s="13" t="s">
        <v>342</v>
      </c>
    </row>
    <row r="236" hidden="1">
      <c r="A236" s="5">
        <v>45656.94317666667</v>
      </c>
      <c r="B236" s="6" t="s">
        <v>770</v>
      </c>
      <c r="C236" s="6" t="s">
        <v>16</v>
      </c>
      <c r="D236" s="6" t="s">
        <v>832</v>
      </c>
      <c r="E236" s="15" t="s">
        <v>833</v>
      </c>
      <c r="F236" s="15" t="s">
        <v>834</v>
      </c>
      <c r="G236" s="15" t="s">
        <v>835</v>
      </c>
      <c r="H236" s="8" t="s">
        <v>342</v>
      </c>
    </row>
    <row r="237" hidden="1">
      <c r="A237" s="9">
        <v>45656.94353427083</v>
      </c>
      <c r="B237" s="10" t="s">
        <v>770</v>
      </c>
      <c r="C237" s="10" t="s">
        <v>16</v>
      </c>
      <c r="D237" s="10" t="s">
        <v>832</v>
      </c>
      <c r="E237" s="11" t="s">
        <v>836</v>
      </c>
      <c r="F237" s="11" t="s">
        <v>837</v>
      </c>
      <c r="G237" s="11" t="s">
        <v>801</v>
      </c>
      <c r="H237" s="13" t="s">
        <v>342</v>
      </c>
    </row>
    <row r="238" hidden="1">
      <c r="A238" s="5">
        <v>45657.56791217593</v>
      </c>
      <c r="B238" s="6" t="s">
        <v>838</v>
      </c>
      <c r="C238" s="6" t="s">
        <v>22</v>
      </c>
      <c r="D238" s="6" t="s">
        <v>839</v>
      </c>
      <c r="E238" s="15" t="s">
        <v>157</v>
      </c>
      <c r="F238" s="15" t="s">
        <v>258</v>
      </c>
      <c r="G238" s="15" t="s">
        <v>158</v>
      </c>
      <c r="H238" s="8" t="s">
        <v>342</v>
      </c>
    </row>
    <row r="239" hidden="1">
      <c r="A239" s="9">
        <v>45657.56822783565</v>
      </c>
      <c r="B239" s="10" t="s">
        <v>838</v>
      </c>
      <c r="C239" s="10" t="s">
        <v>22</v>
      </c>
      <c r="D239" s="10" t="s">
        <v>840</v>
      </c>
      <c r="E239" s="11" t="s">
        <v>258</v>
      </c>
      <c r="F239" s="11" t="s">
        <v>157</v>
      </c>
      <c r="G239" s="11" t="s">
        <v>158</v>
      </c>
      <c r="H239" s="13" t="s">
        <v>342</v>
      </c>
    </row>
    <row r="240" hidden="1">
      <c r="A240" s="5">
        <v>45657.56871565973</v>
      </c>
      <c r="B240" s="6" t="s">
        <v>838</v>
      </c>
      <c r="C240" s="6" t="s">
        <v>22</v>
      </c>
      <c r="D240" s="6" t="s">
        <v>841</v>
      </c>
      <c r="E240" s="15" t="s">
        <v>842</v>
      </c>
      <c r="F240" s="15" t="s">
        <v>843</v>
      </c>
      <c r="G240" s="15" t="s">
        <v>844</v>
      </c>
      <c r="H240" s="8" t="s">
        <v>342</v>
      </c>
    </row>
    <row r="241" hidden="1">
      <c r="A241" s="9">
        <v>45657.569141932865</v>
      </c>
      <c r="B241" s="10" t="s">
        <v>838</v>
      </c>
      <c r="C241" s="10" t="s">
        <v>22</v>
      </c>
      <c r="D241" s="10" t="s">
        <v>845</v>
      </c>
      <c r="E241" s="11" t="s">
        <v>844</v>
      </c>
      <c r="F241" s="11" t="s">
        <v>842</v>
      </c>
      <c r="G241" s="11" t="s">
        <v>843</v>
      </c>
      <c r="H241" s="13" t="s">
        <v>342</v>
      </c>
    </row>
    <row r="242" hidden="1">
      <c r="A242" s="5">
        <v>45657.57031899306</v>
      </c>
      <c r="B242" s="6" t="s">
        <v>838</v>
      </c>
      <c r="C242" s="6" t="s">
        <v>22</v>
      </c>
      <c r="D242" s="6" t="s">
        <v>846</v>
      </c>
      <c r="E242" s="15" t="s">
        <v>847</v>
      </c>
      <c r="F242" s="15" t="s">
        <v>848</v>
      </c>
      <c r="G242" s="15" t="s">
        <v>849</v>
      </c>
      <c r="H242" s="8" t="s">
        <v>342</v>
      </c>
    </row>
    <row r="243" hidden="1">
      <c r="A243" s="9">
        <v>45657.57062805556</v>
      </c>
      <c r="B243" s="10" t="s">
        <v>838</v>
      </c>
      <c r="C243" s="10" t="s">
        <v>22</v>
      </c>
      <c r="D243" s="10" t="s">
        <v>850</v>
      </c>
      <c r="E243" s="11" t="s">
        <v>848</v>
      </c>
      <c r="F243" s="11" t="s">
        <v>847</v>
      </c>
      <c r="G243" s="11" t="s">
        <v>849</v>
      </c>
      <c r="H243" s="13" t="s">
        <v>342</v>
      </c>
    </row>
    <row r="244" hidden="1">
      <c r="A244" s="5">
        <v>45657.57092539352</v>
      </c>
      <c r="B244" s="6" t="s">
        <v>838</v>
      </c>
      <c r="C244" s="6" t="s">
        <v>22</v>
      </c>
      <c r="D244" s="6" t="s">
        <v>851</v>
      </c>
      <c r="E244" s="15" t="s">
        <v>849</v>
      </c>
      <c r="F244" s="15" t="s">
        <v>848</v>
      </c>
      <c r="G244" s="15" t="s">
        <v>847</v>
      </c>
      <c r="H244" s="8" t="s">
        <v>342</v>
      </c>
    </row>
    <row r="245" hidden="1">
      <c r="A245" s="9">
        <v>45657.57128873843</v>
      </c>
      <c r="B245" s="10" t="s">
        <v>838</v>
      </c>
      <c r="C245" s="10" t="s">
        <v>9</v>
      </c>
      <c r="D245" s="10" t="s">
        <v>852</v>
      </c>
      <c r="E245" s="11" t="s">
        <v>853</v>
      </c>
      <c r="F245" s="11" t="s">
        <v>854</v>
      </c>
      <c r="G245" s="11" t="s">
        <v>855</v>
      </c>
      <c r="H245" s="13" t="s">
        <v>342</v>
      </c>
    </row>
    <row r="246" hidden="1">
      <c r="A246" s="5">
        <v>45657.57343829861</v>
      </c>
      <c r="B246" s="6" t="s">
        <v>838</v>
      </c>
      <c r="C246" s="6" t="s">
        <v>9</v>
      </c>
      <c r="D246" s="6" t="s">
        <v>856</v>
      </c>
      <c r="E246" s="15" t="s">
        <v>857</v>
      </c>
      <c r="F246" s="15" t="s">
        <v>858</v>
      </c>
      <c r="G246" s="15" t="s">
        <v>859</v>
      </c>
      <c r="H246" s="8" t="s">
        <v>342</v>
      </c>
    </row>
    <row r="247" hidden="1">
      <c r="A247" s="9">
        <v>45657.573967812496</v>
      </c>
      <c r="B247" s="10" t="s">
        <v>838</v>
      </c>
      <c r="C247" s="10" t="s">
        <v>9</v>
      </c>
      <c r="D247" s="10" t="s">
        <v>860</v>
      </c>
      <c r="E247" s="11" t="s">
        <v>861</v>
      </c>
      <c r="F247" s="11" t="s">
        <v>862</v>
      </c>
      <c r="G247" s="11" t="s">
        <v>863</v>
      </c>
      <c r="H247" s="13" t="s">
        <v>342</v>
      </c>
    </row>
    <row r="248" hidden="1">
      <c r="A248" s="5">
        <v>45657.57424324074</v>
      </c>
      <c r="B248" s="6" t="s">
        <v>838</v>
      </c>
      <c r="C248" s="6" t="s">
        <v>9</v>
      </c>
      <c r="D248" s="6" t="s">
        <v>864</v>
      </c>
      <c r="E248" s="15" t="s">
        <v>24</v>
      </c>
      <c r="F248" s="15" t="s">
        <v>349</v>
      </c>
      <c r="G248" s="15" t="s">
        <v>69</v>
      </c>
      <c r="H248" s="8" t="s">
        <v>342</v>
      </c>
    </row>
    <row r="249" hidden="1">
      <c r="A249" s="9">
        <v>45657.57459344907</v>
      </c>
      <c r="B249" s="10" t="s">
        <v>838</v>
      </c>
      <c r="C249" s="10" t="s">
        <v>16</v>
      </c>
      <c r="D249" s="10" t="s">
        <v>865</v>
      </c>
      <c r="E249" s="11" t="s">
        <v>866</v>
      </c>
      <c r="F249" s="11" t="s">
        <v>867</v>
      </c>
      <c r="G249" s="11" t="s">
        <v>868</v>
      </c>
      <c r="H249" s="13" t="s">
        <v>342</v>
      </c>
    </row>
    <row r="250" hidden="1">
      <c r="A250" s="5">
        <v>45657.57504236111</v>
      </c>
      <c r="B250" s="6" t="s">
        <v>838</v>
      </c>
      <c r="C250" s="6" t="s">
        <v>16</v>
      </c>
      <c r="D250" s="6" t="s">
        <v>869</v>
      </c>
      <c r="E250" s="15" t="s">
        <v>870</v>
      </c>
      <c r="F250" s="15" t="s">
        <v>871</v>
      </c>
      <c r="G250" s="15" t="s">
        <v>872</v>
      </c>
      <c r="H250" s="8" t="s">
        <v>342</v>
      </c>
    </row>
    <row r="251" hidden="1">
      <c r="A251" s="9">
        <v>45657.575406828706</v>
      </c>
      <c r="B251" s="10" t="s">
        <v>838</v>
      </c>
      <c r="C251" s="10" t="s">
        <v>16</v>
      </c>
      <c r="D251" s="10" t="s">
        <v>873</v>
      </c>
      <c r="E251" s="11" t="s">
        <v>874</v>
      </c>
      <c r="F251" s="11" t="s">
        <v>875</v>
      </c>
      <c r="G251" s="11" t="s">
        <v>876</v>
      </c>
      <c r="H251" s="13" t="s">
        <v>342</v>
      </c>
    </row>
    <row r="252" hidden="1">
      <c r="A252" s="5">
        <v>45657.58062940973</v>
      </c>
      <c r="B252" s="6" t="s">
        <v>838</v>
      </c>
      <c r="C252" s="6" t="s">
        <v>16</v>
      </c>
      <c r="D252" s="6" t="s">
        <v>877</v>
      </c>
      <c r="E252" s="15" t="s">
        <v>878</v>
      </c>
      <c r="F252" s="15" t="s">
        <v>879</v>
      </c>
      <c r="G252" s="15" t="s">
        <v>880</v>
      </c>
      <c r="H252" s="8" t="s">
        <v>342</v>
      </c>
    </row>
    <row r="253" hidden="1">
      <c r="A253" s="9">
        <v>45657.58098133102</v>
      </c>
      <c r="B253" s="10" t="s">
        <v>838</v>
      </c>
      <c r="C253" s="10" t="s">
        <v>16</v>
      </c>
      <c r="D253" s="10" t="s">
        <v>881</v>
      </c>
      <c r="E253" s="11" t="s">
        <v>882</v>
      </c>
      <c r="F253" s="11" t="s">
        <v>883</v>
      </c>
      <c r="G253" s="11" t="s">
        <v>884</v>
      </c>
      <c r="H253" s="13" t="s">
        <v>342</v>
      </c>
    </row>
    <row r="254" hidden="1">
      <c r="A254" s="5">
        <v>45657.58128929399</v>
      </c>
      <c r="B254" s="6" t="s">
        <v>838</v>
      </c>
      <c r="C254" s="6" t="s">
        <v>16</v>
      </c>
      <c r="D254" s="6" t="s">
        <v>885</v>
      </c>
      <c r="E254" s="15" t="s">
        <v>886</v>
      </c>
      <c r="F254" s="15" t="s">
        <v>887</v>
      </c>
      <c r="G254" s="15" t="s">
        <v>888</v>
      </c>
      <c r="H254" s="8" t="s">
        <v>342</v>
      </c>
    </row>
    <row r="255" hidden="1">
      <c r="A255" s="9">
        <v>45657.58158258101</v>
      </c>
      <c r="B255" s="10" t="s">
        <v>838</v>
      </c>
      <c r="C255" s="10" t="s">
        <v>16</v>
      </c>
      <c r="D255" s="10" t="s">
        <v>889</v>
      </c>
      <c r="E255" s="11" t="s">
        <v>890</v>
      </c>
      <c r="F255" s="11" t="s">
        <v>891</v>
      </c>
      <c r="G255" s="11" t="s">
        <v>892</v>
      </c>
      <c r="H255" s="13" t="s">
        <v>342</v>
      </c>
    </row>
    <row r="256" hidden="1">
      <c r="A256" s="5">
        <v>45657.58188146991</v>
      </c>
      <c r="B256" s="6" t="s">
        <v>838</v>
      </c>
      <c r="C256" s="6" t="s">
        <v>16</v>
      </c>
      <c r="D256" s="6" t="s">
        <v>893</v>
      </c>
      <c r="E256" s="15" t="s">
        <v>894</v>
      </c>
      <c r="F256" s="15" t="s">
        <v>895</v>
      </c>
      <c r="G256" s="15" t="s">
        <v>896</v>
      </c>
      <c r="H256" s="8" t="s">
        <v>342</v>
      </c>
    </row>
    <row r="257" hidden="1">
      <c r="A257" s="9">
        <v>45657.58219572916</v>
      </c>
      <c r="B257" s="10" t="s">
        <v>838</v>
      </c>
      <c r="C257" s="10" t="s">
        <v>16</v>
      </c>
      <c r="D257" s="10" t="s">
        <v>897</v>
      </c>
      <c r="E257" s="11" t="s">
        <v>898</v>
      </c>
      <c r="F257" s="11" t="s">
        <v>899</v>
      </c>
      <c r="G257" s="11" t="s">
        <v>900</v>
      </c>
      <c r="H257" s="13" t="s">
        <v>342</v>
      </c>
    </row>
    <row r="258" hidden="1">
      <c r="A258" s="5">
        <v>45657.582526122686</v>
      </c>
      <c r="B258" s="6" t="s">
        <v>838</v>
      </c>
      <c r="C258" s="6" t="s">
        <v>16</v>
      </c>
      <c r="D258" s="6" t="s">
        <v>897</v>
      </c>
      <c r="E258" s="15" t="s">
        <v>901</v>
      </c>
      <c r="F258" s="15" t="s">
        <v>902</v>
      </c>
      <c r="G258" s="15" t="s">
        <v>903</v>
      </c>
      <c r="H258" s="8" t="s">
        <v>342</v>
      </c>
    </row>
    <row r="259" hidden="1">
      <c r="A259" s="9">
        <v>45657.58281400463</v>
      </c>
      <c r="B259" s="10" t="s">
        <v>838</v>
      </c>
      <c r="C259" s="10" t="s">
        <v>16</v>
      </c>
      <c r="D259" s="10" t="s">
        <v>904</v>
      </c>
      <c r="E259" s="11" t="s">
        <v>905</v>
      </c>
      <c r="F259" s="11" t="s">
        <v>906</v>
      </c>
      <c r="G259" s="11" t="s">
        <v>907</v>
      </c>
      <c r="H259" s="13" t="s">
        <v>342</v>
      </c>
    </row>
    <row r="260" hidden="1">
      <c r="A260" s="5">
        <v>45657.583190543985</v>
      </c>
      <c r="B260" s="6" t="s">
        <v>838</v>
      </c>
      <c r="C260" s="6" t="s">
        <v>16</v>
      </c>
      <c r="D260" s="6" t="s">
        <v>908</v>
      </c>
      <c r="E260" s="15" t="s">
        <v>909</v>
      </c>
      <c r="F260" s="15" t="s">
        <v>910</v>
      </c>
      <c r="G260" s="15" t="s">
        <v>911</v>
      </c>
      <c r="H260" s="8" t="s">
        <v>342</v>
      </c>
    </row>
    <row r="261" hidden="1">
      <c r="A261" s="9">
        <v>45657.58347219907</v>
      </c>
      <c r="B261" s="10" t="s">
        <v>838</v>
      </c>
      <c r="C261" s="10" t="s">
        <v>16</v>
      </c>
      <c r="D261" s="10" t="s">
        <v>912</v>
      </c>
      <c r="E261" s="11" t="s">
        <v>913</v>
      </c>
      <c r="F261" s="11" t="s">
        <v>914</v>
      </c>
      <c r="G261" s="11" t="s">
        <v>915</v>
      </c>
      <c r="H261" s="13" t="s">
        <v>342</v>
      </c>
    </row>
    <row r="262">
      <c r="A262" s="5">
        <v>45657.59965396991</v>
      </c>
      <c r="B262" s="6" t="s">
        <v>46</v>
      </c>
      <c r="C262" s="6" t="s">
        <v>9</v>
      </c>
      <c r="D262" s="6" t="s">
        <v>916</v>
      </c>
      <c r="E262" s="15" t="s">
        <v>917</v>
      </c>
      <c r="F262" s="15" t="s">
        <v>918</v>
      </c>
      <c r="G262" s="15" t="s">
        <v>919</v>
      </c>
      <c r="H262" s="8" t="s">
        <v>51</v>
      </c>
    </row>
    <row r="263">
      <c r="A263" s="9">
        <v>45657.61216256944</v>
      </c>
      <c r="B263" s="10" t="s">
        <v>46</v>
      </c>
      <c r="C263" s="10" t="s">
        <v>9</v>
      </c>
      <c r="D263" s="10" t="s">
        <v>920</v>
      </c>
      <c r="E263" s="11" t="s">
        <v>921</v>
      </c>
      <c r="F263" s="11" t="s">
        <v>922</v>
      </c>
      <c r="G263" s="11" t="s">
        <v>923</v>
      </c>
      <c r="H263" s="13" t="s">
        <v>51</v>
      </c>
    </row>
    <row r="264">
      <c r="A264" s="5">
        <v>45657.61320710648</v>
      </c>
      <c r="B264" s="6" t="s">
        <v>46</v>
      </c>
      <c r="C264" s="6" t="s">
        <v>9</v>
      </c>
      <c r="D264" s="6" t="s">
        <v>924</v>
      </c>
      <c r="E264" s="15" t="s">
        <v>925</v>
      </c>
      <c r="F264" s="15" t="s">
        <v>926</v>
      </c>
      <c r="G264" s="15" t="s">
        <v>927</v>
      </c>
      <c r="H264" s="8" t="s">
        <v>51</v>
      </c>
    </row>
    <row r="265">
      <c r="A265" s="9">
        <v>45657.614950752315</v>
      </c>
      <c r="B265" s="10" t="s">
        <v>46</v>
      </c>
      <c r="C265" s="10" t="s">
        <v>9</v>
      </c>
      <c r="D265" s="10" t="s">
        <v>928</v>
      </c>
      <c r="E265" s="11" t="s">
        <v>929</v>
      </c>
      <c r="F265" s="11" t="s">
        <v>930</v>
      </c>
      <c r="G265" s="11" t="s">
        <v>931</v>
      </c>
      <c r="H265" s="13" t="s">
        <v>51</v>
      </c>
    </row>
    <row r="266">
      <c r="A266" s="5">
        <v>45657.6172893287</v>
      </c>
      <c r="B266" s="6" t="s">
        <v>46</v>
      </c>
      <c r="C266" s="6" t="s">
        <v>22</v>
      </c>
      <c r="D266" s="6" t="s">
        <v>932</v>
      </c>
      <c r="E266" s="15" t="s">
        <v>933</v>
      </c>
      <c r="F266" s="15" t="s">
        <v>934</v>
      </c>
      <c r="G266" s="15" t="s">
        <v>935</v>
      </c>
      <c r="H266" s="8" t="s">
        <v>51</v>
      </c>
    </row>
    <row r="267">
      <c r="A267" s="9">
        <v>45657.61819497685</v>
      </c>
      <c r="B267" s="10" t="s">
        <v>46</v>
      </c>
      <c r="C267" s="10" t="s">
        <v>9</v>
      </c>
      <c r="D267" s="10" t="s">
        <v>936</v>
      </c>
      <c r="E267" s="11" t="s">
        <v>937</v>
      </c>
      <c r="F267" s="11" t="s">
        <v>938</v>
      </c>
      <c r="G267" s="11" t="s">
        <v>939</v>
      </c>
      <c r="H267" s="13" t="s">
        <v>51</v>
      </c>
    </row>
    <row r="268">
      <c r="A268" s="5">
        <v>45657.61917194445</v>
      </c>
      <c r="B268" s="6" t="s">
        <v>46</v>
      </c>
      <c r="C268" s="6" t="s">
        <v>9</v>
      </c>
      <c r="D268" s="6" t="s">
        <v>940</v>
      </c>
      <c r="E268" s="15" t="s">
        <v>941</v>
      </c>
      <c r="F268" s="15" t="s">
        <v>427</v>
      </c>
      <c r="G268" s="15" t="s">
        <v>942</v>
      </c>
      <c r="H268" s="8" t="s">
        <v>51</v>
      </c>
    </row>
    <row r="269">
      <c r="A269" s="9">
        <v>45657.620224432874</v>
      </c>
      <c r="B269" s="10" t="s">
        <v>46</v>
      </c>
      <c r="C269" s="10" t="s">
        <v>9</v>
      </c>
      <c r="D269" s="10" t="s">
        <v>943</v>
      </c>
      <c r="E269" s="11" t="s">
        <v>944</v>
      </c>
      <c r="F269" s="11" t="s">
        <v>945</v>
      </c>
      <c r="G269" s="11" t="s">
        <v>946</v>
      </c>
      <c r="H269" s="13" t="s">
        <v>51</v>
      </c>
    </row>
    <row r="270">
      <c r="A270" s="5">
        <v>45657.62162075231</v>
      </c>
      <c r="B270" s="6" t="s">
        <v>46</v>
      </c>
      <c r="C270" s="6" t="s">
        <v>16</v>
      </c>
      <c r="D270" s="6" t="s">
        <v>947</v>
      </c>
      <c r="E270" s="15" t="s">
        <v>358</v>
      </c>
      <c r="F270" s="15" t="s">
        <v>24</v>
      </c>
      <c r="G270" s="15" t="s">
        <v>39</v>
      </c>
      <c r="H270" s="8" t="s">
        <v>51</v>
      </c>
    </row>
    <row r="271" hidden="1">
      <c r="A271" s="9">
        <v>45657.6232265625</v>
      </c>
      <c r="B271" s="10" t="s">
        <v>473</v>
      </c>
      <c r="C271" s="10" t="s">
        <v>9</v>
      </c>
      <c r="D271" s="10" t="s">
        <v>948</v>
      </c>
      <c r="E271" s="11" t="s">
        <v>949</v>
      </c>
      <c r="F271" s="11" t="s">
        <v>950</v>
      </c>
      <c r="G271" s="11" t="s">
        <v>951</v>
      </c>
      <c r="H271" s="13" t="s">
        <v>66</v>
      </c>
    </row>
    <row r="272" hidden="1">
      <c r="A272" s="5">
        <v>45657.62448309027</v>
      </c>
      <c r="B272" s="6" t="s">
        <v>473</v>
      </c>
      <c r="C272" s="6" t="s">
        <v>9</v>
      </c>
      <c r="D272" s="6" t="s">
        <v>952</v>
      </c>
      <c r="E272" s="15" t="s">
        <v>951</v>
      </c>
      <c r="F272" s="15" t="s">
        <v>950</v>
      </c>
      <c r="G272" s="15" t="s">
        <v>953</v>
      </c>
      <c r="H272" s="8" t="s">
        <v>66</v>
      </c>
    </row>
    <row r="273" hidden="1">
      <c r="A273" s="9">
        <v>45657.625514513886</v>
      </c>
      <c r="B273" s="10" t="s">
        <v>473</v>
      </c>
      <c r="C273" s="10" t="s">
        <v>22</v>
      </c>
      <c r="D273" s="10" t="s">
        <v>954</v>
      </c>
      <c r="E273" s="11" t="s">
        <v>955</v>
      </c>
      <c r="F273" s="11" t="s">
        <v>956</v>
      </c>
      <c r="G273" s="11" t="s">
        <v>957</v>
      </c>
      <c r="H273" s="13" t="s">
        <v>66</v>
      </c>
    </row>
    <row r="274" hidden="1">
      <c r="A274" s="5">
        <v>45657.62796050926</v>
      </c>
      <c r="B274" s="6" t="s">
        <v>473</v>
      </c>
      <c r="C274" s="6" t="s">
        <v>16</v>
      </c>
      <c r="D274" s="6" t="s">
        <v>958</v>
      </c>
      <c r="E274" s="15" t="s">
        <v>959</v>
      </c>
      <c r="F274" s="15" t="s">
        <v>960</v>
      </c>
      <c r="G274" s="15" t="s">
        <v>961</v>
      </c>
      <c r="H274" s="8" t="s">
        <v>66</v>
      </c>
    </row>
    <row r="275" hidden="1">
      <c r="A275" s="9">
        <v>45657.63020748843</v>
      </c>
      <c r="B275" s="10" t="s">
        <v>473</v>
      </c>
      <c r="C275" s="10" t="s">
        <v>22</v>
      </c>
      <c r="D275" s="10" t="s">
        <v>962</v>
      </c>
      <c r="E275" s="11" t="s">
        <v>963</v>
      </c>
      <c r="F275" s="11" t="s">
        <v>964</v>
      </c>
      <c r="G275" s="11" t="s">
        <v>961</v>
      </c>
      <c r="H275" s="13" t="s">
        <v>66</v>
      </c>
    </row>
    <row r="276" hidden="1">
      <c r="A276" s="5">
        <v>45657.631768541665</v>
      </c>
      <c r="B276" s="6" t="s">
        <v>473</v>
      </c>
      <c r="C276" s="6" t="s">
        <v>9</v>
      </c>
      <c r="D276" s="6" t="s">
        <v>965</v>
      </c>
      <c r="E276" s="15" t="s">
        <v>966</v>
      </c>
      <c r="F276" s="15" t="s">
        <v>967</v>
      </c>
      <c r="G276" s="15" t="s">
        <v>968</v>
      </c>
      <c r="H276" s="8" t="s">
        <v>66</v>
      </c>
    </row>
    <row r="277">
      <c r="A277" s="9">
        <v>45657.632575972224</v>
      </c>
      <c r="B277" s="10" t="s">
        <v>46</v>
      </c>
      <c r="C277" s="10" t="s">
        <v>16</v>
      </c>
      <c r="D277" s="10" t="s">
        <v>969</v>
      </c>
      <c r="E277" s="11" t="s">
        <v>970</v>
      </c>
      <c r="F277" s="11" t="s">
        <v>971</v>
      </c>
      <c r="G277" s="11" t="s">
        <v>972</v>
      </c>
      <c r="H277" s="13" t="s">
        <v>51</v>
      </c>
    </row>
    <row r="278" hidden="1">
      <c r="A278" s="5">
        <v>45657.63340269676</v>
      </c>
      <c r="B278" s="6" t="s">
        <v>473</v>
      </c>
      <c r="C278" s="6" t="s">
        <v>9</v>
      </c>
      <c r="D278" s="6" t="s">
        <v>973</v>
      </c>
      <c r="E278" s="15" t="s">
        <v>974</v>
      </c>
      <c r="F278" s="15" t="s">
        <v>975</v>
      </c>
      <c r="G278" s="15" t="s">
        <v>976</v>
      </c>
      <c r="H278" s="8" t="s">
        <v>66</v>
      </c>
    </row>
    <row r="279">
      <c r="A279" s="9">
        <v>45657.63524200232</v>
      </c>
      <c r="B279" s="10" t="s">
        <v>46</v>
      </c>
      <c r="C279" s="10" t="s">
        <v>16</v>
      </c>
      <c r="D279" s="10" t="s">
        <v>977</v>
      </c>
      <c r="E279" s="11" t="s">
        <v>978</v>
      </c>
      <c r="F279" s="11" t="s">
        <v>979</v>
      </c>
      <c r="G279" s="11" t="s">
        <v>980</v>
      </c>
      <c r="H279" s="13" t="s">
        <v>51</v>
      </c>
    </row>
    <row r="280">
      <c r="A280" s="5">
        <v>45657.638988425926</v>
      </c>
      <c r="B280" s="6" t="s">
        <v>46</v>
      </c>
      <c r="C280" s="6" t="s">
        <v>16</v>
      </c>
      <c r="D280" s="6" t="s">
        <v>981</v>
      </c>
      <c r="E280" s="15" t="s">
        <v>427</v>
      </c>
      <c r="F280" s="15" t="s">
        <v>982</v>
      </c>
      <c r="G280" s="15" t="s">
        <v>941</v>
      </c>
      <c r="H280" s="8" t="s">
        <v>51</v>
      </c>
    </row>
    <row r="281" hidden="1">
      <c r="A281" s="9">
        <v>45657.66305434028</v>
      </c>
      <c r="B281" s="10" t="s">
        <v>184</v>
      </c>
      <c r="C281" s="10" t="s">
        <v>9</v>
      </c>
      <c r="D281" s="10" t="s">
        <v>983</v>
      </c>
      <c r="E281" s="11" t="s">
        <v>984</v>
      </c>
      <c r="F281" s="11" t="s">
        <v>985</v>
      </c>
      <c r="G281" s="11" t="s">
        <v>986</v>
      </c>
      <c r="H281" s="13" t="s">
        <v>342</v>
      </c>
    </row>
    <row r="282" hidden="1">
      <c r="A282" s="5">
        <v>45657.66996571759</v>
      </c>
      <c r="B282" s="6" t="s">
        <v>184</v>
      </c>
      <c r="C282" s="6" t="s">
        <v>9</v>
      </c>
      <c r="D282" s="6" t="s">
        <v>987</v>
      </c>
      <c r="E282" s="15" t="s">
        <v>988</v>
      </c>
      <c r="F282" s="15" t="s">
        <v>989</v>
      </c>
      <c r="G282" s="15" t="s">
        <v>990</v>
      </c>
      <c r="H282" s="8" t="s">
        <v>342</v>
      </c>
    </row>
    <row r="283" hidden="1">
      <c r="A283" s="9">
        <v>45657.67400706018</v>
      </c>
      <c r="B283" s="10" t="s">
        <v>991</v>
      </c>
      <c r="C283" s="10" t="s">
        <v>22</v>
      </c>
      <c r="D283" s="10" t="s">
        <v>992</v>
      </c>
      <c r="E283" s="11" t="s">
        <v>993</v>
      </c>
      <c r="F283" s="11" t="s">
        <v>994</v>
      </c>
      <c r="G283" s="11" t="s">
        <v>995</v>
      </c>
      <c r="H283" s="13" t="s">
        <v>342</v>
      </c>
    </row>
    <row r="284" hidden="1">
      <c r="A284" s="5">
        <v>45657.67862244213</v>
      </c>
      <c r="B284" s="6" t="s">
        <v>991</v>
      </c>
      <c r="C284" s="6" t="s">
        <v>16</v>
      </c>
      <c r="D284" s="6" t="s">
        <v>996</v>
      </c>
      <c r="E284" s="15" t="s">
        <v>997</v>
      </c>
      <c r="F284" s="15" t="s">
        <v>998</v>
      </c>
      <c r="G284" s="15" t="s">
        <v>999</v>
      </c>
      <c r="H284" s="8" t="s">
        <v>342</v>
      </c>
    </row>
    <row r="285" hidden="1">
      <c r="A285" s="9">
        <v>45657.6857812963</v>
      </c>
      <c r="B285" s="10" t="s">
        <v>991</v>
      </c>
      <c r="C285" s="10" t="s">
        <v>16</v>
      </c>
      <c r="D285" s="10" t="s">
        <v>1000</v>
      </c>
      <c r="E285" s="11" t="s">
        <v>1001</v>
      </c>
      <c r="F285" s="11" t="s">
        <v>1002</v>
      </c>
      <c r="G285" s="11" t="s">
        <v>1003</v>
      </c>
      <c r="H285" s="13" t="s">
        <v>342</v>
      </c>
    </row>
    <row r="286" hidden="1">
      <c r="A286" s="5">
        <v>45657.75376594908</v>
      </c>
      <c r="B286" s="6" t="s">
        <v>1004</v>
      </c>
      <c r="C286" s="6" t="s">
        <v>22</v>
      </c>
      <c r="D286" s="6" t="s">
        <v>1005</v>
      </c>
      <c r="E286" s="15" t="s">
        <v>1006</v>
      </c>
      <c r="F286" s="15" t="s">
        <v>1007</v>
      </c>
      <c r="G286" s="15" t="s">
        <v>1008</v>
      </c>
      <c r="H286" s="8" t="s">
        <v>1009</v>
      </c>
    </row>
    <row r="287" hidden="1">
      <c r="A287" s="9">
        <v>45657.76396434028</v>
      </c>
      <c r="B287" s="10" t="s">
        <v>1004</v>
      </c>
      <c r="C287" s="10" t="s">
        <v>16</v>
      </c>
      <c r="D287" s="10" t="s">
        <v>1010</v>
      </c>
      <c r="E287" s="11" t="s">
        <v>1011</v>
      </c>
      <c r="F287" s="11" t="s">
        <v>1012</v>
      </c>
      <c r="G287" s="11" t="s">
        <v>1013</v>
      </c>
      <c r="H287" s="13" t="s">
        <v>1009</v>
      </c>
    </row>
    <row r="288" hidden="1">
      <c r="A288" s="5">
        <v>45657.76846384259</v>
      </c>
      <c r="B288" s="6" t="s">
        <v>1014</v>
      </c>
      <c r="C288" s="6" t="s">
        <v>9</v>
      </c>
      <c r="D288" s="6" t="s">
        <v>1015</v>
      </c>
      <c r="E288" s="15" t="s">
        <v>1016</v>
      </c>
      <c r="F288" s="15" t="s">
        <v>1017</v>
      </c>
      <c r="G288" s="15" t="s">
        <v>1018</v>
      </c>
      <c r="H288" s="8" t="s">
        <v>1009</v>
      </c>
    </row>
    <row r="289" hidden="1">
      <c r="A289" s="9">
        <v>45657.777486782405</v>
      </c>
      <c r="B289" s="10" t="s">
        <v>1014</v>
      </c>
      <c r="C289" s="10" t="s">
        <v>16</v>
      </c>
      <c r="D289" s="10" t="s">
        <v>1019</v>
      </c>
      <c r="E289" s="11" t="s">
        <v>1020</v>
      </c>
      <c r="F289" s="11" t="s">
        <v>1021</v>
      </c>
      <c r="G289" s="11" t="s">
        <v>1022</v>
      </c>
      <c r="H289" s="13" t="s">
        <v>1009</v>
      </c>
    </row>
    <row r="290" hidden="1">
      <c r="A290" s="5">
        <v>45657.78155804398</v>
      </c>
      <c r="B290" s="6" t="s">
        <v>1023</v>
      </c>
      <c r="C290" s="6" t="s">
        <v>22</v>
      </c>
      <c r="D290" s="6" t="s">
        <v>1024</v>
      </c>
      <c r="E290" s="15" t="s">
        <v>1025</v>
      </c>
      <c r="F290" s="15" t="s">
        <v>1026</v>
      </c>
      <c r="G290" s="15" t="s">
        <v>1027</v>
      </c>
      <c r="H290" s="8" t="s">
        <v>1028</v>
      </c>
    </row>
    <row r="291" hidden="1">
      <c r="A291" s="9">
        <v>45658.14234554398</v>
      </c>
      <c r="B291" s="10" t="s">
        <v>52</v>
      </c>
      <c r="C291" s="10" t="s">
        <v>22</v>
      </c>
      <c r="D291" s="10" t="s">
        <v>1029</v>
      </c>
      <c r="E291" s="11" t="s">
        <v>1030</v>
      </c>
      <c r="F291" s="11" t="s">
        <v>1031</v>
      </c>
      <c r="G291" s="11" t="s">
        <v>1032</v>
      </c>
      <c r="H291" s="13" t="s">
        <v>1033</v>
      </c>
    </row>
    <row r="292" hidden="1">
      <c r="A292" s="5">
        <v>45658.14542962963</v>
      </c>
      <c r="B292" s="6" t="s">
        <v>52</v>
      </c>
      <c r="C292" s="6" t="s">
        <v>16</v>
      </c>
      <c r="D292" s="6" t="s">
        <v>1034</v>
      </c>
      <c r="E292" s="15" t="s">
        <v>1035</v>
      </c>
      <c r="F292" s="15" t="s">
        <v>1036</v>
      </c>
      <c r="G292" s="15" t="s">
        <v>1037</v>
      </c>
      <c r="H292" s="8" t="s">
        <v>1033</v>
      </c>
    </row>
    <row r="293" hidden="1">
      <c r="A293" s="9">
        <v>45658.77759648148</v>
      </c>
      <c r="B293" s="10" t="s">
        <v>1038</v>
      </c>
      <c r="C293" s="10" t="s">
        <v>9</v>
      </c>
      <c r="D293" s="10" t="s">
        <v>1039</v>
      </c>
      <c r="E293" s="11" t="s">
        <v>1040</v>
      </c>
      <c r="F293" s="11" t="s">
        <v>1041</v>
      </c>
      <c r="G293" s="11" t="s">
        <v>1042</v>
      </c>
      <c r="H293" s="13" t="s">
        <v>1043</v>
      </c>
    </row>
    <row r="294" hidden="1">
      <c r="A294" s="5">
        <v>45663.673952060184</v>
      </c>
      <c r="B294" s="6" t="s">
        <v>1038</v>
      </c>
      <c r="C294" s="6" t="s">
        <v>22</v>
      </c>
      <c r="D294" s="6" t="s">
        <v>1044</v>
      </c>
      <c r="E294" s="15" t="s">
        <v>1045</v>
      </c>
      <c r="F294" s="15" t="s">
        <v>1046</v>
      </c>
      <c r="G294" s="15" t="s">
        <v>1047</v>
      </c>
      <c r="H294" s="8" t="s">
        <v>1043</v>
      </c>
    </row>
    <row r="295" hidden="1">
      <c r="A295" s="9">
        <v>45663.73543966435</v>
      </c>
      <c r="B295" s="10" t="s">
        <v>1048</v>
      </c>
      <c r="C295" s="10" t="s">
        <v>9</v>
      </c>
      <c r="D295" s="10" t="s">
        <v>1049</v>
      </c>
      <c r="E295" s="11" t="s">
        <v>1050</v>
      </c>
      <c r="F295" s="11" t="s">
        <v>1051</v>
      </c>
      <c r="G295" s="11" t="s">
        <v>1052</v>
      </c>
      <c r="H295" s="13" t="s">
        <v>745</v>
      </c>
    </row>
    <row r="296" hidden="1">
      <c r="A296" s="5">
        <v>45664.97062146991</v>
      </c>
      <c r="B296" s="6" t="s">
        <v>1053</v>
      </c>
      <c r="C296" s="6" t="s">
        <v>16</v>
      </c>
      <c r="D296" s="6" t="s">
        <v>1054</v>
      </c>
      <c r="E296" s="15" t="s">
        <v>1055</v>
      </c>
      <c r="F296" s="15" t="s">
        <v>1056</v>
      </c>
      <c r="G296" s="15" t="s">
        <v>1057</v>
      </c>
      <c r="H296" s="8" t="s">
        <v>1058</v>
      </c>
    </row>
    <row r="297" hidden="1">
      <c r="A297" s="9">
        <v>45664.97665081019</v>
      </c>
      <c r="B297" s="10" t="s">
        <v>1053</v>
      </c>
      <c r="C297" s="10" t="s">
        <v>9</v>
      </c>
      <c r="D297" s="10" t="s">
        <v>1059</v>
      </c>
      <c r="E297" s="11" t="s">
        <v>1060</v>
      </c>
      <c r="F297" s="11" t="s">
        <v>1061</v>
      </c>
      <c r="G297" s="11" t="s">
        <v>1062</v>
      </c>
      <c r="H297" s="13" t="s">
        <v>1058</v>
      </c>
    </row>
    <row r="298" hidden="1">
      <c r="A298" s="5">
        <v>45664.97987821759</v>
      </c>
      <c r="B298" s="6" t="s">
        <v>1053</v>
      </c>
      <c r="C298" s="6" t="s">
        <v>22</v>
      </c>
      <c r="D298" s="6" t="s">
        <v>1063</v>
      </c>
      <c r="E298" s="15" t="s">
        <v>1064</v>
      </c>
      <c r="F298" s="15" t="s">
        <v>1065</v>
      </c>
      <c r="G298" s="15" t="s">
        <v>1066</v>
      </c>
      <c r="H298" s="8" t="s">
        <v>1058</v>
      </c>
    </row>
    <row r="299" hidden="1">
      <c r="A299" s="9">
        <v>45664.98110640046</v>
      </c>
      <c r="B299" s="10" t="s">
        <v>1053</v>
      </c>
      <c r="C299" s="10" t="s">
        <v>9</v>
      </c>
      <c r="D299" s="10" t="s">
        <v>1067</v>
      </c>
      <c r="E299" s="11" t="s">
        <v>1068</v>
      </c>
      <c r="F299" s="11" t="s">
        <v>1069</v>
      </c>
      <c r="G299" s="11" t="s">
        <v>1070</v>
      </c>
      <c r="H299" s="13" t="s">
        <v>1058</v>
      </c>
    </row>
    <row r="300" hidden="1">
      <c r="A300" s="5">
        <v>45665.005260833335</v>
      </c>
      <c r="B300" s="6" t="s">
        <v>163</v>
      </c>
      <c r="C300" s="6" t="s">
        <v>16</v>
      </c>
      <c r="D300" s="6" t="s">
        <v>1071</v>
      </c>
      <c r="E300" s="15" t="s">
        <v>1072</v>
      </c>
      <c r="F300" s="15" t="s">
        <v>1073</v>
      </c>
      <c r="G300" s="15" t="s">
        <v>1074</v>
      </c>
      <c r="H300" s="8" t="s">
        <v>1058</v>
      </c>
    </row>
    <row r="301" hidden="1">
      <c r="A301" s="9">
        <v>45665.01427667824</v>
      </c>
      <c r="B301" s="10" t="s">
        <v>1048</v>
      </c>
      <c r="C301" s="10" t="s">
        <v>16</v>
      </c>
      <c r="D301" s="10" t="s">
        <v>1075</v>
      </c>
      <c r="E301" s="11" t="s">
        <v>1076</v>
      </c>
      <c r="F301" s="11" t="s">
        <v>1077</v>
      </c>
      <c r="G301" s="11" t="s">
        <v>1078</v>
      </c>
      <c r="H301" s="13" t="s">
        <v>1058</v>
      </c>
    </row>
    <row r="302" hidden="1">
      <c r="A302" s="5">
        <v>45665.01776804398</v>
      </c>
      <c r="B302" s="6" t="s">
        <v>520</v>
      </c>
      <c r="C302" s="6" t="s">
        <v>9</v>
      </c>
      <c r="D302" s="6" t="s">
        <v>1079</v>
      </c>
      <c r="E302" s="15" t="s">
        <v>44</v>
      </c>
      <c r="F302" s="15" t="s">
        <v>1080</v>
      </c>
      <c r="G302" s="15" t="s">
        <v>1081</v>
      </c>
      <c r="H302" s="8" t="s">
        <v>1058</v>
      </c>
    </row>
    <row r="303" hidden="1">
      <c r="A303" s="9">
        <v>45665.02269215278</v>
      </c>
      <c r="B303" s="10" t="s">
        <v>1082</v>
      </c>
      <c r="C303" s="10" t="s">
        <v>16</v>
      </c>
      <c r="D303" s="10" t="s">
        <v>1083</v>
      </c>
      <c r="E303" s="11" t="s">
        <v>1084</v>
      </c>
      <c r="F303" s="11" t="s">
        <v>1082</v>
      </c>
      <c r="G303" s="11" t="s">
        <v>1085</v>
      </c>
      <c r="H303" s="13" t="s">
        <v>1058</v>
      </c>
    </row>
    <row r="304" hidden="1">
      <c r="A304" s="5">
        <v>45671.50883362268</v>
      </c>
      <c r="B304" s="6" t="s">
        <v>184</v>
      </c>
      <c r="C304" s="6" t="s">
        <v>22</v>
      </c>
      <c r="D304" s="6" t="s">
        <v>1086</v>
      </c>
      <c r="E304" s="15" t="s">
        <v>1087</v>
      </c>
      <c r="F304" s="15" t="s">
        <v>1088</v>
      </c>
      <c r="G304" s="15" t="s">
        <v>1089</v>
      </c>
      <c r="H304" s="8" t="s">
        <v>66</v>
      </c>
    </row>
    <row r="305" hidden="1">
      <c r="A305" s="9">
        <v>45671.5095009838</v>
      </c>
      <c r="B305" s="10" t="s">
        <v>184</v>
      </c>
      <c r="C305" s="10" t="s">
        <v>22</v>
      </c>
      <c r="D305" s="10" t="s">
        <v>1090</v>
      </c>
      <c r="E305" s="11" t="s">
        <v>1088</v>
      </c>
      <c r="F305" s="11" t="s">
        <v>1091</v>
      </c>
      <c r="G305" s="11" t="s">
        <v>1092</v>
      </c>
      <c r="H305" s="13" t="s">
        <v>66</v>
      </c>
    </row>
    <row r="306" hidden="1">
      <c r="A306" s="5">
        <v>45671.510945173606</v>
      </c>
      <c r="B306" s="6" t="s">
        <v>184</v>
      </c>
      <c r="C306" s="6" t="s">
        <v>22</v>
      </c>
      <c r="D306" s="6" t="s">
        <v>1093</v>
      </c>
      <c r="E306" s="15" t="s">
        <v>1094</v>
      </c>
      <c r="F306" s="15" t="s">
        <v>1095</v>
      </c>
      <c r="G306" s="15" t="s">
        <v>1096</v>
      </c>
      <c r="H306" s="8" t="s">
        <v>66</v>
      </c>
    </row>
    <row r="307" hidden="1">
      <c r="A307" s="9">
        <v>45671.51267207176</v>
      </c>
      <c r="B307" s="10" t="s">
        <v>184</v>
      </c>
      <c r="C307" s="10" t="s">
        <v>22</v>
      </c>
      <c r="D307" s="10" t="s">
        <v>1097</v>
      </c>
      <c r="E307" s="11" t="s">
        <v>1098</v>
      </c>
      <c r="F307" s="11" t="s">
        <v>1099</v>
      </c>
      <c r="G307" s="11" t="s">
        <v>1100</v>
      </c>
      <c r="H307" s="13" t="s">
        <v>66</v>
      </c>
    </row>
    <row r="308" hidden="1">
      <c r="A308" s="5">
        <v>45671.522346342594</v>
      </c>
      <c r="B308" s="6" t="s">
        <v>184</v>
      </c>
      <c r="C308" s="6" t="s">
        <v>9</v>
      </c>
      <c r="D308" s="6" t="s">
        <v>1101</v>
      </c>
      <c r="E308" s="15" t="s">
        <v>1102</v>
      </c>
      <c r="F308" s="15" t="s">
        <v>1103</v>
      </c>
      <c r="G308" s="15" t="s">
        <v>1104</v>
      </c>
      <c r="H308" s="8" t="s">
        <v>66</v>
      </c>
    </row>
    <row r="309" hidden="1">
      <c r="A309" s="9">
        <v>45671.52367546296</v>
      </c>
      <c r="B309" s="10" t="s">
        <v>184</v>
      </c>
      <c r="C309" s="10" t="s">
        <v>9</v>
      </c>
      <c r="D309" s="10" t="s">
        <v>1105</v>
      </c>
      <c r="E309" s="11" t="s">
        <v>1106</v>
      </c>
      <c r="F309" s="11" t="s">
        <v>1107</v>
      </c>
      <c r="G309" s="11" t="s">
        <v>1108</v>
      </c>
      <c r="H309" s="13" t="s">
        <v>66</v>
      </c>
    </row>
    <row r="310" hidden="1">
      <c r="A310" s="5">
        <v>45671.633440046295</v>
      </c>
      <c r="B310" s="6" t="s">
        <v>184</v>
      </c>
      <c r="C310" s="6" t="s">
        <v>22</v>
      </c>
      <c r="D310" s="6" t="s">
        <v>1109</v>
      </c>
      <c r="E310" s="15" t="s">
        <v>1110</v>
      </c>
      <c r="F310" s="15" t="s">
        <v>1111</v>
      </c>
      <c r="G310" s="15" t="s">
        <v>1112</v>
      </c>
      <c r="H310" s="8" t="s">
        <v>66</v>
      </c>
    </row>
    <row r="311" hidden="1">
      <c r="A311" s="9">
        <v>45671.63540936343</v>
      </c>
      <c r="B311" s="10" t="s">
        <v>184</v>
      </c>
      <c r="C311" s="10" t="s">
        <v>16</v>
      </c>
      <c r="D311" s="10" t="s">
        <v>1113</v>
      </c>
      <c r="E311" s="11" t="s">
        <v>1114</v>
      </c>
      <c r="F311" s="11" t="s">
        <v>1115</v>
      </c>
      <c r="G311" s="11" t="s">
        <v>1116</v>
      </c>
      <c r="H311" s="13" t="s">
        <v>66</v>
      </c>
    </row>
    <row r="312" hidden="1">
      <c r="A312" s="5">
        <v>45671.637228472224</v>
      </c>
      <c r="B312" s="6" t="s">
        <v>184</v>
      </c>
      <c r="C312" s="6" t="s">
        <v>9</v>
      </c>
      <c r="D312" s="6" t="s">
        <v>1117</v>
      </c>
      <c r="E312" s="15" t="s">
        <v>1118</v>
      </c>
      <c r="F312" s="15" t="s">
        <v>1119</v>
      </c>
      <c r="G312" s="15" t="s">
        <v>1120</v>
      </c>
      <c r="H312" s="8" t="s">
        <v>66</v>
      </c>
    </row>
    <row r="313" hidden="1">
      <c r="A313" s="9">
        <v>45671.64749011574</v>
      </c>
      <c r="B313" s="10" t="s">
        <v>184</v>
      </c>
      <c r="C313" s="10" t="s">
        <v>9</v>
      </c>
      <c r="D313" s="10" t="s">
        <v>1121</v>
      </c>
      <c r="E313" s="11" t="s">
        <v>1122</v>
      </c>
      <c r="F313" s="11" t="s">
        <v>1123</v>
      </c>
      <c r="G313" s="11" t="s">
        <v>1124</v>
      </c>
      <c r="H313" s="13" t="s">
        <v>66</v>
      </c>
    </row>
    <row r="314" hidden="1">
      <c r="A314" s="5">
        <v>45671.64889952546</v>
      </c>
      <c r="B314" s="6" t="s">
        <v>184</v>
      </c>
      <c r="C314" s="6" t="s">
        <v>9</v>
      </c>
      <c r="D314" s="6" t="s">
        <v>1121</v>
      </c>
      <c r="E314" s="15" t="s">
        <v>1125</v>
      </c>
      <c r="F314" s="15" t="s">
        <v>1126</v>
      </c>
      <c r="G314" s="15" t="s">
        <v>1127</v>
      </c>
      <c r="H314" s="8" t="s">
        <v>66</v>
      </c>
    </row>
    <row r="315" hidden="1">
      <c r="A315" s="9">
        <v>45671.651897916665</v>
      </c>
      <c r="B315" s="10" t="s">
        <v>184</v>
      </c>
      <c r="C315" s="10" t="s">
        <v>16</v>
      </c>
      <c r="D315" s="10" t="s">
        <v>1128</v>
      </c>
      <c r="E315" s="11" t="s">
        <v>115</v>
      </c>
      <c r="F315" s="11" t="s">
        <v>113</v>
      </c>
      <c r="G315" s="11" t="s">
        <v>39</v>
      </c>
      <c r="H315" s="13" t="s">
        <v>66</v>
      </c>
    </row>
    <row r="316" hidden="1">
      <c r="A316" s="5">
        <v>45671.71456069444</v>
      </c>
      <c r="B316" s="6" t="s">
        <v>184</v>
      </c>
      <c r="C316" s="6" t="s">
        <v>16</v>
      </c>
      <c r="D316" s="6" t="s">
        <v>1129</v>
      </c>
      <c r="E316" s="15" t="s">
        <v>1130</v>
      </c>
      <c r="F316" s="15" t="s">
        <v>1131</v>
      </c>
      <c r="G316" s="15" t="s">
        <v>1132</v>
      </c>
      <c r="H316" s="8" t="s">
        <v>66</v>
      </c>
    </row>
    <row r="317" hidden="1">
      <c r="A317" s="9">
        <v>45671.71877042824</v>
      </c>
      <c r="B317" s="10" t="s">
        <v>184</v>
      </c>
      <c r="C317" s="10" t="s">
        <v>9</v>
      </c>
      <c r="D317" s="10" t="s">
        <v>1133</v>
      </c>
      <c r="E317" s="11" t="s">
        <v>1134</v>
      </c>
      <c r="F317" s="11" t="s">
        <v>1135</v>
      </c>
      <c r="G317" s="11" t="s">
        <v>1136</v>
      </c>
      <c r="H317" s="13" t="s">
        <v>66</v>
      </c>
    </row>
    <row r="318" hidden="1">
      <c r="A318" s="5">
        <v>45671.72162327546</v>
      </c>
      <c r="B318" s="6" t="s">
        <v>184</v>
      </c>
      <c r="C318" s="6" t="s">
        <v>9</v>
      </c>
      <c r="D318" s="6" t="s">
        <v>1137</v>
      </c>
      <c r="E318" s="15" t="s">
        <v>1138</v>
      </c>
      <c r="F318" s="15" t="s">
        <v>1115</v>
      </c>
      <c r="G318" s="15" t="s">
        <v>1114</v>
      </c>
      <c r="H318" s="8" t="s">
        <v>66</v>
      </c>
    </row>
    <row r="319" hidden="1">
      <c r="A319" s="9">
        <v>45671.72572974537</v>
      </c>
      <c r="B319" s="10" t="s">
        <v>184</v>
      </c>
      <c r="C319" s="10" t="s">
        <v>16</v>
      </c>
      <c r="D319" s="10" t="s">
        <v>1139</v>
      </c>
      <c r="E319" s="11" t="s">
        <v>1140</v>
      </c>
      <c r="F319" s="11" t="s">
        <v>1141</v>
      </c>
      <c r="G319" s="11" t="s">
        <v>1142</v>
      </c>
      <c r="H319" s="13" t="s">
        <v>66</v>
      </c>
    </row>
    <row r="320" hidden="1">
      <c r="A320" s="5">
        <v>45671.729349953705</v>
      </c>
      <c r="B320" s="6" t="s">
        <v>184</v>
      </c>
      <c r="C320" s="6" t="s">
        <v>16</v>
      </c>
      <c r="D320" s="6" t="s">
        <v>1143</v>
      </c>
      <c r="E320" s="15" t="s">
        <v>1144</v>
      </c>
      <c r="F320" s="15" t="s">
        <v>586</v>
      </c>
      <c r="G320" s="15" t="s">
        <v>1145</v>
      </c>
      <c r="H320" s="8" t="s">
        <v>66</v>
      </c>
    </row>
    <row r="321" hidden="1">
      <c r="A321" s="9">
        <v>45671.730786354165</v>
      </c>
      <c r="B321" s="10" t="s">
        <v>184</v>
      </c>
      <c r="C321" s="10" t="s">
        <v>16</v>
      </c>
      <c r="D321" s="10" t="s">
        <v>1146</v>
      </c>
      <c r="E321" s="11" t="s">
        <v>39</v>
      </c>
      <c r="F321" s="11" t="s">
        <v>68</v>
      </c>
      <c r="G321" s="11" t="s">
        <v>113</v>
      </c>
      <c r="H321" s="13" t="s">
        <v>66</v>
      </c>
    </row>
    <row r="322" hidden="1">
      <c r="A322" s="5">
        <v>45671.73497711806</v>
      </c>
      <c r="B322" s="6" t="s">
        <v>184</v>
      </c>
      <c r="C322" s="6" t="s">
        <v>9</v>
      </c>
      <c r="D322" s="6" t="s">
        <v>1147</v>
      </c>
      <c r="E322" s="15" t="s">
        <v>1148</v>
      </c>
      <c r="F322" s="15" t="s">
        <v>1149</v>
      </c>
      <c r="G322" s="15" t="s">
        <v>1150</v>
      </c>
      <c r="H322" s="8" t="s">
        <v>66</v>
      </c>
    </row>
    <row r="323" hidden="1">
      <c r="A323" s="9">
        <v>45671.73647532407</v>
      </c>
      <c r="B323" s="10" t="s">
        <v>184</v>
      </c>
      <c r="C323" s="10" t="s">
        <v>16</v>
      </c>
      <c r="D323" s="10" t="s">
        <v>1147</v>
      </c>
      <c r="E323" s="11" t="s">
        <v>1151</v>
      </c>
      <c r="F323" s="11" t="s">
        <v>1152</v>
      </c>
      <c r="G323" s="11" t="s">
        <v>1153</v>
      </c>
      <c r="H323" s="13" t="s">
        <v>66</v>
      </c>
    </row>
    <row r="324" hidden="1">
      <c r="A324" s="5">
        <v>45671.73828273149</v>
      </c>
      <c r="B324" s="6" t="s">
        <v>184</v>
      </c>
      <c r="C324" s="6" t="s">
        <v>9</v>
      </c>
      <c r="D324" s="6" t="s">
        <v>1154</v>
      </c>
      <c r="E324" s="15" t="s">
        <v>1155</v>
      </c>
      <c r="F324" s="15" t="s">
        <v>1156</v>
      </c>
      <c r="G324" s="15" t="s">
        <v>1157</v>
      </c>
      <c r="H324" s="8" t="s">
        <v>66</v>
      </c>
    </row>
    <row r="325" hidden="1">
      <c r="A325" s="9">
        <v>45671.73915054398</v>
      </c>
      <c r="B325" s="10" t="s">
        <v>184</v>
      </c>
      <c r="C325" s="10" t="s">
        <v>16</v>
      </c>
      <c r="D325" s="10" t="s">
        <v>1154</v>
      </c>
      <c r="E325" s="11" t="s">
        <v>1158</v>
      </c>
      <c r="F325" s="11" t="s">
        <v>1159</v>
      </c>
      <c r="G325" s="11" t="s">
        <v>1160</v>
      </c>
      <c r="H325" s="13" t="s">
        <v>66</v>
      </c>
    </row>
    <row r="326" hidden="1">
      <c r="A326" s="5">
        <v>45671.745939456014</v>
      </c>
      <c r="B326" s="6" t="s">
        <v>184</v>
      </c>
      <c r="C326" s="6" t="s">
        <v>22</v>
      </c>
      <c r="D326" s="6" t="s">
        <v>1161</v>
      </c>
      <c r="E326" s="15" t="s">
        <v>1162</v>
      </c>
      <c r="F326" s="15" t="s">
        <v>1163</v>
      </c>
      <c r="G326" s="15" t="s">
        <v>1164</v>
      </c>
      <c r="H326" s="8" t="s">
        <v>66</v>
      </c>
    </row>
    <row r="327" hidden="1">
      <c r="A327" s="9">
        <v>45671.74670837963</v>
      </c>
      <c r="B327" s="10" t="s">
        <v>184</v>
      </c>
      <c r="C327" s="10" t="s">
        <v>16</v>
      </c>
      <c r="D327" s="10" t="s">
        <v>1161</v>
      </c>
      <c r="E327" s="11" t="s">
        <v>1165</v>
      </c>
      <c r="F327" s="11" t="s">
        <v>1166</v>
      </c>
      <c r="G327" s="11" t="s">
        <v>1167</v>
      </c>
      <c r="H327" s="13" t="s">
        <v>66</v>
      </c>
    </row>
    <row r="328" hidden="1">
      <c r="A328" s="5">
        <v>45671.74832789352</v>
      </c>
      <c r="B328" s="6" t="s">
        <v>184</v>
      </c>
      <c r="C328" s="6" t="s">
        <v>9</v>
      </c>
      <c r="D328" s="6" t="s">
        <v>1168</v>
      </c>
      <c r="E328" s="15" t="s">
        <v>1169</v>
      </c>
      <c r="F328" s="15" t="s">
        <v>1170</v>
      </c>
      <c r="G328" s="15" t="s">
        <v>1171</v>
      </c>
      <c r="H328" s="8" t="s">
        <v>66</v>
      </c>
    </row>
    <row r="329" hidden="1">
      <c r="A329" s="9">
        <v>45671.749098217595</v>
      </c>
      <c r="B329" s="10" t="s">
        <v>184</v>
      </c>
      <c r="C329" s="10" t="s">
        <v>16</v>
      </c>
      <c r="D329" s="10" t="s">
        <v>1172</v>
      </c>
      <c r="E329" s="11" t="s">
        <v>1171</v>
      </c>
      <c r="F329" s="11" t="s">
        <v>1170</v>
      </c>
      <c r="G329" s="11" t="s">
        <v>1169</v>
      </c>
      <c r="H329" s="13" t="s">
        <v>66</v>
      </c>
    </row>
    <row r="330" hidden="1">
      <c r="A330" s="5">
        <v>45671.749424988426</v>
      </c>
      <c r="B330" s="6" t="s">
        <v>184</v>
      </c>
      <c r="C330" s="6" t="s">
        <v>16</v>
      </c>
      <c r="D330" s="6" t="s">
        <v>1173</v>
      </c>
      <c r="E330" s="15" t="s">
        <v>1170</v>
      </c>
      <c r="F330" s="15" t="s">
        <v>1169</v>
      </c>
      <c r="G330" s="15" t="s">
        <v>1174</v>
      </c>
      <c r="H330" s="8" t="s">
        <v>66</v>
      </c>
    </row>
    <row r="331" hidden="1">
      <c r="A331" s="9">
        <v>45671.751983344904</v>
      </c>
      <c r="B331" s="10" t="s">
        <v>184</v>
      </c>
      <c r="C331" s="10" t="s">
        <v>16</v>
      </c>
      <c r="D331" s="10" t="s">
        <v>1175</v>
      </c>
      <c r="E331" s="11" t="s">
        <v>1176</v>
      </c>
      <c r="F331" s="11" t="s">
        <v>1177</v>
      </c>
      <c r="G331" s="11" t="s">
        <v>1178</v>
      </c>
      <c r="H331" s="13" t="s">
        <v>66</v>
      </c>
    </row>
    <row r="332" hidden="1">
      <c r="A332" s="5">
        <v>45671.75507924768</v>
      </c>
      <c r="B332" s="6" t="s">
        <v>184</v>
      </c>
      <c r="C332" s="6" t="s">
        <v>16</v>
      </c>
      <c r="D332" s="6" t="s">
        <v>1179</v>
      </c>
      <c r="E332" s="15" t="s">
        <v>1180</v>
      </c>
      <c r="F332" s="15" t="s">
        <v>586</v>
      </c>
      <c r="G332" s="15" t="s">
        <v>1145</v>
      </c>
      <c r="H332" s="8" t="s">
        <v>66</v>
      </c>
    </row>
    <row r="333" hidden="1">
      <c r="A333" s="9">
        <v>45671.75585642361</v>
      </c>
      <c r="B333" s="10" t="s">
        <v>184</v>
      </c>
      <c r="C333" s="10" t="s">
        <v>9</v>
      </c>
      <c r="D333" s="10" t="s">
        <v>1181</v>
      </c>
      <c r="E333" s="11" t="s">
        <v>586</v>
      </c>
      <c r="F333" s="11" t="s">
        <v>1144</v>
      </c>
      <c r="G333" s="11" t="s">
        <v>1182</v>
      </c>
      <c r="H333" s="13" t="s">
        <v>66</v>
      </c>
    </row>
    <row r="334" hidden="1">
      <c r="A334" s="5">
        <v>45671.78476613426</v>
      </c>
      <c r="B334" s="6" t="s">
        <v>991</v>
      </c>
      <c r="C334" s="6" t="s">
        <v>22</v>
      </c>
      <c r="D334" s="6" t="s">
        <v>1183</v>
      </c>
      <c r="E334" s="15" t="s">
        <v>1184</v>
      </c>
      <c r="F334" s="15" t="s">
        <v>1185</v>
      </c>
      <c r="G334" s="15" t="s">
        <v>1186</v>
      </c>
      <c r="H334" s="8" t="s">
        <v>66</v>
      </c>
    </row>
    <row r="335" hidden="1">
      <c r="A335" s="9">
        <v>45671.786989699074</v>
      </c>
      <c r="B335" s="10" t="s">
        <v>991</v>
      </c>
      <c r="C335" s="10" t="s">
        <v>22</v>
      </c>
      <c r="D335" s="10" t="s">
        <v>1187</v>
      </c>
      <c r="E335" s="11" t="s">
        <v>225</v>
      </c>
      <c r="F335" s="11" t="s">
        <v>70</v>
      </c>
      <c r="G335" s="11" t="s">
        <v>39</v>
      </c>
      <c r="H335" s="13" t="s">
        <v>66</v>
      </c>
    </row>
    <row r="336" hidden="1">
      <c r="A336" s="5">
        <v>45671.787659050926</v>
      </c>
      <c r="B336" s="6" t="s">
        <v>991</v>
      </c>
      <c r="C336" s="6" t="s">
        <v>22</v>
      </c>
      <c r="D336" s="6" t="s">
        <v>1188</v>
      </c>
      <c r="E336" s="15" t="s">
        <v>1189</v>
      </c>
      <c r="F336" s="15" t="s">
        <v>1190</v>
      </c>
      <c r="G336" s="15" t="s">
        <v>1191</v>
      </c>
      <c r="H336" s="8" t="s">
        <v>66</v>
      </c>
    </row>
    <row r="337" hidden="1">
      <c r="A337" s="9">
        <v>45671.78924050926</v>
      </c>
      <c r="B337" s="10" t="s">
        <v>991</v>
      </c>
      <c r="C337" s="10" t="s">
        <v>22</v>
      </c>
      <c r="D337" s="10" t="s">
        <v>1192</v>
      </c>
      <c r="E337" s="11" t="s">
        <v>1193</v>
      </c>
      <c r="F337" s="11" t="s">
        <v>1194</v>
      </c>
      <c r="G337" s="11" t="s">
        <v>1195</v>
      </c>
      <c r="H337" s="13" t="s">
        <v>66</v>
      </c>
    </row>
    <row r="338" hidden="1">
      <c r="A338" s="5">
        <v>45671.790110648144</v>
      </c>
      <c r="B338" s="6" t="s">
        <v>991</v>
      </c>
      <c r="C338" s="6" t="s">
        <v>9</v>
      </c>
      <c r="D338" s="6" t="s">
        <v>1192</v>
      </c>
      <c r="E338" s="15" t="s">
        <v>1196</v>
      </c>
      <c r="F338" s="15" t="s">
        <v>1197</v>
      </c>
      <c r="G338" s="15" t="s">
        <v>1198</v>
      </c>
      <c r="H338" s="8" t="s">
        <v>66</v>
      </c>
    </row>
    <row r="339" hidden="1">
      <c r="A339" s="9">
        <v>45671.79469483796</v>
      </c>
      <c r="B339" s="10" t="s">
        <v>991</v>
      </c>
      <c r="C339" s="10" t="s">
        <v>9</v>
      </c>
      <c r="D339" s="10" t="s">
        <v>1199</v>
      </c>
      <c r="E339" s="11" t="s">
        <v>1200</v>
      </c>
      <c r="F339" s="11" t="s">
        <v>1201</v>
      </c>
      <c r="G339" s="11" t="s">
        <v>1202</v>
      </c>
      <c r="H339" s="13" t="s">
        <v>66</v>
      </c>
    </row>
    <row r="340" hidden="1">
      <c r="A340" s="5">
        <v>45671.79688418981</v>
      </c>
      <c r="B340" s="6" t="s">
        <v>991</v>
      </c>
      <c r="C340" s="6" t="s">
        <v>22</v>
      </c>
      <c r="D340" s="6" t="s">
        <v>1203</v>
      </c>
      <c r="E340" s="15" t="s">
        <v>1204</v>
      </c>
      <c r="F340" s="15" t="s">
        <v>1205</v>
      </c>
      <c r="G340" s="15" t="s">
        <v>1206</v>
      </c>
      <c r="H340" s="8" t="s">
        <v>66</v>
      </c>
    </row>
    <row r="341" hidden="1">
      <c r="A341" s="9">
        <v>45671.84866371528</v>
      </c>
      <c r="B341" s="10" t="s">
        <v>991</v>
      </c>
      <c r="C341" s="10" t="s">
        <v>16</v>
      </c>
      <c r="D341" s="10" t="s">
        <v>1207</v>
      </c>
      <c r="E341" s="11" t="s">
        <v>1208</v>
      </c>
      <c r="F341" s="11" t="s">
        <v>1209</v>
      </c>
      <c r="G341" s="11" t="s">
        <v>1210</v>
      </c>
      <c r="H341" s="13" t="s">
        <v>66</v>
      </c>
    </row>
    <row r="342" hidden="1">
      <c r="A342" s="5">
        <v>45671.850988715276</v>
      </c>
      <c r="B342" s="6" t="s">
        <v>991</v>
      </c>
      <c r="C342" s="6" t="s">
        <v>9</v>
      </c>
      <c r="D342" s="6" t="s">
        <v>1211</v>
      </c>
      <c r="E342" s="15" t="s">
        <v>1212</v>
      </c>
      <c r="F342" s="15" t="s">
        <v>1213</v>
      </c>
      <c r="G342" s="15" t="s">
        <v>1214</v>
      </c>
      <c r="H342" s="8" t="s">
        <v>66</v>
      </c>
    </row>
    <row r="343" hidden="1">
      <c r="A343" s="9">
        <v>45671.85143836806</v>
      </c>
      <c r="B343" s="10" t="s">
        <v>991</v>
      </c>
      <c r="C343" s="10" t="s">
        <v>9</v>
      </c>
      <c r="D343" s="10" t="s">
        <v>1215</v>
      </c>
      <c r="E343" s="11" t="s">
        <v>1213</v>
      </c>
      <c r="F343" s="11" t="s">
        <v>1212</v>
      </c>
      <c r="G343" s="11" t="s">
        <v>1214</v>
      </c>
      <c r="H343" s="13" t="s">
        <v>66</v>
      </c>
    </row>
    <row r="344" hidden="1">
      <c r="A344" s="5">
        <v>45671.85202685185</v>
      </c>
      <c r="B344" s="6" t="s">
        <v>991</v>
      </c>
      <c r="C344" s="6" t="s">
        <v>9</v>
      </c>
      <c r="D344" s="6" t="s">
        <v>1216</v>
      </c>
      <c r="E344" s="15" t="s">
        <v>1214</v>
      </c>
      <c r="F344" s="15" t="s">
        <v>1213</v>
      </c>
      <c r="G344" s="15" t="s">
        <v>1212</v>
      </c>
      <c r="H344" s="8" t="s">
        <v>66</v>
      </c>
    </row>
    <row r="345" hidden="1">
      <c r="A345" s="9">
        <v>45671.853302118056</v>
      </c>
      <c r="B345" s="10" t="s">
        <v>991</v>
      </c>
      <c r="C345" s="10" t="s">
        <v>9</v>
      </c>
      <c r="D345" s="10" t="s">
        <v>1217</v>
      </c>
      <c r="E345" s="11" t="s">
        <v>1218</v>
      </c>
      <c r="F345" s="11" t="s">
        <v>1219</v>
      </c>
      <c r="G345" s="11" t="s">
        <v>1220</v>
      </c>
      <c r="H345" s="13" t="s">
        <v>66</v>
      </c>
    </row>
    <row r="346" hidden="1">
      <c r="A346" s="5">
        <v>45671.85663015046</v>
      </c>
      <c r="B346" s="6" t="s">
        <v>991</v>
      </c>
      <c r="C346" s="6" t="s">
        <v>16</v>
      </c>
      <c r="D346" s="6" t="s">
        <v>1221</v>
      </c>
      <c r="E346" s="15" t="s">
        <v>1222</v>
      </c>
      <c r="F346" s="15" t="s">
        <v>1223</v>
      </c>
      <c r="G346" s="15" t="s">
        <v>1224</v>
      </c>
      <c r="H346" s="8" t="s">
        <v>66</v>
      </c>
    </row>
    <row r="347" hidden="1">
      <c r="A347" s="9">
        <v>45672.59432539352</v>
      </c>
      <c r="B347" s="10" t="s">
        <v>1225</v>
      </c>
      <c r="C347" s="10" t="s">
        <v>22</v>
      </c>
      <c r="D347" s="10" t="s">
        <v>1226</v>
      </c>
      <c r="E347" s="11" t="s">
        <v>1099</v>
      </c>
      <c r="F347" s="11" t="s">
        <v>1227</v>
      </c>
      <c r="G347" s="11" t="s">
        <v>1098</v>
      </c>
      <c r="H347" s="13" t="s">
        <v>66</v>
      </c>
    </row>
    <row r="348" hidden="1">
      <c r="A348" s="5">
        <v>45672.59672025463</v>
      </c>
      <c r="B348" s="6" t="s">
        <v>1225</v>
      </c>
      <c r="C348" s="6" t="s">
        <v>22</v>
      </c>
      <c r="D348" s="6" t="s">
        <v>1228</v>
      </c>
      <c r="E348" s="15" t="s">
        <v>1229</v>
      </c>
      <c r="F348" s="15" t="s">
        <v>1230</v>
      </c>
      <c r="G348" s="15" t="s">
        <v>1231</v>
      </c>
      <c r="H348" s="8" t="s">
        <v>66</v>
      </c>
    </row>
    <row r="349" hidden="1">
      <c r="A349" s="9">
        <v>45672.60278030093</v>
      </c>
      <c r="B349" s="10" t="s">
        <v>1225</v>
      </c>
      <c r="C349" s="10" t="s">
        <v>9</v>
      </c>
      <c r="D349" s="10" t="s">
        <v>1232</v>
      </c>
      <c r="E349" s="11" t="s">
        <v>1233</v>
      </c>
      <c r="F349" s="11" t="s">
        <v>1234</v>
      </c>
      <c r="G349" s="11" t="s">
        <v>1235</v>
      </c>
      <c r="H349" s="13" t="s">
        <v>66</v>
      </c>
    </row>
    <row r="350" hidden="1">
      <c r="A350" s="5">
        <v>45672.60413835648</v>
      </c>
      <c r="B350" s="6" t="s">
        <v>1225</v>
      </c>
      <c r="C350" s="6" t="s">
        <v>9</v>
      </c>
      <c r="D350" s="6" t="s">
        <v>1236</v>
      </c>
      <c r="E350" s="15" t="s">
        <v>1237</v>
      </c>
      <c r="F350" s="15" t="s">
        <v>1238</v>
      </c>
      <c r="G350" s="15" t="s">
        <v>1239</v>
      </c>
      <c r="H350" s="8" t="s">
        <v>66</v>
      </c>
    </row>
    <row r="351" hidden="1">
      <c r="A351" s="9">
        <v>45672.61045685185</v>
      </c>
      <c r="B351" s="10" t="s">
        <v>1225</v>
      </c>
      <c r="C351" s="10" t="s">
        <v>9</v>
      </c>
      <c r="D351" s="10" t="s">
        <v>1240</v>
      </c>
      <c r="E351" s="11" t="s">
        <v>1241</v>
      </c>
      <c r="F351" s="11" t="s">
        <v>1242</v>
      </c>
      <c r="G351" s="11" t="s">
        <v>1243</v>
      </c>
      <c r="H351" s="13" t="s">
        <v>66</v>
      </c>
    </row>
    <row r="352" hidden="1">
      <c r="A352" s="5">
        <v>45672.61283745371</v>
      </c>
      <c r="B352" s="6" t="s">
        <v>1225</v>
      </c>
      <c r="C352" s="6" t="s">
        <v>9</v>
      </c>
      <c r="D352" s="6" t="s">
        <v>1244</v>
      </c>
      <c r="E352" s="15" t="s">
        <v>1245</v>
      </c>
      <c r="F352" s="15" t="s">
        <v>1246</v>
      </c>
      <c r="G352" s="15" t="s">
        <v>1241</v>
      </c>
      <c r="H352" s="8" t="s">
        <v>66</v>
      </c>
    </row>
    <row r="353" hidden="1">
      <c r="A353" s="9">
        <v>45672.6145353125</v>
      </c>
      <c r="B353" s="10" t="s">
        <v>1225</v>
      </c>
      <c r="C353" s="10" t="s">
        <v>9</v>
      </c>
      <c r="D353" s="10" t="s">
        <v>1247</v>
      </c>
      <c r="E353" s="11" t="s">
        <v>1248</v>
      </c>
      <c r="F353" s="11" t="s">
        <v>1245</v>
      </c>
      <c r="G353" s="11" t="s">
        <v>1242</v>
      </c>
      <c r="H353" s="13" t="s">
        <v>66</v>
      </c>
    </row>
    <row r="354" hidden="1">
      <c r="A354" s="5">
        <v>45672.616234409725</v>
      </c>
      <c r="B354" s="6" t="s">
        <v>1225</v>
      </c>
      <c r="C354" s="6" t="s">
        <v>9</v>
      </c>
      <c r="D354" s="6" t="s">
        <v>1249</v>
      </c>
      <c r="E354" s="15" t="s">
        <v>1250</v>
      </c>
      <c r="F354" s="15" t="s">
        <v>1248</v>
      </c>
      <c r="G354" s="15" t="s">
        <v>1251</v>
      </c>
      <c r="H354" s="8" t="s">
        <v>66</v>
      </c>
    </row>
    <row r="355" hidden="1">
      <c r="A355" s="9">
        <v>45672.618725636574</v>
      </c>
      <c r="B355" s="10" t="s">
        <v>1225</v>
      </c>
      <c r="C355" s="10" t="s">
        <v>16</v>
      </c>
      <c r="D355" s="10" t="s">
        <v>1252</v>
      </c>
      <c r="E355" s="11" t="s">
        <v>1253</v>
      </c>
      <c r="F355" s="11" t="s">
        <v>1254</v>
      </c>
      <c r="G355" s="11" t="s">
        <v>1245</v>
      </c>
      <c r="H355" s="13" t="s">
        <v>66</v>
      </c>
    </row>
    <row r="356" hidden="1">
      <c r="A356" s="5">
        <v>45672.619836921294</v>
      </c>
      <c r="B356" s="6" t="s">
        <v>1225</v>
      </c>
      <c r="C356" s="6" t="s">
        <v>16</v>
      </c>
      <c r="D356" s="6" t="s">
        <v>1255</v>
      </c>
      <c r="E356" s="15" t="s">
        <v>1256</v>
      </c>
      <c r="F356" s="15" t="s">
        <v>1241</v>
      </c>
      <c r="G356" s="15" t="s">
        <v>1243</v>
      </c>
      <c r="H356" s="8" t="s">
        <v>66</v>
      </c>
    </row>
    <row r="357" hidden="1">
      <c r="A357" s="9">
        <v>45672.62546686342</v>
      </c>
      <c r="B357" s="10" t="s">
        <v>311</v>
      </c>
      <c r="C357" s="10" t="s">
        <v>22</v>
      </c>
      <c r="D357" s="10" t="s">
        <v>1257</v>
      </c>
      <c r="E357" s="11" t="s">
        <v>1258</v>
      </c>
      <c r="F357" s="11" t="s">
        <v>1259</v>
      </c>
      <c r="G357" s="11" t="s">
        <v>1260</v>
      </c>
      <c r="H357" s="13" t="s">
        <v>66</v>
      </c>
    </row>
    <row r="358" hidden="1">
      <c r="A358" s="5">
        <v>45672.62577520833</v>
      </c>
      <c r="B358" s="6" t="s">
        <v>311</v>
      </c>
      <c r="C358" s="6" t="s">
        <v>9</v>
      </c>
      <c r="D358" s="6" t="s">
        <v>1257</v>
      </c>
      <c r="E358" s="15" t="s">
        <v>1261</v>
      </c>
      <c r="F358" s="15" t="s">
        <v>1262</v>
      </c>
      <c r="G358" s="15" t="s">
        <v>1263</v>
      </c>
      <c r="H358" s="8" t="s">
        <v>66</v>
      </c>
    </row>
    <row r="359" hidden="1">
      <c r="A359" s="9">
        <v>45672.62726400463</v>
      </c>
      <c r="B359" s="10" t="s">
        <v>311</v>
      </c>
      <c r="C359" s="10" t="s">
        <v>22</v>
      </c>
      <c r="D359" s="10" t="s">
        <v>1264</v>
      </c>
      <c r="E359" s="11" t="s">
        <v>1265</v>
      </c>
      <c r="F359" s="11" t="s">
        <v>1266</v>
      </c>
      <c r="G359" s="11" t="s">
        <v>1260</v>
      </c>
      <c r="H359" s="13" t="s">
        <v>66</v>
      </c>
    </row>
    <row r="360" hidden="1">
      <c r="A360" s="5">
        <v>45672.628468263894</v>
      </c>
      <c r="B360" s="6" t="s">
        <v>311</v>
      </c>
      <c r="C360" s="6" t="s">
        <v>9</v>
      </c>
      <c r="D360" s="6" t="s">
        <v>1267</v>
      </c>
      <c r="E360" s="15" t="s">
        <v>1268</v>
      </c>
      <c r="F360" s="15" t="s">
        <v>1269</v>
      </c>
      <c r="G360" s="15" t="s">
        <v>1270</v>
      </c>
      <c r="H360" s="8" t="s">
        <v>66</v>
      </c>
    </row>
    <row r="361" hidden="1">
      <c r="A361" s="9">
        <v>45672.629051550924</v>
      </c>
      <c r="B361" s="10" t="s">
        <v>311</v>
      </c>
      <c r="C361" s="10" t="s">
        <v>22</v>
      </c>
      <c r="D361" s="10" t="s">
        <v>1271</v>
      </c>
      <c r="E361" s="11" t="s">
        <v>1272</v>
      </c>
      <c r="F361" s="11" t="s">
        <v>1273</v>
      </c>
      <c r="G361" s="11" t="s">
        <v>317</v>
      </c>
      <c r="H361" s="13" t="s">
        <v>66</v>
      </c>
    </row>
    <row r="362" hidden="1">
      <c r="A362" s="5">
        <v>45672.6297990162</v>
      </c>
      <c r="B362" s="6" t="s">
        <v>311</v>
      </c>
      <c r="C362" s="6" t="s">
        <v>9</v>
      </c>
      <c r="D362" s="6" t="s">
        <v>1274</v>
      </c>
      <c r="E362" s="15" t="s">
        <v>1270</v>
      </c>
      <c r="F362" s="15" t="s">
        <v>1269</v>
      </c>
      <c r="G362" s="15" t="s">
        <v>1275</v>
      </c>
      <c r="H362" s="8" t="s">
        <v>66</v>
      </c>
    </row>
    <row r="363" hidden="1">
      <c r="A363" s="9">
        <v>45674.818371284724</v>
      </c>
      <c r="B363" s="10" t="s">
        <v>1276</v>
      </c>
      <c r="C363" s="10" t="s">
        <v>9</v>
      </c>
      <c r="D363" s="10" t="s">
        <v>1277</v>
      </c>
      <c r="E363" s="11" t="s">
        <v>44</v>
      </c>
      <c r="F363" s="11" t="s">
        <v>1278</v>
      </c>
      <c r="G363" s="11" t="s">
        <v>1279</v>
      </c>
      <c r="H363" s="13" t="s">
        <v>1058</v>
      </c>
    </row>
    <row r="364" hidden="1">
      <c r="A364" s="5">
        <v>45674.81983689815</v>
      </c>
      <c r="B364" s="6" t="s">
        <v>1276</v>
      </c>
      <c r="C364" s="6" t="s">
        <v>22</v>
      </c>
      <c r="D364" s="6" t="s">
        <v>1280</v>
      </c>
      <c r="E364" s="15" t="s">
        <v>1281</v>
      </c>
      <c r="F364" s="15" t="s">
        <v>1282</v>
      </c>
      <c r="G364" s="15" t="s">
        <v>1283</v>
      </c>
      <c r="H364" s="8" t="s">
        <v>1058</v>
      </c>
    </row>
    <row r="365" hidden="1">
      <c r="A365" s="9">
        <v>45674.821629074075</v>
      </c>
      <c r="B365" s="10" t="s">
        <v>1276</v>
      </c>
      <c r="C365" s="10" t="s">
        <v>22</v>
      </c>
      <c r="D365" s="10" t="s">
        <v>1284</v>
      </c>
      <c r="E365" s="11" t="s">
        <v>1285</v>
      </c>
      <c r="F365" s="11" t="s">
        <v>1286</v>
      </c>
      <c r="G365" s="11" t="s">
        <v>1287</v>
      </c>
      <c r="H365" s="13" t="s">
        <v>1058</v>
      </c>
    </row>
    <row r="366" hidden="1">
      <c r="A366" s="5">
        <v>45674.82710712963</v>
      </c>
      <c r="B366" s="6" t="s">
        <v>1276</v>
      </c>
      <c r="C366" s="6" t="s">
        <v>16</v>
      </c>
      <c r="D366" s="6" t="s">
        <v>1288</v>
      </c>
      <c r="E366" s="15" t="s">
        <v>1289</v>
      </c>
      <c r="F366" s="15" t="s">
        <v>1290</v>
      </c>
      <c r="G366" s="15" t="s">
        <v>1291</v>
      </c>
      <c r="H366" s="8" t="s">
        <v>1058</v>
      </c>
    </row>
    <row r="367" hidden="1">
      <c r="A367" s="9">
        <v>45674.83119196759</v>
      </c>
      <c r="B367" s="10" t="s">
        <v>1276</v>
      </c>
      <c r="C367" s="10" t="s">
        <v>9</v>
      </c>
      <c r="D367" s="10" t="s">
        <v>1292</v>
      </c>
      <c r="E367" s="11" t="s">
        <v>1293</v>
      </c>
      <c r="F367" s="11" t="s">
        <v>1026</v>
      </c>
      <c r="G367" s="11" t="s">
        <v>1294</v>
      </c>
      <c r="H367" s="13" t="s">
        <v>1058</v>
      </c>
    </row>
    <row r="368" hidden="1">
      <c r="A368" s="5">
        <v>45674.83577796296</v>
      </c>
      <c r="B368" s="6" t="s">
        <v>1276</v>
      </c>
      <c r="C368" s="6" t="s">
        <v>9</v>
      </c>
      <c r="D368" s="6" t="s">
        <v>1295</v>
      </c>
      <c r="E368" s="15" t="s">
        <v>1296</v>
      </c>
      <c r="F368" s="15" t="s">
        <v>1297</v>
      </c>
      <c r="G368" s="15" t="s">
        <v>1298</v>
      </c>
      <c r="H368" s="8" t="s">
        <v>1058</v>
      </c>
    </row>
    <row r="369" hidden="1">
      <c r="A369" s="9">
        <v>45674.83721831019</v>
      </c>
      <c r="B369" s="10" t="s">
        <v>198</v>
      </c>
      <c r="C369" s="10" t="s">
        <v>9</v>
      </c>
      <c r="D369" s="10" t="s">
        <v>1299</v>
      </c>
      <c r="E369" s="11" t="s">
        <v>1300</v>
      </c>
      <c r="F369" s="11" t="s">
        <v>1301</v>
      </c>
      <c r="G369" s="11" t="s">
        <v>1302</v>
      </c>
      <c r="H369" s="13" t="s">
        <v>1058</v>
      </c>
    </row>
    <row r="370" hidden="1">
      <c r="A370" s="5">
        <v>45674.839328587965</v>
      </c>
      <c r="B370" s="6" t="s">
        <v>770</v>
      </c>
      <c r="C370" s="6" t="s">
        <v>22</v>
      </c>
      <c r="D370" s="6" t="s">
        <v>1303</v>
      </c>
      <c r="E370" s="15" t="s">
        <v>1026</v>
      </c>
      <c r="F370" s="15" t="s">
        <v>1025</v>
      </c>
      <c r="G370" s="15" t="s">
        <v>1304</v>
      </c>
      <c r="H370" s="8" t="s">
        <v>1058</v>
      </c>
    </row>
    <row r="371" hidden="1">
      <c r="A371" s="9">
        <v>45674.84060516204</v>
      </c>
      <c r="B371" s="10" t="s">
        <v>1048</v>
      </c>
      <c r="C371" s="10" t="s">
        <v>9</v>
      </c>
      <c r="D371" s="10" t="s">
        <v>1305</v>
      </c>
      <c r="E371" s="11" t="s">
        <v>298</v>
      </c>
      <c r="F371" s="11" t="s">
        <v>157</v>
      </c>
      <c r="G371" s="11" t="s">
        <v>156</v>
      </c>
      <c r="H371" s="13" t="s">
        <v>1058</v>
      </c>
    </row>
    <row r="372" hidden="1">
      <c r="A372" s="5">
        <v>45678.646795312496</v>
      </c>
      <c r="B372" s="6" t="s">
        <v>1038</v>
      </c>
      <c r="C372" s="6" t="s">
        <v>22</v>
      </c>
      <c r="D372" s="6" t="s">
        <v>1306</v>
      </c>
      <c r="E372" s="15" t="s">
        <v>1307</v>
      </c>
      <c r="F372" s="15" t="s">
        <v>1308</v>
      </c>
      <c r="G372" s="15" t="s">
        <v>1309</v>
      </c>
      <c r="H372" s="8" t="s">
        <v>1043</v>
      </c>
    </row>
    <row r="373" hidden="1">
      <c r="A373" s="9">
        <v>45678.65526866898</v>
      </c>
      <c r="B373" s="10" t="s">
        <v>1038</v>
      </c>
      <c r="C373" s="10" t="s">
        <v>22</v>
      </c>
      <c r="D373" s="10" t="s">
        <v>1310</v>
      </c>
      <c r="E373" s="11" t="s">
        <v>158</v>
      </c>
      <c r="F373" s="11" t="s">
        <v>156</v>
      </c>
      <c r="G373" s="11" t="s">
        <v>1311</v>
      </c>
      <c r="H373" s="13" t="s">
        <v>1043</v>
      </c>
    </row>
    <row r="374" hidden="1">
      <c r="A374" s="5">
        <v>45678.674918749995</v>
      </c>
      <c r="B374" s="6" t="s">
        <v>1038</v>
      </c>
      <c r="C374" s="6" t="s">
        <v>9</v>
      </c>
      <c r="D374" s="6" t="s">
        <v>1312</v>
      </c>
      <c r="E374" s="15" t="s">
        <v>1313</v>
      </c>
      <c r="F374" s="15" t="s">
        <v>1314</v>
      </c>
      <c r="G374" s="15" t="s">
        <v>1315</v>
      </c>
      <c r="H374" s="8" t="s">
        <v>1043</v>
      </c>
    </row>
    <row r="375" hidden="1">
      <c r="A375" s="16">
        <v>45679.48092314815</v>
      </c>
      <c r="B375" s="17" t="s">
        <v>1038</v>
      </c>
      <c r="C375" s="17" t="s">
        <v>22</v>
      </c>
      <c r="D375" s="17" t="s">
        <v>1316</v>
      </c>
      <c r="E375" s="18" t="s">
        <v>1317</v>
      </c>
      <c r="F375" s="18" t="s">
        <v>1318</v>
      </c>
      <c r="G375" s="18" t="s">
        <v>1319</v>
      </c>
      <c r="H375" s="19" t="s">
        <v>1043</v>
      </c>
    </row>
  </sheetData>
  <dataValidations>
    <dataValidation allowBlank="1" showDropDown="1" sqref="E2:G375"/>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8.75"/>
    <col customWidth="1" min="3" max="3" width="8.13"/>
    <col customWidth="1" min="4" max="4" width="8.63"/>
    <col customWidth="1" min="5" max="5" width="8.75"/>
    <col customWidth="1" min="6" max="6" width="2.88"/>
    <col customWidth="1" min="7" max="7" width="18.13"/>
    <col customWidth="1" min="8" max="8" width="8.5"/>
  </cols>
  <sheetData>
    <row r="1">
      <c r="A1" s="20" t="s">
        <v>1320</v>
      </c>
      <c r="B1" s="21" t="s">
        <v>1321</v>
      </c>
      <c r="C1" s="22" t="s">
        <v>1322</v>
      </c>
      <c r="D1" s="23" t="s">
        <v>1323</v>
      </c>
      <c r="E1" s="24" t="s">
        <v>1324</v>
      </c>
      <c r="F1" s="25"/>
      <c r="G1" s="26" t="s">
        <v>1325</v>
      </c>
      <c r="H1" s="27" t="s">
        <v>1326</v>
      </c>
    </row>
    <row r="2">
      <c r="A2" s="28" t="str">
        <f>IFERROR(__xludf.DUMMYFUNCTION("SORT(UNIQUE(Respuestas!B2:B199))"),"A Link to the Past")</f>
        <v>A Link to the Past</v>
      </c>
      <c r="B2" s="29">
        <f>COUNTIF(Respuestas!B$2:Respuestas!B$10184, A2)</f>
        <v>16</v>
      </c>
      <c r="C2" s="30">
        <f>COUNTIFS(Respuestas!B$2:Respuestas!B$10184, A2, Respuestas!C$2:Respuestas!C$10184, G$2)</f>
        <v>6</v>
      </c>
      <c r="D2" s="31">
        <f>COUNTIFS(Respuestas!B$2:Respuestas!B$10184, A2, Respuestas!C$2:Respuestas!C$10184, G$4)</f>
        <v>6</v>
      </c>
      <c r="E2" s="32">
        <f>COUNTIFS(Respuestas!B$2:Respuestas!B$10184, A2, Respuestas!C$2:Respuestas!C$10184, G$3)</f>
        <v>4</v>
      </c>
      <c r="F2" s="33"/>
      <c r="G2" s="34" t="str">
        <f>IFERROR(__xludf.DUMMYFUNCTION("SORT(UNIQUE(Respuestas!C2:C199))"),"EASY")</f>
        <v>EASY</v>
      </c>
      <c r="H2" s="35">
        <f>COUNTIF(Respuestas!C$2:Respuestas!C$10184, G2)</f>
        <v>129</v>
      </c>
    </row>
    <row r="3">
      <c r="A3" s="28" t="str">
        <f>IFERROR(__xludf.DUMMYFUNCTION("""COMPUTED_VALUE"""),"Actraiser")</f>
        <v>Actraiser</v>
      </c>
      <c r="B3" s="29">
        <f>COUNTIF(Respuestas!B$2:Respuestas!B$10184, A3)</f>
        <v>3</v>
      </c>
      <c r="C3" s="30">
        <f>COUNTIFS(Respuestas!B$2:Respuestas!B$10184, A3, Respuestas!C$2:Respuestas!C$10184, G$2)</f>
        <v>1</v>
      </c>
      <c r="D3" s="31">
        <f>COUNTIFS(Respuestas!B$2:Respuestas!B$10184, A3, Respuestas!C$2:Respuestas!C$10184, G$4)</f>
        <v>1</v>
      </c>
      <c r="E3" s="32">
        <f>COUNTIFS(Respuestas!B$2:Respuestas!B$10184, A3, Respuestas!C$2:Respuestas!C$10184, G$3)</f>
        <v>1</v>
      </c>
      <c r="F3" s="33"/>
      <c r="G3" s="34" t="str">
        <f>IFERROR(__xludf.DUMMYFUNCTION("""COMPUTED_VALUE"""),"HARD")</f>
        <v>HARD</v>
      </c>
      <c r="H3" s="35">
        <f>COUNTIF(Respuestas!C$2:Respuestas!C$10184, G3)</f>
        <v>117</v>
      </c>
    </row>
    <row r="4">
      <c r="A4" s="28" t="str">
        <f>IFERROR(__xludf.DUMMYFUNCTION("""COMPUTED_VALUE"""),"Astalon")</f>
        <v>Astalon</v>
      </c>
      <c r="B4" s="29">
        <f>COUNTIF(Respuestas!B$2:Respuestas!B$10184, A4)</f>
        <v>3</v>
      </c>
      <c r="C4" s="30">
        <f>COUNTIFS(Respuestas!B$2:Respuestas!B$10184, A4, Respuestas!C$2:Respuestas!C$10184, G$2)</f>
        <v>2</v>
      </c>
      <c r="D4" s="31">
        <f>COUNTIFS(Respuestas!B$2:Respuestas!B$10184, A4, Respuestas!C$2:Respuestas!C$10184, G$4)</f>
        <v>1</v>
      </c>
      <c r="E4" s="32">
        <f>COUNTIFS(Respuestas!B$2:Respuestas!B$10184, A4, Respuestas!C$2:Respuestas!C$10184, G$3)</f>
        <v>0</v>
      </c>
      <c r="F4" s="33"/>
      <c r="G4" s="34" t="str">
        <f>IFERROR(__xludf.DUMMYFUNCTION("""COMPUTED_VALUE"""),"MEDIUM")</f>
        <v>MEDIUM</v>
      </c>
      <c r="H4" s="35">
        <f>COUNTIF(Respuestas!C$2:Respuestas!C$10184, G4)</f>
        <v>128</v>
      </c>
    </row>
    <row r="5">
      <c r="A5" s="28" t="str">
        <f>IFERROR(__xludf.DUMMYFUNCTION("""COMPUTED_VALUE"""),"Castlevania - Circle of the Moon")</f>
        <v>Castlevania - Circle of the Moon</v>
      </c>
      <c r="B5" s="29">
        <f>COUNTIF(Respuestas!B$2:Respuestas!B$10184, A5)</f>
        <v>4</v>
      </c>
      <c r="C5" s="30">
        <f>COUNTIFS(Respuestas!B$2:Respuestas!B$10184, A5, Respuestas!C$2:Respuestas!C$10184, G$2)</f>
        <v>1</v>
      </c>
      <c r="D5" s="31">
        <f>COUNTIFS(Respuestas!B$2:Respuestas!B$10184, A5, Respuestas!C$2:Respuestas!C$10184, G$4)</f>
        <v>2</v>
      </c>
      <c r="E5" s="32">
        <f>COUNTIFS(Respuestas!B$2:Respuestas!B$10184, A5, Respuestas!C$2:Respuestas!C$10184, G$3)</f>
        <v>1</v>
      </c>
      <c r="F5" s="33"/>
      <c r="G5" s="36" t="s">
        <v>1327</v>
      </c>
      <c r="H5" s="37">
        <f>SUM(H2:H4)</f>
        <v>374</v>
      </c>
    </row>
    <row r="6">
      <c r="A6" s="28" t="str">
        <f>IFERROR(__xludf.DUMMYFUNCTION("""COMPUTED_VALUE"""),"Cave Story")</f>
        <v>Cave Story</v>
      </c>
      <c r="B6" s="29">
        <f>COUNTIF(Respuestas!B$2:Respuestas!B$10184, A6)</f>
        <v>17</v>
      </c>
      <c r="C6" s="30">
        <f>COUNTIFS(Respuestas!B$2:Respuestas!B$10184, A6, Respuestas!C$2:Respuestas!C$10184, G$2)</f>
        <v>4</v>
      </c>
      <c r="D6" s="31">
        <f>COUNTIFS(Respuestas!B$2:Respuestas!B$10184, A6, Respuestas!C$2:Respuestas!C$10184, G$4)</f>
        <v>7</v>
      </c>
      <c r="E6" s="32">
        <f>COUNTIFS(Respuestas!B$2:Respuestas!B$10184, A6, Respuestas!C$2:Respuestas!C$10184, G$3)</f>
        <v>6</v>
      </c>
      <c r="F6" s="33"/>
    </row>
    <row r="7">
      <c r="A7" s="28" t="str">
        <f>IFERROR(__xludf.DUMMYFUNCTION("""COMPUTED_VALUE"""),"Diddy Kong Racing")</f>
        <v>Diddy Kong Racing</v>
      </c>
      <c r="B7" s="29">
        <f>COUNTIF(Respuestas!B$2:Respuestas!B$10184, A7)</f>
        <v>12</v>
      </c>
      <c r="C7" s="30">
        <f>COUNTIFS(Respuestas!B$2:Respuestas!B$10184, A7, Respuestas!C$2:Respuestas!C$10184, G$2)</f>
        <v>4</v>
      </c>
      <c r="D7" s="31">
        <f>COUNTIFS(Respuestas!B$2:Respuestas!B$10184, A7, Respuestas!C$2:Respuestas!C$10184, G$4)</f>
        <v>6</v>
      </c>
      <c r="E7" s="32">
        <f>COUNTIFS(Respuestas!B$2:Respuestas!B$10184, A7, Respuestas!C$2:Respuestas!C$10184, G$3)</f>
        <v>2</v>
      </c>
      <c r="F7" s="33"/>
      <c r="G7" s="38" t="s">
        <v>1328</v>
      </c>
      <c r="H7" s="39" t="s">
        <v>1326</v>
      </c>
    </row>
    <row r="8">
      <c r="A8" s="28" t="str">
        <f>IFERROR(__xludf.DUMMYFUNCTION("""COMPUTED_VALUE"""),"Donkey Kong Country 2")</f>
        <v>Donkey Kong Country 2</v>
      </c>
      <c r="B8" s="29">
        <f>COUNTIF(Respuestas!B$2:Respuestas!B$10184, A8)</f>
        <v>9</v>
      </c>
      <c r="C8" s="30">
        <f>COUNTIFS(Respuestas!B$2:Respuestas!B$10184, A8, Respuestas!C$2:Respuestas!C$10184, G$2)</f>
        <v>4</v>
      </c>
      <c r="D8" s="31">
        <f>COUNTIFS(Respuestas!B$2:Respuestas!B$10184, A8, Respuestas!C$2:Respuestas!C$10184, G$4)</f>
        <v>1</v>
      </c>
      <c r="E8" s="32">
        <f>COUNTIFS(Respuestas!B$2:Respuestas!B$10184, A8, Respuestas!C$2:Respuestas!C$10184, G$3)</f>
        <v>4</v>
      </c>
      <c r="F8" s="33"/>
      <c r="G8" s="40" t="str">
        <f>IFERROR(__xludf.DUMMYFUNCTION("SORT(UNIQUE(Respuestas!H2:H199))"),"Anonimato")</f>
        <v>Anonimato</v>
      </c>
      <c r="H8" s="41">
        <f>COUNTIF(Respuestas!H$2:Respuestas!H$10184, G8)</f>
        <v>4</v>
      </c>
    </row>
    <row r="9">
      <c r="A9" s="28" t="str">
        <f>IFERROR(__xludf.DUMMYFUNCTION("""COMPUTED_VALUE"""),"Donkey Kong Country 3")</f>
        <v>Donkey Kong Country 3</v>
      </c>
      <c r="B9" s="29">
        <f>COUNTIF(Respuestas!B$2:Respuestas!B$10184, A9)</f>
        <v>6</v>
      </c>
      <c r="C9" s="30">
        <f>COUNTIFS(Respuestas!B$2:Respuestas!B$10184, A9, Respuestas!C$2:Respuestas!C$10184, G$2)</f>
        <v>2</v>
      </c>
      <c r="D9" s="31">
        <f>COUNTIFS(Respuestas!B$2:Respuestas!B$10184, A9, Respuestas!C$2:Respuestas!C$10184, G$4)</f>
        <v>3</v>
      </c>
      <c r="E9" s="32">
        <f>COUNTIFS(Respuestas!B$2:Respuestas!B$10184, A9, Respuestas!C$2:Respuestas!C$10184, G$3)</f>
        <v>1</v>
      </c>
      <c r="F9" s="33"/>
      <c r="G9" s="40" t="str">
        <f>IFERROR(__xludf.DUMMYFUNCTION("""COMPUTED_VALUE"""),"Carld923")</f>
        <v>Carld923</v>
      </c>
      <c r="H9" s="41">
        <f>COUNTIF(Respuestas!H$2:Respuestas!H$10184, G9)</f>
        <v>14</v>
      </c>
    </row>
    <row r="10">
      <c r="A10" s="28" t="str">
        <f>IFERROR(__xludf.DUMMYFUNCTION("""COMPUTED_VALUE"""),"EarthBound")</f>
        <v>EarthBound</v>
      </c>
      <c r="B10" s="29">
        <f>COUNTIF(Respuestas!B$2:Respuestas!B$10184, A10)</f>
        <v>6</v>
      </c>
      <c r="C10" s="30">
        <f>COUNTIFS(Respuestas!B$2:Respuestas!B$10184, A10, Respuestas!C$2:Respuestas!C$10184, G$2)</f>
        <v>4</v>
      </c>
      <c r="D10" s="31">
        <f>COUNTIFS(Respuestas!B$2:Respuestas!B$10184, A10, Respuestas!C$2:Respuestas!C$10184, G$4)</f>
        <v>2</v>
      </c>
      <c r="E10" s="32">
        <f>COUNTIFS(Respuestas!B$2:Respuestas!B$10184, A10, Respuestas!C$2:Respuestas!C$10184, G$3)</f>
        <v>0</v>
      </c>
      <c r="F10" s="33"/>
      <c r="G10" s="40" t="str">
        <f>IFERROR(__xludf.DUMMYFUNCTION("""COMPUTED_VALUE"""),"Cat")</f>
        <v>Cat</v>
      </c>
      <c r="H10" s="41">
        <f>COUNTIF(Respuestas!H$2:Respuestas!H$10184, G10)</f>
        <v>1</v>
      </c>
    </row>
    <row r="11">
      <c r="A11" s="28" t="str">
        <f>IFERROR(__xludf.DUMMYFUNCTION("""COMPUTED_VALUE"""),"Final Fantasy Mystic Quest")</f>
        <v>Final Fantasy Mystic Quest</v>
      </c>
      <c r="B11" s="29">
        <f>COUNTIF(Respuestas!B$2:Respuestas!B$10184, A11)</f>
        <v>6</v>
      </c>
      <c r="C11" s="30">
        <f>COUNTIFS(Respuestas!B$2:Respuestas!B$10184, A11, Respuestas!C$2:Respuestas!C$10184, G$2)</f>
        <v>2</v>
      </c>
      <c r="D11" s="31">
        <f>COUNTIFS(Respuestas!B$2:Respuestas!B$10184, A11, Respuestas!C$2:Respuestas!C$10184, G$4)</f>
        <v>3</v>
      </c>
      <c r="E11" s="32">
        <f>COUNTIFS(Respuestas!B$2:Respuestas!B$10184, A11, Respuestas!C$2:Respuestas!C$10184, G$3)</f>
        <v>1</v>
      </c>
      <c r="F11" s="33"/>
      <c r="G11" s="40" t="str">
        <f>IFERROR(__xludf.DUMMYFUNCTION("""COMPUTED_VALUE"""),"Giga Otomia")</f>
        <v>Giga Otomia</v>
      </c>
      <c r="H11" s="41">
        <f>COUNTIF(Respuestas!H$2:Respuestas!H$10184, G11)</f>
        <v>17</v>
      </c>
    </row>
    <row r="12">
      <c r="A12" s="28" t="str">
        <f>IFERROR(__xludf.DUMMYFUNCTION("""COMPUTED_VALUE"""),"Hollow Knight")</f>
        <v>Hollow Knight</v>
      </c>
      <c r="B12" s="29">
        <f>COUNTIF(Respuestas!B$2:Respuestas!B$10184, A12)</f>
        <v>5</v>
      </c>
      <c r="C12" s="30">
        <f>COUNTIFS(Respuestas!B$2:Respuestas!B$10184, A12, Respuestas!C$2:Respuestas!C$10184, G$2)</f>
        <v>1</v>
      </c>
      <c r="D12" s="31">
        <f>COUNTIFS(Respuestas!B$2:Respuestas!B$10184, A12, Respuestas!C$2:Respuestas!C$10184, G$4)</f>
        <v>2</v>
      </c>
      <c r="E12" s="32">
        <f>COUNTIFS(Respuestas!B$2:Respuestas!B$10184, A12, Respuestas!C$2:Respuestas!C$10184, G$3)</f>
        <v>2</v>
      </c>
      <c r="F12" s="33"/>
      <c r="G12" s="40" t="str">
        <f>IFERROR(__xludf.DUMMYFUNCTION("""COMPUTED_VALUE"""),"JerryEris")</f>
        <v>JerryEris</v>
      </c>
      <c r="H12" s="41">
        <f>COUNTIF(Respuestas!H$2:Respuestas!H$10184, G12)</f>
        <v>2</v>
      </c>
    </row>
    <row r="13">
      <c r="A13" s="28" t="str">
        <f>IFERROR(__xludf.DUMMYFUNCTION("""COMPUTED_VALUE"""),"Kingdom Hearts")</f>
        <v>Kingdom Hearts</v>
      </c>
      <c r="B13" s="29">
        <f>COUNTIF(Respuestas!B$2:Respuestas!B$10184, A13)</f>
        <v>2</v>
      </c>
      <c r="C13" s="30">
        <f>COUNTIFS(Respuestas!B$2:Respuestas!B$10184, A13, Respuestas!C$2:Respuestas!C$10184, G$2)</f>
        <v>0</v>
      </c>
      <c r="D13" s="31">
        <f>COUNTIFS(Respuestas!B$2:Respuestas!B$10184, A13, Respuestas!C$2:Respuestas!C$10184, G$4)</f>
        <v>1</v>
      </c>
      <c r="E13" s="32">
        <f>COUNTIFS(Respuestas!B$2:Respuestas!B$10184, A13, Respuestas!C$2:Respuestas!C$10184, G$3)</f>
        <v>1</v>
      </c>
      <c r="F13" s="33"/>
      <c r="G13" s="40" t="str">
        <f>IFERROR(__xludf.DUMMYFUNCTION("""COMPUTED_VALUE"""),"lx5")</f>
        <v>lx5</v>
      </c>
      <c r="H13" s="41">
        <f>COUNTIF(Respuestas!H$2:Respuestas!H$10184, G13)</f>
        <v>189</v>
      </c>
    </row>
    <row r="14">
      <c r="A14" s="28" t="str">
        <f>IFERROR(__xludf.DUMMYFUNCTION("""COMPUTED_VALUE"""),"Kingdom Hearts 2")</f>
        <v>Kingdom Hearts 2</v>
      </c>
      <c r="B14" s="29">
        <f>COUNTIF(Respuestas!B$2:Respuestas!B$10184, A14)</f>
        <v>2</v>
      </c>
      <c r="C14" s="30">
        <f>COUNTIFS(Respuestas!B$2:Respuestas!B$10184, A14, Respuestas!C$2:Respuestas!C$10184, G$2)</f>
        <v>1</v>
      </c>
      <c r="D14" s="31">
        <f>COUNTIFS(Respuestas!B$2:Respuestas!B$10184, A14, Respuestas!C$2:Respuestas!C$10184, G$4)</f>
        <v>0</v>
      </c>
      <c r="E14" s="32">
        <f>COUNTIFS(Respuestas!B$2:Respuestas!B$10184, A14, Respuestas!C$2:Respuestas!C$10184, G$3)</f>
        <v>1</v>
      </c>
      <c r="F14" s="33"/>
      <c r="G14" s="40" t="str">
        <f>IFERROR(__xludf.DUMMYFUNCTION("""COMPUTED_VALUE"""),"M.")</f>
        <v>M.</v>
      </c>
      <c r="H14" s="41">
        <f>COUNTIF(Respuestas!H$2:Respuestas!H$10184, G14)</f>
        <v>8</v>
      </c>
    </row>
    <row r="15">
      <c r="A15" s="28" t="str">
        <f>IFERROR(__xludf.DUMMYFUNCTION("""COMPUTED_VALUE"""),"Kirby 64 - The Crystal Shards")</f>
        <v>Kirby 64 - The Crystal Shards</v>
      </c>
      <c r="B15" s="29">
        <f>COUNTIF(Respuestas!B$2:Respuestas!B$10184, A15)</f>
        <v>10</v>
      </c>
      <c r="C15" s="30">
        <f>COUNTIFS(Respuestas!B$2:Respuestas!B$10184, A15, Respuestas!C$2:Respuestas!C$10184, G$2)</f>
        <v>4</v>
      </c>
      <c r="D15" s="31">
        <f>COUNTIFS(Respuestas!B$2:Respuestas!B$10184, A15, Respuestas!C$2:Respuestas!C$10184, G$4)</f>
        <v>2</v>
      </c>
      <c r="E15" s="32">
        <f>COUNTIFS(Respuestas!B$2:Respuestas!B$10184, A15, Respuestas!C$2:Respuestas!C$10184, G$3)</f>
        <v>4</v>
      </c>
      <c r="F15" s="33"/>
      <c r="G15" s="40" t="str">
        <f>IFERROR(__xludf.DUMMYFUNCTION("""COMPUTED_VALUE"""),"Manul")</f>
        <v>Manul</v>
      </c>
      <c r="H15" s="41">
        <f>COUNTIF(Respuestas!H$2:Respuestas!H$10184, G15)</f>
        <v>48</v>
      </c>
    </row>
    <row r="16">
      <c r="A16" s="28" t="str">
        <f>IFERROR(__xludf.DUMMYFUNCTION("""COMPUTED_VALUE"""),"Kirby's Dream Land 3")</f>
        <v>Kirby's Dream Land 3</v>
      </c>
      <c r="B16" s="29">
        <f>COUNTIF(Respuestas!B$2:Respuestas!B$10184, A16)</f>
        <v>10</v>
      </c>
      <c r="C16" s="30">
        <f>COUNTIFS(Respuestas!B$2:Respuestas!B$10184, A16, Respuestas!C$2:Respuestas!C$10184, G$2)</f>
        <v>4</v>
      </c>
      <c r="D16" s="31">
        <f>COUNTIFS(Respuestas!B$2:Respuestas!B$10184, A16, Respuestas!C$2:Respuestas!C$10184, G$4)</f>
        <v>3</v>
      </c>
      <c r="E16" s="32">
        <f>COUNTIFS(Respuestas!B$2:Respuestas!B$10184, A16, Respuestas!C$2:Respuestas!C$10184, G$3)</f>
        <v>3</v>
      </c>
      <c r="F16" s="33"/>
      <c r="G16" s="40" t="str">
        <f>IFERROR(__xludf.DUMMYFUNCTION("""COMPUTED_VALUE"""),"Mentholeus")</f>
        <v>Mentholeus</v>
      </c>
      <c r="H16" s="41">
        <f>COUNTIF(Respuestas!H$2:Respuestas!H$10184, G16)</f>
        <v>18</v>
      </c>
    </row>
    <row r="17">
      <c r="A17" s="28" t="str">
        <f>IFERROR(__xludf.DUMMYFUNCTION("""COMPUTED_VALUE"""),"Majora's Mask Recompiled")</f>
        <v>Majora's Mask Recompiled</v>
      </c>
      <c r="B17" s="29">
        <f>COUNTIF(Respuestas!B$2:Respuestas!B$10184, A17)</f>
        <v>10</v>
      </c>
      <c r="C17" s="30">
        <f>COUNTIFS(Respuestas!B$2:Respuestas!B$10184, A17, Respuestas!C$2:Respuestas!C$10184, G$2)</f>
        <v>2</v>
      </c>
      <c r="D17" s="31">
        <f>COUNTIFS(Respuestas!B$2:Respuestas!B$10184, A17, Respuestas!C$2:Respuestas!C$10184, G$4)</f>
        <v>6</v>
      </c>
      <c r="E17" s="32">
        <f>COUNTIFS(Respuestas!B$2:Respuestas!B$10184, A17, Respuestas!C$2:Respuestas!C$10184, G$3)</f>
        <v>2</v>
      </c>
      <c r="F17" s="33"/>
      <c r="G17" s="40" t="str">
        <f>IFERROR(__xludf.DUMMYFUNCTION("""COMPUTED_VALUE"""),"MittyVee")</f>
        <v>MittyVee</v>
      </c>
      <c r="H17" s="41">
        <f>COUNTIF(Respuestas!H$2:Respuestas!H$10184, G17)</f>
        <v>6</v>
      </c>
    </row>
    <row r="18">
      <c r="A18" s="28" t="str">
        <f>IFERROR(__xludf.DUMMYFUNCTION("""COMPUTED_VALUE"""),"Math")</f>
        <v>Math</v>
      </c>
      <c r="B18" s="29">
        <f>COUNTIF(Respuestas!B$2:Respuestas!B$10184, A18)</f>
        <v>5</v>
      </c>
      <c r="C18" s="30">
        <f>COUNTIFS(Respuestas!B$2:Respuestas!B$10184, A18, Respuestas!C$2:Respuestas!C$10184, G$2)</f>
        <v>2</v>
      </c>
      <c r="D18" s="31">
        <f>COUNTIFS(Respuestas!B$2:Respuestas!B$10184, A18, Respuestas!C$2:Respuestas!C$10184, G$4)</f>
        <v>2</v>
      </c>
      <c r="E18" s="32">
        <f>COUNTIFS(Respuestas!B$2:Respuestas!B$10184, A18, Respuestas!C$2:Respuestas!C$10184, G$3)</f>
        <v>1</v>
      </c>
      <c r="F18" s="33"/>
      <c r="G18" s="40" t="str">
        <f>IFERROR(__xludf.DUMMYFUNCTION("""COMPUTED_VALUE"""),"Moonbeam Funk")</f>
        <v>Moonbeam Funk</v>
      </c>
      <c r="H18" s="41">
        <f>COUNTIF(Respuestas!H$2:Respuestas!H$10184, G18)</f>
        <v>1</v>
      </c>
    </row>
    <row r="19">
      <c r="A19" s="28" t="str">
        <f>IFERROR(__xludf.DUMMYFUNCTION("""COMPUTED_VALUE"""),"Mega Man 2")</f>
        <v>Mega Man 2</v>
      </c>
      <c r="B19" s="29">
        <f>COUNTIF(Respuestas!B$2:Respuestas!B$10184, A19)</f>
        <v>9</v>
      </c>
      <c r="C19" s="30">
        <f>COUNTIFS(Respuestas!B$2:Respuestas!B$10184, A19, Respuestas!C$2:Respuestas!C$10184, G$2)</f>
        <v>3</v>
      </c>
      <c r="D19" s="31">
        <f>COUNTIFS(Respuestas!B$2:Respuestas!B$10184, A19, Respuestas!C$2:Respuestas!C$10184, G$4)</f>
        <v>4</v>
      </c>
      <c r="E19" s="32">
        <f>COUNTIFS(Respuestas!B$2:Respuestas!B$10184, A19, Respuestas!C$2:Respuestas!C$10184, G$3)</f>
        <v>2</v>
      </c>
      <c r="F19" s="33"/>
      <c r="G19" s="40" t="str">
        <f>IFERROR(__xludf.DUMMYFUNCTION("""COMPUTED_VALUE"""),"Super Star Earth")</f>
        <v>Super Star Earth</v>
      </c>
      <c r="H19" s="41">
        <f>COUNTIF(Respuestas!H$2:Respuestas!H$10184, G19)</f>
        <v>4</v>
      </c>
    </row>
    <row r="20">
      <c r="A20" s="28" t="str">
        <f>IFERROR(__xludf.DUMMYFUNCTION("""COMPUTED_VALUE"""),"Mega Man 3")</f>
        <v>Mega Man 3</v>
      </c>
      <c r="B20" s="29">
        <f>COUNTIF(Respuestas!B$2:Respuestas!B$10184, A20)</f>
        <v>8</v>
      </c>
      <c r="C20" s="30">
        <f>COUNTIFS(Respuestas!B$2:Respuestas!B$10184, A20, Respuestas!C$2:Respuestas!C$10184, G$2)</f>
        <v>3</v>
      </c>
      <c r="D20" s="31">
        <f>COUNTIFS(Respuestas!B$2:Respuestas!B$10184, A20, Respuestas!C$2:Respuestas!C$10184, G$4)</f>
        <v>3</v>
      </c>
      <c r="E20" s="32">
        <f>COUNTIFS(Respuestas!B$2:Respuestas!B$10184, A20, Respuestas!C$2:Respuestas!C$10184, G$3)</f>
        <v>2</v>
      </c>
      <c r="F20" s="33"/>
      <c r="G20" s="40" t="str">
        <f>IFERROR(__xludf.DUMMYFUNCTION("""COMPUTED_VALUE"""),"Vasho")</f>
        <v>Vasho</v>
      </c>
      <c r="H20" s="41">
        <f>COUNTIF(Respuestas!H$2:Respuestas!H$10184, G20)</f>
        <v>62</v>
      </c>
    </row>
    <row r="21">
      <c r="A21" s="28" t="str">
        <f>IFERROR(__xludf.DUMMYFUNCTION("""COMPUTED_VALUE"""),"Mega Man X")</f>
        <v>Mega Man X</v>
      </c>
      <c r="B21" s="29">
        <f>COUNTIF(Respuestas!B$2:Respuestas!B$10184, A21)</f>
        <v>10</v>
      </c>
      <c r="C21" s="30">
        <f>COUNTIFS(Respuestas!B$2:Respuestas!B$10184, A21, Respuestas!C$2:Respuestas!C$10184, G$2)</f>
        <v>6</v>
      </c>
      <c r="D21" s="31">
        <f>COUNTIFS(Respuestas!B$2:Respuestas!B$10184, A21, Respuestas!C$2:Respuestas!C$10184, G$4)</f>
        <v>3</v>
      </c>
      <c r="E21" s="32">
        <f>COUNTIFS(Respuestas!B$2:Respuestas!B$10184, A21, Respuestas!C$2:Respuestas!C$10184, G$3)</f>
        <v>1</v>
      </c>
      <c r="F21" s="33"/>
      <c r="G21" s="40"/>
      <c r="H21" s="41">
        <f>COUNTIF(Respuestas!H$2:Respuestas!H$10184, G21)</f>
        <v>0</v>
      </c>
    </row>
    <row r="22">
      <c r="A22" s="28" t="str">
        <f>IFERROR(__xludf.DUMMYFUNCTION("""COMPUTED_VALUE"""),"Mega Man X2")</f>
        <v>Mega Man X2</v>
      </c>
      <c r="B22" s="29">
        <f>COUNTIF(Respuestas!B$2:Respuestas!B$10184, A22)</f>
        <v>7</v>
      </c>
      <c r="C22" s="30">
        <f>COUNTIFS(Respuestas!B$2:Respuestas!B$10184, A22, Respuestas!C$2:Respuestas!C$10184, G$2)</f>
        <v>2</v>
      </c>
      <c r="D22" s="31">
        <f>COUNTIFS(Respuestas!B$2:Respuestas!B$10184, A22, Respuestas!C$2:Respuestas!C$10184, G$4)</f>
        <v>4</v>
      </c>
      <c r="E22" s="32">
        <f>COUNTIFS(Respuestas!B$2:Respuestas!B$10184, A22, Respuestas!C$2:Respuestas!C$10184, G$3)</f>
        <v>1</v>
      </c>
      <c r="F22" s="33"/>
      <c r="G22" s="40"/>
      <c r="H22" s="41">
        <f>COUNTIF(Respuestas!H$2:Respuestas!H$10184, G22)</f>
        <v>0</v>
      </c>
    </row>
    <row r="23">
      <c r="A23" s="28" t="str">
        <f>IFERROR(__xludf.DUMMYFUNCTION("""COMPUTED_VALUE"""),"Mega Man X3")</f>
        <v>Mega Man X3</v>
      </c>
      <c r="B23" s="29">
        <f>COUNTIF(Respuestas!B$2:Respuestas!B$10184, A23)</f>
        <v>5</v>
      </c>
      <c r="C23" s="30">
        <f>COUNTIFS(Respuestas!B$2:Respuestas!B$10184, A23, Respuestas!C$2:Respuestas!C$10184, G$2)</f>
        <v>2</v>
      </c>
      <c r="D23" s="31">
        <f>COUNTIFS(Respuestas!B$2:Respuestas!B$10184, A23, Respuestas!C$2:Respuestas!C$10184, G$4)</f>
        <v>2</v>
      </c>
      <c r="E23" s="32">
        <f>COUNTIFS(Respuestas!B$2:Respuestas!B$10184, A23, Respuestas!C$2:Respuestas!C$10184, G$3)</f>
        <v>1</v>
      </c>
      <c r="F23" s="33"/>
      <c r="G23" s="40"/>
      <c r="H23" s="41">
        <f>COUNTIF(Respuestas!H$2:Respuestas!H$10184, G23)</f>
        <v>0</v>
      </c>
    </row>
    <row r="24">
      <c r="A24" s="28" t="str">
        <f>IFERROR(__xludf.DUMMYFUNCTION("""COMPUTED_VALUE"""),"Ocarina of Time")</f>
        <v>Ocarina of Time</v>
      </c>
      <c r="B24" s="29">
        <f>COUNTIF(Respuestas!B$2:Respuestas!B$10184, A24)</f>
        <v>34</v>
      </c>
      <c r="C24" s="30">
        <f>COUNTIFS(Respuestas!B$2:Respuestas!B$10184, A24, Respuestas!C$2:Respuestas!C$10184, G$2)</f>
        <v>7</v>
      </c>
      <c r="D24" s="31">
        <f>COUNTIFS(Respuestas!B$2:Respuestas!B$10184, A24, Respuestas!C$2:Respuestas!C$10184, G$4)</f>
        <v>14</v>
      </c>
      <c r="E24" s="32">
        <f>COUNTIFS(Respuestas!B$2:Respuestas!B$10184, A24, Respuestas!C$2:Respuestas!C$10184, G$3)</f>
        <v>13</v>
      </c>
      <c r="F24" s="33"/>
      <c r="G24" s="40"/>
      <c r="H24" s="41">
        <f>COUNTIF(Respuestas!H$2:Respuestas!H$10184, G24)</f>
        <v>0</v>
      </c>
    </row>
    <row r="25">
      <c r="A25" s="28" t="str">
        <f>IFERROR(__xludf.DUMMYFUNCTION("""COMPUTED_VALUE"""),"Overcooked! 2")</f>
        <v>Overcooked! 2</v>
      </c>
      <c r="B25" s="29">
        <f>COUNTIF(Respuestas!B$2:Respuestas!B$10184, A25)</f>
        <v>2</v>
      </c>
      <c r="C25" s="30">
        <f>COUNTIFS(Respuestas!B$2:Respuestas!B$10184, A25, Respuestas!C$2:Respuestas!C$10184, G$2)</f>
        <v>2</v>
      </c>
      <c r="D25" s="31">
        <f>COUNTIFS(Respuestas!B$2:Respuestas!B$10184, A25, Respuestas!C$2:Respuestas!C$10184, G$4)</f>
        <v>0</v>
      </c>
      <c r="E25" s="32">
        <f>COUNTIFS(Respuestas!B$2:Respuestas!B$10184, A25, Respuestas!C$2:Respuestas!C$10184, G$3)</f>
        <v>0</v>
      </c>
      <c r="F25" s="33"/>
      <c r="G25" s="40"/>
      <c r="H25" s="41">
        <f>COUNTIF(Respuestas!H$2:Respuestas!H$10184, G25)</f>
        <v>0</v>
      </c>
    </row>
    <row r="26">
      <c r="A26" s="28" t="str">
        <f>IFERROR(__xludf.DUMMYFUNCTION("""COMPUTED_VALUE"""),"Paper Mario")</f>
        <v>Paper Mario</v>
      </c>
      <c r="B26" s="29">
        <f>COUNTIF(Respuestas!B$2:Respuestas!B$10184, A26)</f>
        <v>22</v>
      </c>
      <c r="C26" s="30">
        <f>COUNTIFS(Respuestas!B$2:Respuestas!B$10184, A26, Respuestas!C$2:Respuestas!C$10184, G$2)</f>
        <v>7</v>
      </c>
      <c r="D26" s="31">
        <f>COUNTIFS(Respuestas!B$2:Respuestas!B$10184, A26, Respuestas!C$2:Respuestas!C$10184, G$4)</f>
        <v>6</v>
      </c>
      <c r="E26" s="32">
        <f>COUNTIFS(Respuestas!B$2:Respuestas!B$10184, A26, Respuestas!C$2:Respuestas!C$10184, G$3)</f>
        <v>9</v>
      </c>
      <c r="F26" s="33"/>
      <c r="G26" s="40"/>
      <c r="H26" s="41">
        <f>COUNTIF(Respuestas!H$2:Respuestas!H$10184, G26)</f>
        <v>0</v>
      </c>
    </row>
    <row r="27">
      <c r="A27" s="28" t="str">
        <f>IFERROR(__xludf.DUMMYFUNCTION("""COMPUTED_VALUE"""),"Pokemon Crystal")</f>
        <v>Pokemon Crystal</v>
      </c>
      <c r="B27" s="29">
        <f>COUNTIF(Respuestas!B$2:Respuestas!B$10184, A27)</f>
        <v>45</v>
      </c>
      <c r="C27" s="30">
        <f>COUNTIFS(Respuestas!B$2:Respuestas!B$10184, A27, Respuestas!C$2:Respuestas!C$10184, G$2)</f>
        <v>16</v>
      </c>
      <c r="D27" s="31">
        <f>COUNTIFS(Respuestas!B$2:Respuestas!B$10184, A27, Respuestas!C$2:Respuestas!C$10184, G$4)</f>
        <v>13</v>
      </c>
      <c r="E27" s="32">
        <f>COUNTIFS(Respuestas!B$2:Respuestas!B$10184, A27, Respuestas!C$2:Respuestas!C$10184, G$3)</f>
        <v>16</v>
      </c>
      <c r="F27" s="33"/>
      <c r="G27" s="40"/>
      <c r="H27" s="41">
        <f>COUNTIF(Respuestas!H$2:Respuestas!H$10184, G27)</f>
        <v>0</v>
      </c>
    </row>
    <row r="28">
      <c r="A28" s="28" t="str">
        <f>IFERROR(__xludf.DUMMYFUNCTION("""COMPUTED_VALUE"""),"Pokemon Emerald")</f>
        <v>Pokemon Emerald</v>
      </c>
      <c r="B28" s="29">
        <f>COUNTIF(Respuestas!B$2:Respuestas!B$10184, A28)</f>
        <v>2</v>
      </c>
      <c r="C28" s="30">
        <f>COUNTIFS(Respuestas!B$2:Respuestas!B$10184, A28, Respuestas!C$2:Respuestas!C$10184, G$2)</f>
        <v>0</v>
      </c>
      <c r="D28" s="31">
        <f>COUNTIFS(Respuestas!B$2:Respuestas!B$10184, A28, Respuestas!C$2:Respuestas!C$10184, G$4)</f>
        <v>2</v>
      </c>
      <c r="E28" s="32">
        <f>COUNTIFS(Respuestas!B$2:Respuestas!B$10184, A28, Respuestas!C$2:Respuestas!C$10184, G$3)</f>
        <v>0</v>
      </c>
      <c r="F28" s="33"/>
      <c r="G28" s="40"/>
      <c r="H28" s="41">
        <f>COUNTIF(Respuestas!H$2:Respuestas!H$10184, G28)</f>
        <v>0</v>
      </c>
    </row>
    <row r="29">
      <c r="A29" s="28" t="str">
        <f>IFERROR(__xludf.DUMMYFUNCTION("""COMPUTED_VALUE"""),"Pokemon Red and Blue")</f>
        <v>Pokemon Red and Blue</v>
      </c>
      <c r="B29" s="29">
        <f>COUNTIF(Respuestas!B$2:Respuestas!B$10184, A29)</f>
        <v>1</v>
      </c>
      <c r="C29" s="30">
        <f>COUNTIFS(Respuestas!B$2:Respuestas!B$10184, A29, Respuestas!C$2:Respuestas!C$10184, G$2)</f>
        <v>1</v>
      </c>
      <c r="D29" s="31">
        <f>COUNTIFS(Respuestas!B$2:Respuestas!B$10184, A29, Respuestas!C$2:Respuestas!C$10184, G$4)</f>
        <v>0</v>
      </c>
      <c r="E29" s="32">
        <f>COUNTIFS(Respuestas!B$2:Respuestas!B$10184, A29, Respuestas!C$2:Respuestas!C$10184, G$3)</f>
        <v>0</v>
      </c>
      <c r="F29" s="33"/>
      <c r="G29" s="40"/>
      <c r="H29" s="41">
        <f>COUNTIF(Respuestas!H$2:Respuestas!H$10184, G29)</f>
        <v>0</v>
      </c>
    </row>
    <row r="30">
      <c r="A30" s="28" t="str">
        <f>IFERROR(__xludf.DUMMYFUNCTION("""COMPUTED_VALUE"""),"Rabi-Ribi")</f>
        <v>Rabi-Ribi</v>
      </c>
      <c r="B30" s="29">
        <f>COUNTIF(Respuestas!B$2:Respuestas!B$10184, A30)</f>
        <v>9</v>
      </c>
      <c r="C30" s="30">
        <f>COUNTIFS(Respuestas!B$2:Respuestas!B$10184, A30, Respuestas!C$2:Respuestas!C$10184, G$2)</f>
        <v>6</v>
      </c>
      <c r="D30" s="31">
        <f>COUNTIFS(Respuestas!B$2:Respuestas!B$10184, A30, Respuestas!C$2:Respuestas!C$10184, G$4)</f>
        <v>3</v>
      </c>
      <c r="E30" s="32">
        <f>COUNTIFS(Respuestas!B$2:Respuestas!B$10184, A30, Respuestas!C$2:Respuestas!C$10184, G$3)</f>
        <v>0</v>
      </c>
      <c r="F30" s="33"/>
      <c r="G30" s="40"/>
      <c r="H30" s="41">
        <f>COUNTIF(Respuestas!H$2:Respuestas!H$10184, G30)</f>
        <v>0</v>
      </c>
    </row>
    <row r="31">
      <c r="A31" s="28" t="str">
        <f>IFERROR(__xludf.DUMMYFUNCTION("""COMPUTED_VALUE"""),"Risk of Rain 2")</f>
        <v>Risk of Rain 2</v>
      </c>
      <c r="B31" s="29">
        <f>COUNTIF(Respuestas!B$2:Respuestas!B$10184, A31)</f>
        <v>9</v>
      </c>
      <c r="C31" s="30">
        <f>COUNTIFS(Respuestas!B$2:Respuestas!B$10184, A31, Respuestas!C$2:Respuestas!C$10184, G$2)</f>
        <v>5</v>
      </c>
      <c r="D31" s="31">
        <f>COUNTIFS(Respuestas!B$2:Respuestas!B$10184, A31, Respuestas!C$2:Respuestas!C$10184, G$4)</f>
        <v>4</v>
      </c>
      <c r="E31" s="32">
        <f>COUNTIFS(Respuestas!B$2:Respuestas!B$10184, A31, Respuestas!C$2:Respuestas!C$10184, G$3)</f>
        <v>0</v>
      </c>
      <c r="F31" s="33"/>
      <c r="G31" s="40"/>
      <c r="H31" s="41">
        <f>COUNTIF(Respuestas!H$2:Respuestas!H$10184, G31)</f>
        <v>0</v>
      </c>
    </row>
    <row r="32">
      <c r="A32" s="28" t="str">
        <f>IFERROR(__xludf.DUMMYFUNCTION("""COMPUTED_VALUE"""),"Sonic Adventure 2 Battle")</f>
        <v>Sonic Adventure 2 Battle</v>
      </c>
      <c r="B32" s="29">
        <f>COUNTIF(Respuestas!B$2:Respuestas!B$10184, A32)</f>
        <v>3</v>
      </c>
      <c r="C32" s="30">
        <f>COUNTIFS(Respuestas!B$2:Respuestas!B$10184, A32, Respuestas!C$2:Respuestas!C$10184, G$2)</f>
        <v>0</v>
      </c>
      <c r="D32" s="31">
        <f>COUNTIFS(Respuestas!B$2:Respuestas!B$10184, A32, Respuestas!C$2:Respuestas!C$10184, G$4)</f>
        <v>2</v>
      </c>
      <c r="E32" s="32">
        <f>COUNTIFS(Respuestas!B$2:Respuestas!B$10184, A32, Respuestas!C$2:Respuestas!C$10184, G$3)</f>
        <v>1</v>
      </c>
      <c r="F32" s="33"/>
      <c r="G32" s="40"/>
      <c r="H32" s="41">
        <f>COUNTIF(Respuestas!H$2:Respuestas!H$10184, G32)</f>
        <v>0</v>
      </c>
    </row>
    <row r="33">
      <c r="A33" s="28" t="str">
        <f>IFERROR(__xludf.DUMMYFUNCTION("""COMPUTED_VALUE"""),"Super Mario 64")</f>
        <v>Super Mario 64</v>
      </c>
      <c r="B33" s="29">
        <f>COUNTIF(Respuestas!B$2:Respuestas!B$10184, A33)</f>
        <v>8</v>
      </c>
      <c r="C33" s="30">
        <f>COUNTIFS(Respuestas!B$2:Respuestas!B$10184, A33, Respuestas!C$2:Respuestas!C$10184, G$2)</f>
        <v>4</v>
      </c>
      <c r="D33" s="31">
        <f>COUNTIFS(Respuestas!B$2:Respuestas!B$10184, A33, Respuestas!C$2:Respuestas!C$10184, G$4)</f>
        <v>3</v>
      </c>
      <c r="E33" s="32">
        <f>COUNTIFS(Respuestas!B$2:Respuestas!B$10184, A33, Respuestas!C$2:Respuestas!C$10184, G$3)</f>
        <v>1</v>
      </c>
      <c r="F33" s="33"/>
      <c r="G33" s="40"/>
      <c r="H33" s="41">
        <f>COUNTIF(Respuestas!H$2:Respuestas!H$10184, G33)</f>
        <v>0</v>
      </c>
    </row>
    <row r="34">
      <c r="A34" s="28" t="str">
        <f>IFERROR(__xludf.DUMMYFUNCTION("""COMPUTED_VALUE"""),"Super Mario World")</f>
        <v>Super Mario World</v>
      </c>
      <c r="B34" s="29">
        <f>COUNTIF(Respuestas!B$2:Respuestas!B$10184, A34)</f>
        <v>38</v>
      </c>
      <c r="C34" s="30">
        <f>COUNTIFS(Respuestas!B$2:Respuestas!B$10184, A34, Respuestas!C$2:Respuestas!C$10184, G$2)</f>
        <v>8</v>
      </c>
      <c r="D34" s="31">
        <f>COUNTIFS(Respuestas!B$2:Respuestas!B$10184, A34, Respuestas!C$2:Respuestas!C$10184, G$4)</f>
        <v>11</v>
      </c>
      <c r="E34" s="32">
        <f>COUNTIFS(Respuestas!B$2:Respuestas!B$10184, A34, Respuestas!C$2:Respuestas!C$10184, G$3)</f>
        <v>19</v>
      </c>
      <c r="F34" s="33"/>
      <c r="G34" s="40"/>
      <c r="H34" s="41">
        <f>COUNTIF(Respuestas!H$2:Respuestas!H$10184, G34)</f>
        <v>0</v>
      </c>
    </row>
    <row r="35">
      <c r="A35" s="28" t="str">
        <f>IFERROR(__xludf.DUMMYFUNCTION("""COMPUTED_VALUE"""),"Super Metroid")</f>
        <v>Super Metroid</v>
      </c>
      <c r="B35" s="29">
        <f>COUNTIF(Respuestas!B$2:Respuestas!B$10184, A35)</f>
        <v>3</v>
      </c>
      <c r="C35" s="30">
        <f>COUNTIFS(Respuestas!B$2:Respuestas!B$10184, A35, Respuestas!C$2:Respuestas!C$10184, G$2)</f>
        <v>2</v>
      </c>
      <c r="D35" s="31">
        <f>COUNTIFS(Respuestas!B$2:Respuestas!B$10184, A35, Respuestas!C$2:Respuestas!C$10184, G$4)</f>
        <v>0</v>
      </c>
      <c r="E35" s="32">
        <f>COUNTIFS(Respuestas!B$2:Respuestas!B$10184, A35, Respuestas!C$2:Respuestas!C$10184, G$3)</f>
        <v>1</v>
      </c>
      <c r="F35" s="33"/>
      <c r="G35" s="40"/>
      <c r="H35" s="41">
        <f>COUNTIF(Respuestas!H$2:Respuestas!H$10184, G35)</f>
        <v>0</v>
      </c>
    </row>
    <row r="36">
      <c r="A36" s="28" t="str">
        <f>IFERROR(__xludf.DUMMYFUNCTION("""COMPUTED_VALUE"""),"Symphony of the Night")</f>
        <v>Symphony of the Night</v>
      </c>
      <c r="B36" s="29">
        <f>COUNTIF(Respuestas!B$2:Respuestas!B$10184, A36)</f>
        <v>5</v>
      </c>
      <c r="C36" s="30">
        <f>COUNTIFS(Respuestas!B$2:Respuestas!B$10184, A36, Respuestas!C$2:Respuestas!C$10184, G$2)</f>
        <v>1</v>
      </c>
      <c r="D36" s="31">
        <f>COUNTIFS(Respuestas!B$2:Respuestas!B$10184, A36, Respuestas!C$2:Respuestas!C$10184, G$4)</f>
        <v>2</v>
      </c>
      <c r="E36" s="32">
        <f>COUNTIFS(Respuestas!B$2:Respuestas!B$10184, A36, Respuestas!C$2:Respuestas!C$10184, G$3)</f>
        <v>2</v>
      </c>
      <c r="F36" s="33"/>
      <c r="G36" s="40"/>
      <c r="H36" s="41">
        <f>COUNTIF(Respuestas!H$2:Respuestas!H$10184, G36)</f>
        <v>0</v>
      </c>
    </row>
    <row r="37">
      <c r="A37" s="28" t="str">
        <f>IFERROR(__xludf.DUMMYFUNCTION("""COMPUTED_VALUE"""),"Terraria")</f>
        <v>Terraria</v>
      </c>
      <c r="B37" s="29">
        <f>COUNTIF(Respuestas!B$2:Respuestas!B$10184, A37)</f>
        <v>24</v>
      </c>
      <c r="C37" s="30">
        <f>COUNTIFS(Respuestas!B$2:Respuestas!B$10184, A37, Respuestas!C$2:Respuestas!C$10184, G$2)</f>
        <v>7</v>
      </c>
      <c r="D37" s="31">
        <f>COUNTIFS(Respuestas!B$2:Respuestas!B$10184, A37, Respuestas!C$2:Respuestas!C$10184, G$4)</f>
        <v>4</v>
      </c>
      <c r="E37" s="32">
        <f>COUNTIFS(Respuestas!B$2:Respuestas!B$10184, A37, Respuestas!C$2:Respuestas!C$10184, G$3)</f>
        <v>13</v>
      </c>
      <c r="F37" s="33"/>
      <c r="G37" s="40"/>
      <c r="H37" s="41">
        <f>COUNTIF(Respuestas!H$2:Respuestas!H$10184, G37)</f>
        <v>0</v>
      </c>
    </row>
    <row r="38">
      <c r="A38" s="28" t="str">
        <f>IFERROR(__xludf.DUMMYFUNCTION("""COMPUTED_VALUE"""),"The Legend of Zelda")</f>
        <v>The Legend of Zelda</v>
      </c>
      <c r="B38" s="29">
        <f>COUNTIF(Respuestas!B$2:Respuestas!B$10184, A38)</f>
        <v>1</v>
      </c>
      <c r="C38" s="30">
        <f>COUNTIFS(Respuestas!B$2:Respuestas!B$10184, A38, Respuestas!C$2:Respuestas!C$10184, G$2)</f>
        <v>0</v>
      </c>
      <c r="D38" s="31">
        <f>COUNTIFS(Respuestas!B$2:Respuestas!B$10184, A38, Respuestas!C$2:Respuestas!C$10184, G$4)</f>
        <v>0</v>
      </c>
      <c r="E38" s="32">
        <f>COUNTIFS(Respuestas!B$2:Respuestas!B$10184, A38, Respuestas!C$2:Respuestas!C$10184, G$3)</f>
        <v>1</v>
      </c>
      <c r="F38" s="33"/>
      <c r="G38" s="40"/>
      <c r="H38" s="41">
        <f>COUNTIF(Respuestas!H$2:Respuestas!H$10184, G38)</f>
        <v>0</v>
      </c>
    </row>
    <row r="39">
      <c r="A39" s="28" t="str">
        <f>IFERROR(__xludf.DUMMYFUNCTION("""COMPUTED_VALUE"""),"VVVVVV")</f>
        <v>VVVVVV</v>
      </c>
      <c r="B39" s="29">
        <f>COUNTIF(Respuestas!B$2:Respuestas!B$10184, A39)</f>
        <v>2</v>
      </c>
      <c r="C39" s="30">
        <f>COUNTIFS(Respuestas!B$2:Respuestas!B$10184, A39, Respuestas!C$2:Respuestas!C$10184, G$2)</f>
        <v>2</v>
      </c>
      <c r="D39" s="31">
        <f>COUNTIFS(Respuestas!B$2:Respuestas!B$10184, A39, Respuestas!C$2:Respuestas!C$10184, G$4)</f>
        <v>0</v>
      </c>
      <c r="E39" s="32">
        <f>COUNTIFS(Respuestas!B$2:Respuestas!B$10184, A39, Respuestas!C$2:Respuestas!C$10184, G$3)</f>
        <v>0</v>
      </c>
      <c r="F39" s="33"/>
      <c r="G39" s="40"/>
      <c r="H39" s="41">
        <f>COUNTIF(Respuestas!H$2:Respuestas!H$10184, G39)</f>
        <v>0</v>
      </c>
    </row>
    <row r="40">
      <c r="A40" s="28" t="str">
        <f>IFERROR(__xludf.DUMMYFUNCTION("""COMPUTED_VALUE"""),"Yoshi's Island")</f>
        <v>Yoshi's Island</v>
      </c>
      <c r="B40" s="29">
        <f>COUNTIF(Respuestas!B$2:Respuestas!B$10184, A40)</f>
        <v>1</v>
      </c>
      <c r="C40" s="30">
        <f>COUNTIFS(Respuestas!B$2:Respuestas!B$10184, A40, Respuestas!C$2:Respuestas!C$10184, G$2)</f>
        <v>1</v>
      </c>
      <c r="D40" s="31">
        <f>COUNTIFS(Respuestas!B$2:Respuestas!B$10184, A40, Respuestas!C$2:Respuestas!C$10184, G$4)</f>
        <v>0</v>
      </c>
      <c r="E40" s="32">
        <f>COUNTIFS(Respuestas!B$2:Respuestas!B$10184, A40, Respuestas!C$2:Respuestas!C$10184, G$3)</f>
        <v>0</v>
      </c>
      <c r="F40" s="33"/>
      <c r="G40" s="40"/>
      <c r="H40" s="41">
        <f>COUNTIF(Respuestas!H$2:Respuestas!H$10184, G40)</f>
        <v>0</v>
      </c>
    </row>
    <row r="41">
      <c r="A41" s="28"/>
      <c r="B41" s="29">
        <f>COUNTIF(Respuestas!B$2:Respuestas!B$10184, A41)</f>
        <v>0</v>
      </c>
      <c r="C41" s="30">
        <f>COUNTIFS(Respuestas!B$2:Respuestas!B$10184, A41, Respuestas!C$2:Respuestas!C$10184, G$2)</f>
        <v>0</v>
      </c>
      <c r="D41" s="31">
        <f>COUNTIFS(Respuestas!B$2:Respuestas!B$10184, A41, Respuestas!C$2:Respuestas!C$10184, G$4)</f>
        <v>0</v>
      </c>
      <c r="E41" s="32">
        <f>COUNTIFS(Respuestas!B$2:Respuestas!B$10184, A41, Respuestas!C$2:Respuestas!C$10184, G$3)</f>
        <v>0</v>
      </c>
      <c r="F41" s="33"/>
      <c r="G41" s="40"/>
      <c r="H41" s="41">
        <f>COUNTIF(Respuestas!H$2:Respuestas!H$10184, G41)</f>
        <v>0</v>
      </c>
    </row>
    <row r="42">
      <c r="A42" s="28"/>
      <c r="B42" s="29">
        <f>COUNTIF(Respuestas!B$2:Respuestas!B$10184, A42)</f>
        <v>0</v>
      </c>
      <c r="C42" s="30">
        <f>COUNTIFS(Respuestas!B$2:Respuestas!B$10184, A42, Respuestas!C$2:Respuestas!C$10184, G$2)</f>
        <v>0</v>
      </c>
      <c r="D42" s="31">
        <f>COUNTIFS(Respuestas!B$2:Respuestas!B$10184, A42, Respuestas!C$2:Respuestas!C$10184, G$4)</f>
        <v>0</v>
      </c>
      <c r="E42" s="32">
        <f>COUNTIFS(Respuestas!B$2:Respuestas!B$10184, A42, Respuestas!C$2:Respuestas!C$10184, G$3)</f>
        <v>0</v>
      </c>
      <c r="F42" s="33"/>
      <c r="G42" s="40"/>
      <c r="H42" s="41">
        <f>COUNTIF(Respuestas!H$2:Respuestas!H$10184, G42)</f>
        <v>0</v>
      </c>
    </row>
    <row r="43">
      <c r="A43" s="28"/>
      <c r="B43" s="29">
        <f>COUNTIF(Respuestas!B$2:Respuestas!B$10184, A43)</f>
        <v>0</v>
      </c>
      <c r="C43" s="30">
        <f>COUNTIFS(Respuestas!B$2:Respuestas!B$10184, A43, Respuestas!C$2:Respuestas!C$10184, G$2)</f>
        <v>0</v>
      </c>
      <c r="D43" s="31">
        <f>COUNTIFS(Respuestas!B$2:Respuestas!B$10184, A43, Respuestas!C$2:Respuestas!C$10184, G$4)</f>
        <v>0</v>
      </c>
      <c r="E43" s="32">
        <f>COUNTIFS(Respuestas!B$2:Respuestas!B$10184, A43, Respuestas!C$2:Respuestas!C$10184, G$3)</f>
        <v>0</v>
      </c>
      <c r="F43" s="33"/>
      <c r="G43" s="40"/>
      <c r="H43" s="41">
        <f>COUNTIF(Respuestas!H$2:Respuestas!H$10184, G43)</f>
        <v>0</v>
      </c>
    </row>
    <row r="44">
      <c r="A44" s="28"/>
      <c r="B44" s="29">
        <f>COUNTIF(Respuestas!B$2:Respuestas!B$10184, A44)</f>
        <v>0</v>
      </c>
      <c r="C44" s="30">
        <f>COUNTIFS(Respuestas!B$2:Respuestas!B$10184, A44, Respuestas!C$2:Respuestas!C$10184, G$2)</f>
        <v>0</v>
      </c>
      <c r="D44" s="31">
        <f>COUNTIFS(Respuestas!B$2:Respuestas!B$10184, A44, Respuestas!C$2:Respuestas!C$10184, G$4)</f>
        <v>0</v>
      </c>
      <c r="E44" s="32">
        <f>COUNTIFS(Respuestas!B$2:Respuestas!B$10184, A44, Respuestas!C$2:Respuestas!C$10184, G$3)</f>
        <v>0</v>
      </c>
      <c r="F44" s="33"/>
      <c r="G44" s="40"/>
      <c r="H44" s="41">
        <f>COUNTIF(Respuestas!H$2:Respuestas!H$10184, G44)</f>
        <v>0</v>
      </c>
    </row>
    <row r="45">
      <c r="A45" s="28"/>
      <c r="B45" s="29">
        <f>COUNTIF(Respuestas!B$2:Respuestas!B$10184, A45)</f>
        <v>0</v>
      </c>
      <c r="C45" s="30">
        <f>COUNTIFS(Respuestas!B$2:Respuestas!B$10184, A45, Respuestas!C$2:Respuestas!C$10184, G$2)</f>
        <v>0</v>
      </c>
      <c r="D45" s="31">
        <f>COUNTIFS(Respuestas!B$2:Respuestas!B$10184, A45, Respuestas!C$2:Respuestas!C$10184, G$4)</f>
        <v>0</v>
      </c>
      <c r="E45" s="32">
        <f>COUNTIFS(Respuestas!B$2:Respuestas!B$10184, A45, Respuestas!C$2:Respuestas!C$10184, G$3)</f>
        <v>0</v>
      </c>
      <c r="F45" s="33"/>
      <c r="G45" s="40"/>
      <c r="H45" s="41">
        <f>COUNTIF(Respuestas!H$2:Respuestas!H$10184, G45)</f>
        <v>0</v>
      </c>
    </row>
    <row r="46">
      <c r="A46" s="28"/>
      <c r="B46" s="29">
        <f>COUNTIF(Respuestas!B$2:Respuestas!B$10184, A46)</f>
        <v>0</v>
      </c>
      <c r="C46" s="30">
        <f>COUNTIFS(Respuestas!B$2:Respuestas!B$10184, A46, Respuestas!C$2:Respuestas!C$10184, G$2)</f>
        <v>0</v>
      </c>
      <c r="D46" s="31">
        <f>COUNTIFS(Respuestas!B$2:Respuestas!B$10184, A46, Respuestas!C$2:Respuestas!C$10184, G$4)</f>
        <v>0</v>
      </c>
      <c r="E46" s="32">
        <f>COUNTIFS(Respuestas!B$2:Respuestas!B$10184, A46, Respuestas!C$2:Respuestas!C$10184, G$3)</f>
        <v>0</v>
      </c>
      <c r="F46" s="33"/>
      <c r="G46" s="40"/>
      <c r="H46" s="41">
        <f>COUNTIF(Respuestas!H$2:Respuestas!H$10184, G46)</f>
        <v>0</v>
      </c>
    </row>
    <row r="47">
      <c r="A47" s="28"/>
      <c r="B47" s="29">
        <f>COUNTIF(Respuestas!B$2:Respuestas!B$10184, A47)</f>
        <v>0</v>
      </c>
      <c r="C47" s="30">
        <f>COUNTIFS(Respuestas!B$2:Respuestas!B$10184, A47, Respuestas!C$2:Respuestas!C$10184, G$2)</f>
        <v>0</v>
      </c>
      <c r="D47" s="31">
        <f>COUNTIFS(Respuestas!B$2:Respuestas!B$10184, A47, Respuestas!C$2:Respuestas!C$10184, G$4)</f>
        <v>0</v>
      </c>
      <c r="E47" s="32">
        <f>COUNTIFS(Respuestas!B$2:Respuestas!B$10184, A47, Respuestas!C$2:Respuestas!C$10184, G$3)</f>
        <v>0</v>
      </c>
      <c r="F47" s="33"/>
      <c r="G47" s="40"/>
      <c r="H47" s="41">
        <f>COUNTIF(Respuestas!H$2:Respuestas!H$10184, G47)</f>
        <v>0</v>
      </c>
    </row>
    <row r="48">
      <c r="A48" s="28"/>
      <c r="B48" s="29">
        <f>COUNTIF(Respuestas!B$2:Respuestas!B$10184, A48)</f>
        <v>0</v>
      </c>
      <c r="C48" s="30">
        <f>COUNTIFS(Respuestas!B$2:Respuestas!B$10184, A48, Respuestas!C$2:Respuestas!C$10184, G$2)</f>
        <v>0</v>
      </c>
      <c r="D48" s="31">
        <f>COUNTIFS(Respuestas!B$2:Respuestas!B$10184, A48, Respuestas!C$2:Respuestas!C$10184, G$4)</f>
        <v>0</v>
      </c>
      <c r="E48" s="32">
        <f>COUNTIFS(Respuestas!B$2:Respuestas!B$10184, A48, Respuestas!C$2:Respuestas!C$10184, G$3)</f>
        <v>0</v>
      </c>
      <c r="F48" s="33"/>
      <c r="G48" s="40"/>
      <c r="H48" s="41">
        <f>COUNTIF(Respuestas!H$2:Respuestas!H$10184, G48)</f>
        <v>0</v>
      </c>
    </row>
    <row r="49">
      <c r="A49" s="28"/>
      <c r="B49" s="29">
        <f>COUNTIF(Respuestas!B$2:Respuestas!B$10184, A49)</f>
        <v>0</v>
      </c>
      <c r="C49" s="30">
        <f>COUNTIFS(Respuestas!B$2:Respuestas!B$10184, A49, Respuestas!C$2:Respuestas!C$10184, G$2)</f>
        <v>0</v>
      </c>
      <c r="D49" s="31">
        <f>COUNTIFS(Respuestas!B$2:Respuestas!B$10184, A49, Respuestas!C$2:Respuestas!C$10184, G$4)</f>
        <v>0</v>
      </c>
      <c r="E49" s="32">
        <f>COUNTIFS(Respuestas!B$2:Respuestas!B$10184, A49, Respuestas!C$2:Respuestas!C$10184, G$3)</f>
        <v>0</v>
      </c>
      <c r="F49" s="33"/>
      <c r="G49" s="40"/>
      <c r="H49" s="41">
        <f>COUNTIF(Respuestas!H$2:Respuestas!H$10184, G49)</f>
        <v>0</v>
      </c>
    </row>
    <row r="50">
      <c r="A50" s="28"/>
      <c r="B50" s="29">
        <f>COUNTIF(Respuestas!B$2:Respuestas!B$10184, A50)</f>
        <v>0</v>
      </c>
      <c r="C50" s="30">
        <f>COUNTIFS(Respuestas!B$2:Respuestas!B$10184, A50, Respuestas!C$2:Respuestas!C$10184, G$2)</f>
        <v>0</v>
      </c>
      <c r="D50" s="31">
        <f>COUNTIFS(Respuestas!B$2:Respuestas!B$10184, A50, Respuestas!C$2:Respuestas!C$10184, G$4)</f>
        <v>0</v>
      </c>
      <c r="E50" s="32">
        <f>COUNTIFS(Respuestas!B$2:Respuestas!B$10184, A50, Respuestas!C$2:Respuestas!C$10184, G$3)</f>
        <v>0</v>
      </c>
      <c r="F50" s="33"/>
      <c r="G50" s="40"/>
      <c r="H50" s="41">
        <f>COUNTIF(Respuestas!H$2:Respuestas!H$10184, G50)</f>
        <v>0</v>
      </c>
    </row>
    <row r="51">
      <c r="A51" s="28"/>
      <c r="B51" s="29">
        <f>COUNTIF(Respuestas!B$2:Respuestas!B$10184, A51)</f>
        <v>0</v>
      </c>
      <c r="C51" s="30">
        <f>COUNTIFS(Respuestas!B$2:Respuestas!B$10184, A51, Respuestas!C$2:Respuestas!C$10184, G$2)</f>
        <v>0</v>
      </c>
      <c r="D51" s="31">
        <f>COUNTIFS(Respuestas!B$2:Respuestas!B$10184, A51, Respuestas!C$2:Respuestas!C$10184, G$4)</f>
        <v>0</v>
      </c>
      <c r="E51" s="32">
        <f>COUNTIFS(Respuestas!B$2:Respuestas!B$10184, A51, Respuestas!C$2:Respuestas!C$10184, G$3)</f>
        <v>0</v>
      </c>
      <c r="F51" s="33"/>
      <c r="G51" s="40"/>
      <c r="H51" s="41">
        <f>COUNTIF(Respuestas!H$2:Respuestas!H$10184, G51)</f>
        <v>0</v>
      </c>
    </row>
    <row r="52">
      <c r="A52" s="28"/>
      <c r="B52" s="29">
        <f>COUNTIF(Respuestas!B$2:Respuestas!B$10184, A52)</f>
        <v>0</v>
      </c>
      <c r="C52" s="30">
        <f>COUNTIFS(Respuestas!B$2:Respuestas!B$10184, A52, Respuestas!C$2:Respuestas!C$10184, G$2)</f>
        <v>0</v>
      </c>
      <c r="D52" s="31">
        <f>COUNTIFS(Respuestas!B$2:Respuestas!B$10184, A52, Respuestas!C$2:Respuestas!C$10184, G$4)</f>
        <v>0</v>
      </c>
      <c r="E52" s="32">
        <f>COUNTIFS(Respuestas!B$2:Respuestas!B$10184, A52, Respuestas!C$2:Respuestas!C$10184, G$3)</f>
        <v>0</v>
      </c>
      <c r="F52" s="33"/>
      <c r="G52" s="40"/>
      <c r="H52" s="41">
        <f>COUNTIF(Respuestas!H$2:Respuestas!H$10184, G52)</f>
        <v>0</v>
      </c>
    </row>
    <row r="53">
      <c r="A53" s="28"/>
      <c r="B53" s="29">
        <f>COUNTIF(Respuestas!B$2:Respuestas!B$10184, A53)</f>
        <v>0</v>
      </c>
      <c r="C53" s="30">
        <f>COUNTIFS(Respuestas!B$2:Respuestas!B$10184, A53, Respuestas!C$2:Respuestas!C$10184, G$2)</f>
        <v>0</v>
      </c>
      <c r="D53" s="31">
        <f>COUNTIFS(Respuestas!B$2:Respuestas!B$10184, A53, Respuestas!C$2:Respuestas!C$10184, G$4)</f>
        <v>0</v>
      </c>
      <c r="E53" s="32">
        <f>COUNTIFS(Respuestas!B$2:Respuestas!B$10184, A53, Respuestas!C$2:Respuestas!C$10184, G$3)</f>
        <v>0</v>
      </c>
      <c r="F53" s="33"/>
      <c r="G53" s="40"/>
      <c r="H53" s="41">
        <f>COUNTIF(Respuestas!H$2:Respuestas!H$10184, G53)</f>
        <v>0</v>
      </c>
    </row>
    <row r="54">
      <c r="A54" s="28"/>
      <c r="B54" s="29">
        <f>COUNTIF(Respuestas!B$2:Respuestas!B$10184, A54)</f>
        <v>0</v>
      </c>
      <c r="C54" s="30">
        <f>COUNTIFS(Respuestas!B$2:Respuestas!B$10184, A54, Respuestas!C$2:Respuestas!C$10184, G$2)</f>
        <v>0</v>
      </c>
      <c r="D54" s="31">
        <f>COUNTIFS(Respuestas!B$2:Respuestas!B$10184, A54, Respuestas!C$2:Respuestas!C$10184, G$4)</f>
        <v>0</v>
      </c>
      <c r="E54" s="32">
        <f>COUNTIFS(Respuestas!B$2:Respuestas!B$10184, A54, Respuestas!C$2:Respuestas!C$10184, G$3)</f>
        <v>0</v>
      </c>
      <c r="F54" s="33"/>
      <c r="G54" s="40"/>
      <c r="H54" s="41">
        <f>COUNTIF(Respuestas!H$2:Respuestas!H$10184, G54)</f>
        <v>0</v>
      </c>
    </row>
    <row r="55">
      <c r="A55" s="28"/>
      <c r="B55" s="29">
        <f>COUNTIF(Respuestas!B$2:Respuestas!B$10184, A55)</f>
        <v>0</v>
      </c>
      <c r="C55" s="30">
        <f>COUNTIFS(Respuestas!B$2:Respuestas!B$10184, A55, Respuestas!C$2:Respuestas!C$10184, G$2)</f>
        <v>0</v>
      </c>
      <c r="D55" s="31">
        <f>COUNTIFS(Respuestas!B$2:Respuestas!B$10184, A55, Respuestas!C$2:Respuestas!C$10184, G$4)</f>
        <v>0</v>
      </c>
      <c r="E55" s="32">
        <f>COUNTIFS(Respuestas!B$2:Respuestas!B$10184, A55, Respuestas!C$2:Respuestas!C$10184, G$3)</f>
        <v>0</v>
      </c>
      <c r="F55" s="33"/>
      <c r="G55" s="40"/>
      <c r="H55" s="41">
        <f>COUNTIF(Respuestas!H$2:Respuestas!H$10184, G55)</f>
        <v>0</v>
      </c>
    </row>
    <row r="56">
      <c r="A56" s="28"/>
      <c r="B56" s="29">
        <f>COUNTIF(Respuestas!B$2:Respuestas!B$10184, A56)</f>
        <v>0</v>
      </c>
      <c r="C56" s="30">
        <f>COUNTIFS(Respuestas!B$2:Respuestas!B$10184, A56, Respuestas!C$2:Respuestas!C$10184, G$2)</f>
        <v>0</v>
      </c>
      <c r="D56" s="31">
        <f>COUNTIFS(Respuestas!B$2:Respuestas!B$10184, A56, Respuestas!C$2:Respuestas!C$10184, G$4)</f>
        <v>0</v>
      </c>
      <c r="E56" s="32">
        <f>COUNTIFS(Respuestas!B$2:Respuestas!B$10184, A56, Respuestas!C$2:Respuestas!C$10184, G$3)</f>
        <v>0</v>
      </c>
      <c r="F56" s="33"/>
      <c r="G56" s="40"/>
      <c r="H56" s="41">
        <f>COUNTIF(Respuestas!H$2:Respuestas!H$10184, G56)</f>
        <v>0</v>
      </c>
    </row>
    <row r="57">
      <c r="A57" s="28"/>
      <c r="B57" s="29">
        <f>COUNTIF(Respuestas!B$2:Respuestas!B$10184, A57)</f>
        <v>0</v>
      </c>
      <c r="C57" s="30">
        <f>COUNTIFS(Respuestas!B$2:Respuestas!B$10184, A57, Respuestas!C$2:Respuestas!C$10184, G$2)</f>
        <v>0</v>
      </c>
      <c r="D57" s="31">
        <f>COUNTIFS(Respuestas!B$2:Respuestas!B$10184, A57, Respuestas!C$2:Respuestas!C$10184, G$4)</f>
        <v>0</v>
      </c>
      <c r="E57" s="32">
        <f>COUNTIFS(Respuestas!B$2:Respuestas!B$10184, A57, Respuestas!C$2:Respuestas!C$10184, G$3)</f>
        <v>0</v>
      </c>
      <c r="F57" s="33"/>
      <c r="G57" s="40"/>
      <c r="H57" s="41">
        <f>COUNTIF(Respuestas!H$2:Respuestas!H$10184, G57)</f>
        <v>0</v>
      </c>
    </row>
    <row r="58">
      <c r="A58" s="28"/>
      <c r="B58" s="29">
        <f>COUNTIF(Respuestas!B$2:Respuestas!B$10184, A58)</f>
        <v>0</v>
      </c>
      <c r="C58" s="30">
        <f>COUNTIFS(Respuestas!B$2:Respuestas!B$10184, A58, Respuestas!C$2:Respuestas!C$10184, G$2)</f>
        <v>0</v>
      </c>
      <c r="D58" s="31">
        <f>COUNTIFS(Respuestas!B$2:Respuestas!B$10184, A58, Respuestas!C$2:Respuestas!C$10184, G$4)</f>
        <v>0</v>
      </c>
      <c r="E58" s="32">
        <f>COUNTIFS(Respuestas!B$2:Respuestas!B$10184, A58, Respuestas!C$2:Respuestas!C$10184, G$3)</f>
        <v>0</v>
      </c>
      <c r="F58" s="33"/>
      <c r="G58" s="40"/>
      <c r="H58" s="41">
        <f>COUNTIF(Respuestas!H$2:Respuestas!H$10184, G58)</f>
        <v>0</v>
      </c>
    </row>
    <row r="59">
      <c r="A59" s="28"/>
      <c r="B59" s="29">
        <f>COUNTIF(Respuestas!B$2:Respuestas!B$10184, A59)</f>
        <v>0</v>
      </c>
      <c r="C59" s="30">
        <f>COUNTIFS(Respuestas!B$2:Respuestas!B$10184, A59, Respuestas!C$2:Respuestas!C$10184, G$2)</f>
        <v>0</v>
      </c>
      <c r="D59" s="31">
        <f>COUNTIFS(Respuestas!B$2:Respuestas!B$10184, A59, Respuestas!C$2:Respuestas!C$10184, G$4)</f>
        <v>0</v>
      </c>
      <c r="E59" s="32">
        <f>COUNTIFS(Respuestas!B$2:Respuestas!B$10184, A59, Respuestas!C$2:Respuestas!C$10184, G$3)</f>
        <v>0</v>
      </c>
      <c r="F59" s="33"/>
      <c r="G59" s="40"/>
      <c r="H59" s="41">
        <f>COUNTIF(Respuestas!H$2:Respuestas!H$10184, G59)</f>
        <v>0</v>
      </c>
    </row>
    <row r="60">
      <c r="A60" s="28"/>
      <c r="B60" s="29">
        <f>COUNTIF(Respuestas!B$2:Respuestas!B$10184, A60)</f>
        <v>0</v>
      </c>
      <c r="C60" s="30">
        <f>COUNTIFS(Respuestas!B$2:Respuestas!B$10184, A60, Respuestas!C$2:Respuestas!C$10184, G$2)</f>
        <v>0</v>
      </c>
      <c r="D60" s="31">
        <f>COUNTIFS(Respuestas!B$2:Respuestas!B$10184, A60, Respuestas!C$2:Respuestas!C$10184, G$4)</f>
        <v>0</v>
      </c>
      <c r="E60" s="32">
        <f>COUNTIFS(Respuestas!B$2:Respuestas!B$10184, A60, Respuestas!C$2:Respuestas!C$10184, G$3)</f>
        <v>0</v>
      </c>
      <c r="F60" s="33"/>
      <c r="G60" s="40"/>
      <c r="H60" s="41">
        <f>COUNTIF(Respuestas!H$2:Respuestas!H$10184, G60)</f>
        <v>0</v>
      </c>
    </row>
    <row r="61">
      <c r="A61" s="28"/>
      <c r="B61" s="29">
        <f>COUNTIF(Respuestas!B$2:Respuestas!B$10184, A61)</f>
        <v>0</v>
      </c>
      <c r="C61" s="30">
        <f>COUNTIFS(Respuestas!B$2:Respuestas!B$10184, A61, Respuestas!C$2:Respuestas!C$10184, G$2)</f>
        <v>0</v>
      </c>
      <c r="D61" s="31">
        <f>COUNTIFS(Respuestas!B$2:Respuestas!B$10184, A61, Respuestas!C$2:Respuestas!C$10184, G$4)</f>
        <v>0</v>
      </c>
      <c r="E61" s="32">
        <f>COUNTIFS(Respuestas!B$2:Respuestas!B$10184, A61, Respuestas!C$2:Respuestas!C$10184, G$3)</f>
        <v>0</v>
      </c>
      <c r="F61" s="33"/>
      <c r="G61" s="40"/>
      <c r="H61" s="41">
        <f>COUNTIF(Respuestas!H$2:Respuestas!H$10184, G61)</f>
        <v>0</v>
      </c>
    </row>
    <row r="62">
      <c r="A62" s="28"/>
      <c r="B62" s="29">
        <f>COUNTIF(Respuestas!B$2:Respuestas!B$10184, A62)</f>
        <v>0</v>
      </c>
      <c r="C62" s="30">
        <f>COUNTIFS(Respuestas!B$2:Respuestas!B$10184, A62, Respuestas!C$2:Respuestas!C$10184, G$2)</f>
        <v>0</v>
      </c>
      <c r="D62" s="31">
        <f>COUNTIFS(Respuestas!B$2:Respuestas!B$10184, A62, Respuestas!C$2:Respuestas!C$10184, G$4)</f>
        <v>0</v>
      </c>
      <c r="E62" s="32">
        <f>COUNTIFS(Respuestas!B$2:Respuestas!B$10184, A62, Respuestas!C$2:Respuestas!C$10184, G$3)</f>
        <v>0</v>
      </c>
      <c r="F62" s="33"/>
      <c r="G62" s="40"/>
      <c r="H62" s="41">
        <f>COUNTIF(Respuestas!H$2:Respuestas!H$10184, G62)</f>
        <v>0</v>
      </c>
    </row>
    <row r="63">
      <c r="A63" s="28"/>
      <c r="B63" s="29">
        <f>COUNTIF(Respuestas!B$2:Respuestas!B$10184, A63)</f>
        <v>0</v>
      </c>
      <c r="C63" s="30">
        <f>COUNTIFS(Respuestas!B$2:Respuestas!B$10184, A63, Respuestas!C$2:Respuestas!C$10184, G$2)</f>
        <v>0</v>
      </c>
      <c r="D63" s="31">
        <f>COUNTIFS(Respuestas!B$2:Respuestas!B$10184, A63, Respuestas!C$2:Respuestas!C$10184, G$4)</f>
        <v>0</v>
      </c>
      <c r="E63" s="32">
        <f>COUNTIFS(Respuestas!B$2:Respuestas!B$10184, A63, Respuestas!C$2:Respuestas!C$10184, G$3)</f>
        <v>0</v>
      </c>
      <c r="F63" s="33"/>
      <c r="G63" s="40"/>
      <c r="H63" s="41">
        <f>COUNTIF(Respuestas!H$2:Respuestas!H$10184, G63)</f>
        <v>0</v>
      </c>
    </row>
    <row r="64">
      <c r="A64" s="28"/>
      <c r="B64" s="29">
        <f>COUNTIF(Respuestas!B$2:Respuestas!B$10184, A64)</f>
        <v>0</v>
      </c>
      <c r="C64" s="30">
        <f>COUNTIFS(Respuestas!B$2:Respuestas!B$10184, A64, Respuestas!C$2:Respuestas!C$10184, G$2)</f>
        <v>0</v>
      </c>
      <c r="D64" s="31">
        <f>COUNTIFS(Respuestas!B$2:Respuestas!B$10184, A64, Respuestas!C$2:Respuestas!C$10184, G$4)</f>
        <v>0</v>
      </c>
      <c r="E64" s="32">
        <f>COUNTIFS(Respuestas!B$2:Respuestas!B$10184, A64, Respuestas!C$2:Respuestas!C$10184, G$3)</f>
        <v>0</v>
      </c>
      <c r="F64" s="33"/>
      <c r="G64" s="40"/>
      <c r="H64" s="41">
        <f>COUNTIF(Respuestas!H$2:Respuestas!H$10184, G64)</f>
        <v>0</v>
      </c>
    </row>
    <row r="65">
      <c r="A65" s="28"/>
      <c r="B65" s="29">
        <f>COUNTIF(Respuestas!B$2:Respuestas!B$10184, A65)</f>
        <v>0</v>
      </c>
      <c r="C65" s="30">
        <f>COUNTIFS(Respuestas!B$2:Respuestas!B$10184, A65, Respuestas!C$2:Respuestas!C$10184, G$2)</f>
        <v>0</v>
      </c>
      <c r="D65" s="31">
        <f>COUNTIFS(Respuestas!B$2:Respuestas!B$10184, A65, Respuestas!C$2:Respuestas!C$10184, G$4)</f>
        <v>0</v>
      </c>
      <c r="E65" s="32">
        <f>COUNTIFS(Respuestas!B$2:Respuestas!B$10184, A65, Respuestas!C$2:Respuestas!C$10184, G$3)</f>
        <v>0</v>
      </c>
      <c r="F65" s="33"/>
      <c r="G65" s="40"/>
      <c r="H65" s="41">
        <f>COUNTIF(Respuestas!H$2:Respuestas!H$10184, G65)</f>
        <v>0</v>
      </c>
    </row>
    <row r="66">
      <c r="A66" s="28"/>
      <c r="B66" s="29">
        <f>COUNTIF(Respuestas!B$2:Respuestas!B$10184, A66)</f>
        <v>0</v>
      </c>
      <c r="C66" s="30">
        <f>COUNTIFS(Respuestas!B$2:Respuestas!B$10184, A66, Respuestas!C$2:Respuestas!C$10184, G$2)</f>
        <v>0</v>
      </c>
      <c r="D66" s="31">
        <f>COUNTIFS(Respuestas!B$2:Respuestas!B$10184, A66, Respuestas!C$2:Respuestas!C$10184, G$4)</f>
        <v>0</v>
      </c>
      <c r="E66" s="32">
        <f>COUNTIFS(Respuestas!B$2:Respuestas!B$10184, A66, Respuestas!C$2:Respuestas!C$10184, G$3)</f>
        <v>0</v>
      </c>
      <c r="F66" s="33"/>
      <c r="G66" s="40"/>
      <c r="H66" s="41">
        <f>COUNTIF(Respuestas!H$2:Respuestas!H$10184, G66)</f>
        <v>0</v>
      </c>
    </row>
    <row r="67">
      <c r="A67" s="28"/>
      <c r="B67" s="29">
        <f>COUNTIF(Respuestas!B$2:Respuestas!B$10184, A67)</f>
        <v>0</v>
      </c>
      <c r="C67" s="30">
        <f>COUNTIFS(Respuestas!B$2:Respuestas!B$10184, A67, Respuestas!C$2:Respuestas!C$10184, G$2)</f>
        <v>0</v>
      </c>
      <c r="D67" s="31">
        <f>COUNTIFS(Respuestas!B$2:Respuestas!B$10184, A67, Respuestas!C$2:Respuestas!C$10184, G$4)</f>
        <v>0</v>
      </c>
      <c r="E67" s="32">
        <f>COUNTIFS(Respuestas!B$2:Respuestas!B$10184, A67, Respuestas!C$2:Respuestas!C$10184, G$3)</f>
        <v>0</v>
      </c>
      <c r="F67" s="33"/>
      <c r="G67" s="40"/>
      <c r="H67" s="41">
        <f>COUNTIF(Respuestas!H$2:Respuestas!H$10184, G67)</f>
        <v>0</v>
      </c>
    </row>
    <row r="68">
      <c r="A68" s="28"/>
      <c r="B68" s="29">
        <f>COUNTIF(Respuestas!B$2:Respuestas!B$10184, A68)</f>
        <v>0</v>
      </c>
      <c r="C68" s="30">
        <f>COUNTIFS(Respuestas!B$2:Respuestas!B$10184, A68, Respuestas!C$2:Respuestas!C$10184, G$2)</f>
        <v>0</v>
      </c>
      <c r="D68" s="31">
        <f>COUNTIFS(Respuestas!B$2:Respuestas!B$10184, A68, Respuestas!C$2:Respuestas!C$10184, G$4)</f>
        <v>0</v>
      </c>
      <c r="E68" s="32">
        <f>COUNTIFS(Respuestas!B$2:Respuestas!B$10184, A68, Respuestas!C$2:Respuestas!C$10184, G$3)</f>
        <v>0</v>
      </c>
      <c r="F68" s="33"/>
      <c r="G68" s="40"/>
      <c r="H68" s="41">
        <f>COUNTIF(Respuestas!H$2:Respuestas!H$10184, G68)</f>
        <v>0</v>
      </c>
    </row>
    <row r="69">
      <c r="A69" s="28"/>
      <c r="B69" s="29">
        <f>COUNTIF(Respuestas!B$2:Respuestas!B$10184, A69)</f>
        <v>0</v>
      </c>
      <c r="C69" s="30">
        <f>COUNTIFS(Respuestas!B$2:Respuestas!B$10184, A69, Respuestas!C$2:Respuestas!C$10184, G$2)</f>
        <v>0</v>
      </c>
      <c r="D69" s="31">
        <f>COUNTIFS(Respuestas!B$2:Respuestas!B$10184, A69, Respuestas!C$2:Respuestas!C$10184, G$4)</f>
        <v>0</v>
      </c>
      <c r="E69" s="32">
        <f>COUNTIFS(Respuestas!B$2:Respuestas!B$10184, A69, Respuestas!C$2:Respuestas!C$10184, G$3)</f>
        <v>0</v>
      </c>
      <c r="F69" s="33"/>
      <c r="G69" s="40"/>
      <c r="H69" s="41">
        <f>COUNTIF(Respuestas!H$2:Respuestas!H$10184, G69)</f>
        <v>0</v>
      </c>
    </row>
    <row r="70">
      <c r="A70" s="28"/>
      <c r="B70" s="29">
        <f>COUNTIF(Respuestas!B$2:Respuestas!B$10184, A70)</f>
        <v>0</v>
      </c>
      <c r="C70" s="30">
        <f>COUNTIFS(Respuestas!B$2:Respuestas!B$10184, A70, Respuestas!C$2:Respuestas!C$10184, G$2)</f>
        <v>0</v>
      </c>
      <c r="D70" s="31">
        <f>COUNTIFS(Respuestas!B$2:Respuestas!B$10184, A70, Respuestas!C$2:Respuestas!C$10184, G$4)</f>
        <v>0</v>
      </c>
      <c r="E70" s="32">
        <f>COUNTIFS(Respuestas!B$2:Respuestas!B$10184, A70, Respuestas!C$2:Respuestas!C$10184, G$3)</f>
        <v>0</v>
      </c>
      <c r="F70" s="33"/>
      <c r="G70" s="40"/>
      <c r="H70" s="41">
        <f>COUNTIF(Respuestas!H$2:Respuestas!H$10184, G70)</f>
        <v>0</v>
      </c>
    </row>
    <row r="71">
      <c r="A71" s="28"/>
      <c r="B71" s="29">
        <f>COUNTIF(Respuestas!B$2:Respuestas!B$10184, A71)</f>
        <v>0</v>
      </c>
      <c r="C71" s="30">
        <f>COUNTIFS(Respuestas!B$2:Respuestas!B$10184, A71, Respuestas!C$2:Respuestas!C$10184, G$2)</f>
        <v>0</v>
      </c>
      <c r="D71" s="31">
        <f>COUNTIFS(Respuestas!B$2:Respuestas!B$10184, A71, Respuestas!C$2:Respuestas!C$10184, G$4)</f>
        <v>0</v>
      </c>
      <c r="E71" s="32">
        <f>COUNTIFS(Respuestas!B$2:Respuestas!B$10184, A71, Respuestas!C$2:Respuestas!C$10184, G$3)</f>
        <v>0</v>
      </c>
      <c r="F71" s="33"/>
      <c r="G71" s="40"/>
      <c r="H71" s="41">
        <f>COUNTIF(Respuestas!H$2:Respuestas!H$10184, G71)</f>
        <v>0</v>
      </c>
    </row>
    <row r="72">
      <c r="A72" s="28"/>
      <c r="B72" s="29">
        <f>COUNTIF(Respuestas!B$2:Respuestas!B$10184, A72)</f>
        <v>0</v>
      </c>
      <c r="C72" s="30">
        <f>COUNTIFS(Respuestas!B$2:Respuestas!B$10184, A72, Respuestas!C$2:Respuestas!C$10184, G$2)</f>
        <v>0</v>
      </c>
      <c r="D72" s="31">
        <f>COUNTIFS(Respuestas!B$2:Respuestas!B$10184, A72, Respuestas!C$2:Respuestas!C$10184, G$4)</f>
        <v>0</v>
      </c>
      <c r="E72" s="32">
        <f>COUNTIFS(Respuestas!B$2:Respuestas!B$10184, A72, Respuestas!C$2:Respuestas!C$10184, G$3)</f>
        <v>0</v>
      </c>
      <c r="F72" s="33"/>
      <c r="G72" s="40"/>
      <c r="H72" s="41">
        <f>COUNTIF(Respuestas!H$2:Respuestas!H$10184, G72)</f>
        <v>0</v>
      </c>
    </row>
    <row r="73">
      <c r="A73" s="28"/>
      <c r="B73" s="29">
        <f>COUNTIF(Respuestas!B$2:Respuestas!B$10184, A73)</f>
        <v>0</v>
      </c>
      <c r="C73" s="30">
        <f>COUNTIFS(Respuestas!B$2:Respuestas!B$10184, A73, Respuestas!C$2:Respuestas!C$10184, G$2)</f>
        <v>0</v>
      </c>
      <c r="D73" s="31">
        <f>COUNTIFS(Respuestas!B$2:Respuestas!B$10184, A73, Respuestas!C$2:Respuestas!C$10184, G$4)</f>
        <v>0</v>
      </c>
      <c r="E73" s="32">
        <f>COUNTIFS(Respuestas!B$2:Respuestas!B$10184, A73, Respuestas!C$2:Respuestas!C$10184, G$3)</f>
        <v>0</v>
      </c>
      <c r="F73" s="33"/>
      <c r="G73" s="40"/>
      <c r="H73" s="41">
        <f>COUNTIF(Respuestas!H$2:Respuestas!H$10184, G73)</f>
        <v>0</v>
      </c>
    </row>
    <row r="74">
      <c r="A74" s="28"/>
      <c r="B74" s="29">
        <f>COUNTIF(Respuestas!B$2:Respuestas!B$10184, A74)</f>
        <v>0</v>
      </c>
      <c r="C74" s="30">
        <f>COUNTIFS(Respuestas!B$2:Respuestas!B$10184, A74, Respuestas!C$2:Respuestas!C$10184, G$2)</f>
        <v>0</v>
      </c>
      <c r="D74" s="31">
        <f>COUNTIFS(Respuestas!B$2:Respuestas!B$10184, A74, Respuestas!C$2:Respuestas!C$10184, G$4)</f>
        <v>0</v>
      </c>
      <c r="E74" s="32">
        <f>COUNTIFS(Respuestas!B$2:Respuestas!B$10184, A74, Respuestas!C$2:Respuestas!C$10184, G$3)</f>
        <v>0</v>
      </c>
      <c r="F74" s="33"/>
      <c r="G74" s="40"/>
      <c r="H74" s="41">
        <f>COUNTIF(Respuestas!H$2:Respuestas!H$10184, G74)</f>
        <v>0</v>
      </c>
    </row>
    <row r="75">
      <c r="A75" s="28"/>
      <c r="B75" s="29">
        <f>COUNTIF(Respuestas!B$2:Respuestas!B$10184, A75)</f>
        <v>0</v>
      </c>
      <c r="C75" s="30">
        <f>COUNTIFS(Respuestas!B$2:Respuestas!B$10184, A75, Respuestas!C$2:Respuestas!C$10184, G$2)</f>
        <v>0</v>
      </c>
      <c r="D75" s="31">
        <f>COUNTIFS(Respuestas!B$2:Respuestas!B$10184, A75, Respuestas!C$2:Respuestas!C$10184, G$4)</f>
        <v>0</v>
      </c>
      <c r="E75" s="32">
        <f>COUNTIFS(Respuestas!B$2:Respuestas!B$10184, A75, Respuestas!C$2:Respuestas!C$10184, G$3)</f>
        <v>0</v>
      </c>
      <c r="F75" s="33"/>
      <c r="G75" s="40"/>
      <c r="H75" s="41">
        <f>COUNTIF(Respuestas!H$2:Respuestas!H$10184, G75)</f>
        <v>0</v>
      </c>
    </row>
    <row r="76">
      <c r="A76" s="28"/>
      <c r="B76" s="29">
        <f>COUNTIF(Respuestas!B$2:Respuestas!B$10184, A76)</f>
        <v>0</v>
      </c>
      <c r="C76" s="30">
        <f>COUNTIFS(Respuestas!B$2:Respuestas!B$10184, A76, Respuestas!C$2:Respuestas!C$10184, G$2)</f>
        <v>0</v>
      </c>
      <c r="D76" s="31">
        <f>COUNTIFS(Respuestas!B$2:Respuestas!B$10184, A76, Respuestas!C$2:Respuestas!C$10184, G$4)</f>
        <v>0</v>
      </c>
      <c r="E76" s="32">
        <f>COUNTIFS(Respuestas!B$2:Respuestas!B$10184, A76, Respuestas!C$2:Respuestas!C$10184, G$3)</f>
        <v>0</v>
      </c>
      <c r="F76" s="33"/>
      <c r="G76" s="40"/>
      <c r="H76" s="41">
        <f>COUNTIF(Respuestas!H$2:Respuestas!H$10184, G76)</f>
        <v>0</v>
      </c>
    </row>
    <row r="77">
      <c r="A77" s="28"/>
      <c r="B77" s="29">
        <f>COUNTIF(Respuestas!B$2:Respuestas!B$10184, A77)</f>
        <v>0</v>
      </c>
      <c r="C77" s="30">
        <f>COUNTIFS(Respuestas!B$2:Respuestas!B$10184, A77, Respuestas!C$2:Respuestas!C$10184, G$2)</f>
        <v>0</v>
      </c>
      <c r="D77" s="31">
        <f>COUNTIFS(Respuestas!B$2:Respuestas!B$10184, A77, Respuestas!C$2:Respuestas!C$10184, G$4)</f>
        <v>0</v>
      </c>
      <c r="E77" s="32">
        <f>COUNTIFS(Respuestas!B$2:Respuestas!B$10184, A77, Respuestas!C$2:Respuestas!C$10184, G$3)</f>
        <v>0</v>
      </c>
      <c r="F77" s="33"/>
      <c r="G77" s="40"/>
      <c r="H77" s="41">
        <f>COUNTIF(Respuestas!H$2:Respuestas!H$10184, G77)</f>
        <v>0</v>
      </c>
    </row>
    <row r="78">
      <c r="A78" s="28"/>
      <c r="B78" s="29">
        <f>COUNTIF(Respuestas!B$2:Respuestas!B$10184, A78)</f>
        <v>0</v>
      </c>
      <c r="C78" s="30">
        <f>COUNTIFS(Respuestas!B$2:Respuestas!B$10184, A78, Respuestas!C$2:Respuestas!C$10184, G$2)</f>
        <v>0</v>
      </c>
      <c r="D78" s="31">
        <f>COUNTIFS(Respuestas!B$2:Respuestas!B$10184, A78, Respuestas!C$2:Respuestas!C$10184, G$4)</f>
        <v>0</v>
      </c>
      <c r="E78" s="32">
        <f>COUNTIFS(Respuestas!B$2:Respuestas!B$10184, A78, Respuestas!C$2:Respuestas!C$10184, G$3)</f>
        <v>0</v>
      </c>
      <c r="F78" s="33"/>
      <c r="G78" s="40"/>
      <c r="H78" s="41">
        <f>COUNTIF(Respuestas!H$2:Respuestas!H$10184, G78)</f>
        <v>0</v>
      </c>
    </row>
    <row r="79">
      <c r="A79" s="28"/>
      <c r="B79" s="29">
        <f>COUNTIF(Respuestas!B$2:Respuestas!B$10184, A79)</f>
        <v>0</v>
      </c>
      <c r="C79" s="30">
        <f>COUNTIFS(Respuestas!B$2:Respuestas!B$10184, A79, Respuestas!C$2:Respuestas!C$10184, G$2)</f>
        <v>0</v>
      </c>
      <c r="D79" s="31">
        <f>COUNTIFS(Respuestas!B$2:Respuestas!B$10184, A79, Respuestas!C$2:Respuestas!C$10184, G$4)</f>
        <v>0</v>
      </c>
      <c r="E79" s="32">
        <f>COUNTIFS(Respuestas!B$2:Respuestas!B$10184, A79, Respuestas!C$2:Respuestas!C$10184, G$3)</f>
        <v>0</v>
      </c>
      <c r="F79" s="33"/>
      <c r="G79" s="40"/>
      <c r="H79" s="41">
        <f>COUNTIF(Respuestas!H$2:Respuestas!H$10184, G79)</f>
        <v>0</v>
      </c>
    </row>
    <row r="80">
      <c r="A80" s="28"/>
      <c r="B80" s="29">
        <f>COUNTIF(Respuestas!B$2:Respuestas!B$10184, A80)</f>
        <v>0</v>
      </c>
      <c r="C80" s="30">
        <f>COUNTIFS(Respuestas!B$2:Respuestas!B$10184, A80, Respuestas!C$2:Respuestas!C$10184, G$2)</f>
        <v>0</v>
      </c>
      <c r="D80" s="31">
        <f>COUNTIFS(Respuestas!B$2:Respuestas!B$10184, A80, Respuestas!C$2:Respuestas!C$10184, G$4)</f>
        <v>0</v>
      </c>
      <c r="E80" s="32">
        <f>COUNTIFS(Respuestas!B$2:Respuestas!B$10184, A80, Respuestas!C$2:Respuestas!C$10184, G$3)</f>
        <v>0</v>
      </c>
      <c r="F80" s="33"/>
      <c r="G80" s="40"/>
      <c r="H80" s="41">
        <f>COUNTIF(Respuestas!H$2:Respuestas!H$10184, G80)</f>
        <v>0</v>
      </c>
    </row>
    <row r="81">
      <c r="A81" s="28"/>
      <c r="B81" s="29">
        <f>COUNTIF(Respuestas!B$2:Respuestas!B$10184, A81)</f>
        <v>0</v>
      </c>
      <c r="C81" s="30">
        <f>COUNTIFS(Respuestas!B$2:Respuestas!B$10184, A81, Respuestas!C$2:Respuestas!C$10184, G$2)</f>
        <v>0</v>
      </c>
      <c r="D81" s="31">
        <f>COUNTIFS(Respuestas!B$2:Respuestas!B$10184, A81, Respuestas!C$2:Respuestas!C$10184, G$4)</f>
        <v>0</v>
      </c>
      <c r="E81" s="32">
        <f>COUNTIFS(Respuestas!B$2:Respuestas!B$10184, A81, Respuestas!C$2:Respuestas!C$10184, G$3)</f>
        <v>0</v>
      </c>
      <c r="F81" s="33"/>
      <c r="G81" s="40"/>
      <c r="H81" s="41">
        <f>COUNTIF(Respuestas!H$2:Respuestas!H$10184, G81)</f>
        <v>0</v>
      </c>
    </row>
    <row r="82">
      <c r="A82" s="28"/>
      <c r="B82" s="29">
        <f>COUNTIF(Respuestas!B$2:Respuestas!B$10184, A82)</f>
        <v>0</v>
      </c>
      <c r="C82" s="30">
        <f>COUNTIFS(Respuestas!B$2:Respuestas!B$10184, A82, Respuestas!C$2:Respuestas!C$10184, G$2)</f>
        <v>0</v>
      </c>
      <c r="D82" s="31">
        <f>COUNTIFS(Respuestas!B$2:Respuestas!B$10184, A82, Respuestas!C$2:Respuestas!C$10184, G$4)</f>
        <v>0</v>
      </c>
      <c r="E82" s="32">
        <f>COUNTIFS(Respuestas!B$2:Respuestas!B$10184, A82, Respuestas!C$2:Respuestas!C$10184, G$3)</f>
        <v>0</v>
      </c>
      <c r="F82" s="33"/>
      <c r="G82" s="40"/>
      <c r="H82" s="41">
        <f>COUNTIF(Respuestas!H$2:Respuestas!H$10184, G82)</f>
        <v>0</v>
      </c>
    </row>
    <row r="83">
      <c r="A83" s="28"/>
      <c r="B83" s="29">
        <f>COUNTIF(Respuestas!B$2:Respuestas!B$10184, A83)</f>
        <v>0</v>
      </c>
      <c r="C83" s="30">
        <f>COUNTIFS(Respuestas!B$2:Respuestas!B$10184, A83, Respuestas!C$2:Respuestas!C$10184, G$2)</f>
        <v>0</v>
      </c>
      <c r="D83" s="31">
        <f>COUNTIFS(Respuestas!B$2:Respuestas!B$10184, A83, Respuestas!C$2:Respuestas!C$10184, G$4)</f>
        <v>0</v>
      </c>
      <c r="E83" s="32">
        <f>COUNTIFS(Respuestas!B$2:Respuestas!B$10184, A83, Respuestas!C$2:Respuestas!C$10184, G$3)</f>
        <v>0</v>
      </c>
      <c r="F83" s="33"/>
      <c r="G83" s="40"/>
      <c r="H83" s="41">
        <f>COUNTIF(Respuestas!H$2:Respuestas!H$10184, G83)</f>
        <v>0</v>
      </c>
    </row>
    <row r="84">
      <c r="A84" s="28"/>
      <c r="B84" s="29">
        <f>COUNTIF(Respuestas!B$2:Respuestas!B$10184, A84)</f>
        <v>0</v>
      </c>
      <c r="C84" s="30">
        <f>COUNTIFS(Respuestas!B$2:Respuestas!B$10184, A84, Respuestas!C$2:Respuestas!C$10184, G$2)</f>
        <v>0</v>
      </c>
      <c r="D84" s="31">
        <f>COUNTIFS(Respuestas!B$2:Respuestas!B$10184, A84, Respuestas!C$2:Respuestas!C$10184, G$4)</f>
        <v>0</v>
      </c>
      <c r="E84" s="32">
        <f>COUNTIFS(Respuestas!B$2:Respuestas!B$10184, A84, Respuestas!C$2:Respuestas!C$10184, G$3)</f>
        <v>0</v>
      </c>
      <c r="F84" s="33"/>
      <c r="G84" s="40"/>
      <c r="H84" s="41">
        <f>COUNTIF(Respuestas!H$2:Respuestas!H$10184, G84)</f>
        <v>0</v>
      </c>
    </row>
    <row r="85">
      <c r="A85" s="28"/>
      <c r="B85" s="29">
        <f>COUNTIF(Respuestas!B$2:Respuestas!B$10184, A85)</f>
        <v>0</v>
      </c>
      <c r="C85" s="30">
        <f>COUNTIFS(Respuestas!B$2:Respuestas!B$10184, A85, Respuestas!C$2:Respuestas!C$10184, G$2)</f>
        <v>0</v>
      </c>
      <c r="D85" s="31">
        <f>COUNTIFS(Respuestas!B$2:Respuestas!B$10184, A85, Respuestas!C$2:Respuestas!C$10184, G$4)</f>
        <v>0</v>
      </c>
      <c r="E85" s="32">
        <f>COUNTIFS(Respuestas!B$2:Respuestas!B$10184, A85, Respuestas!C$2:Respuestas!C$10184, G$3)</f>
        <v>0</v>
      </c>
      <c r="F85" s="33"/>
      <c r="G85" s="40"/>
      <c r="H85" s="41">
        <f>COUNTIF(Respuestas!H$2:Respuestas!H$10184, G85)</f>
        <v>0</v>
      </c>
    </row>
    <row r="86">
      <c r="A86" s="28"/>
      <c r="B86" s="29">
        <f>COUNTIF(Respuestas!B$2:Respuestas!B$10184, A86)</f>
        <v>0</v>
      </c>
      <c r="C86" s="30">
        <f>COUNTIFS(Respuestas!B$2:Respuestas!B$10184, A86, Respuestas!C$2:Respuestas!C$10184, G$2)</f>
        <v>0</v>
      </c>
      <c r="D86" s="31">
        <f>COUNTIFS(Respuestas!B$2:Respuestas!B$10184, A86, Respuestas!C$2:Respuestas!C$10184, G$4)</f>
        <v>0</v>
      </c>
      <c r="E86" s="32">
        <f>COUNTIFS(Respuestas!B$2:Respuestas!B$10184, A86, Respuestas!C$2:Respuestas!C$10184, G$3)</f>
        <v>0</v>
      </c>
      <c r="F86" s="33"/>
      <c r="G86" s="40"/>
      <c r="H86" s="41">
        <f>COUNTIF(Respuestas!H$2:Respuestas!H$10184, G86)</f>
        <v>0</v>
      </c>
    </row>
    <row r="87">
      <c r="A87" s="28"/>
      <c r="B87" s="29">
        <f>COUNTIF(Respuestas!B$2:Respuestas!B$10184, A87)</f>
        <v>0</v>
      </c>
      <c r="C87" s="30">
        <f>COUNTIFS(Respuestas!B$2:Respuestas!B$10184, A87, Respuestas!C$2:Respuestas!C$10184, G$2)</f>
        <v>0</v>
      </c>
      <c r="D87" s="31">
        <f>COUNTIFS(Respuestas!B$2:Respuestas!B$10184, A87, Respuestas!C$2:Respuestas!C$10184, G$4)</f>
        <v>0</v>
      </c>
      <c r="E87" s="32">
        <f>COUNTIFS(Respuestas!B$2:Respuestas!B$10184, A87, Respuestas!C$2:Respuestas!C$10184, G$3)</f>
        <v>0</v>
      </c>
      <c r="F87" s="33"/>
      <c r="G87" s="40"/>
      <c r="H87" s="41">
        <f>COUNTIF(Respuestas!H$2:Respuestas!H$10184, G87)</f>
        <v>0</v>
      </c>
    </row>
    <row r="88">
      <c r="A88" s="28"/>
      <c r="B88" s="29">
        <f>COUNTIF(Respuestas!B$2:Respuestas!B$10184, A88)</f>
        <v>0</v>
      </c>
      <c r="C88" s="30">
        <f>COUNTIFS(Respuestas!B$2:Respuestas!B$10184, A88, Respuestas!C$2:Respuestas!C$10184, G$2)</f>
        <v>0</v>
      </c>
      <c r="D88" s="31">
        <f>COUNTIFS(Respuestas!B$2:Respuestas!B$10184, A88, Respuestas!C$2:Respuestas!C$10184, G$4)</f>
        <v>0</v>
      </c>
      <c r="E88" s="32">
        <f>COUNTIFS(Respuestas!B$2:Respuestas!B$10184, A88, Respuestas!C$2:Respuestas!C$10184, G$3)</f>
        <v>0</v>
      </c>
      <c r="F88" s="33"/>
      <c r="G88" s="40"/>
      <c r="H88" s="41">
        <f>COUNTIF(Respuestas!H$2:Respuestas!H$10184, G88)</f>
        <v>0</v>
      </c>
    </row>
    <row r="89">
      <c r="A89" s="28"/>
      <c r="B89" s="29">
        <f>COUNTIF(Respuestas!B$2:Respuestas!B$10184, A89)</f>
        <v>0</v>
      </c>
      <c r="C89" s="30">
        <f>COUNTIFS(Respuestas!B$2:Respuestas!B$10184, A89, Respuestas!C$2:Respuestas!C$10184, G$2)</f>
        <v>0</v>
      </c>
      <c r="D89" s="31">
        <f>COUNTIFS(Respuestas!B$2:Respuestas!B$10184, A89, Respuestas!C$2:Respuestas!C$10184, G$4)</f>
        <v>0</v>
      </c>
      <c r="E89" s="32">
        <f>COUNTIFS(Respuestas!B$2:Respuestas!B$10184, A89, Respuestas!C$2:Respuestas!C$10184, G$3)</f>
        <v>0</v>
      </c>
      <c r="F89" s="33"/>
      <c r="G89" s="40"/>
      <c r="H89" s="41">
        <f>COUNTIF(Respuestas!H$2:Respuestas!H$10184, G89)</f>
        <v>0</v>
      </c>
    </row>
    <row r="90">
      <c r="A90" s="28"/>
      <c r="B90" s="29">
        <f>COUNTIF(Respuestas!B$2:Respuestas!B$10184, A90)</f>
        <v>0</v>
      </c>
      <c r="C90" s="30">
        <f>COUNTIFS(Respuestas!B$2:Respuestas!B$10184, A90, Respuestas!C$2:Respuestas!C$10184, G$2)</f>
        <v>0</v>
      </c>
      <c r="D90" s="31">
        <f>COUNTIFS(Respuestas!B$2:Respuestas!B$10184, A90, Respuestas!C$2:Respuestas!C$10184, G$4)</f>
        <v>0</v>
      </c>
      <c r="E90" s="32">
        <f>COUNTIFS(Respuestas!B$2:Respuestas!B$10184, A90, Respuestas!C$2:Respuestas!C$10184, G$3)</f>
        <v>0</v>
      </c>
      <c r="F90" s="33"/>
      <c r="G90" s="40"/>
      <c r="H90" s="41">
        <f>COUNTIF(Respuestas!H$2:Respuestas!H$10184, G90)</f>
        <v>0</v>
      </c>
    </row>
    <row r="91">
      <c r="A91" s="28"/>
      <c r="B91" s="29">
        <f>COUNTIF(Respuestas!B$2:Respuestas!B$10184, A91)</f>
        <v>0</v>
      </c>
      <c r="C91" s="30">
        <f>COUNTIFS(Respuestas!B$2:Respuestas!B$10184, A91, Respuestas!C$2:Respuestas!C$10184, G$2)</f>
        <v>0</v>
      </c>
      <c r="D91" s="31">
        <f>COUNTIFS(Respuestas!B$2:Respuestas!B$10184, A91, Respuestas!C$2:Respuestas!C$10184, G$4)</f>
        <v>0</v>
      </c>
      <c r="E91" s="32">
        <f>COUNTIFS(Respuestas!B$2:Respuestas!B$10184, A91, Respuestas!C$2:Respuestas!C$10184, G$3)</f>
        <v>0</v>
      </c>
      <c r="F91" s="33"/>
      <c r="G91" s="40"/>
      <c r="H91" s="41">
        <f>COUNTIF(Respuestas!H$2:Respuestas!H$10184, G91)</f>
        <v>0</v>
      </c>
    </row>
    <row r="92">
      <c r="A92" s="28"/>
      <c r="B92" s="29">
        <f>COUNTIF(Respuestas!B$2:Respuestas!B$10184, A92)</f>
        <v>0</v>
      </c>
      <c r="C92" s="30">
        <f>COUNTIFS(Respuestas!B$2:Respuestas!B$10184, A92, Respuestas!C$2:Respuestas!C$10184, G$2)</f>
        <v>0</v>
      </c>
      <c r="D92" s="31">
        <f>COUNTIFS(Respuestas!B$2:Respuestas!B$10184, A92, Respuestas!C$2:Respuestas!C$10184, G$4)</f>
        <v>0</v>
      </c>
      <c r="E92" s="32">
        <f>COUNTIFS(Respuestas!B$2:Respuestas!B$10184, A92, Respuestas!C$2:Respuestas!C$10184, G$3)</f>
        <v>0</v>
      </c>
      <c r="F92" s="33"/>
      <c r="G92" s="40"/>
      <c r="H92" s="41">
        <f>COUNTIF(Respuestas!H$2:Respuestas!H$10184, G92)</f>
        <v>0</v>
      </c>
    </row>
    <row r="93">
      <c r="A93" s="28"/>
      <c r="B93" s="29">
        <f>COUNTIF(Respuestas!B$2:Respuestas!B$10184, A93)</f>
        <v>0</v>
      </c>
      <c r="C93" s="30">
        <f>COUNTIFS(Respuestas!B$2:Respuestas!B$10184, A93, Respuestas!C$2:Respuestas!C$10184, G$2)</f>
        <v>0</v>
      </c>
      <c r="D93" s="31">
        <f>COUNTIFS(Respuestas!B$2:Respuestas!B$10184, A93, Respuestas!C$2:Respuestas!C$10184, G$4)</f>
        <v>0</v>
      </c>
      <c r="E93" s="32">
        <f>COUNTIFS(Respuestas!B$2:Respuestas!B$10184, A93, Respuestas!C$2:Respuestas!C$10184, G$3)</f>
        <v>0</v>
      </c>
      <c r="F93" s="33"/>
      <c r="G93" s="40"/>
      <c r="H93" s="41">
        <f>COUNTIF(Respuestas!H$2:Respuestas!H$10184, G93)</f>
        <v>0</v>
      </c>
    </row>
    <row r="94">
      <c r="A94" s="28"/>
      <c r="B94" s="29">
        <f>COUNTIF(Respuestas!B$2:Respuestas!B$10184, A94)</f>
        <v>0</v>
      </c>
      <c r="C94" s="30">
        <f>COUNTIFS(Respuestas!B$2:Respuestas!B$10184, A94, Respuestas!C$2:Respuestas!C$10184, G$2)</f>
        <v>0</v>
      </c>
      <c r="D94" s="31">
        <f>COUNTIFS(Respuestas!B$2:Respuestas!B$10184, A94, Respuestas!C$2:Respuestas!C$10184, G$4)</f>
        <v>0</v>
      </c>
      <c r="E94" s="32">
        <f>COUNTIFS(Respuestas!B$2:Respuestas!B$10184, A94, Respuestas!C$2:Respuestas!C$10184, G$3)</f>
        <v>0</v>
      </c>
      <c r="F94" s="33"/>
      <c r="G94" s="40"/>
      <c r="H94" s="41">
        <f>COUNTIF(Respuestas!H$2:Respuestas!H$10184, G94)</f>
        <v>0</v>
      </c>
    </row>
    <row r="95">
      <c r="A95" s="28"/>
      <c r="B95" s="29">
        <f>COUNTIF(Respuestas!B$2:Respuestas!B$10184, A95)</f>
        <v>0</v>
      </c>
      <c r="C95" s="30">
        <f>COUNTIFS(Respuestas!B$2:Respuestas!B$10184, A95, Respuestas!C$2:Respuestas!C$10184, G$2)</f>
        <v>0</v>
      </c>
      <c r="D95" s="31">
        <f>COUNTIFS(Respuestas!B$2:Respuestas!B$10184, A95, Respuestas!C$2:Respuestas!C$10184, G$4)</f>
        <v>0</v>
      </c>
      <c r="E95" s="32">
        <f>COUNTIFS(Respuestas!B$2:Respuestas!B$10184, A95, Respuestas!C$2:Respuestas!C$10184, G$3)</f>
        <v>0</v>
      </c>
      <c r="F95" s="33"/>
      <c r="G95" s="40"/>
      <c r="H95" s="41">
        <f>COUNTIF(Respuestas!H$2:Respuestas!H$10184, G95)</f>
        <v>0</v>
      </c>
    </row>
    <row r="96">
      <c r="A96" s="28"/>
      <c r="B96" s="29">
        <f>COUNTIF(Respuestas!B$2:Respuestas!B$10184, A96)</f>
        <v>0</v>
      </c>
      <c r="C96" s="30">
        <f>COUNTIFS(Respuestas!B$2:Respuestas!B$10184, A96, Respuestas!C$2:Respuestas!C$10184, G$2)</f>
        <v>0</v>
      </c>
      <c r="D96" s="31">
        <f>COUNTIFS(Respuestas!B$2:Respuestas!B$10184, A96, Respuestas!C$2:Respuestas!C$10184, G$4)</f>
        <v>0</v>
      </c>
      <c r="E96" s="32">
        <f>COUNTIFS(Respuestas!B$2:Respuestas!B$10184, A96, Respuestas!C$2:Respuestas!C$10184, G$3)</f>
        <v>0</v>
      </c>
      <c r="F96" s="33"/>
      <c r="G96" s="40"/>
      <c r="H96" s="41">
        <f>COUNTIF(Respuestas!H$2:Respuestas!H$10184, G96)</f>
        <v>0</v>
      </c>
    </row>
    <row r="97">
      <c r="A97" s="28"/>
      <c r="B97" s="29">
        <f>COUNTIF(Respuestas!B$2:Respuestas!B$10184, A97)</f>
        <v>0</v>
      </c>
      <c r="C97" s="30">
        <f>COUNTIFS(Respuestas!B$2:Respuestas!B$10184, A97, Respuestas!C$2:Respuestas!C$10184, G$2)</f>
        <v>0</v>
      </c>
      <c r="D97" s="31">
        <f>COUNTIFS(Respuestas!B$2:Respuestas!B$10184, A97, Respuestas!C$2:Respuestas!C$10184, G$4)</f>
        <v>0</v>
      </c>
      <c r="E97" s="32">
        <f>COUNTIFS(Respuestas!B$2:Respuestas!B$10184, A97, Respuestas!C$2:Respuestas!C$10184, G$3)</f>
        <v>0</v>
      </c>
      <c r="F97" s="33"/>
      <c r="G97" s="40"/>
      <c r="H97" s="41">
        <f>COUNTIF(Respuestas!H$2:Respuestas!H$10184, G97)</f>
        <v>0</v>
      </c>
    </row>
    <row r="98">
      <c r="A98" s="28"/>
      <c r="B98" s="29">
        <f>COUNTIF(Respuestas!B$2:Respuestas!B$10184, A98)</f>
        <v>0</v>
      </c>
      <c r="C98" s="30">
        <f>COUNTIFS(Respuestas!B$2:Respuestas!B$10184, A98, Respuestas!C$2:Respuestas!C$10184, G$2)</f>
        <v>0</v>
      </c>
      <c r="D98" s="31">
        <f>COUNTIFS(Respuestas!B$2:Respuestas!B$10184, A98, Respuestas!C$2:Respuestas!C$10184, G$4)</f>
        <v>0</v>
      </c>
      <c r="E98" s="32">
        <f>COUNTIFS(Respuestas!B$2:Respuestas!B$10184, A98, Respuestas!C$2:Respuestas!C$10184, G$3)</f>
        <v>0</v>
      </c>
      <c r="F98" s="33"/>
      <c r="G98" s="40"/>
      <c r="H98" s="41">
        <f>COUNTIF(Respuestas!H$2:Respuestas!H$10184, G98)</f>
        <v>0</v>
      </c>
    </row>
    <row r="99">
      <c r="A99" s="28"/>
      <c r="B99" s="29">
        <f>COUNTIF(Respuestas!B$2:Respuestas!B$10184, A99)</f>
        <v>0</v>
      </c>
      <c r="C99" s="30">
        <f>COUNTIFS(Respuestas!B$2:Respuestas!B$10184, A99, Respuestas!C$2:Respuestas!C$10184, G$2)</f>
        <v>0</v>
      </c>
      <c r="D99" s="31">
        <f>COUNTIFS(Respuestas!B$2:Respuestas!B$10184, A99, Respuestas!C$2:Respuestas!C$10184, G$4)</f>
        <v>0</v>
      </c>
      <c r="E99" s="32">
        <f>COUNTIFS(Respuestas!B$2:Respuestas!B$10184, A99, Respuestas!C$2:Respuestas!C$10184, G$3)</f>
        <v>0</v>
      </c>
      <c r="F99" s="33"/>
      <c r="G99" s="40"/>
      <c r="H99" s="41">
        <f>COUNTIF(Respuestas!H$2:Respuestas!H$10184, G99)</f>
        <v>0</v>
      </c>
    </row>
    <row r="100">
      <c r="A100" s="28"/>
      <c r="B100" s="29">
        <f>COUNTIF(Respuestas!B$2:Respuestas!B$10184, A100)</f>
        <v>0</v>
      </c>
      <c r="C100" s="30">
        <f>COUNTIFS(Respuestas!B$2:Respuestas!B$10184, A100, Respuestas!C$2:Respuestas!C$10184, G$2)</f>
        <v>0</v>
      </c>
      <c r="D100" s="31">
        <f>COUNTIFS(Respuestas!B$2:Respuestas!B$10184, A100, Respuestas!C$2:Respuestas!C$10184, G$4)</f>
        <v>0</v>
      </c>
      <c r="E100" s="32">
        <f>COUNTIFS(Respuestas!B$2:Respuestas!B$10184, A100, Respuestas!C$2:Respuestas!C$10184, G$3)</f>
        <v>0</v>
      </c>
      <c r="F100" s="33"/>
      <c r="G100" s="40"/>
      <c r="H100" s="41">
        <f>COUNTIF(Respuestas!H$2:Respuestas!H$10184, G100)</f>
        <v>0</v>
      </c>
    </row>
    <row r="101">
      <c r="A101" s="28"/>
      <c r="B101" s="29">
        <f>COUNTIF(Respuestas!B$2:Respuestas!B$10184, A101)</f>
        <v>0</v>
      </c>
      <c r="C101" s="30">
        <f>COUNTIFS(Respuestas!B$2:Respuestas!B$10184, A101, Respuestas!C$2:Respuestas!C$10184, G$2)</f>
        <v>0</v>
      </c>
      <c r="D101" s="31">
        <f>COUNTIFS(Respuestas!B$2:Respuestas!B$10184, A101, Respuestas!C$2:Respuestas!C$10184, G$4)</f>
        <v>0</v>
      </c>
      <c r="E101" s="32">
        <f>COUNTIFS(Respuestas!B$2:Respuestas!B$10184, A101, Respuestas!C$2:Respuestas!C$10184, G$3)</f>
        <v>0</v>
      </c>
      <c r="F101" s="33"/>
      <c r="G101" s="40"/>
      <c r="H101" s="41">
        <f>COUNTIF(Respuestas!H$2:Respuestas!H$10184, G101)</f>
        <v>0</v>
      </c>
    </row>
    <row r="102">
      <c r="A102" s="28"/>
      <c r="B102" s="29">
        <f>COUNTIF(Respuestas!B$2:Respuestas!B$10184, A102)</f>
        <v>0</v>
      </c>
      <c r="C102" s="30">
        <f>COUNTIFS(Respuestas!B$2:Respuestas!B$10184, A102, Respuestas!C$2:Respuestas!C$10184, G$2)</f>
        <v>0</v>
      </c>
      <c r="D102" s="31">
        <f>COUNTIFS(Respuestas!B$2:Respuestas!B$10184, A102, Respuestas!C$2:Respuestas!C$10184, G$4)</f>
        <v>0</v>
      </c>
      <c r="E102" s="32">
        <f>COUNTIFS(Respuestas!B$2:Respuestas!B$10184, A102, Respuestas!C$2:Respuestas!C$10184, G$3)</f>
        <v>0</v>
      </c>
      <c r="F102" s="33"/>
      <c r="G102" s="40"/>
      <c r="H102" s="41">
        <f>COUNTIF(Respuestas!H$2:Respuestas!H$10184, G102)</f>
        <v>0</v>
      </c>
    </row>
    <row r="103">
      <c r="A103" s="28"/>
      <c r="B103" s="29">
        <f>COUNTIF(Respuestas!B$2:Respuestas!B$10184, A103)</f>
        <v>0</v>
      </c>
      <c r="C103" s="30">
        <f>COUNTIFS(Respuestas!B$2:Respuestas!B$10184, A103, Respuestas!C$2:Respuestas!C$10184, G$2)</f>
        <v>0</v>
      </c>
      <c r="D103" s="31">
        <f>COUNTIFS(Respuestas!B$2:Respuestas!B$10184, A103, Respuestas!C$2:Respuestas!C$10184, G$4)</f>
        <v>0</v>
      </c>
      <c r="E103" s="32">
        <f>COUNTIFS(Respuestas!B$2:Respuestas!B$10184, A103, Respuestas!C$2:Respuestas!C$10184, G$3)</f>
        <v>0</v>
      </c>
      <c r="F103" s="33"/>
      <c r="G103" s="40"/>
      <c r="H103" s="41">
        <f>COUNTIF(Respuestas!H$2:Respuestas!H$10184, G103)</f>
        <v>0</v>
      </c>
    </row>
    <row r="104">
      <c r="A104" s="28"/>
      <c r="B104" s="29">
        <f>COUNTIF(Respuestas!B$2:Respuestas!B$10184, A104)</f>
        <v>0</v>
      </c>
      <c r="C104" s="30">
        <f>COUNTIFS(Respuestas!B$2:Respuestas!B$10184, A104, Respuestas!C$2:Respuestas!C$10184, G$2)</f>
        <v>0</v>
      </c>
      <c r="D104" s="31">
        <f>COUNTIFS(Respuestas!B$2:Respuestas!B$10184, A104, Respuestas!C$2:Respuestas!C$10184, G$4)</f>
        <v>0</v>
      </c>
      <c r="E104" s="32">
        <f>COUNTIFS(Respuestas!B$2:Respuestas!B$10184, A104, Respuestas!C$2:Respuestas!C$10184, G$3)</f>
        <v>0</v>
      </c>
      <c r="F104" s="33"/>
      <c r="G104" s="40"/>
      <c r="H104" s="41">
        <f>COUNTIF(Respuestas!H$2:Respuestas!H$10184, G104)</f>
        <v>0</v>
      </c>
    </row>
    <row r="105">
      <c r="A105" s="28"/>
      <c r="B105" s="29">
        <f>COUNTIF(Respuestas!B$2:Respuestas!B$10184, A105)</f>
        <v>0</v>
      </c>
      <c r="C105" s="30">
        <f>COUNTIFS(Respuestas!B$2:Respuestas!B$10184, A105, Respuestas!C$2:Respuestas!C$10184, G$2)</f>
        <v>0</v>
      </c>
      <c r="D105" s="31">
        <f>COUNTIFS(Respuestas!B$2:Respuestas!B$10184, A105, Respuestas!C$2:Respuestas!C$10184, G$4)</f>
        <v>0</v>
      </c>
      <c r="E105" s="32">
        <f>COUNTIFS(Respuestas!B$2:Respuestas!B$10184, A105, Respuestas!C$2:Respuestas!C$10184, G$3)</f>
        <v>0</v>
      </c>
      <c r="F105" s="33"/>
      <c r="G105" s="40"/>
      <c r="H105" s="41">
        <f>COUNTIF(Respuestas!H$2:Respuestas!H$10184, G105)</f>
        <v>0</v>
      </c>
    </row>
    <row r="106">
      <c r="A106" s="28"/>
      <c r="B106" s="29">
        <f>COUNTIF(Respuestas!B$2:Respuestas!B$10184, A106)</f>
        <v>0</v>
      </c>
      <c r="C106" s="30">
        <f>COUNTIFS(Respuestas!B$2:Respuestas!B$10184, A106, Respuestas!C$2:Respuestas!C$10184, G$2)</f>
        <v>0</v>
      </c>
      <c r="D106" s="31">
        <f>COUNTIFS(Respuestas!B$2:Respuestas!B$10184, A106, Respuestas!C$2:Respuestas!C$10184, G$4)</f>
        <v>0</v>
      </c>
      <c r="E106" s="32">
        <f>COUNTIFS(Respuestas!B$2:Respuestas!B$10184, A106, Respuestas!C$2:Respuestas!C$10184, G$3)</f>
        <v>0</v>
      </c>
      <c r="F106" s="33"/>
      <c r="G106" s="40"/>
      <c r="H106" s="41">
        <f>COUNTIF(Respuestas!H$2:Respuestas!H$10184, G106)</f>
        <v>0</v>
      </c>
    </row>
    <row r="107">
      <c r="A107" s="28"/>
      <c r="B107" s="29">
        <f>COUNTIF(Respuestas!B$2:Respuestas!B$10184, A107)</f>
        <v>0</v>
      </c>
      <c r="C107" s="30">
        <f>COUNTIFS(Respuestas!B$2:Respuestas!B$10184, A107, Respuestas!C$2:Respuestas!C$10184, G$2)</f>
        <v>0</v>
      </c>
      <c r="D107" s="31">
        <f>COUNTIFS(Respuestas!B$2:Respuestas!B$10184, A107, Respuestas!C$2:Respuestas!C$10184, G$4)</f>
        <v>0</v>
      </c>
      <c r="E107" s="32">
        <f>COUNTIFS(Respuestas!B$2:Respuestas!B$10184, A107, Respuestas!C$2:Respuestas!C$10184, G$3)</f>
        <v>0</v>
      </c>
      <c r="F107" s="33"/>
      <c r="G107" s="40"/>
      <c r="H107" s="41">
        <f>COUNTIF(Respuestas!H$2:Respuestas!H$10184, G107)</f>
        <v>0</v>
      </c>
    </row>
    <row r="108">
      <c r="A108" s="28"/>
      <c r="B108" s="29">
        <f>COUNTIF(Respuestas!B$2:Respuestas!B$10184, A108)</f>
        <v>0</v>
      </c>
      <c r="C108" s="30">
        <f>COUNTIFS(Respuestas!B$2:Respuestas!B$10184, A108, Respuestas!C$2:Respuestas!C$10184, G$2)</f>
        <v>0</v>
      </c>
      <c r="D108" s="31">
        <f>COUNTIFS(Respuestas!B$2:Respuestas!B$10184, A108, Respuestas!C$2:Respuestas!C$10184, G$4)</f>
        <v>0</v>
      </c>
      <c r="E108" s="32">
        <f>COUNTIFS(Respuestas!B$2:Respuestas!B$10184, A108, Respuestas!C$2:Respuestas!C$10184, G$3)</f>
        <v>0</v>
      </c>
      <c r="F108" s="33"/>
      <c r="G108" s="40"/>
      <c r="H108" s="41">
        <f>COUNTIF(Respuestas!H$2:Respuestas!H$10184, G108)</f>
        <v>0</v>
      </c>
    </row>
    <row r="109">
      <c r="A109" s="28"/>
      <c r="B109" s="29">
        <f>COUNTIF(Respuestas!B$2:Respuestas!B$10184, A109)</f>
        <v>0</v>
      </c>
      <c r="C109" s="30">
        <f>COUNTIFS(Respuestas!B$2:Respuestas!B$10184, A109, Respuestas!C$2:Respuestas!C$10184, G$2)</f>
        <v>0</v>
      </c>
      <c r="D109" s="31">
        <f>COUNTIFS(Respuestas!B$2:Respuestas!B$10184, A109, Respuestas!C$2:Respuestas!C$10184, G$4)</f>
        <v>0</v>
      </c>
      <c r="E109" s="32">
        <f>COUNTIFS(Respuestas!B$2:Respuestas!B$10184, A109, Respuestas!C$2:Respuestas!C$10184, G$3)</f>
        <v>0</v>
      </c>
      <c r="F109" s="33"/>
      <c r="G109" s="40"/>
      <c r="H109" s="41">
        <f>COUNTIF(Respuestas!H$2:Respuestas!H$10184, G109)</f>
        <v>0</v>
      </c>
    </row>
    <row r="110">
      <c r="A110" s="28"/>
      <c r="B110" s="29">
        <f>COUNTIF(Respuestas!B$2:Respuestas!B$10184, A110)</f>
        <v>0</v>
      </c>
      <c r="C110" s="30">
        <f>COUNTIFS(Respuestas!B$2:Respuestas!B$10184, A110, Respuestas!C$2:Respuestas!C$10184, G$2)</f>
        <v>0</v>
      </c>
      <c r="D110" s="31">
        <f>COUNTIFS(Respuestas!B$2:Respuestas!B$10184, A110, Respuestas!C$2:Respuestas!C$10184, G$4)</f>
        <v>0</v>
      </c>
      <c r="E110" s="32">
        <f>COUNTIFS(Respuestas!B$2:Respuestas!B$10184, A110, Respuestas!C$2:Respuestas!C$10184, G$3)</f>
        <v>0</v>
      </c>
      <c r="F110" s="33"/>
      <c r="G110" s="40"/>
      <c r="H110" s="41">
        <f>COUNTIF(Respuestas!H$2:Respuestas!H$10184, G110)</f>
        <v>0</v>
      </c>
    </row>
    <row r="111">
      <c r="A111" s="28"/>
      <c r="B111" s="29">
        <f>COUNTIF(Respuestas!B$2:Respuestas!B$10184, A111)</f>
        <v>0</v>
      </c>
      <c r="C111" s="30">
        <f>COUNTIFS(Respuestas!B$2:Respuestas!B$10184, A111, Respuestas!C$2:Respuestas!C$10184, G$2)</f>
        <v>0</v>
      </c>
      <c r="D111" s="31">
        <f>COUNTIFS(Respuestas!B$2:Respuestas!B$10184, A111, Respuestas!C$2:Respuestas!C$10184, G$4)</f>
        <v>0</v>
      </c>
      <c r="E111" s="32">
        <f>COUNTIFS(Respuestas!B$2:Respuestas!B$10184, A111, Respuestas!C$2:Respuestas!C$10184, G$3)</f>
        <v>0</v>
      </c>
      <c r="F111" s="33"/>
      <c r="G111" s="40"/>
      <c r="H111" s="41">
        <f>COUNTIF(Respuestas!H$2:Respuestas!H$10184, G111)</f>
        <v>0</v>
      </c>
    </row>
    <row r="112">
      <c r="A112" s="28"/>
      <c r="B112" s="29">
        <f>COUNTIF(Respuestas!B$2:Respuestas!B$10184, A112)</f>
        <v>0</v>
      </c>
      <c r="C112" s="30">
        <f>COUNTIFS(Respuestas!B$2:Respuestas!B$10184, A112, Respuestas!C$2:Respuestas!C$10184, G$2)</f>
        <v>0</v>
      </c>
      <c r="D112" s="31">
        <f>COUNTIFS(Respuestas!B$2:Respuestas!B$10184, A112, Respuestas!C$2:Respuestas!C$10184, G$4)</f>
        <v>0</v>
      </c>
      <c r="E112" s="32">
        <f>COUNTIFS(Respuestas!B$2:Respuestas!B$10184, A112, Respuestas!C$2:Respuestas!C$10184, G$3)</f>
        <v>0</v>
      </c>
      <c r="F112" s="33"/>
      <c r="G112" s="40"/>
      <c r="H112" s="41">
        <f>COUNTIF(Respuestas!H$2:Respuestas!H$10184, G112)</f>
        <v>0</v>
      </c>
    </row>
    <row r="113">
      <c r="A113" s="28"/>
      <c r="B113" s="29">
        <f>COUNTIF(Respuestas!B$2:Respuestas!B$10184, A113)</f>
        <v>0</v>
      </c>
      <c r="C113" s="30">
        <f>COUNTIFS(Respuestas!B$2:Respuestas!B$10184, A113, Respuestas!C$2:Respuestas!C$10184, G$2)</f>
        <v>0</v>
      </c>
      <c r="D113" s="31">
        <f>COUNTIFS(Respuestas!B$2:Respuestas!B$10184, A113, Respuestas!C$2:Respuestas!C$10184, G$4)</f>
        <v>0</v>
      </c>
      <c r="E113" s="32">
        <f>COUNTIFS(Respuestas!B$2:Respuestas!B$10184, A113, Respuestas!C$2:Respuestas!C$10184, G$3)</f>
        <v>0</v>
      </c>
      <c r="F113" s="33"/>
      <c r="G113" s="40"/>
      <c r="H113" s="41">
        <f>COUNTIF(Respuestas!H$2:Respuestas!H$10184, G113)</f>
        <v>0</v>
      </c>
    </row>
    <row r="114">
      <c r="A114" s="28"/>
      <c r="B114" s="29">
        <f>COUNTIF(Respuestas!B$2:Respuestas!B$10184, A114)</f>
        <v>0</v>
      </c>
      <c r="C114" s="30">
        <f>COUNTIFS(Respuestas!B$2:Respuestas!B$10184, A114, Respuestas!C$2:Respuestas!C$10184, G$2)</f>
        <v>0</v>
      </c>
      <c r="D114" s="31">
        <f>COUNTIFS(Respuestas!B$2:Respuestas!B$10184, A114, Respuestas!C$2:Respuestas!C$10184, G$4)</f>
        <v>0</v>
      </c>
      <c r="E114" s="32">
        <f>COUNTIFS(Respuestas!B$2:Respuestas!B$10184, A114, Respuestas!C$2:Respuestas!C$10184, G$3)</f>
        <v>0</v>
      </c>
      <c r="F114" s="33"/>
      <c r="G114" s="40"/>
      <c r="H114" s="41">
        <f>COUNTIF(Respuestas!H$2:Respuestas!H$10184, G114)</f>
        <v>0</v>
      </c>
    </row>
    <row r="115">
      <c r="A115" s="28"/>
      <c r="B115" s="29">
        <f>COUNTIF(Respuestas!B$2:Respuestas!B$10184, A115)</f>
        <v>0</v>
      </c>
      <c r="C115" s="30">
        <f>COUNTIFS(Respuestas!B$2:Respuestas!B$10184, A115, Respuestas!C$2:Respuestas!C$10184, G$2)</f>
        <v>0</v>
      </c>
      <c r="D115" s="31">
        <f>COUNTIFS(Respuestas!B$2:Respuestas!B$10184, A115, Respuestas!C$2:Respuestas!C$10184, G$4)</f>
        <v>0</v>
      </c>
      <c r="E115" s="32">
        <f>COUNTIFS(Respuestas!B$2:Respuestas!B$10184, A115, Respuestas!C$2:Respuestas!C$10184, G$3)</f>
        <v>0</v>
      </c>
      <c r="F115" s="33"/>
      <c r="G115" s="40"/>
      <c r="H115" s="41">
        <f>COUNTIF(Respuestas!H$2:Respuestas!H$10184, G115)</f>
        <v>0</v>
      </c>
    </row>
    <row r="116">
      <c r="A116" s="28"/>
      <c r="B116" s="29">
        <f>COUNTIF(Respuestas!B$2:Respuestas!B$10184, A116)</f>
        <v>0</v>
      </c>
      <c r="C116" s="30">
        <f>COUNTIFS(Respuestas!B$2:Respuestas!B$10184, A116, Respuestas!C$2:Respuestas!C$10184, G$2)</f>
        <v>0</v>
      </c>
      <c r="D116" s="31">
        <f>COUNTIFS(Respuestas!B$2:Respuestas!B$10184, A116, Respuestas!C$2:Respuestas!C$10184, G$4)</f>
        <v>0</v>
      </c>
      <c r="E116" s="32">
        <f>COUNTIFS(Respuestas!B$2:Respuestas!B$10184, A116, Respuestas!C$2:Respuestas!C$10184, G$3)</f>
        <v>0</v>
      </c>
      <c r="F116" s="33"/>
      <c r="G116" s="40"/>
      <c r="H116" s="41">
        <f>COUNTIF(Respuestas!H$2:Respuestas!H$10184, G116)</f>
        <v>0</v>
      </c>
    </row>
    <row r="117">
      <c r="A117" s="28"/>
      <c r="B117" s="29">
        <f>COUNTIF(Respuestas!B$2:Respuestas!B$10184, A117)</f>
        <v>0</v>
      </c>
      <c r="C117" s="30">
        <f>COUNTIFS(Respuestas!B$2:Respuestas!B$10184, A117, Respuestas!C$2:Respuestas!C$10184, G$2)</f>
        <v>0</v>
      </c>
      <c r="D117" s="31">
        <f>COUNTIFS(Respuestas!B$2:Respuestas!B$10184, A117, Respuestas!C$2:Respuestas!C$10184, G$4)</f>
        <v>0</v>
      </c>
      <c r="E117" s="32">
        <f>COUNTIFS(Respuestas!B$2:Respuestas!B$10184, A117, Respuestas!C$2:Respuestas!C$10184, G$3)</f>
        <v>0</v>
      </c>
      <c r="F117" s="33"/>
      <c r="G117" s="40"/>
      <c r="H117" s="41">
        <f>COUNTIF(Respuestas!H$2:Respuestas!H$10184, G117)</f>
        <v>0</v>
      </c>
    </row>
    <row r="118">
      <c r="A118" s="28"/>
      <c r="B118" s="29">
        <f>COUNTIF(Respuestas!B$2:Respuestas!B$10184, A118)</f>
        <v>0</v>
      </c>
      <c r="C118" s="30">
        <f>COUNTIFS(Respuestas!B$2:Respuestas!B$10184, A118, Respuestas!C$2:Respuestas!C$10184, G$2)</f>
        <v>0</v>
      </c>
      <c r="D118" s="31">
        <f>COUNTIFS(Respuestas!B$2:Respuestas!B$10184, A118, Respuestas!C$2:Respuestas!C$10184, G$4)</f>
        <v>0</v>
      </c>
      <c r="E118" s="32">
        <f>COUNTIFS(Respuestas!B$2:Respuestas!B$10184, A118, Respuestas!C$2:Respuestas!C$10184, G$3)</f>
        <v>0</v>
      </c>
      <c r="F118" s="33"/>
      <c r="G118" s="40"/>
      <c r="H118" s="41">
        <f>COUNTIF(Respuestas!H$2:Respuestas!H$10184, G118)</f>
        <v>0</v>
      </c>
    </row>
    <row r="119">
      <c r="A119" s="28"/>
      <c r="B119" s="29">
        <f>COUNTIF(Respuestas!B$2:Respuestas!B$10184, A119)</f>
        <v>0</v>
      </c>
      <c r="C119" s="30">
        <f>COUNTIFS(Respuestas!B$2:Respuestas!B$10184, A119, Respuestas!C$2:Respuestas!C$10184, G$2)</f>
        <v>0</v>
      </c>
      <c r="D119" s="31">
        <f>COUNTIFS(Respuestas!B$2:Respuestas!B$10184, A119, Respuestas!C$2:Respuestas!C$10184, G$4)</f>
        <v>0</v>
      </c>
      <c r="E119" s="32">
        <f>COUNTIFS(Respuestas!B$2:Respuestas!B$10184, A119, Respuestas!C$2:Respuestas!C$10184, G$3)</f>
        <v>0</v>
      </c>
      <c r="F119" s="33"/>
      <c r="G119" s="40"/>
      <c r="H119" s="41">
        <f>COUNTIF(Respuestas!H$2:Respuestas!H$10184, G119)</f>
        <v>0</v>
      </c>
    </row>
    <row r="120">
      <c r="A120" s="28"/>
      <c r="B120" s="29">
        <f>COUNTIF(Respuestas!B$2:Respuestas!B$10184, A120)</f>
        <v>0</v>
      </c>
      <c r="C120" s="30">
        <f>COUNTIFS(Respuestas!B$2:Respuestas!B$10184, A120, Respuestas!C$2:Respuestas!C$10184, G$2)</f>
        <v>0</v>
      </c>
      <c r="D120" s="31">
        <f>COUNTIFS(Respuestas!B$2:Respuestas!B$10184, A120, Respuestas!C$2:Respuestas!C$10184, G$4)</f>
        <v>0</v>
      </c>
      <c r="E120" s="32">
        <f>COUNTIFS(Respuestas!B$2:Respuestas!B$10184, A120, Respuestas!C$2:Respuestas!C$10184, G$3)</f>
        <v>0</v>
      </c>
      <c r="F120" s="33"/>
      <c r="G120" s="40"/>
      <c r="H120" s="41">
        <f>COUNTIF(Respuestas!H$2:Respuestas!H$10184, G120)</f>
        <v>0</v>
      </c>
    </row>
    <row r="121">
      <c r="A121" s="28"/>
      <c r="B121" s="29">
        <f>COUNTIF(Respuestas!B$2:Respuestas!B$10184, A121)</f>
        <v>0</v>
      </c>
      <c r="C121" s="30">
        <f>COUNTIFS(Respuestas!B$2:Respuestas!B$10184, A121, Respuestas!C$2:Respuestas!C$10184, G$2)</f>
        <v>0</v>
      </c>
      <c r="D121" s="31">
        <f>COUNTIFS(Respuestas!B$2:Respuestas!B$10184, A121, Respuestas!C$2:Respuestas!C$10184, G$4)</f>
        <v>0</v>
      </c>
      <c r="E121" s="32">
        <f>COUNTIFS(Respuestas!B$2:Respuestas!B$10184, A121, Respuestas!C$2:Respuestas!C$10184, G$3)</f>
        <v>0</v>
      </c>
      <c r="F121" s="33"/>
      <c r="G121" s="40"/>
      <c r="H121" s="41">
        <f>COUNTIF(Respuestas!H$2:Respuestas!H$10184, G121)</f>
        <v>0</v>
      </c>
    </row>
    <row r="122">
      <c r="A122" s="28"/>
      <c r="B122" s="29">
        <f>COUNTIF(Respuestas!B$2:Respuestas!B$10184, A122)</f>
        <v>0</v>
      </c>
      <c r="C122" s="30">
        <f>COUNTIFS(Respuestas!B$2:Respuestas!B$10184, A122, Respuestas!C$2:Respuestas!C$10184, G$2)</f>
        <v>0</v>
      </c>
      <c r="D122" s="31">
        <f>COUNTIFS(Respuestas!B$2:Respuestas!B$10184, A122, Respuestas!C$2:Respuestas!C$10184, G$4)</f>
        <v>0</v>
      </c>
      <c r="E122" s="32">
        <f>COUNTIFS(Respuestas!B$2:Respuestas!B$10184, A122, Respuestas!C$2:Respuestas!C$10184, G$3)</f>
        <v>0</v>
      </c>
      <c r="F122" s="33"/>
      <c r="G122" s="40"/>
      <c r="H122" s="41">
        <f>COUNTIF(Respuestas!H$2:Respuestas!H$10184, G122)</f>
        <v>0</v>
      </c>
    </row>
    <row r="123">
      <c r="A123" s="28"/>
      <c r="B123" s="29">
        <f>COUNTIF(Respuestas!B$2:Respuestas!B$10184, A123)</f>
        <v>0</v>
      </c>
      <c r="C123" s="30">
        <f>COUNTIFS(Respuestas!B$2:Respuestas!B$10184, A123, Respuestas!C$2:Respuestas!C$10184, G$2)</f>
        <v>0</v>
      </c>
      <c r="D123" s="31">
        <f>COUNTIFS(Respuestas!B$2:Respuestas!B$10184, A123, Respuestas!C$2:Respuestas!C$10184, G$4)</f>
        <v>0</v>
      </c>
      <c r="E123" s="32">
        <f>COUNTIFS(Respuestas!B$2:Respuestas!B$10184, A123, Respuestas!C$2:Respuestas!C$10184, G$3)</f>
        <v>0</v>
      </c>
      <c r="F123" s="33"/>
      <c r="G123" s="40"/>
      <c r="H123" s="41">
        <f>COUNTIF(Respuestas!H$2:Respuestas!H$10184, G123)</f>
        <v>0</v>
      </c>
    </row>
    <row r="124">
      <c r="A124" s="28"/>
      <c r="B124" s="29">
        <f>COUNTIF(Respuestas!B$2:Respuestas!B$10184, A124)</f>
        <v>0</v>
      </c>
      <c r="C124" s="30">
        <f>COUNTIFS(Respuestas!B$2:Respuestas!B$10184, A124, Respuestas!C$2:Respuestas!C$10184, G$2)</f>
        <v>0</v>
      </c>
      <c r="D124" s="31">
        <f>COUNTIFS(Respuestas!B$2:Respuestas!B$10184, A124, Respuestas!C$2:Respuestas!C$10184, G$4)</f>
        <v>0</v>
      </c>
      <c r="E124" s="32">
        <f>COUNTIFS(Respuestas!B$2:Respuestas!B$10184, A124, Respuestas!C$2:Respuestas!C$10184, G$3)</f>
        <v>0</v>
      </c>
      <c r="F124" s="33"/>
      <c r="G124" s="40"/>
      <c r="H124" s="41">
        <f>COUNTIF(Respuestas!H$2:Respuestas!H$10184, G124)</f>
        <v>0</v>
      </c>
    </row>
    <row r="125">
      <c r="A125" s="28"/>
      <c r="B125" s="29">
        <f>COUNTIF(Respuestas!B$2:Respuestas!B$10184, A125)</f>
        <v>0</v>
      </c>
      <c r="C125" s="30">
        <f>COUNTIFS(Respuestas!B$2:Respuestas!B$10184, A125, Respuestas!C$2:Respuestas!C$10184, G$2)</f>
        <v>0</v>
      </c>
      <c r="D125" s="31">
        <f>COUNTIFS(Respuestas!B$2:Respuestas!B$10184, A125, Respuestas!C$2:Respuestas!C$10184, G$4)</f>
        <v>0</v>
      </c>
      <c r="E125" s="32">
        <f>COUNTIFS(Respuestas!B$2:Respuestas!B$10184, A125, Respuestas!C$2:Respuestas!C$10184, G$3)</f>
        <v>0</v>
      </c>
      <c r="F125" s="33"/>
      <c r="G125" s="40"/>
      <c r="H125" s="41">
        <f>COUNTIF(Respuestas!H$2:Respuestas!H$10184, G125)</f>
        <v>0</v>
      </c>
    </row>
    <row r="126">
      <c r="A126" s="28"/>
      <c r="B126" s="29">
        <f>COUNTIF(Respuestas!B$2:Respuestas!B$10184, A126)</f>
        <v>0</v>
      </c>
      <c r="C126" s="30">
        <f>COUNTIFS(Respuestas!B$2:Respuestas!B$10184, A126, Respuestas!C$2:Respuestas!C$10184, G$2)</f>
        <v>0</v>
      </c>
      <c r="D126" s="31">
        <f>COUNTIFS(Respuestas!B$2:Respuestas!B$10184, A126, Respuestas!C$2:Respuestas!C$10184, G$4)</f>
        <v>0</v>
      </c>
      <c r="E126" s="32">
        <f>COUNTIFS(Respuestas!B$2:Respuestas!B$10184, A126, Respuestas!C$2:Respuestas!C$10184, G$3)</f>
        <v>0</v>
      </c>
      <c r="F126" s="33"/>
      <c r="G126" s="40"/>
      <c r="H126" s="41">
        <f>COUNTIF(Respuestas!H$2:Respuestas!H$10184, G126)</f>
        <v>0</v>
      </c>
    </row>
    <row r="127">
      <c r="A127" s="28"/>
      <c r="B127" s="29">
        <f>COUNTIF(Respuestas!B$2:Respuestas!B$10184, A127)</f>
        <v>0</v>
      </c>
      <c r="C127" s="30">
        <f>COUNTIFS(Respuestas!B$2:Respuestas!B$10184, A127, Respuestas!C$2:Respuestas!C$10184, G$2)</f>
        <v>0</v>
      </c>
      <c r="D127" s="31">
        <f>COUNTIFS(Respuestas!B$2:Respuestas!B$10184, A127, Respuestas!C$2:Respuestas!C$10184, G$4)</f>
        <v>0</v>
      </c>
      <c r="E127" s="32">
        <f>COUNTIFS(Respuestas!B$2:Respuestas!B$10184, A127, Respuestas!C$2:Respuestas!C$10184, G$3)</f>
        <v>0</v>
      </c>
      <c r="F127" s="33"/>
      <c r="G127" s="40"/>
      <c r="H127" s="41">
        <f>COUNTIF(Respuestas!H$2:Respuestas!H$10184, G127)</f>
        <v>0</v>
      </c>
    </row>
    <row r="128">
      <c r="A128" s="28"/>
      <c r="B128" s="29">
        <f>COUNTIF(Respuestas!B$2:Respuestas!B$10184, A128)</f>
        <v>0</v>
      </c>
      <c r="C128" s="30">
        <f>COUNTIFS(Respuestas!B$2:Respuestas!B$10184, A128, Respuestas!C$2:Respuestas!C$10184, G$2)</f>
        <v>0</v>
      </c>
      <c r="D128" s="31">
        <f>COUNTIFS(Respuestas!B$2:Respuestas!B$10184, A128, Respuestas!C$2:Respuestas!C$10184, G$4)</f>
        <v>0</v>
      </c>
      <c r="E128" s="32">
        <f>COUNTIFS(Respuestas!B$2:Respuestas!B$10184, A128, Respuestas!C$2:Respuestas!C$10184, G$3)</f>
        <v>0</v>
      </c>
      <c r="F128" s="33"/>
      <c r="G128" s="40"/>
      <c r="H128" s="41">
        <f>COUNTIF(Respuestas!H$2:Respuestas!H$10184, G128)</f>
        <v>0</v>
      </c>
    </row>
    <row r="129">
      <c r="A129" s="28"/>
      <c r="B129" s="29">
        <f>COUNTIF(Respuestas!B$2:Respuestas!B$10184, A129)</f>
        <v>0</v>
      </c>
      <c r="C129" s="30">
        <f>COUNTIFS(Respuestas!B$2:Respuestas!B$10184, A129, Respuestas!C$2:Respuestas!C$10184, G$2)</f>
        <v>0</v>
      </c>
      <c r="D129" s="31">
        <f>COUNTIFS(Respuestas!B$2:Respuestas!B$10184, A129, Respuestas!C$2:Respuestas!C$10184, G$4)</f>
        <v>0</v>
      </c>
      <c r="E129" s="32">
        <f>COUNTIFS(Respuestas!B$2:Respuestas!B$10184, A129, Respuestas!C$2:Respuestas!C$10184, G$3)</f>
        <v>0</v>
      </c>
      <c r="F129" s="33"/>
      <c r="G129" s="40"/>
      <c r="H129" s="41">
        <f>COUNTIF(Respuestas!H$2:Respuestas!H$10184, G129)</f>
        <v>0</v>
      </c>
    </row>
    <row r="130">
      <c r="A130" s="28"/>
      <c r="B130" s="29">
        <f>COUNTIF(Respuestas!B$2:Respuestas!B$10184, A130)</f>
        <v>0</v>
      </c>
      <c r="C130" s="30">
        <f>COUNTIFS(Respuestas!B$2:Respuestas!B$10184, A130, Respuestas!C$2:Respuestas!C$10184, G$2)</f>
        <v>0</v>
      </c>
      <c r="D130" s="31">
        <f>COUNTIFS(Respuestas!B$2:Respuestas!B$10184, A130, Respuestas!C$2:Respuestas!C$10184, G$4)</f>
        <v>0</v>
      </c>
      <c r="E130" s="32">
        <f>COUNTIFS(Respuestas!B$2:Respuestas!B$10184, A130, Respuestas!C$2:Respuestas!C$10184, G$3)</f>
        <v>0</v>
      </c>
      <c r="F130" s="33"/>
      <c r="G130" s="40"/>
      <c r="H130" s="41">
        <f>COUNTIF(Respuestas!H$2:Respuestas!H$10184, G130)</f>
        <v>0</v>
      </c>
    </row>
    <row r="131">
      <c r="A131" s="28"/>
      <c r="B131" s="29">
        <f>COUNTIF(Respuestas!B$2:Respuestas!B$10184, A131)</f>
        <v>0</v>
      </c>
      <c r="C131" s="30">
        <f>COUNTIFS(Respuestas!B$2:Respuestas!B$10184, A131, Respuestas!C$2:Respuestas!C$10184, G$2)</f>
        <v>0</v>
      </c>
      <c r="D131" s="31">
        <f>COUNTIFS(Respuestas!B$2:Respuestas!B$10184, A131, Respuestas!C$2:Respuestas!C$10184, G$4)</f>
        <v>0</v>
      </c>
      <c r="E131" s="32">
        <f>COUNTIFS(Respuestas!B$2:Respuestas!B$10184, A131, Respuestas!C$2:Respuestas!C$10184, G$3)</f>
        <v>0</v>
      </c>
      <c r="F131" s="33"/>
      <c r="G131" s="40"/>
      <c r="H131" s="41">
        <f>COUNTIF(Respuestas!H$2:Respuestas!H$10184, G131)</f>
        <v>0</v>
      </c>
    </row>
    <row r="132">
      <c r="A132" s="28"/>
      <c r="B132" s="29">
        <f>COUNTIF(Respuestas!B$2:Respuestas!B$10184, A132)</f>
        <v>0</v>
      </c>
      <c r="C132" s="30">
        <f>COUNTIFS(Respuestas!B$2:Respuestas!B$10184, A132, Respuestas!C$2:Respuestas!C$10184, G$2)</f>
        <v>0</v>
      </c>
      <c r="D132" s="31">
        <f>COUNTIFS(Respuestas!B$2:Respuestas!B$10184, A132, Respuestas!C$2:Respuestas!C$10184, G$4)</f>
        <v>0</v>
      </c>
      <c r="E132" s="32">
        <f>COUNTIFS(Respuestas!B$2:Respuestas!B$10184, A132, Respuestas!C$2:Respuestas!C$10184, G$3)</f>
        <v>0</v>
      </c>
      <c r="F132" s="33"/>
      <c r="G132" s="40"/>
      <c r="H132" s="41">
        <f>COUNTIF(Respuestas!H$2:Respuestas!H$10184, G132)</f>
        <v>0</v>
      </c>
    </row>
    <row r="133">
      <c r="A133" s="28"/>
      <c r="B133" s="29">
        <f>COUNTIF(Respuestas!B$2:Respuestas!B$10184, A133)</f>
        <v>0</v>
      </c>
      <c r="C133" s="30">
        <f>COUNTIFS(Respuestas!B$2:Respuestas!B$10184, A133, Respuestas!C$2:Respuestas!C$10184, G$2)</f>
        <v>0</v>
      </c>
      <c r="D133" s="31">
        <f>COUNTIFS(Respuestas!B$2:Respuestas!B$10184, A133, Respuestas!C$2:Respuestas!C$10184, G$4)</f>
        <v>0</v>
      </c>
      <c r="E133" s="32">
        <f>COUNTIFS(Respuestas!B$2:Respuestas!B$10184, A133, Respuestas!C$2:Respuestas!C$10184, G$3)</f>
        <v>0</v>
      </c>
      <c r="F133" s="33"/>
      <c r="G133" s="40"/>
      <c r="H133" s="41">
        <f>COUNTIF(Respuestas!H$2:Respuestas!H$10184, G133)</f>
        <v>0</v>
      </c>
    </row>
    <row r="134">
      <c r="A134" s="28"/>
      <c r="B134" s="29">
        <f>COUNTIF(Respuestas!B$2:Respuestas!B$10184, A134)</f>
        <v>0</v>
      </c>
      <c r="C134" s="30">
        <f>COUNTIFS(Respuestas!B$2:Respuestas!B$10184, A134, Respuestas!C$2:Respuestas!C$10184, G$2)</f>
        <v>0</v>
      </c>
      <c r="D134" s="31">
        <f>COUNTIFS(Respuestas!B$2:Respuestas!B$10184, A134, Respuestas!C$2:Respuestas!C$10184, G$4)</f>
        <v>0</v>
      </c>
      <c r="E134" s="32">
        <f>COUNTIFS(Respuestas!B$2:Respuestas!B$10184, A134, Respuestas!C$2:Respuestas!C$10184, G$3)</f>
        <v>0</v>
      </c>
      <c r="F134" s="33"/>
      <c r="G134" s="40"/>
      <c r="H134" s="41">
        <f>COUNTIF(Respuestas!H$2:Respuestas!H$10184, G134)</f>
        <v>0</v>
      </c>
    </row>
    <row r="135">
      <c r="A135" s="28"/>
      <c r="B135" s="29">
        <f>COUNTIF(Respuestas!B$2:Respuestas!B$10184, A135)</f>
        <v>0</v>
      </c>
      <c r="C135" s="30">
        <f>COUNTIFS(Respuestas!B$2:Respuestas!B$10184, A135, Respuestas!C$2:Respuestas!C$10184, G$2)</f>
        <v>0</v>
      </c>
      <c r="D135" s="31">
        <f>COUNTIFS(Respuestas!B$2:Respuestas!B$10184, A135, Respuestas!C$2:Respuestas!C$10184, G$4)</f>
        <v>0</v>
      </c>
      <c r="E135" s="32">
        <f>COUNTIFS(Respuestas!B$2:Respuestas!B$10184, A135, Respuestas!C$2:Respuestas!C$10184, G$3)</f>
        <v>0</v>
      </c>
      <c r="F135" s="33"/>
      <c r="G135" s="40"/>
      <c r="H135" s="41">
        <f>COUNTIF(Respuestas!H$2:Respuestas!H$10184, G135)</f>
        <v>0</v>
      </c>
    </row>
    <row r="136">
      <c r="A136" s="28"/>
      <c r="B136" s="29">
        <f>COUNTIF(Respuestas!B$2:Respuestas!B$10184, A136)</f>
        <v>0</v>
      </c>
      <c r="C136" s="30">
        <f>COUNTIFS(Respuestas!B$2:Respuestas!B$10184, A136, Respuestas!C$2:Respuestas!C$10184, G$2)</f>
        <v>0</v>
      </c>
      <c r="D136" s="31">
        <f>COUNTIFS(Respuestas!B$2:Respuestas!B$10184, A136, Respuestas!C$2:Respuestas!C$10184, G$4)</f>
        <v>0</v>
      </c>
      <c r="E136" s="32">
        <f>COUNTIFS(Respuestas!B$2:Respuestas!B$10184, A136, Respuestas!C$2:Respuestas!C$10184, G$3)</f>
        <v>0</v>
      </c>
      <c r="F136" s="33"/>
      <c r="G136" s="40"/>
      <c r="H136" s="41">
        <f>COUNTIF(Respuestas!H$2:Respuestas!H$10184, G136)</f>
        <v>0</v>
      </c>
    </row>
    <row r="137">
      <c r="A137" s="28"/>
      <c r="B137" s="29">
        <f>COUNTIF(Respuestas!B$2:Respuestas!B$10184, A137)</f>
        <v>0</v>
      </c>
      <c r="C137" s="30">
        <f>COUNTIFS(Respuestas!B$2:Respuestas!B$10184, A137, Respuestas!C$2:Respuestas!C$10184, G$2)</f>
        <v>0</v>
      </c>
      <c r="D137" s="31">
        <f>COUNTIFS(Respuestas!B$2:Respuestas!B$10184, A137, Respuestas!C$2:Respuestas!C$10184, G$4)</f>
        <v>0</v>
      </c>
      <c r="E137" s="32">
        <f>COUNTIFS(Respuestas!B$2:Respuestas!B$10184, A137, Respuestas!C$2:Respuestas!C$10184, G$3)</f>
        <v>0</v>
      </c>
      <c r="F137" s="33"/>
      <c r="G137" s="40"/>
      <c r="H137" s="41">
        <f>COUNTIF(Respuestas!H$2:Respuestas!H$10184, G137)</f>
        <v>0</v>
      </c>
    </row>
    <row r="138">
      <c r="A138" s="28"/>
      <c r="B138" s="29">
        <f>COUNTIF(Respuestas!B$2:Respuestas!B$10184, A138)</f>
        <v>0</v>
      </c>
      <c r="C138" s="30">
        <f>COUNTIFS(Respuestas!B$2:Respuestas!B$10184, A138, Respuestas!C$2:Respuestas!C$10184, G$2)</f>
        <v>0</v>
      </c>
      <c r="D138" s="31">
        <f>COUNTIFS(Respuestas!B$2:Respuestas!B$10184, A138, Respuestas!C$2:Respuestas!C$10184, G$4)</f>
        <v>0</v>
      </c>
      <c r="E138" s="32">
        <f>COUNTIFS(Respuestas!B$2:Respuestas!B$10184, A138, Respuestas!C$2:Respuestas!C$10184, G$3)</f>
        <v>0</v>
      </c>
      <c r="F138" s="33"/>
      <c r="G138" s="40"/>
      <c r="H138" s="41">
        <f>COUNTIF(Respuestas!H$2:Respuestas!H$10184, G138)</f>
        <v>0</v>
      </c>
    </row>
    <row r="139">
      <c r="A139" s="28"/>
      <c r="B139" s="29">
        <f>COUNTIF(Respuestas!B$2:Respuestas!B$10184, A139)</f>
        <v>0</v>
      </c>
      <c r="C139" s="30">
        <f>COUNTIFS(Respuestas!B$2:Respuestas!B$10184, A139, Respuestas!C$2:Respuestas!C$10184, G$2)</f>
        <v>0</v>
      </c>
      <c r="D139" s="31">
        <f>COUNTIFS(Respuestas!B$2:Respuestas!B$10184, A139, Respuestas!C$2:Respuestas!C$10184, G$4)</f>
        <v>0</v>
      </c>
      <c r="E139" s="32">
        <f>COUNTIFS(Respuestas!B$2:Respuestas!B$10184, A139, Respuestas!C$2:Respuestas!C$10184, G$3)</f>
        <v>0</v>
      </c>
      <c r="F139" s="33"/>
      <c r="G139" s="40"/>
      <c r="H139" s="41">
        <f>COUNTIF(Respuestas!H$2:Respuestas!H$10184, G139)</f>
        <v>0</v>
      </c>
    </row>
    <row r="140">
      <c r="A140" s="28"/>
      <c r="B140" s="29">
        <f>COUNTIF(Respuestas!B$2:Respuestas!B$10184, A140)</f>
        <v>0</v>
      </c>
      <c r="C140" s="30">
        <f>COUNTIFS(Respuestas!B$2:Respuestas!B$10184, A140, Respuestas!C$2:Respuestas!C$10184, G$2)</f>
        <v>0</v>
      </c>
      <c r="D140" s="31">
        <f>COUNTIFS(Respuestas!B$2:Respuestas!B$10184, A140, Respuestas!C$2:Respuestas!C$10184, G$4)</f>
        <v>0</v>
      </c>
      <c r="E140" s="32">
        <f>COUNTIFS(Respuestas!B$2:Respuestas!B$10184, A140, Respuestas!C$2:Respuestas!C$10184, G$3)</f>
        <v>0</v>
      </c>
      <c r="F140" s="33"/>
      <c r="G140" s="40"/>
      <c r="H140" s="41">
        <f>COUNTIF(Respuestas!H$2:Respuestas!H$10184, G140)</f>
        <v>0</v>
      </c>
    </row>
    <row r="141">
      <c r="A141" s="28"/>
      <c r="B141" s="29">
        <f>COUNTIF(Respuestas!B$2:Respuestas!B$10184, A141)</f>
        <v>0</v>
      </c>
      <c r="C141" s="30">
        <f>COUNTIFS(Respuestas!B$2:Respuestas!B$10184, A141, Respuestas!C$2:Respuestas!C$10184, G$2)</f>
        <v>0</v>
      </c>
      <c r="D141" s="31">
        <f>COUNTIFS(Respuestas!B$2:Respuestas!B$10184, A141, Respuestas!C$2:Respuestas!C$10184, G$4)</f>
        <v>0</v>
      </c>
      <c r="E141" s="32">
        <f>COUNTIFS(Respuestas!B$2:Respuestas!B$10184, A141, Respuestas!C$2:Respuestas!C$10184, G$3)</f>
        <v>0</v>
      </c>
      <c r="F141" s="33"/>
      <c r="G141" s="40"/>
      <c r="H141" s="41">
        <f>COUNTIF(Respuestas!H$2:Respuestas!H$10184, G141)</f>
        <v>0</v>
      </c>
    </row>
    <row r="142">
      <c r="A142" s="28"/>
      <c r="B142" s="29">
        <f>COUNTIF(Respuestas!B$2:Respuestas!B$10184, A142)</f>
        <v>0</v>
      </c>
      <c r="C142" s="30">
        <f>COUNTIFS(Respuestas!B$2:Respuestas!B$10184, A142, Respuestas!C$2:Respuestas!C$10184, G$2)</f>
        <v>0</v>
      </c>
      <c r="D142" s="31">
        <f>COUNTIFS(Respuestas!B$2:Respuestas!B$10184, A142, Respuestas!C$2:Respuestas!C$10184, G$4)</f>
        <v>0</v>
      </c>
      <c r="E142" s="32">
        <f>COUNTIFS(Respuestas!B$2:Respuestas!B$10184, A142, Respuestas!C$2:Respuestas!C$10184, G$3)</f>
        <v>0</v>
      </c>
      <c r="F142" s="33"/>
      <c r="G142" s="40"/>
      <c r="H142" s="41">
        <f>COUNTIF(Respuestas!H$2:Respuestas!H$10184, G142)</f>
        <v>0</v>
      </c>
    </row>
    <row r="143">
      <c r="A143" s="28"/>
      <c r="B143" s="29">
        <f>COUNTIF(Respuestas!B$2:Respuestas!B$10184, A143)</f>
        <v>0</v>
      </c>
      <c r="C143" s="30">
        <f>COUNTIFS(Respuestas!B$2:Respuestas!B$10184, A143, Respuestas!C$2:Respuestas!C$10184, G$2)</f>
        <v>0</v>
      </c>
      <c r="D143" s="31">
        <f>COUNTIFS(Respuestas!B$2:Respuestas!B$10184, A143, Respuestas!C$2:Respuestas!C$10184, G$4)</f>
        <v>0</v>
      </c>
      <c r="E143" s="32">
        <f>COUNTIFS(Respuestas!B$2:Respuestas!B$10184, A143, Respuestas!C$2:Respuestas!C$10184, G$3)</f>
        <v>0</v>
      </c>
      <c r="F143" s="33"/>
      <c r="G143" s="40"/>
      <c r="H143" s="41">
        <f>COUNTIF(Respuestas!H$2:Respuestas!H$10184, G143)</f>
        <v>0</v>
      </c>
    </row>
    <row r="144">
      <c r="A144" s="28"/>
      <c r="B144" s="29">
        <f>COUNTIF(Respuestas!B$2:Respuestas!B$10184, A144)</f>
        <v>0</v>
      </c>
      <c r="C144" s="30">
        <f>COUNTIFS(Respuestas!B$2:Respuestas!B$10184, A144, Respuestas!C$2:Respuestas!C$10184, G$2)</f>
        <v>0</v>
      </c>
      <c r="D144" s="31">
        <f>COUNTIFS(Respuestas!B$2:Respuestas!B$10184, A144, Respuestas!C$2:Respuestas!C$10184, G$4)</f>
        <v>0</v>
      </c>
      <c r="E144" s="32">
        <f>COUNTIFS(Respuestas!B$2:Respuestas!B$10184, A144, Respuestas!C$2:Respuestas!C$10184, G$3)</f>
        <v>0</v>
      </c>
      <c r="F144" s="33"/>
      <c r="G144" s="40"/>
      <c r="H144" s="41">
        <f>COUNTIF(Respuestas!H$2:Respuestas!H$10184, G144)</f>
        <v>0</v>
      </c>
    </row>
    <row r="145">
      <c r="A145" s="28"/>
      <c r="B145" s="29">
        <f>COUNTIF(Respuestas!B$2:Respuestas!B$10184, A145)</f>
        <v>0</v>
      </c>
      <c r="C145" s="30">
        <f>COUNTIFS(Respuestas!B$2:Respuestas!B$10184, A145, Respuestas!C$2:Respuestas!C$10184, G$2)</f>
        <v>0</v>
      </c>
      <c r="D145" s="31">
        <f>COUNTIFS(Respuestas!B$2:Respuestas!B$10184, A145, Respuestas!C$2:Respuestas!C$10184, G$4)</f>
        <v>0</v>
      </c>
      <c r="E145" s="32">
        <f>COUNTIFS(Respuestas!B$2:Respuestas!B$10184, A145, Respuestas!C$2:Respuestas!C$10184, G$3)</f>
        <v>0</v>
      </c>
      <c r="F145" s="33"/>
      <c r="G145" s="40"/>
      <c r="H145" s="41">
        <f>COUNTIF(Respuestas!H$2:Respuestas!H$10184, G145)</f>
        <v>0</v>
      </c>
    </row>
    <row r="146">
      <c r="A146" s="28"/>
      <c r="B146" s="29">
        <f>COUNTIF(Respuestas!B$2:Respuestas!B$10184, A146)</f>
        <v>0</v>
      </c>
      <c r="C146" s="30">
        <f>COUNTIFS(Respuestas!B$2:Respuestas!B$10184, A146, Respuestas!C$2:Respuestas!C$10184, G$2)</f>
        <v>0</v>
      </c>
      <c r="D146" s="31">
        <f>COUNTIFS(Respuestas!B$2:Respuestas!B$10184, A146, Respuestas!C$2:Respuestas!C$10184, G$4)</f>
        <v>0</v>
      </c>
      <c r="E146" s="32">
        <f>COUNTIFS(Respuestas!B$2:Respuestas!B$10184, A146, Respuestas!C$2:Respuestas!C$10184, G$3)</f>
        <v>0</v>
      </c>
      <c r="F146" s="33"/>
      <c r="G146" s="40"/>
      <c r="H146" s="41">
        <f>COUNTIF(Respuestas!H$2:Respuestas!H$10184, G146)</f>
        <v>0</v>
      </c>
    </row>
    <row r="147">
      <c r="A147" s="28"/>
      <c r="B147" s="29">
        <f>COUNTIF(Respuestas!B$2:Respuestas!B$10184, A147)</f>
        <v>0</v>
      </c>
      <c r="C147" s="30">
        <f>COUNTIFS(Respuestas!B$2:Respuestas!B$10184, A147, Respuestas!C$2:Respuestas!C$10184, G$2)</f>
        <v>0</v>
      </c>
      <c r="D147" s="31">
        <f>COUNTIFS(Respuestas!B$2:Respuestas!B$10184, A147, Respuestas!C$2:Respuestas!C$10184, G$4)</f>
        <v>0</v>
      </c>
      <c r="E147" s="32">
        <f>COUNTIFS(Respuestas!B$2:Respuestas!B$10184, A147, Respuestas!C$2:Respuestas!C$10184, G$3)</f>
        <v>0</v>
      </c>
      <c r="F147" s="33"/>
      <c r="G147" s="40"/>
      <c r="H147" s="41">
        <f>COUNTIF(Respuestas!H$2:Respuestas!H$10184, G147)</f>
        <v>0</v>
      </c>
    </row>
    <row r="148">
      <c r="A148" s="28"/>
      <c r="B148" s="29">
        <f>COUNTIF(Respuestas!B$2:Respuestas!B$10184, A148)</f>
        <v>0</v>
      </c>
      <c r="C148" s="30">
        <f>COUNTIFS(Respuestas!B$2:Respuestas!B$10184, A148, Respuestas!C$2:Respuestas!C$10184, G$2)</f>
        <v>0</v>
      </c>
      <c r="D148" s="31">
        <f>COUNTIFS(Respuestas!B$2:Respuestas!B$10184, A148, Respuestas!C$2:Respuestas!C$10184, G$4)</f>
        <v>0</v>
      </c>
      <c r="E148" s="32">
        <f>COUNTIFS(Respuestas!B$2:Respuestas!B$10184, A148, Respuestas!C$2:Respuestas!C$10184, G$3)</f>
        <v>0</v>
      </c>
      <c r="F148" s="33"/>
      <c r="G148" s="40"/>
      <c r="H148" s="41">
        <f>COUNTIF(Respuestas!H$2:Respuestas!H$10184, G148)</f>
        <v>0</v>
      </c>
    </row>
    <row r="149">
      <c r="A149" s="28"/>
      <c r="B149" s="29">
        <f>COUNTIF(Respuestas!B$2:Respuestas!B$10184, A149)</f>
        <v>0</v>
      </c>
      <c r="C149" s="30">
        <f>COUNTIFS(Respuestas!B$2:Respuestas!B$10184, A149, Respuestas!C$2:Respuestas!C$10184, G$2)</f>
        <v>0</v>
      </c>
      <c r="D149" s="31">
        <f>COUNTIFS(Respuestas!B$2:Respuestas!B$10184, A149, Respuestas!C$2:Respuestas!C$10184, G$4)</f>
        <v>0</v>
      </c>
      <c r="E149" s="32">
        <f>COUNTIFS(Respuestas!B$2:Respuestas!B$10184, A149, Respuestas!C$2:Respuestas!C$10184, G$3)</f>
        <v>0</v>
      </c>
      <c r="F149" s="33"/>
      <c r="G149" s="40"/>
      <c r="H149" s="41">
        <f>COUNTIF(Respuestas!H$2:Respuestas!H$10184, G149)</f>
        <v>0</v>
      </c>
    </row>
    <row r="150">
      <c r="A150" s="28"/>
      <c r="B150" s="29">
        <f>COUNTIF(Respuestas!B$2:Respuestas!B$10184, A150)</f>
        <v>0</v>
      </c>
      <c r="C150" s="30">
        <f>COUNTIFS(Respuestas!B$2:Respuestas!B$10184, A150, Respuestas!C$2:Respuestas!C$10184, G$2)</f>
        <v>0</v>
      </c>
      <c r="D150" s="31">
        <f>COUNTIFS(Respuestas!B$2:Respuestas!B$10184, A150, Respuestas!C$2:Respuestas!C$10184, G$4)</f>
        <v>0</v>
      </c>
      <c r="E150" s="32">
        <f>COUNTIFS(Respuestas!B$2:Respuestas!B$10184, A150, Respuestas!C$2:Respuestas!C$10184, G$3)</f>
        <v>0</v>
      </c>
      <c r="F150" s="33"/>
      <c r="G150" s="40"/>
      <c r="H150" s="41">
        <f>COUNTIF(Respuestas!H$2:Respuestas!H$10184, G150)</f>
        <v>0</v>
      </c>
    </row>
    <row r="151">
      <c r="A151" s="28"/>
      <c r="B151" s="29">
        <f>COUNTIF(Respuestas!B$2:Respuestas!B$10184, A151)</f>
        <v>0</v>
      </c>
      <c r="C151" s="30">
        <f>COUNTIFS(Respuestas!B$2:Respuestas!B$10184, A151, Respuestas!C$2:Respuestas!C$10184, G$2)</f>
        <v>0</v>
      </c>
      <c r="D151" s="31">
        <f>COUNTIFS(Respuestas!B$2:Respuestas!B$10184, A151, Respuestas!C$2:Respuestas!C$10184, G$4)</f>
        <v>0</v>
      </c>
      <c r="E151" s="32">
        <f>COUNTIFS(Respuestas!B$2:Respuestas!B$10184, A151, Respuestas!C$2:Respuestas!C$10184, G$3)</f>
        <v>0</v>
      </c>
      <c r="F151" s="33"/>
      <c r="G151" s="40"/>
      <c r="H151" s="41">
        <f>COUNTIF(Respuestas!H$2:Respuestas!H$10184, G151)</f>
        <v>0</v>
      </c>
    </row>
    <row r="152">
      <c r="A152" s="28"/>
      <c r="B152" s="29">
        <f>COUNTIF(Respuestas!B$2:Respuestas!B$10184, A152)</f>
        <v>0</v>
      </c>
      <c r="C152" s="30">
        <f>COUNTIFS(Respuestas!B$2:Respuestas!B$10184, A152, Respuestas!C$2:Respuestas!C$10184, G$2)</f>
        <v>0</v>
      </c>
      <c r="D152" s="31">
        <f>COUNTIFS(Respuestas!B$2:Respuestas!B$10184, A152, Respuestas!C$2:Respuestas!C$10184, G$4)</f>
        <v>0</v>
      </c>
      <c r="E152" s="32">
        <f>COUNTIFS(Respuestas!B$2:Respuestas!B$10184, A152, Respuestas!C$2:Respuestas!C$10184, G$3)</f>
        <v>0</v>
      </c>
      <c r="F152" s="33"/>
      <c r="G152" s="40"/>
      <c r="H152" s="41">
        <f>COUNTIF(Respuestas!H$2:Respuestas!H$10184, G152)</f>
        <v>0</v>
      </c>
    </row>
    <row r="153">
      <c r="A153" s="28"/>
      <c r="B153" s="29">
        <f>COUNTIF(Respuestas!B$2:Respuestas!B$10184, A153)</f>
        <v>0</v>
      </c>
      <c r="C153" s="30">
        <f>COUNTIFS(Respuestas!B$2:Respuestas!B$10184, A153, Respuestas!C$2:Respuestas!C$10184, G$2)</f>
        <v>0</v>
      </c>
      <c r="D153" s="31">
        <f>COUNTIFS(Respuestas!B$2:Respuestas!B$10184, A153, Respuestas!C$2:Respuestas!C$10184, G$4)</f>
        <v>0</v>
      </c>
      <c r="E153" s="32">
        <f>COUNTIFS(Respuestas!B$2:Respuestas!B$10184, A153, Respuestas!C$2:Respuestas!C$10184, G$3)</f>
        <v>0</v>
      </c>
      <c r="F153" s="33"/>
      <c r="G153" s="40"/>
      <c r="H153" s="41">
        <f>COUNTIF(Respuestas!H$2:Respuestas!H$10184, G153)</f>
        <v>0</v>
      </c>
    </row>
    <row r="154">
      <c r="A154" s="28"/>
      <c r="B154" s="29">
        <f>COUNTIF(Respuestas!B$2:Respuestas!B$10184, A154)</f>
        <v>0</v>
      </c>
      <c r="C154" s="30">
        <f>COUNTIFS(Respuestas!B$2:Respuestas!B$10184, A154, Respuestas!C$2:Respuestas!C$10184, G$2)</f>
        <v>0</v>
      </c>
      <c r="D154" s="31">
        <f>COUNTIFS(Respuestas!B$2:Respuestas!B$10184, A154, Respuestas!C$2:Respuestas!C$10184, G$4)</f>
        <v>0</v>
      </c>
      <c r="E154" s="32">
        <f>COUNTIFS(Respuestas!B$2:Respuestas!B$10184, A154, Respuestas!C$2:Respuestas!C$10184, G$3)</f>
        <v>0</v>
      </c>
      <c r="F154" s="33"/>
      <c r="G154" s="40"/>
      <c r="H154" s="41">
        <f>COUNTIF(Respuestas!H$2:Respuestas!H$10184, G154)</f>
        <v>0</v>
      </c>
    </row>
    <row r="155">
      <c r="A155" s="28"/>
      <c r="B155" s="29">
        <f>COUNTIF(Respuestas!B$2:Respuestas!B$10184, A155)</f>
        <v>0</v>
      </c>
      <c r="C155" s="30">
        <f>COUNTIFS(Respuestas!B$2:Respuestas!B$10184, A155, Respuestas!C$2:Respuestas!C$10184, G$2)</f>
        <v>0</v>
      </c>
      <c r="D155" s="31">
        <f>COUNTIFS(Respuestas!B$2:Respuestas!B$10184, A155, Respuestas!C$2:Respuestas!C$10184, G$4)</f>
        <v>0</v>
      </c>
      <c r="E155" s="32">
        <f>COUNTIFS(Respuestas!B$2:Respuestas!B$10184, A155, Respuestas!C$2:Respuestas!C$10184, G$3)</f>
        <v>0</v>
      </c>
      <c r="F155" s="33"/>
      <c r="G155" s="40"/>
      <c r="H155" s="41">
        <f>COUNTIF(Respuestas!H$2:Respuestas!H$10184, G155)</f>
        <v>0</v>
      </c>
    </row>
    <row r="156">
      <c r="A156" s="28"/>
      <c r="B156" s="29">
        <f>COUNTIF(Respuestas!B$2:Respuestas!B$10184, A156)</f>
        <v>0</v>
      </c>
      <c r="C156" s="30">
        <f>COUNTIFS(Respuestas!B$2:Respuestas!B$10184, A156, Respuestas!C$2:Respuestas!C$10184, G$2)</f>
        <v>0</v>
      </c>
      <c r="D156" s="31">
        <f>COUNTIFS(Respuestas!B$2:Respuestas!B$10184, A156, Respuestas!C$2:Respuestas!C$10184, G$4)</f>
        <v>0</v>
      </c>
      <c r="E156" s="32">
        <f>COUNTIFS(Respuestas!B$2:Respuestas!B$10184, A156, Respuestas!C$2:Respuestas!C$10184, G$3)</f>
        <v>0</v>
      </c>
      <c r="F156" s="33"/>
      <c r="G156" s="40"/>
      <c r="H156" s="41">
        <f>COUNTIF(Respuestas!H$2:Respuestas!H$10184, G156)</f>
        <v>0</v>
      </c>
    </row>
    <row r="157">
      <c r="A157" s="28"/>
      <c r="B157" s="29">
        <f>COUNTIF(Respuestas!B$2:Respuestas!B$10184, A157)</f>
        <v>0</v>
      </c>
      <c r="C157" s="30">
        <f>COUNTIFS(Respuestas!B$2:Respuestas!B$10184, A157, Respuestas!C$2:Respuestas!C$10184, G$2)</f>
        <v>0</v>
      </c>
      <c r="D157" s="31">
        <f>COUNTIFS(Respuestas!B$2:Respuestas!B$10184, A157, Respuestas!C$2:Respuestas!C$10184, G$4)</f>
        <v>0</v>
      </c>
      <c r="E157" s="32">
        <f>COUNTIFS(Respuestas!B$2:Respuestas!B$10184, A157, Respuestas!C$2:Respuestas!C$10184, G$3)</f>
        <v>0</v>
      </c>
      <c r="F157" s="33"/>
      <c r="G157" s="40"/>
      <c r="H157" s="41">
        <f>COUNTIF(Respuestas!H$2:Respuestas!H$10184, G157)</f>
        <v>0</v>
      </c>
    </row>
    <row r="158">
      <c r="A158" s="28"/>
      <c r="B158" s="29">
        <f>COUNTIF(Respuestas!B$2:Respuestas!B$10184, A158)</f>
        <v>0</v>
      </c>
      <c r="C158" s="30">
        <f>COUNTIFS(Respuestas!B$2:Respuestas!B$10184, A158, Respuestas!C$2:Respuestas!C$10184, G$2)</f>
        <v>0</v>
      </c>
      <c r="D158" s="31">
        <f>COUNTIFS(Respuestas!B$2:Respuestas!B$10184, A158, Respuestas!C$2:Respuestas!C$10184, G$4)</f>
        <v>0</v>
      </c>
      <c r="E158" s="32">
        <f>COUNTIFS(Respuestas!B$2:Respuestas!B$10184, A158, Respuestas!C$2:Respuestas!C$10184, G$3)</f>
        <v>0</v>
      </c>
      <c r="F158" s="33"/>
      <c r="G158" s="40"/>
      <c r="H158" s="41">
        <f>COUNTIF(Respuestas!H$2:Respuestas!H$10184, G158)</f>
        <v>0</v>
      </c>
    </row>
    <row r="159">
      <c r="A159" s="28"/>
      <c r="B159" s="29">
        <f>COUNTIF(Respuestas!B$2:Respuestas!B$10184, A159)</f>
        <v>0</v>
      </c>
      <c r="C159" s="30">
        <f>COUNTIFS(Respuestas!B$2:Respuestas!B$10184, A159, Respuestas!C$2:Respuestas!C$10184, G$2)</f>
        <v>0</v>
      </c>
      <c r="D159" s="31">
        <f>COUNTIFS(Respuestas!B$2:Respuestas!B$10184, A159, Respuestas!C$2:Respuestas!C$10184, G$4)</f>
        <v>0</v>
      </c>
      <c r="E159" s="32">
        <f>COUNTIFS(Respuestas!B$2:Respuestas!B$10184, A159, Respuestas!C$2:Respuestas!C$10184, G$3)</f>
        <v>0</v>
      </c>
      <c r="F159" s="33"/>
      <c r="G159" s="40"/>
      <c r="H159" s="41">
        <f>COUNTIF(Respuestas!H$2:Respuestas!H$10184, G159)</f>
        <v>0</v>
      </c>
    </row>
    <row r="160">
      <c r="A160" s="28"/>
      <c r="B160" s="29">
        <f>COUNTIF(Respuestas!B$2:Respuestas!B$10184, A160)</f>
        <v>0</v>
      </c>
      <c r="C160" s="30">
        <f>COUNTIFS(Respuestas!B$2:Respuestas!B$10184, A160, Respuestas!C$2:Respuestas!C$10184, G$2)</f>
        <v>0</v>
      </c>
      <c r="D160" s="31">
        <f>COUNTIFS(Respuestas!B$2:Respuestas!B$10184, A160, Respuestas!C$2:Respuestas!C$10184, G$4)</f>
        <v>0</v>
      </c>
      <c r="E160" s="32">
        <f>COUNTIFS(Respuestas!B$2:Respuestas!B$10184, A160, Respuestas!C$2:Respuestas!C$10184, G$3)</f>
        <v>0</v>
      </c>
      <c r="F160" s="33"/>
      <c r="G160" s="40"/>
      <c r="H160" s="41">
        <f>COUNTIF(Respuestas!H$2:Respuestas!H$10184, G160)</f>
        <v>0</v>
      </c>
    </row>
    <row r="161">
      <c r="A161" s="28"/>
      <c r="B161" s="29">
        <f>COUNTIF(Respuestas!B$2:Respuestas!B$10184, A161)</f>
        <v>0</v>
      </c>
      <c r="C161" s="30">
        <f>COUNTIFS(Respuestas!B$2:Respuestas!B$10184, A161, Respuestas!C$2:Respuestas!C$10184, G$2)</f>
        <v>0</v>
      </c>
      <c r="D161" s="31">
        <f>COUNTIFS(Respuestas!B$2:Respuestas!B$10184, A161, Respuestas!C$2:Respuestas!C$10184, G$4)</f>
        <v>0</v>
      </c>
      <c r="E161" s="32">
        <f>COUNTIFS(Respuestas!B$2:Respuestas!B$10184, A161, Respuestas!C$2:Respuestas!C$10184, G$3)</f>
        <v>0</v>
      </c>
      <c r="F161" s="33"/>
      <c r="G161" s="40"/>
      <c r="H161" s="41">
        <f>COUNTIF(Respuestas!H$2:Respuestas!H$10184, G161)</f>
        <v>0</v>
      </c>
    </row>
    <row r="162">
      <c r="A162" s="28"/>
      <c r="B162" s="29">
        <f>COUNTIF(Respuestas!B$2:Respuestas!B$10184, A162)</f>
        <v>0</v>
      </c>
      <c r="C162" s="30">
        <f>COUNTIFS(Respuestas!B$2:Respuestas!B$10184, A162, Respuestas!C$2:Respuestas!C$10184, G$2)</f>
        <v>0</v>
      </c>
      <c r="D162" s="31">
        <f>COUNTIFS(Respuestas!B$2:Respuestas!B$10184, A162, Respuestas!C$2:Respuestas!C$10184, G$4)</f>
        <v>0</v>
      </c>
      <c r="E162" s="32">
        <f>COUNTIFS(Respuestas!B$2:Respuestas!B$10184, A162, Respuestas!C$2:Respuestas!C$10184, G$3)</f>
        <v>0</v>
      </c>
      <c r="F162" s="33"/>
      <c r="G162" s="40"/>
      <c r="H162" s="41">
        <f>COUNTIF(Respuestas!H$2:Respuestas!H$10184, G162)</f>
        <v>0</v>
      </c>
    </row>
    <row r="163">
      <c r="A163" s="28"/>
      <c r="B163" s="29">
        <f>COUNTIF(Respuestas!B$2:Respuestas!B$10184, A163)</f>
        <v>0</v>
      </c>
      <c r="C163" s="30">
        <f>COUNTIFS(Respuestas!B$2:Respuestas!B$10184, A163, Respuestas!C$2:Respuestas!C$10184, G$2)</f>
        <v>0</v>
      </c>
      <c r="D163" s="31">
        <f>COUNTIFS(Respuestas!B$2:Respuestas!B$10184, A163, Respuestas!C$2:Respuestas!C$10184, G$4)</f>
        <v>0</v>
      </c>
      <c r="E163" s="32">
        <f>COUNTIFS(Respuestas!B$2:Respuestas!B$10184, A163, Respuestas!C$2:Respuestas!C$10184, G$3)</f>
        <v>0</v>
      </c>
      <c r="F163" s="33"/>
      <c r="G163" s="40"/>
      <c r="H163" s="41">
        <f>COUNTIF(Respuestas!H$2:Respuestas!H$10184, G163)</f>
        <v>0</v>
      </c>
    </row>
    <row r="164">
      <c r="A164" s="28"/>
      <c r="B164" s="29">
        <f>COUNTIF(Respuestas!B$2:Respuestas!B$10184, A164)</f>
        <v>0</v>
      </c>
      <c r="C164" s="30">
        <f>COUNTIFS(Respuestas!B$2:Respuestas!B$10184, A164, Respuestas!C$2:Respuestas!C$10184, G$2)</f>
        <v>0</v>
      </c>
      <c r="D164" s="31">
        <f>COUNTIFS(Respuestas!B$2:Respuestas!B$10184, A164, Respuestas!C$2:Respuestas!C$10184, G$4)</f>
        <v>0</v>
      </c>
      <c r="E164" s="32">
        <f>COUNTIFS(Respuestas!B$2:Respuestas!B$10184, A164, Respuestas!C$2:Respuestas!C$10184, G$3)</f>
        <v>0</v>
      </c>
      <c r="F164" s="33"/>
      <c r="G164" s="40"/>
      <c r="H164" s="41">
        <f>COUNTIF(Respuestas!H$2:Respuestas!H$10184, G164)</f>
        <v>0</v>
      </c>
    </row>
    <row r="165">
      <c r="A165" s="28"/>
      <c r="B165" s="29">
        <f>COUNTIF(Respuestas!B$2:Respuestas!B$10184, A165)</f>
        <v>0</v>
      </c>
      <c r="C165" s="30">
        <f>COUNTIFS(Respuestas!B$2:Respuestas!B$10184, A165, Respuestas!C$2:Respuestas!C$10184, G$2)</f>
        <v>0</v>
      </c>
      <c r="D165" s="31">
        <f>COUNTIFS(Respuestas!B$2:Respuestas!B$10184, A165, Respuestas!C$2:Respuestas!C$10184, G$4)</f>
        <v>0</v>
      </c>
      <c r="E165" s="32">
        <f>COUNTIFS(Respuestas!B$2:Respuestas!B$10184, A165, Respuestas!C$2:Respuestas!C$10184, G$3)</f>
        <v>0</v>
      </c>
      <c r="F165" s="33"/>
      <c r="G165" s="40"/>
      <c r="H165" s="41">
        <f>COUNTIF(Respuestas!H$2:Respuestas!H$10184, G165)</f>
        <v>0</v>
      </c>
    </row>
    <row r="166">
      <c r="A166" s="28"/>
      <c r="B166" s="29">
        <f>COUNTIF(Respuestas!B$2:Respuestas!B$10184, A166)</f>
        <v>0</v>
      </c>
      <c r="C166" s="30">
        <f>COUNTIFS(Respuestas!B$2:Respuestas!B$10184, A166, Respuestas!C$2:Respuestas!C$10184, G$2)</f>
        <v>0</v>
      </c>
      <c r="D166" s="31">
        <f>COUNTIFS(Respuestas!B$2:Respuestas!B$10184, A166, Respuestas!C$2:Respuestas!C$10184, G$4)</f>
        <v>0</v>
      </c>
      <c r="E166" s="32">
        <f>COUNTIFS(Respuestas!B$2:Respuestas!B$10184, A166, Respuestas!C$2:Respuestas!C$10184, G$3)</f>
        <v>0</v>
      </c>
      <c r="F166" s="33"/>
      <c r="G166" s="40"/>
      <c r="H166" s="41">
        <f>COUNTIF(Respuestas!H$2:Respuestas!H$10184, G166)</f>
        <v>0</v>
      </c>
    </row>
    <row r="167">
      <c r="A167" s="28"/>
      <c r="B167" s="29">
        <f>COUNTIF(Respuestas!B$2:Respuestas!B$10184, A167)</f>
        <v>0</v>
      </c>
      <c r="C167" s="30">
        <f>COUNTIFS(Respuestas!B$2:Respuestas!B$10184, A167, Respuestas!C$2:Respuestas!C$10184, G$2)</f>
        <v>0</v>
      </c>
      <c r="D167" s="31">
        <f>COUNTIFS(Respuestas!B$2:Respuestas!B$10184, A167, Respuestas!C$2:Respuestas!C$10184, G$4)</f>
        <v>0</v>
      </c>
      <c r="E167" s="32">
        <f>COUNTIFS(Respuestas!B$2:Respuestas!B$10184, A167, Respuestas!C$2:Respuestas!C$10184, G$3)</f>
        <v>0</v>
      </c>
      <c r="F167" s="33"/>
      <c r="G167" s="40"/>
      <c r="H167" s="41">
        <f>COUNTIF(Respuestas!H$2:Respuestas!H$10184, G167)</f>
        <v>0</v>
      </c>
    </row>
    <row r="168">
      <c r="A168" s="28"/>
      <c r="B168" s="29">
        <f>COUNTIF(Respuestas!B$2:Respuestas!B$10184, A168)</f>
        <v>0</v>
      </c>
      <c r="C168" s="30">
        <f>COUNTIFS(Respuestas!B$2:Respuestas!B$10184, A168, Respuestas!C$2:Respuestas!C$10184, G$2)</f>
        <v>0</v>
      </c>
      <c r="D168" s="31">
        <f>COUNTIFS(Respuestas!B$2:Respuestas!B$10184, A168, Respuestas!C$2:Respuestas!C$10184, G$4)</f>
        <v>0</v>
      </c>
      <c r="E168" s="32">
        <f>COUNTIFS(Respuestas!B$2:Respuestas!B$10184, A168, Respuestas!C$2:Respuestas!C$10184, G$3)</f>
        <v>0</v>
      </c>
      <c r="F168" s="33"/>
      <c r="G168" s="40"/>
      <c r="H168" s="41">
        <f>COUNTIF(Respuestas!H$2:Respuestas!H$10184, G168)</f>
        <v>0</v>
      </c>
    </row>
    <row r="169">
      <c r="A169" s="28"/>
      <c r="B169" s="29">
        <f>COUNTIF(Respuestas!B$2:Respuestas!B$10184, A169)</f>
        <v>0</v>
      </c>
      <c r="C169" s="30">
        <f>COUNTIFS(Respuestas!B$2:Respuestas!B$10184, A169, Respuestas!C$2:Respuestas!C$10184, G$2)</f>
        <v>0</v>
      </c>
      <c r="D169" s="31">
        <f>COUNTIFS(Respuestas!B$2:Respuestas!B$10184, A169, Respuestas!C$2:Respuestas!C$10184, G$4)</f>
        <v>0</v>
      </c>
      <c r="E169" s="32">
        <f>COUNTIFS(Respuestas!B$2:Respuestas!B$10184, A169, Respuestas!C$2:Respuestas!C$10184, G$3)</f>
        <v>0</v>
      </c>
      <c r="F169" s="33"/>
      <c r="G169" s="40"/>
      <c r="H169" s="41">
        <f>COUNTIF(Respuestas!H$2:Respuestas!H$10184, G169)</f>
        <v>0</v>
      </c>
    </row>
    <row r="170">
      <c r="A170" s="28"/>
      <c r="B170" s="29">
        <f>COUNTIF(Respuestas!B$2:Respuestas!B$10184, A170)</f>
        <v>0</v>
      </c>
      <c r="C170" s="30">
        <f>COUNTIFS(Respuestas!B$2:Respuestas!B$10184, A170, Respuestas!C$2:Respuestas!C$10184, G$2)</f>
        <v>0</v>
      </c>
      <c r="D170" s="31">
        <f>COUNTIFS(Respuestas!B$2:Respuestas!B$10184, A170, Respuestas!C$2:Respuestas!C$10184, G$4)</f>
        <v>0</v>
      </c>
      <c r="E170" s="32">
        <f>COUNTIFS(Respuestas!B$2:Respuestas!B$10184, A170, Respuestas!C$2:Respuestas!C$10184, G$3)</f>
        <v>0</v>
      </c>
      <c r="F170" s="33"/>
      <c r="G170" s="40"/>
      <c r="H170" s="41">
        <f>COUNTIF(Respuestas!H$2:Respuestas!H$10184, G170)</f>
        <v>0</v>
      </c>
    </row>
    <row r="171">
      <c r="A171" s="28"/>
      <c r="B171" s="29">
        <f>COUNTIF(Respuestas!B$2:Respuestas!B$10184, A171)</f>
        <v>0</v>
      </c>
      <c r="C171" s="30">
        <f>COUNTIFS(Respuestas!B$2:Respuestas!B$10184, A171, Respuestas!C$2:Respuestas!C$10184, G$2)</f>
        <v>0</v>
      </c>
      <c r="D171" s="31">
        <f>COUNTIFS(Respuestas!B$2:Respuestas!B$10184, A171, Respuestas!C$2:Respuestas!C$10184, G$4)</f>
        <v>0</v>
      </c>
      <c r="E171" s="32">
        <f>COUNTIFS(Respuestas!B$2:Respuestas!B$10184, A171, Respuestas!C$2:Respuestas!C$10184, G$3)</f>
        <v>0</v>
      </c>
      <c r="F171" s="33"/>
      <c r="G171" s="40"/>
      <c r="H171" s="41">
        <f>COUNTIF(Respuestas!H$2:Respuestas!H$10184, G171)</f>
        <v>0</v>
      </c>
    </row>
    <row r="172">
      <c r="A172" s="28"/>
      <c r="B172" s="29">
        <f>COUNTIF(Respuestas!B$2:Respuestas!B$10184, A172)</f>
        <v>0</v>
      </c>
      <c r="C172" s="30">
        <f>COUNTIFS(Respuestas!B$2:Respuestas!B$10184, A172, Respuestas!C$2:Respuestas!C$10184, G$2)</f>
        <v>0</v>
      </c>
      <c r="D172" s="31">
        <f>COUNTIFS(Respuestas!B$2:Respuestas!B$10184, A172, Respuestas!C$2:Respuestas!C$10184, G$4)</f>
        <v>0</v>
      </c>
      <c r="E172" s="32">
        <f>COUNTIFS(Respuestas!B$2:Respuestas!B$10184, A172, Respuestas!C$2:Respuestas!C$10184, G$3)</f>
        <v>0</v>
      </c>
      <c r="F172" s="33"/>
      <c r="G172" s="40"/>
      <c r="H172" s="41">
        <f>COUNTIF(Respuestas!H$2:Respuestas!H$10184, G172)</f>
        <v>0</v>
      </c>
    </row>
    <row r="173">
      <c r="A173" s="28"/>
      <c r="B173" s="29">
        <f>COUNTIF(Respuestas!B$2:Respuestas!B$10184, A173)</f>
        <v>0</v>
      </c>
      <c r="C173" s="30">
        <f>COUNTIFS(Respuestas!B$2:Respuestas!B$10184, A173, Respuestas!C$2:Respuestas!C$10184, G$2)</f>
        <v>0</v>
      </c>
      <c r="D173" s="31">
        <f>COUNTIFS(Respuestas!B$2:Respuestas!B$10184, A173, Respuestas!C$2:Respuestas!C$10184, G$4)</f>
        <v>0</v>
      </c>
      <c r="E173" s="32">
        <f>COUNTIFS(Respuestas!B$2:Respuestas!B$10184, A173, Respuestas!C$2:Respuestas!C$10184, G$3)</f>
        <v>0</v>
      </c>
      <c r="F173" s="33"/>
      <c r="G173" s="40"/>
      <c r="H173" s="41">
        <f>COUNTIF(Respuestas!H$2:Respuestas!H$10184, G173)</f>
        <v>0</v>
      </c>
    </row>
    <row r="174">
      <c r="A174" s="28"/>
      <c r="B174" s="29">
        <f>COUNTIF(Respuestas!B$2:Respuestas!B$10184, A174)</f>
        <v>0</v>
      </c>
      <c r="C174" s="30">
        <f>COUNTIFS(Respuestas!B$2:Respuestas!B$10184, A174, Respuestas!C$2:Respuestas!C$10184, G$2)</f>
        <v>0</v>
      </c>
      <c r="D174" s="31">
        <f>COUNTIFS(Respuestas!B$2:Respuestas!B$10184, A174, Respuestas!C$2:Respuestas!C$10184, G$4)</f>
        <v>0</v>
      </c>
      <c r="E174" s="32">
        <f>COUNTIFS(Respuestas!B$2:Respuestas!B$10184, A174, Respuestas!C$2:Respuestas!C$10184, G$3)</f>
        <v>0</v>
      </c>
      <c r="F174" s="33"/>
      <c r="G174" s="40"/>
      <c r="H174" s="41">
        <f>COUNTIF(Respuestas!H$2:Respuestas!H$10184, G174)</f>
        <v>0</v>
      </c>
    </row>
    <row r="175">
      <c r="A175" s="28"/>
      <c r="B175" s="29">
        <f>COUNTIF(Respuestas!B$2:Respuestas!B$10184, A175)</f>
        <v>0</v>
      </c>
      <c r="C175" s="30">
        <f>COUNTIFS(Respuestas!B$2:Respuestas!B$10184, A175, Respuestas!C$2:Respuestas!C$10184, G$2)</f>
        <v>0</v>
      </c>
      <c r="D175" s="31">
        <f>COUNTIFS(Respuestas!B$2:Respuestas!B$10184, A175, Respuestas!C$2:Respuestas!C$10184, G$4)</f>
        <v>0</v>
      </c>
      <c r="E175" s="32">
        <f>COUNTIFS(Respuestas!B$2:Respuestas!B$10184, A175, Respuestas!C$2:Respuestas!C$10184, G$3)</f>
        <v>0</v>
      </c>
      <c r="F175" s="33"/>
      <c r="G175" s="40"/>
      <c r="H175" s="41">
        <f>COUNTIF(Respuestas!H$2:Respuestas!H$10184, G175)</f>
        <v>0</v>
      </c>
    </row>
    <row r="176">
      <c r="A176" s="28"/>
      <c r="B176" s="29">
        <f>COUNTIF(Respuestas!B$2:Respuestas!B$10184, A176)</f>
        <v>0</v>
      </c>
      <c r="C176" s="30">
        <f>COUNTIFS(Respuestas!B$2:Respuestas!B$10184, A176, Respuestas!C$2:Respuestas!C$10184, G$2)</f>
        <v>0</v>
      </c>
      <c r="D176" s="31">
        <f>COUNTIFS(Respuestas!B$2:Respuestas!B$10184, A176, Respuestas!C$2:Respuestas!C$10184, G$4)</f>
        <v>0</v>
      </c>
      <c r="E176" s="32">
        <f>COUNTIFS(Respuestas!B$2:Respuestas!B$10184, A176, Respuestas!C$2:Respuestas!C$10184, G$3)</f>
        <v>0</v>
      </c>
      <c r="F176" s="33"/>
      <c r="G176" s="40"/>
      <c r="H176" s="41">
        <f>COUNTIF(Respuestas!H$2:Respuestas!H$10184, G176)</f>
        <v>0</v>
      </c>
    </row>
    <row r="177">
      <c r="A177" s="28"/>
      <c r="B177" s="29">
        <f>COUNTIF(Respuestas!B$2:Respuestas!B$10184, A177)</f>
        <v>0</v>
      </c>
      <c r="C177" s="30">
        <f>COUNTIFS(Respuestas!B$2:Respuestas!B$10184, A177, Respuestas!C$2:Respuestas!C$10184, G$2)</f>
        <v>0</v>
      </c>
      <c r="D177" s="31">
        <f>COUNTIFS(Respuestas!B$2:Respuestas!B$10184, A177, Respuestas!C$2:Respuestas!C$10184, G$4)</f>
        <v>0</v>
      </c>
      <c r="E177" s="32">
        <f>COUNTIFS(Respuestas!B$2:Respuestas!B$10184, A177, Respuestas!C$2:Respuestas!C$10184, G$3)</f>
        <v>0</v>
      </c>
      <c r="F177" s="33"/>
      <c r="G177" s="40"/>
      <c r="H177" s="41">
        <f>COUNTIF(Respuestas!H$2:Respuestas!H$10184, G177)</f>
        <v>0</v>
      </c>
    </row>
    <row r="178">
      <c r="A178" s="28"/>
      <c r="B178" s="29">
        <f>COUNTIF(Respuestas!B$2:Respuestas!B$10184, A178)</f>
        <v>0</v>
      </c>
      <c r="C178" s="30">
        <f>COUNTIFS(Respuestas!B$2:Respuestas!B$10184, A178, Respuestas!C$2:Respuestas!C$10184, G$2)</f>
        <v>0</v>
      </c>
      <c r="D178" s="31">
        <f>COUNTIFS(Respuestas!B$2:Respuestas!B$10184, A178, Respuestas!C$2:Respuestas!C$10184, G$4)</f>
        <v>0</v>
      </c>
      <c r="E178" s="32">
        <f>COUNTIFS(Respuestas!B$2:Respuestas!B$10184, A178, Respuestas!C$2:Respuestas!C$10184, G$3)</f>
        <v>0</v>
      </c>
      <c r="F178" s="33"/>
      <c r="G178" s="40"/>
      <c r="H178" s="41">
        <f>COUNTIF(Respuestas!H$2:Respuestas!H$10184, G178)</f>
        <v>0</v>
      </c>
    </row>
    <row r="179">
      <c r="A179" s="28"/>
      <c r="B179" s="29">
        <f>COUNTIF(Respuestas!B$2:Respuestas!B$10184, A179)</f>
        <v>0</v>
      </c>
      <c r="C179" s="30">
        <f>COUNTIFS(Respuestas!B$2:Respuestas!B$10184, A179, Respuestas!C$2:Respuestas!C$10184, G$2)</f>
        <v>0</v>
      </c>
      <c r="D179" s="31">
        <f>COUNTIFS(Respuestas!B$2:Respuestas!B$10184, A179, Respuestas!C$2:Respuestas!C$10184, G$4)</f>
        <v>0</v>
      </c>
      <c r="E179" s="32">
        <f>COUNTIFS(Respuestas!B$2:Respuestas!B$10184, A179, Respuestas!C$2:Respuestas!C$10184, G$3)</f>
        <v>0</v>
      </c>
      <c r="F179" s="33"/>
      <c r="G179" s="40"/>
      <c r="H179" s="41">
        <f>COUNTIF(Respuestas!H$2:Respuestas!H$10184, G179)</f>
        <v>0</v>
      </c>
    </row>
    <row r="180">
      <c r="A180" s="28"/>
      <c r="B180" s="29">
        <f>COUNTIF(Respuestas!B$2:Respuestas!B$10184, A180)</f>
        <v>0</v>
      </c>
      <c r="C180" s="30">
        <f>COUNTIFS(Respuestas!B$2:Respuestas!B$10184, A180, Respuestas!C$2:Respuestas!C$10184, G$2)</f>
        <v>0</v>
      </c>
      <c r="D180" s="31">
        <f>COUNTIFS(Respuestas!B$2:Respuestas!B$10184, A180, Respuestas!C$2:Respuestas!C$10184, G$4)</f>
        <v>0</v>
      </c>
      <c r="E180" s="32">
        <f>COUNTIFS(Respuestas!B$2:Respuestas!B$10184, A180, Respuestas!C$2:Respuestas!C$10184, G$3)</f>
        <v>0</v>
      </c>
      <c r="F180" s="33"/>
      <c r="G180" s="40"/>
      <c r="H180" s="41">
        <f>COUNTIF(Respuestas!H$2:Respuestas!H$10184, G180)</f>
        <v>0</v>
      </c>
    </row>
    <row r="181">
      <c r="A181" s="28"/>
      <c r="B181" s="29">
        <f>COUNTIF(Respuestas!B$2:Respuestas!B$10184, A181)</f>
        <v>0</v>
      </c>
      <c r="C181" s="30">
        <f>COUNTIFS(Respuestas!B$2:Respuestas!B$10184, A181, Respuestas!C$2:Respuestas!C$10184, G$2)</f>
        <v>0</v>
      </c>
      <c r="D181" s="31">
        <f>COUNTIFS(Respuestas!B$2:Respuestas!B$10184, A181, Respuestas!C$2:Respuestas!C$10184, G$4)</f>
        <v>0</v>
      </c>
      <c r="E181" s="32">
        <f>COUNTIFS(Respuestas!B$2:Respuestas!B$10184, A181, Respuestas!C$2:Respuestas!C$10184, G$3)</f>
        <v>0</v>
      </c>
      <c r="F181" s="33"/>
      <c r="G181" s="40"/>
      <c r="H181" s="41">
        <f>COUNTIF(Respuestas!H$2:Respuestas!H$10184, G181)</f>
        <v>0</v>
      </c>
    </row>
    <row r="182">
      <c r="A182" s="28"/>
      <c r="B182" s="29">
        <f>COUNTIF(Respuestas!B$2:Respuestas!B$10184, A182)</f>
        <v>0</v>
      </c>
      <c r="C182" s="30">
        <f>COUNTIFS(Respuestas!B$2:Respuestas!B$10184, A182, Respuestas!C$2:Respuestas!C$10184, G$2)</f>
        <v>0</v>
      </c>
      <c r="D182" s="31">
        <f>COUNTIFS(Respuestas!B$2:Respuestas!B$10184, A182, Respuestas!C$2:Respuestas!C$10184, G$4)</f>
        <v>0</v>
      </c>
      <c r="E182" s="32">
        <f>COUNTIFS(Respuestas!B$2:Respuestas!B$10184, A182, Respuestas!C$2:Respuestas!C$10184, G$3)</f>
        <v>0</v>
      </c>
      <c r="F182" s="33"/>
      <c r="G182" s="40"/>
      <c r="H182" s="41">
        <f>COUNTIF(Respuestas!H$2:Respuestas!H$10184, G182)</f>
        <v>0</v>
      </c>
    </row>
    <row r="183">
      <c r="A183" s="28"/>
      <c r="B183" s="29">
        <f>COUNTIF(Respuestas!B$2:Respuestas!B$10184, A183)</f>
        <v>0</v>
      </c>
      <c r="C183" s="30">
        <f>COUNTIFS(Respuestas!B$2:Respuestas!B$10184, A183, Respuestas!C$2:Respuestas!C$10184, G$2)</f>
        <v>0</v>
      </c>
      <c r="D183" s="31">
        <f>COUNTIFS(Respuestas!B$2:Respuestas!B$10184, A183, Respuestas!C$2:Respuestas!C$10184, G$4)</f>
        <v>0</v>
      </c>
      <c r="E183" s="32">
        <f>COUNTIFS(Respuestas!B$2:Respuestas!B$10184, A183, Respuestas!C$2:Respuestas!C$10184, G$3)</f>
        <v>0</v>
      </c>
      <c r="F183" s="33"/>
      <c r="G183" s="40"/>
      <c r="H183" s="41">
        <f>COUNTIF(Respuestas!H$2:Respuestas!H$10184, G183)</f>
        <v>0</v>
      </c>
    </row>
    <row r="184">
      <c r="A184" s="28"/>
      <c r="B184" s="29">
        <f>COUNTIF(Respuestas!B$2:Respuestas!B$10184, A184)</f>
        <v>0</v>
      </c>
      <c r="C184" s="30">
        <f>COUNTIFS(Respuestas!B$2:Respuestas!B$10184, A184, Respuestas!C$2:Respuestas!C$10184, G$2)</f>
        <v>0</v>
      </c>
      <c r="D184" s="31">
        <f>COUNTIFS(Respuestas!B$2:Respuestas!B$10184, A184, Respuestas!C$2:Respuestas!C$10184, G$4)</f>
        <v>0</v>
      </c>
      <c r="E184" s="32">
        <f>COUNTIFS(Respuestas!B$2:Respuestas!B$10184, A184, Respuestas!C$2:Respuestas!C$10184, G$3)</f>
        <v>0</v>
      </c>
      <c r="F184" s="33"/>
      <c r="G184" s="40"/>
      <c r="H184" s="41">
        <f>COUNTIF(Respuestas!H$2:Respuestas!H$10184, G184)</f>
        <v>0</v>
      </c>
    </row>
    <row r="185">
      <c r="A185" s="28"/>
      <c r="B185" s="29">
        <f>COUNTIF(Respuestas!B$2:Respuestas!B$10184, A185)</f>
        <v>0</v>
      </c>
      <c r="C185" s="30">
        <f>COUNTIFS(Respuestas!B$2:Respuestas!B$10184, A185, Respuestas!C$2:Respuestas!C$10184, G$2)</f>
        <v>0</v>
      </c>
      <c r="D185" s="31">
        <f>COUNTIFS(Respuestas!B$2:Respuestas!B$10184, A185, Respuestas!C$2:Respuestas!C$10184, G$4)</f>
        <v>0</v>
      </c>
      <c r="E185" s="32">
        <f>COUNTIFS(Respuestas!B$2:Respuestas!B$10184, A185, Respuestas!C$2:Respuestas!C$10184, G$3)</f>
        <v>0</v>
      </c>
      <c r="F185" s="33"/>
      <c r="G185" s="40"/>
      <c r="H185" s="41">
        <f>COUNTIF(Respuestas!H$2:Respuestas!H$10184, G185)</f>
        <v>0</v>
      </c>
    </row>
    <row r="186">
      <c r="A186" s="28"/>
      <c r="B186" s="29">
        <f>COUNTIF(Respuestas!B$2:Respuestas!B$10184, A186)</f>
        <v>0</v>
      </c>
      <c r="C186" s="30">
        <f>COUNTIFS(Respuestas!B$2:Respuestas!B$10184, A186, Respuestas!C$2:Respuestas!C$10184, G$2)</f>
        <v>0</v>
      </c>
      <c r="D186" s="31">
        <f>COUNTIFS(Respuestas!B$2:Respuestas!B$10184, A186, Respuestas!C$2:Respuestas!C$10184, G$4)</f>
        <v>0</v>
      </c>
      <c r="E186" s="32">
        <f>COUNTIFS(Respuestas!B$2:Respuestas!B$10184, A186, Respuestas!C$2:Respuestas!C$10184, G$3)</f>
        <v>0</v>
      </c>
      <c r="F186" s="33"/>
      <c r="G186" s="40"/>
      <c r="H186" s="41">
        <f>COUNTIF(Respuestas!H$2:Respuestas!H$10184, G186)</f>
        <v>0</v>
      </c>
    </row>
    <row r="187">
      <c r="A187" s="28"/>
      <c r="B187" s="29">
        <f>COUNTIF(Respuestas!B$2:Respuestas!B$10184, A187)</f>
        <v>0</v>
      </c>
      <c r="C187" s="30">
        <f>COUNTIFS(Respuestas!B$2:Respuestas!B$10184, A187, Respuestas!C$2:Respuestas!C$10184, G$2)</f>
        <v>0</v>
      </c>
      <c r="D187" s="31">
        <f>COUNTIFS(Respuestas!B$2:Respuestas!B$10184, A187, Respuestas!C$2:Respuestas!C$10184, G$4)</f>
        <v>0</v>
      </c>
      <c r="E187" s="32">
        <f>COUNTIFS(Respuestas!B$2:Respuestas!B$10184, A187, Respuestas!C$2:Respuestas!C$10184, G$3)</f>
        <v>0</v>
      </c>
      <c r="F187" s="33"/>
      <c r="G187" s="40"/>
      <c r="H187" s="41">
        <f>COUNTIF(Respuestas!H$2:Respuestas!H$10184, G187)</f>
        <v>0</v>
      </c>
    </row>
    <row r="188">
      <c r="A188" s="28"/>
      <c r="B188" s="29">
        <f>COUNTIF(Respuestas!B$2:Respuestas!B$10184, A188)</f>
        <v>0</v>
      </c>
      <c r="C188" s="30">
        <f>COUNTIFS(Respuestas!B$2:Respuestas!B$10184, A188, Respuestas!C$2:Respuestas!C$10184, G$2)</f>
        <v>0</v>
      </c>
      <c r="D188" s="31">
        <f>COUNTIFS(Respuestas!B$2:Respuestas!B$10184, A188, Respuestas!C$2:Respuestas!C$10184, G$4)</f>
        <v>0</v>
      </c>
      <c r="E188" s="32">
        <f>COUNTIFS(Respuestas!B$2:Respuestas!B$10184, A188, Respuestas!C$2:Respuestas!C$10184, G$3)</f>
        <v>0</v>
      </c>
      <c r="F188" s="33"/>
      <c r="G188" s="40"/>
      <c r="H188" s="41">
        <f>COUNTIF(Respuestas!H$2:Respuestas!H$10184, G188)</f>
        <v>0</v>
      </c>
    </row>
    <row r="189">
      <c r="A189" s="28"/>
      <c r="B189" s="29">
        <f>COUNTIF(Respuestas!B$2:Respuestas!B$10184, A189)</f>
        <v>0</v>
      </c>
      <c r="C189" s="30">
        <f>COUNTIFS(Respuestas!B$2:Respuestas!B$10184, A189, Respuestas!C$2:Respuestas!C$10184, G$2)</f>
        <v>0</v>
      </c>
      <c r="D189" s="31">
        <f>COUNTIFS(Respuestas!B$2:Respuestas!B$10184, A189, Respuestas!C$2:Respuestas!C$10184, G$4)</f>
        <v>0</v>
      </c>
      <c r="E189" s="32">
        <f>COUNTIFS(Respuestas!B$2:Respuestas!B$10184, A189, Respuestas!C$2:Respuestas!C$10184, G$3)</f>
        <v>0</v>
      </c>
      <c r="F189" s="33"/>
      <c r="G189" s="40"/>
      <c r="H189" s="41">
        <f>COUNTIF(Respuestas!H$2:Respuestas!H$10184, G189)</f>
        <v>0</v>
      </c>
    </row>
    <row r="190">
      <c r="A190" s="28"/>
      <c r="B190" s="29">
        <f>COUNTIF(Respuestas!B$2:Respuestas!B$10184, A190)</f>
        <v>0</v>
      </c>
      <c r="C190" s="30">
        <f>COUNTIFS(Respuestas!B$2:Respuestas!B$10184, A190, Respuestas!C$2:Respuestas!C$10184, G$2)</f>
        <v>0</v>
      </c>
      <c r="D190" s="31">
        <f>COUNTIFS(Respuestas!B$2:Respuestas!B$10184, A190, Respuestas!C$2:Respuestas!C$10184, G$4)</f>
        <v>0</v>
      </c>
      <c r="E190" s="32">
        <f>COUNTIFS(Respuestas!B$2:Respuestas!B$10184, A190, Respuestas!C$2:Respuestas!C$10184, G$3)</f>
        <v>0</v>
      </c>
      <c r="F190" s="33"/>
      <c r="G190" s="40"/>
      <c r="H190" s="41">
        <f>COUNTIF(Respuestas!H$2:Respuestas!H$10184, G190)</f>
        <v>0</v>
      </c>
    </row>
    <row r="191">
      <c r="A191" s="28"/>
      <c r="B191" s="29">
        <f>COUNTIF(Respuestas!B$2:Respuestas!B$10184, A191)</f>
        <v>0</v>
      </c>
      <c r="C191" s="30">
        <f>COUNTIFS(Respuestas!B$2:Respuestas!B$10184, A191, Respuestas!C$2:Respuestas!C$10184, G$2)</f>
        <v>0</v>
      </c>
      <c r="D191" s="31">
        <f>COUNTIFS(Respuestas!B$2:Respuestas!B$10184, A191, Respuestas!C$2:Respuestas!C$10184, G$4)</f>
        <v>0</v>
      </c>
      <c r="E191" s="32">
        <f>COUNTIFS(Respuestas!B$2:Respuestas!B$10184, A191, Respuestas!C$2:Respuestas!C$10184, G$3)</f>
        <v>0</v>
      </c>
      <c r="F191" s="33"/>
      <c r="G191" s="40"/>
      <c r="H191" s="41">
        <f>COUNTIF(Respuestas!H$2:Respuestas!H$10184, G191)</f>
        <v>0</v>
      </c>
    </row>
    <row r="192">
      <c r="A192" s="28"/>
      <c r="B192" s="29">
        <f>COUNTIF(Respuestas!B$2:Respuestas!B$10184, A192)</f>
        <v>0</v>
      </c>
      <c r="C192" s="30">
        <f>COUNTIFS(Respuestas!B$2:Respuestas!B$10184, A192, Respuestas!C$2:Respuestas!C$10184, G$2)</f>
        <v>0</v>
      </c>
      <c r="D192" s="31">
        <f>COUNTIFS(Respuestas!B$2:Respuestas!B$10184, A192, Respuestas!C$2:Respuestas!C$10184, G$4)</f>
        <v>0</v>
      </c>
      <c r="E192" s="32">
        <f>COUNTIFS(Respuestas!B$2:Respuestas!B$10184, A192, Respuestas!C$2:Respuestas!C$10184, G$3)</f>
        <v>0</v>
      </c>
      <c r="F192" s="33"/>
      <c r="G192" s="40"/>
      <c r="H192" s="41">
        <f>COUNTIF(Respuestas!H$2:Respuestas!H$10184, G192)</f>
        <v>0</v>
      </c>
    </row>
    <row r="193">
      <c r="A193" s="28"/>
      <c r="B193" s="29">
        <f>COUNTIF(Respuestas!B$2:Respuestas!B$10184, A193)</f>
        <v>0</v>
      </c>
      <c r="C193" s="30">
        <f>COUNTIFS(Respuestas!B$2:Respuestas!B$10184, A193, Respuestas!C$2:Respuestas!C$10184, G$2)</f>
        <v>0</v>
      </c>
      <c r="D193" s="31">
        <f>COUNTIFS(Respuestas!B$2:Respuestas!B$10184, A193, Respuestas!C$2:Respuestas!C$10184, G$4)</f>
        <v>0</v>
      </c>
      <c r="E193" s="32">
        <f>COUNTIFS(Respuestas!B$2:Respuestas!B$10184, A193, Respuestas!C$2:Respuestas!C$10184, G$3)</f>
        <v>0</v>
      </c>
      <c r="F193" s="33"/>
      <c r="G193" s="40"/>
      <c r="H193" s="41">
        <f>COUNTIF(Respuestas!H$2:Respuestas!H$10184, G193)</f>
        <v>0</v>
      </c>
    </row>
    <row r="194">
      <c r="A194" s="28"/>
      <c r="B194" s="29">
        <f>COUNTIF(Respuestas!B$2:Respuestas!B$10184, A194)</f>
        <v>0</v>
      </c>
      <c r="C194" s="30">
        <f>COUNTIFS(Respuestas!B$2:Respuestas!B$10184, A194, Respuestas!C$2:Respuestas!C$10184, G$2)</f>
        <v>0</v>
      </c>
      <c r="D194" s="31">
        <f>COUNTIFS(Respuestas!B$2:Respuestas!B$10184, A194, Respuestas!C$2:Respuestas!C$10184, G$4)</f>
        <v>0</v>
      </c>
      <c r="E194" s="32">
        <f>COUNTIFS(Respuestas!B$2:Respuestas!B$10184, A194, Respuestas!C$2:Respuestas!C$10184, G$3)</f>
        <v>0</v>
      </c>
      <c r="F194" s="33"/>
      <c r="G194" s="40"/>
      <c r="H194" s="41">
        <f>COUNTIF(Respuestas!H$2:Respuestas!H$10184, G194)</f>
        <v>0</v>
      </c>
    </row>
    <row r="195">
      <c r="A195" s="28"/>
      <c r="B195" s="29">
        <f>COUNTIF(Respuestas!B$2:Respuestas!B$10184, A195)</f>
        <v>0</v>
      </c>
      <c r="C195" s="30">
        <f>COUNTIFS(Respuestas!B$2:Respuestas!B$10184, A195, Respuestas!C$2:Respuestas!C$10184, G$2)</f>
        <v>0</v>
      </c>
      <c r="D195" s="31">
        <f>COUNTIFS(Respuestas!B$2:Respuestas!B$10184, A195, Respuestas!C$2:Respuestas!C$10184, G$4)</f>
        <v>0</v>
      </c>
      <c r="E195" s="32">
        <f>COUNTIFS(Respuestas!B$2:Respuestas!B$10184, A195, Respuestas!C$2:Respuestas!C$10184, G$3)</f>
        <v>0</v>
      </c>
      <c r="F195" s="33"/>
      <c r="G195" s="40"/>
      <c r="H195" s="41">
        <f>COUNTIF(Respuestas!H$2:Respuestas!H$10184, G195)</f>
        <v>0</v>
      </c>
    </row>
    <row r="196">
      <c r="A196" s="28"/>
      <c r="B196" s="29">
        <f>COUNTIF(Respuestas!B$2:Respuestas!B$10184, A196)</f>
        <v>0</v>
      </c>
      <c r="C196" s="30">
        <f>COUNTIFS(Respuestas!B$2:Respuestas!B$10184, A196, Respuestas!C$2:Respuestas!C$10184, G$2)</f>
        <v>0</v>
      </c>
      <c r="D196" s="31">
        <f>COUNTIFS(Respuestas!B$2:Respuestas!B$10184, A196, Respuestas!C$2:Respuestas!C$10184, G$4)</f>
        <v>0</v>
      </c>
      <c r="E196" s="32">
        <f>COUNTIFS(Respuestas!B$2:Respuestas!B$10184, A196, Respuestas!C$2:Respuestas!C$10184, G$3)</f>
        <v>0</v>
      </c>
      <c r="F196" s="33"/>
      <c r="G196" s="40"/>
      <c r="H196" s="41">
        <f>COUNTIF(Respuestas!H$2:Respuestas!H$10184, G196)</f>
        <v>0</v>
      </c>
    </row>
    <row r="197">
      <c r="A197" s="28"/>
      <c r="B197" s="29">
        <f>COUNTIF(Respuestas!B$2:Respuestas!B$10184, A197)</f>
        <v>0</v>
      </c>
      <c r="C197" s="30">
        <f>COUNTIFS(Respuestas!B$2:Respuestas!B$10184, A197, Respuestas!C$2:Respuestas!C$10184, G$2)</f>
        <v>0</v>
      </c>
      <c r="D197" s="31">
        <f>COUNTIFS(Respuestas!B$2:Respuestas!B$10184, A197, Respuestas!C$2:Respuestas!C$10184, G$4)</f>
        <v>0</v>
      </c>
      <c r="E197" s="32">
        <f>COUNTIFS(Respuestas!B$2:Respuestas!B$10184, A197, Respuestas!C$2:Respuestas!C$10184, G$3)</f>
        <v>0</v>
      </c>
      <c r="F197" s="33"/>
      <c r="G197" s="40"/>
      <c r="H197" s="41">
        <f>COUNTIF(Respuestas!H$2:Respuestas!H$10184, G197)</f>
        <v>0</v>
      </c>
    </row>
    <row r="198">
      <c r="A198" s="28"/>
      <c r="B198" s="29">
        <f>COUNTIF(Respuestas!B$2:Respuestas!B$10184, A198)</f>
        <v>0</v>
      </c>
      <c r="C198" s="30">
        <f>COUNTIFS(Respuestas!B$2:Respuestas!B$10184, A198, Respuestas!C$2:Respuestas!C$10184, G$2)</f>
        <v>0</v>
      </c>
      <c r="D198" s="31">
        <f>COUNTIFS(Respuestas!B$2:Respuestas!B$10184, A198, Respuestas!C$2:Respuestas!C$10184, G$4)</f>
        <v>0</v>
      </c>
      <c r="E198" s="32">
        <f>COUNTIFS(Respuestas!B$2:Respuestas!B$10184, A198, Respuestas!C$2:Respuestas!C$10184, G$3)</f>
        <v>0</v>
      </c>
      <c r="F198" s="33"/>
      <c r="G198" s="40"/>
      <c r="H198" s="41">
        <f>COUNTIF(Respuestas!H$2:Respuestas!H$10184, G198)</f>
        <v>0</v>
      </c>
    </row>
    <row r="199">
      <c r="A199" s="28"/>
      <c r="B199" s="29">
        <f>COUNTIF(Respuestas!B$2:Respuestas!B$10184, A199)</f>
        <v>0</v>
      </c>
      <c r="C199" s="30">
        <f>COUNTIFS(Respuestas!B$2:Respuestas!B$10184, A199, Respuestas!C$2:Respuestas!C$10184, G$2)</f>
        <v>0</v>
      </c>
      <c r="D199" s="31">
        <f>COUNTIFS(Respuestas!B$2:Respuestas!B$10184, A199, Respuestas!C$2:Respuestas!C$10184, G$4)</f>
        <v>0</v>
      </c>
      <c r="E199" s="32">
        <f>COUNTIFS(Respuestas!B$2:Respuestas!B$10184, A199, Respuestas!C$2:Respuestas!C$10184, G$3)</f>
        <v>0</v>
      </c>
      <c r="F199" s="33"/>
      <c r="G199" s="40"/>
      <c r="H199" s="41">
        <f>COUNTIF(Respuestas!H$2:Respuestas!H$10184, G199)</f>
        <v>0</v>
      </c>
    </row>
  </sheetData>
  <drawing r:id="rId1"/>
</worksheet>
</file>