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E\MINCETUR\TRABAJO\ENTREGABLES\202410\Buzon 2.0\MIGRACION y SINCRONIZACION buzon1 a buzon2 y viceversa\Avance de Migraciones HUGO\"/>
    </mc:Choice>
  </mc:AlternateContent>
  <xr:revisionPtr revIDLastSave="0" documentId="13_ncr:1_{369C8846-1963-4A97-A736-7A3A56127DF3}" xr6:coauthVersionLast="47" xr6:coauthVersionMax="47" xr10:uidLastSave="{00000000-0000-0000-0000-000000000000}"/>
  <bookViews>
    <workbookView xWindow="-120" yWindow="-120" windowWidth="20730" windowHeight="11160" xr2:uid="{902DB226-B5BF-448F-B9A6-69C473B44292}"/>
  </bookViews>
  <sheets>
    <sheet name="Hoja1" sheetId="1" r:id="rId1"/>
    <sheet name="faltante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F36" i="1"/>
  <c r="G34" i="1"/>
  <c r="G35" i="1"/>
  <c r="B35" i="1"/>
  <c r="B34" i="1"/>
  <c r="F34" i="1" s="1"/>
  <c r="G22" i="1"/>
  <c r="G21" i="1"/>
  <c r="G23" i="1"/>
  <c r="G24" i="1"/>
  <c r="G25" i="1"/>
  <c r="G26" i="1"/>
  <c r="G27" i="1"/>
  <c r="G28" i="1"/>
  <c r="G29" i="1"/>
  <c r="G30" i="1"/>
  <c r="G31" i="1"/>
  <c r="G32" i="1"/>
  <c r="G33" i="1"/>
  <c r="J33" i="1"/>
  <c r="C33" i="1"/>
  <c r="C32" i="1"/>
  <c r="C21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15" i="1"/>
  <c r="F16" i="1"/>
  <c r="E15" i="1"/>
  <c r="E16" i="1"/>
  <c r="E2" i="1"/>
  <c r="F2" i="1"/>
  <c r="E3" i="1"/>
  <c r="F3" i="1"/>
  <c r="E4" i="1"/>
  <c r="F4" i="1"/>
  <c r="D36" i="1"/>
  <c r="C22" i="1"/>
  <c r="C23" i="1"/>
  <c r="C24" i="1"/>
  <c r="C25" i="1"/>
  <c r="C26" i="1"/>
  <c r="C27" i="1"/>
  <c r="C28" i="1"/>
  <c r="C29" i="1"/>
  <c r="C30" i="1"/>
  <c r="C31" i="1"/>
  <c r="C36" i="1"/>
  <c r="F6" i="1"/>
  <c r="F7" i="1"/>
  <c r="F8" i="1"/>
  <c r="F9" i="1"/>
  <c r="F10" i="1"/>
  <c r="F11" i="1"/>
  <c r="F12" i="1"/>
  <c r="F13" i="1"/>
  <c r="F14" i="1"/>
  <c r="F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<sst xmlns="http://schemas.openxmlformats.org/spreadsheetml/2006/main" count="220" uniqueCount="86">
  <si>
    <t>TOTAL DE ADJUNTOS</t>
  </si>
  <si>
    <t>AÑO</t>
  </si>
  <si>
    <t>TOTAL MENSAJES</t>
  </si>
  <si>
    <t xml:space="preserve">ADJUNTOS CARGADOS </t>
  </si>
  <si>
    <t>ADJUNTOS FALTANTES</t>
  </si>
  <si>
    <t>STATUS</t>
  </si>
  <si>
    <t>COMPLETO</t>
  </si>
  <si>
    <t>DEPENDENCIA</t>
  </si>
  <si>
    <t>TIEMPO ESTIMADO</t>
  </si>
  <si>
    <t>TIEMPO REAL</t>
  </si>
  <si>
    <t>TAMANO EN BYTES</t>
  </si>
  <si>
    <t>ADJUNTOS</t>
  </si>
  <si>
    <t>TAM en GIGAS</t>
  </si>
  <si>
    <t>TOTAL</t>
  </si>
  <si>
    <t>APROX</t>
  </si>
  <si>
    <t>Columna1</t>
  </si>
  <si>
    <t>19/12/2024 - 20/12/2024</t>
  </si>
  <si>
    <t>20/12/2024 - 24/12/2024</t>
  </si>
  <si>
    <t>26/12/2024 - 30/12/2024</t>
  </si>
  <si>
    <t>26/12/2024 - 30/12-2026</t>
  </si>
  <si>
    <t>SERVIDOR FILENET ACTIVO</t>
  </si>
  <si>
    <t>PROYECTO DE ROTULADO PANETON CORRE_2772227.DIGESA</t>
  </si>
  <si>
    <t>.DIGESA</t>
  </si>
  <si>
    <t>Especificaciones del producto Privilegio_4802501. 27-12</t>
  </si>
  <si>
    <t>. 27-12</t>
  </si>
  <si>
    <t>wordicon_4811383.exe</t>
  </si>
  <si>
    <t>.exe</t>
  </si>
  <si>
    <t>Correlativo</t>
  </si>
  <si>
    <t xml:space="preserve">MES </t>
  </si>
  <si>
    <t>adjunto</t>
  </si>
  <si>
    <t>nombre</t>
  </si>
  <si>
    <t>extension</t>
  </si>
  <si>
    <t>AcroRd32_4993457.exe</t>
  </si>
  <si>
    <t>Pasos para realizar un tramite VUCE_10427082.ppsx</t>
  </si>
  <si>
    <t>.ppsx</t>
  </si>
  <si>
    <t>Pasos para realizar un tramite VUCE_10427139.ppsx</t>
  </si>
  <si>
    <t>Flujograma de moras_19320168.ext</t>
  </si>
  <si>
    <t>.ext</t>
  </si>
  <si>
    <t>Flujograma de arandanos_19320164.ext</t>
  </si>
  <si>
    <t>Flujogramas de ceresas_19320163.ext</t>
  </si>
  <si>
    <t>IMAGEN_74580814.webp</t>
  </si>
  <si>
    <t>.webp</t>
  </si>
  <si>
    <t>HTB1XyvzPmzqK1RjSZPcq6zTepXax_jpg__72694815.webp</t>
  </si>
  <si>
    <t>COMMERCIAL INVOICE _12__72517935.hwp</t>
  </si>
  <si>
    <t>.hwp</t>
  </si>
  <si>
    <t>R5_74168505.jfif</t>
  </si>
  <si>
    <t>.jfif</t>
  </si>
  <si>
    <t>34e0e01b-13a3-4c55-8319-48eb1203d632_74168507.jfif</t>
  </si>
  <si>
    <t>SPECS2_74168496.jfif</t>
  </si>
  <si>
    <t>SPECS_74168504.jfif</t>
  </si>
  <si>
    <t>R4_74168508.jfif</t>
  </si>
  <si>
    <t>R1_74168509.jfif</t>
  </si>
  <si>
    <t>WhatsApp Video 2020-07-11 at 3_45_50 PM_74168510.mp4</t>
  </si>
  <si>
    <t>.mp4</t>
  </si>
  <si>
    <t>La Proteccion De La Salud_74166275.mp4</t>
  </si>
  <si>
    <t>IMAGEN_74166368.webp</t>
  </si>
  <si>
    <t>app947947-1_apk_74551066.crdownload</t>
  </si>
  <si>
    <t>.crdownload</t>
  </si>
  <si>
    <t>RF-V16 20pcs_93879321.pdf</t>
  </si>
  <si>
    <t>.pdf</t>
  </si>
  <si>
    <t>3BA26274AB - Fuente de alimentacion de central telefonica Alcatel_101080823.pdf</t>
  </si>
  <si>
    <t>3BA00868AA - Chassis central telefonica_101080877.pdf</t>
  </si>
  <si>
    <t>3BA00873AA - Tarjeta GA-4_101080878.pdf</t>
  </si>
  <si>
    <t>no existe la data</t>
  </si>
  <si>
    <t>no existe extension</t>
  </si>
  <si>
    <t>Observacion</t>
  </si>
  <si>
    <t>radios t600_82912514.docx</t>
  </si>
  <si>
    <t>.docx</t>
  </si>
  <si>
    <t>radio t600 2_82912513.docx</t>
  </si>
  <si>
    <t>Notificacion DHL - Envio pendiente de liberacion de Aduanas - Guia aerea 1751281033 - helferloayzagmail_com - Gmail_85215365.pdf</t>
  </si>
  <si>
    <t>OFICIO 11784-2021_T-133750-2021 LOAYZA CHIPANA HELFER JESUS_85215366.pdf</t>
  </si>
  <si>
    <t>DUA_86749430.pdf</t>
  </si>
  <si>
    <t>1405 Declaraao FACISC com firma reconhecida _2__92914271.pdf</t>
  </si>
  <si>
    <t>Walkie-talkie _83211749.pdf</t>
  </si>
  <si>
    <t>30/12/2024 -05/01/2025</t>
  </si>
  <si>
    <t>09/01/2025-18/01/2025</t>
  </si>
  <si>
    <t>09/01/2025-18-01-2025</t>
  </si>
  <si>
    <t>09/01/2025-17/01/2025</t>
  </si>
  <si>
    <t>% CARGADO al 17/01/2025</t>
  </si>
  <si>
    <t>Amazon.com_ Guantes térmicos para hombres y mujeres, ¿actualización 2022¿ Guante térmico con batería eléctrica recargable, guantes de esquí impermeables para pantalla táctil, para ciclismo, motocicleta, senderismo, snowboard, deportes de invierno al a.pdf</t>
  </si>
  <si>
    <t>[Untitled</t>
  </si>
  <si>
    <t>1.ET - PIPERACILINA Y TAZOBACTAM IH.docx</t>
  </si>
  <si>
    <t>Marca disstintiva[10341</t>
  </si>
  <si>
    <t>2409900023490 RIV [9475</t>
  </si>
  <si>
    <t>aproximacion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</si>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</sst>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3" borderId="3" xfId="0" applyFill="1" applyBorder="1"/>
    <xf numFmtId="0" fontId="0" fillId="3" borderId="0" xfId="0" applyFill="1"/>
    <xf numFmtId="2" fontId="0" fillId="3" borderId="1" xfId="0" applyNumberFormat="1" applyFill="1" applyBorder="1"/>
    <xf numFmtId="14" fontId="0" fillId="0" borderId="1" xfId="0" applyNumberFormat="1" applyBorder="1"/>
    <xf numFmtId="16" fontId="0" fillId="0" borderId="1" xfId="0" applyNumberFormat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16" fontId="0" fillId="0" borderId="5" xfId="0" applyNumberFormat="1" applyBorder="1"/>
    <xf numFmtId="16" fontId="0" fillId="0" borderId="0" xfId="0" applyNumberFormat="1"/>
    <xf numFmtId="0" fontId="3" fillId="3" borderId="3" xfId="0" applyFont="1" applyFill="1" applyBorder="1"/>
    <xf numFmtId="0" fontId="3" fillId="3" borderId="0" xfId="0" applyFont="1" applyFill="1"/>
    <xf numFmtId="2" fontId="3" fillId="3" borderId="1" xfId="0" applyNumberFormat="1" applyFont="1" applyFill="1" applyBorder="1"/>
    <xf numFmtId="16" fontId="0" fillId="3" borderId="1" xfId="0" applyNumberFormat="1" applyFill="1" applyBorder="1"/>
    <xf numFmtId="0" fontId="0" fillId="0" borderId="0" xfId="0" applyAlignment="1">
      <alignment horizontal="center"/>
    </xf>
    <xf numFmtId="43" fontId="0" fillId="2" borderId="0" xfId="1" applyFont="1" applyFill="1"/>
    <xf numFmtId="166" fontId="0" fillId="2" borderId="0" xfId="1" applyNumberFormat="1" applyFont="1" applyFill="1"/>
    <xf numFmtId="166" fontId="3" fillId="2" borderId="0" xfId="1" applyNumberFormat="1" applyFont="1" applyFill="1"/>
    <xf numFmtId="166" fontId="0" fillId="2" borderId="1" xfId="1" applyNumberFormat="1" applyFont="1" applyFill="1" applyBorder="1"/>
    <xf numFmtId="166" fontId="0" fillId="0" borderId="1" xfId="1" applyNumberFormat="1" applyFont="1" applyBorder="1"/>
    <xf numFmtId="166" fontId="3" fillId="3" borderId="1" xfId="1" applyNumberFormat="1" applyFont="1" applyFill="1" applyBorder="1"/>
    <xf numFmtId="166" fontId="0" fillId="3" borderId="1" xfId="1" applyNumberFormat="1" applyFont="1" applyFill="1" applyBorder="1"/>
    <xf numFmtId="43" fontId="0" fillId="0" borderId="0" xfId="1" applyFont="1"/>
    <xf numFmtId="166" fontId="0" fillId="0" borderId="0" xfId="1" applyNumberFormat="1" applyFont="1"/>
    <xf numFmtId="43" fontId="2" fillId="0" borderId="0" xfId="1" applyFont="1"/>
    <xf numFmtId="43" fontId="0" fillId="0" borderId="0" xfId="0" applyNumberFormat="1"/>
    <xf numFmtId="10" fontId="0" fillId="0" borderId="0" xfId="2" applyNumberFormat="1" applyFont="1"/>
    <xf numFmtId="43" fontId="2" fillId="0" borderId="0" xfId="1" applyNumberFormat="1" applyFont="1"/>
    <xf numFmtId="43" fontId="0" fillId="0" borderId="0" xfId="0" applyNumberFormat="1" applyFont="1"/>
    <xf numFmtId="10" fontId="0" fillId="2" borderId="0" xfId="2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" formatCode="0"/>
    </dxf>
    <dxf>
      <numFmt numFmtId="164" formatCode="dd\-mmm"/>
    </dxf>
    <dxf>
      <numFmt numFmtId="164" formatCode="dd\-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A626D-562C-4052-BB4A-09FF8EE78763}" name="Tabla1" displayName="Tabla1" ref="A1:J18" totalsRowShown="0" headerRowDxfId="10" tableBorderDxfId="9">
  <autoFilter ref="A1:J18" xr:uid="{CC0A626D-562C-4052-BB4A-09FF8EE78763}"/>
  <tableColumns count="10">
    <tableColumn id="1" xr3:uid="{C4825393-D09A-4B7C-952D-65CEEE4663E3}" name="AÑO" dataDxfId="8"/>
    <tableColumn id="2" xr3:uid="{5E999620-01FE-43F5-BD0E-7917FABE60D6}" name="TOTAL MENSAJES" dataDxfId="7"/>
    <tableColumn id="3" xr3:uid="{76C9B317-4BA0-43CA-BA46-FAB7E6ABB1C9}" name="TOTAL DE ADJUNTOS" dataDxfId="6"/>
    <tableColumn id="4" xr3:uid="{2F551291-1841-48F4-8632-E501949BF89F}" name="ADJUNTOS CARGADOS "/>
    <tableColumn id="5" xr3:uid="{730E371A-4B29-4076-AB44-F1D42625D76C}" name="ADJUNTOS FALTANTES" dataDxfId="5"/>
    <tableColumn id="6" xr3:uid="{D2E473B2-5BB4-4630-88AB-8ECD14808F77}" name="% CARGADO al 17/01/2025" dataDxfId="4"/>
    <tableColumn id="7" xr3:uid="{16626F8B-4257-4FBD-837D-6EB58F912096}" name="TIEMPO ESTIMADO" dataDxfId="3"/>
    <tableColumn id="10" xr3:uid="{DC91858F-4A2C-4041-9134-EB3F509A9A65}" name="TIEMPO REAL" dataDxfId="2"/>
    <tableColumn id="8" xr3:uid="{163CE89F-7A93-4CBE-AA02-2D778C587F13}" name="STATUS"/>
    <tableColumn id="9" xr3:uid="{D137A4C0-7B5B-4AA7-A29A-89ED018A6BEA}" name="DEPENDENCIA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3ED376-F3C1-446B-AC53-9338E0418B6C}" name="Tabla3" displayName="Tabla3" ref="A20:D36" totalsRowCount="1">
  <autoFilter ref="A20:D35" xr:uid="{563ED376-F3C1-446B-AC53-9338E0418B6C}"/>
  <tableColumns count="4">
    <tableColumn id="1" xr3:uid="{26F97A2C-5CEA-41F5-B99A-14E4A424FEDD}" name="AÑO"/>
    <tableColumn id="2" xr3:uid="{4DC4ACBF-0388-4042-8371-AC558F094F49}" name="TAMANO EN BYTES" totalsRowLabel="TOTAL" dataDxfId="1"/>
    <tableColumn id="3" xr3:uid="{C57D33A3-107A-4FA2-80FE-8BE1507BC288}" name="TAM en GIGAS" totalsRowFunction="sum" totalsRowDxfId="0" dataCellStyle="Millares"/>
    <tableColumn id="4" xr3:uid="{05FF9D2A-164D-401D-87DB-3386A74F636D}" name="Columna1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52BC-8471-4D26-B2C0-90B1A7754F2D}">
  <dimension ref="A1:J40"/>
  <sheetViews>
    <sheetView tabSelected="1" topLeftCell="A22" zoomScaleNormal="100" workbookViewId="0">
      <selection activeCell="F39" sqref="F39"/>
    </sheetView>
  </sheetViews>
  <sheetFormatPr baseColWidth="10" defaultRowHeight="15" x14ac:dyDescent="0.25"/>
  <cols>
    <col min="1" max="1" width="12.140625" customWidth="1"/>
    <col min="2" max="2" width="19.7109375" customWidth="1"/>
    <col min="3" max="3" width="21.28515625" customWidth="1"/>
    <col min="4" max="4" width="23.28515625" customWidth="1"/>
    <col min="5" max="5" width="22.85546875" customWidth="1"/>
    <col min="6" max="6" width="27.140625" customWidth="1"/>
    <col min="7" max="8" width="21.7109375" customWidth="1"/>
    <col min="9" max="9" width="17.42578125" customWidth="1"/>
    <col min="10" max="10" width="28.5703125" customWidth="1"/>
  </cols>
  <sheetData>
    <row r="1" spans="1:10" x14ac:dyDescent="0.25">
      <c r="A1" s="4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78</v>
      </c>
      <c r="G1" s="1" t="s">
        <v>8</v>
      </c>
      <c r="H1" s="3" t="s">
        <v>9</v>
      </c>
      <c r="I1" s="3" t="s">
        <v>5</v>
      </c>
      <c r="J1" s="3" t="s">
        <v>7</v>
      </c>
    </row>
    <row r="2" spans="1:10" x14ac:dyDescent="0.25">
      <c r="A2" s="4">
        <v>2010</v>
      </c>
      <c r="B2" s="24">
        <v>2773</v>
      </c>
      <c r="C2" s="27">
        <v>89</v>
      </c>
      <c r="D2" s="27">
        <v>89</v>
      </c>
      <c r="E2" s="27">
        <f t="shared" ref="E2:E4" si="0">C2-D2</f>
        <v>0</v>
      </c>
      <c r="F2" s="2">
        <f t="shared" ref="F2:F4" si="1">D2*100/C2</f>
        <v>100</v>
      </c>
      <c r="G2" s="6">
        <v>38340</v>
      </c>
      <c r="H2" s="6">
        <v>38340</v>
      </c>
      <c r="I2" t="s">
        <v>6</v>
      </c>
      <c r="J2" t="s">
        <v>20</v>
      </c>
    </row>
    <row r="3" spans="1:10" x14ac:dyDescent="0.25">
      <c r="A3" s="4">
        <v>2011</v>
      </c>
      <c r="B3" s="24">
        <v>284012</v>
      </c>
      <c r="C3" s="27">
        <v>11632</v>
      </c>
      <c r="D3" s="27">
        <v>11632</v>
      </c>
      <c r="E3" s="27">
        <f t="shared" si="0"/>
        <v>0</v>
      </c>
      <c r="F3" s="2">
        <f t="shared" si="1"/>
        <v>100</v>
      </c>
      <c r="G3" s="6">
        <v>38340</v>
      </c>
      <c r="H3" s="6">
        <v>38340</v>
      </c>
      <c r="I3" t="s">
        <v>6</v>
      </c>
      <c r="J3" t="s">
        <v>20</v>
      </c>
    </row>
    <row r="4" spans="1:10" x14ac:dyDescent="0.25">
      <c r="A4" s="4">
        <v>2012</v>
      </c>
      <c r="B4" s="24">
        <v>620040</v>
      </c>
      <c r="C4" s="27">
        <v>39867</v>
      </c>
      <c r="D4" s="27">
        <v>39864</v>
      </c>
      <c r="E4" s="27">
        <f t="shared" si="0"/>
        <v>3</v>
      </c>
      <c r="F4" s="2">
        <f t="shared" si="1"/>
        <v>99.992474979306195</v>
      </c>
      <c r="G4" s="6">
        <v>38340</v>
      </c>
      <c r="H4" s="6">
        <v>38340</v>
      </c>
      <c r="I4" t="s">
        <v>6</v>
      </c>
      <c r="J4" t="s">
        <v>20</v>
      </c>
    </row>
    <row r="5" spans="1:10" x14ac:dyDescent="0.25">
      <c r="A5" s="4">
        <v>2013</v>
      </c>
      <c r="B5" s="24">
        <v>891430</v>
      </c>
      <c r="C5" s="27">
        <v>51190</v>
      </c>
      <c r="D5" s="27">
        <v>51189</v>
      </c>
      <c r="E5" s="27">
        <f>C5-D5</f>
        <v>1</v>
      </c>
      <c r="F5" s="2">
        <f>D5*100/C5</f>
        <v>99.998046493455746</v>
      </c>
      <c r="G5" t="s">
        <v>16</v>
      </c>
      <c r="H5" t="s">
        <v>16</v>
      </c>
      <c r="I5" t="s">
        <v>6</v>
      </c>
      <c r="J5" t="s">
        <v>20</v>
      </c>
    </row>
    <row r="6" spans="1:10" x14ac:dyDescent="0.25">
      <c r="A6" s="4">
        <v>2014</v>
      </c>
      <c r="B6" s="24">
        <v>1725368</v>
      </c>
      <c r="C6" s="27">
        <v>70099</v>
      </c>
      <c r="D6" s="27">
        <v>70097</v>
      </c>
      <c r="E6" s="27">
        <f t="shared" ref="E6:E16" si="2">C6-D6</f>
        <v>2</v>
      </c>
      <c r="F6" s="2">
        <f t="shared" ref="F6:F16" si="3">D6*100/C6</f>
        <v>99.997146892252388</v>
      </c>
      <c r="G6" t="s">
        <v>16</v>
      </c>
      <c r="H6" t="s">
        <v>16</v>
      </c>
      <c r="I6" t="s">
        <v>6</v>
      </c>
      <c r="J6" t="s">
        <v>20</v>
      </c>
    </row>
    <row r="7" spans="1:10" x14ac:dyDescent="0.25">
      <c r="A7" s="4">
        <v>2015</v>
      </c>
      <c r="B7" s="24">
        <v>2586746</v>
      </c>
      <c r="C7" s="27">
        <v>164286</v>
      </c>
      <c r="D7" s="27">
        <v>164283</v>
      </c>
      <c r="E7" s="27">
        <f t="shared" si="2"/>
        <v>3</v>
      </c>
      <c r="F7" s="2">
        <f t="shared" si="3"/>
        <v>99.998173916219272</v>
      </c>
      <c r="G7" t="s">
        <v>17</v>
      </c>
      <c r="H7" t="s">
        <v>17</v>
      </c>
      <c r="I7" t="s">
        <v>6</v>
      </c>
      <c r="J7" t="s">
        <v>20</v>
      </c>
    </row>
    <row r="8" spans="1:10" x14ac:dyDescent="0.25">
      <c r="A8" s="4">
        <v>2016</v>
      </c>
      <c r="B8" s="24">
        <v>2895449</v>
      </c>
      <c r="C8" s="27">
        <v>246763</v>
      </c>
      <c r="D8" s="27">
        <v>246763</v>
      </c>
      <c r="E8" s="27">
        <f t="shared" si="2"/>
        <v>0</v>
      </c>
      <c r="F8" s="2">
        <f t="shared" si="3"/>
        <v>100</v>
      </c>
      <c r="G8" t="s">
        <v>17</v>
      </c>
      <c r="H8" t="s">
        <v>17</v>
      </c>
      <c r="I8" t="s">
        <v>6</v>
      </c>
      <c r="J8" t="s">
        <v>20</v>
      </c>
    </row>
    <row r="9" spans="1:10" s="19" customFormat="1" x14ac:dyDescent="0.25">
      <c r="A9" s="18">
        <v>2017</v>
      </c>
      <c r="B9" s="25">
        <v>3092398</v>
      </c>
      <c r="C9" s="28">
        <v>256515</v>
      </c>
      <c r="D9" s="28">
        <v>256515</v>
      </c>
      <c r="E9" s="28">
        <f t="shared" si="2"/>
        <v>0</v>
      </c>
      <c r="F9" s="20">
        <f t="shared" si="3"/>
        <v>100</v>
      </c>
      <c r="G9" s="19" t="s">
        <v>17</v>
      </c>
      <c r="H9" s="19" t="s">
        <v>17</v>
      </c>
      <c r="I9" s="19" t="s">
        <v>6</v>
      </c>
      <c r="J9" s="9" t="s">
        <v>20</v>
      </c>
    </row>
    <row r="10" spans="1:10" x14ac:dyDescent="0.25">
      <c r="A10" s="4">
        <v>2018</v>
      </c>
      <c r="B10" s="24">
        <v>3437851</v>
      </c>
      <c r="C10" s="27">
        <v>305669</v>
      </c>
      <c r="D10" s="27">
        <v>305669</v>
      </c>
      <c r="E10" s="27">
        <f t="shared" si="2"/>
        <v>0</v>
      </c>
      <c r="F10" s="2">
        <f t="shared" si="3"/>
        <v>100</v>
      </c>
      <c r="G10" t="s">
        <v>18</v>
      </c>
      <c r="H10" t="s">
        <v>18</v>
      </c>
      <c r="I10" t="s">
        <v>6</v>
      </c>
      <c r="J10" t="s">
        <v>20</v>
      </c>
    </row>
    <row r="11" spans="1:10" x14ac:dyDescent="0.25">
      <c r="A11" s="4">
        <v>2019</v>
      </c>
      <c r="B11" s="24">
        <v>3734511</v>
      </c>
      <c r="C11" s="27">
        <v>374696</v>
      </c>
      <c r="D11" s="27">
        <v>374696</v>
      </c>
      <c r="E11" s="27">
        <f t="shared" si="2"/>
        <v>0</v>
      </c>
      <c r="F11" s="2">
        <f t="shared" si="3"/>
        <v>100</v>
      </c>
      <c r="G11" t="s">
        <v>18</v>
      </c>
      <c r="H11" t="s">
        <v>18</v>
      </c>
      <c r="I11" t="s">
        <v>6</v>
      </c>
      <c r="J11" t="s">
        <v>20</v>
      </c>
    </row>
    <row r="12" spans="1:10" x14ac:dyDescent="0.25">
      <c r="A12" s="4">
        <v>2020</v>
      </c>
      <c r="B12" s="24">
        <v>3577387</v>
      </c>
      <c r="C12" s="27">
        <v>301814</v>
      </c>
      <c r="D12" s="27">
        <v>301801</v>
      </c>
      <c r="E12" s="27">
        <f t="shared" si="2"/>
        <v>13</v>
      </c>
      <c r="F12" s="2">
        <f t="shared" si="3"/>
        <v>99.995692711405042</v>
      </c>
      <c r="G12" t="s">
        <v>19</v>
      </c>
      <c r="H12" t="s">
        <v>18</v>
      </c>
      <c r="I12" t="s">
        <v>6</v>
      </c>
      <c r="J12" t="s">
        <v>20</v>
      </c>
    </row>
    <row r="13" spans="1:10" s="9" customFormat="1" ht="13.9" customHeight="1" x14ac:dyDescent="0.25">
      <c r="A13" s="8">
        <v>2021</v>
      </c>
      <c r="B13" s="24">
        <v>4130054</v>
      </c>
      <c r="C13" s="29">
        <v>404524</v>
      </c>
      <c r="D13" s="29">
        <v>404517</v>
      </c>
      <c r="E13" s="29">
        <f t="shared" si="2"/>
        <v>7</v>
      </c>
      <c r="F13" s="10">
        <f t="shared" si="3"/>
        <v>99.998269571150288</v>
      </c>
      <c r="G13" s="21" t="s">
        <v>74</v>
      </c>
      <c r="H13" s="21" t="s">
        <v>74</v>
      </c>
      <c r="I13" t="s">
        <v>6</v>
      </c>
      <c r="J13" s="9" t="s">
        <v>20</v>
      </c>
    </row>
    <row r="14" spans="1:10" s="9" customFormat="1" x14ac:dyDescent="0.25">
      <c r="A14" s="8">
        <v>2022</v>
      </c>
      <c r="B14" s="24">
        <v>4241801</v>
      </c>
      <c r="C14" s="29">
        <v>395418</v>
      </c>
      <c r="D14" s="29">
        <v>395414</v>
      </c>
      <c r="E14" s="29">
        <f t="shared" si="2"/>
        <v>4</v>
      </c>
      <c r="F14" s="10">
        <f t="shared" si="3"/>
        <v>99.998988412262463</v>
      </c>
      <c r="G14" s="21" t="s">
        <v>74</v>
      </c>
      <c r="H14" s="21" t="s">
        <v>74</v>
      </c>
      <c r="I14" t="s">
        <v>6</v>
      </c>
      <c r="J14" s="9" t="s">
        <v>20</v>
      </c>
    </row>
    <row r="15" spans="1:10" x14ac:dyDescent="0.25">
      <c r="A15" s="4">
        <v>2023</v>
      </c>
      <c r="B15" s="26">
        <v>4663152</v>
      </c>
      <c r="C15" s="27">
        <v>442442</v>
      </c>
      <c r="D15" s="27">
        <v>442428</v>
      </c>
      <c r="E15" s="29">
        <f t="shared" si="2"/>
        <v>14</v>
      </c>
      <c r="F15" s="10">
        <f t="shared" si="3"/>
        <v>99.996835743442077</v>
      </c>
      <c r="G15" s="11" t="s">
        <v>75</v>
      </c>
      <c r="H15" s="11" t="s">
        <v>77</v>
      </c>
      <c r="I15" t="s">
        <v>6</v>
      </c>
      <c r="J15" s="9" t="s">
        <v>20</v>
      </c>
    </row>
    <row r="16" spans="1:10" x14ac:dyDescent="0.25">
      <c r="A16" s="4">
        <v>2024</v>
      </c>
      <c r="B16" s="26">
        <v>5049911</v>
      </c>
      <c r="C16" s="27">
        <v>527080</v>
      </c>
      <c r="D16" s="27">
        <v>527075</v>
      </c>
      <c r="E16" s="29">
        <f t="shared" si="2"/>
        <v>5</v>
      </c>
      <c r="F16" s="10">
        <f t="shared" si="3"/>
        <v>99.999051377400022</v>
      </c>
      <c r="G16" s="11" t="s">
        <v>76</v>
      </c>
      <c r="H16" s="11" t="s">
        <v>77</v>
      </c>
      <c r="I16" t="s">
        <v>6</v>
      </c>
      <c r="J16" s="9" t="s">
        <v>20</v>
      </c>
    </row>
    <row r="17" spans="1:8" x14ac:dyDescent="0.25">
      <c r="A17" s="4"/>
      <c r="B17" s="1"/>
      <c r="C17" s="1"/>
      <c r="E17" s="1"/>
      <c r="F17" s="2"/>
      <c r="G17" s="12"/>
      <c r="H17" s="17"/>
    </row>
    <row r="18" spans="1:8" x14ac:dyDescent="0.25">
      <c r="A18" s="13"/>
      <c r="B18" s="14"/>
      <c r="C18" s="14"/>
      <c r="E18" s="14"/>
      <c r="F18" s="15"/>
      <c r="G18" s="16"/>
      <c r="H18" s="17"/>
    </row>
    <row r="19" spans="1:8" x14ac:dyDescent="0.25">
      <c r="A19" s="22" t="s">
        <v>11</v>
      </c>
      <c r="B19" s="22"/>
      <c r="C19" s="22"/>
    </row>
    <row r="20" spans="1:8" x14ac:dyDescent="0.25">
      <c r="A20" t="s">
        <v>1</v>
      </c>
      <c r="B20" t="s">
        <v>10</v>
      </c>
      <c r="C20" t="s">
        <v>12</v>
      </c>
      <c r="D20" t="s">
        <v>15</v>
      </c>
    </row>
    <row r="21" spans="1:8" x14ac:dyDescent="0.25">
      <c r="A21">
        <v>2010</v>
      </c>
      <c r="B21" s="31">
        <v>40668650</v>
      </c>
      <c r="C21" s="30">
        <f>B21/1024/1024/1024</f>
        <v>3.787563182413578E-2</v>
      </c>
      <c r="F21" s="30">
        <f>+Tabla3[[#This Row],[TAMANO EN BYTES]]/1000000000</f>
        <v>4.0668650000000001E-2</v>
      </c>
      <c r="G21" s="34">
        <f>1-(Tabla3[[#This Row],[TAM en GIGAS]]/F21)</f>
        <v>6.8677425384521484E-2</v>
      </c>
    </row>
    <row r="22" spans="1:8" x14ac:dyDescent="0.25">
      <c r="A22">
        <v>2011</v>
      </c>
      <c r="B22" s="31">
        <v>7142314658</v>
      </c>
      <c r="C22" s="30">
        <f t="shared" ref="C22:C33" si="4">B22/1024/1024/1024</f>
        <v>6.6517988760024309</v>
      </c>
      <c r="F22" s="30">
        <f>+Tabla3[[#This Row],[TAMANO EN BYTES]]/1000000000</f>
        <v>7.1423146580000001</v>
      </c>
      <c r="G22" s="34">
        <f>1-(Tabla3[[#This Row],[TAM en GIGAS]]/F22)</f>
        <v>6.8677425384521484E-2</v>
      </c>
    </row>
    <row r="23" spans="1:8" x14ac:dyDescent="0.25">
      <c r="A23">
        <v>2012</v>
      </c>
      <c r="B23" s="31">
        <v>22541498799</v>
      </c>
      <c r="C23" s="30">
        <f t="shared" si="4"/>
        <v>20.993406697176397</v>
      </c>
      <c r="F23" s="30">
        <f>+Tabla3[[#This Row],[TAMANO EN BYTES]]/1000000000</f>
        <v>22.541498798999999</v>
      </c>
      <c r="G23" s="34">
        <f>1-(Tabla3[[#This Row],[TAM en GIGAS]]/F23)</f>
        <v>6.8677425384521484E-2</v>
      </c>
    </row>
    <row r="24" spans="1:8" x14ac:dyDescent="0.25">
      <c r="A24">
        <v>2013</v>
      </c>
      <c r="B24" s="31">
        <v>31733350928</v>
      </c>
      <c r="C24" s="30">
        <f t="shared" si="4"/>
        <v>29.553986087441444</v>
      </c>
      <c r="F24" s="30">
        <f>+Tabla3[[#This Row],[TAMANO EN BYTES]]/1000000000</f>
        <v>31.733350928</v>
      </c>
      <c r="G24" s="34">
        <f>1-(Tabla3[[#This Row],[TAM en GIGAS]]/F24)</f>
        <v>6.8677425384521484E-2</v>
      </c>
    </row>
    <row r="25" spans="1:8" x14ac:dyDescent="0.25">
      <c r="A25">
        <v>2014</v>
      </c>
      <c r="B25" s="31">
        <v>48358036678</v>
      </c>
      <c r="C25" s="30">
        <f t="shared" si="4"/>
        <v>45.036931222304702</v>
      </c>
      <c r="F25" s="30">
        <f>+Tabla3[[#This Row],[TAMANO EN BYTES]]/1000000000</f>
        <v>48.358036677999998</v>
      </c>
      <c r="G25" s="34">
        <f>1-(Tabla3[[#This Row],[TAM en GIGAS]]/F25)</f>
        <v>6.8677425384521484E-2</v>
      </c>
    </row>
    <row r="26" spans="1:8" x14ac:dyDescent="0.25">
      <c r="A26">
        <v>2015</v>
      </c>
      <c r="B26" s="31">
        <v>126922711928</v>
      </c>
      <c r="C26" s="30">
        <f t="shared" si="4"/>
        <v>118.20598684996367</v>
      </c>
      <c r="F26" s="30">
        <f>+Tabla3[[#This Row],[TAMANO EN BYTES]]/1000000000</f>
        <v>126.922711928</v>
      </c>
      <c r="G26" s="34">
        <f>1-(Tabla3[[#This Row],[TAM en GIGAS]]/F26)</f>
        <v>6.8677425384521484E-2</v>
      </c>
    </row>
    <row r="27" spans="1:8" x14ac:dyDescent="0.25">
      <c r="A27">
        <v>2016</v>
      </c>
      <c r="B27" s="31">
        <v>207016106590</v>
      </c>
      <c r="C27" s="30">
        <f t="shared" si="4"/>
        <v>192.79877337627113</v>
      </c>
      <c r="F27" s="30">
        <f>+Tabla3[[#This Row],[TAMANO EN BYTES]]/1000000000</f>
        <v>207.01610658999999</v>
      </c>
      <c r="G27" s="34">
        <f>1-(Tabla3[[#This Row],[TAM en GIGAS]]/F27)</f>
        <v>6.8677425384521484E-2</v>
      </c>
    </row>
    <row r="28" spans="1:8" x14ac:dyDescent="0.25">
      <c r="A28">
        <v>2017</v>
      </c>
      <c r="B28" s="31">
        <v>207125240244</v>
      </c>
      <c r="C28" s="32">
        <f t="shared" si="4"/>
        <v>192.9004120118916</v>
      </c>
      <c r="F28" s="30">
        <f>+Tabla3[[#This Row],[TAMANO EN BYTES]]/1000000000</f>
        <v>207.125240244</v>
      </c>
      <c r="G28" s="34">
        <f>1-(Tabla3[[#This Row],[TAM en GIGAS]]/F28)</f>
        <v>6.8677425384521484E-2</v>
      </c>
    </row>
    <row r="29" spans="1:8" x14ac:dyDescent="0.25">
      <c r="A29">
        <v>2018</v>
      </c>
      <c r="B29" s="31">
        <v>263357097251</v>
      </c>
      <c r="C29" s="32">
        <f t="shared" si="4"/>
        <v>245.27040985506028</v>
      </c>
      <c r="F29" s="30">
        <f>+Tabla3[[#This Row],[TAMANO EN BYTES]]/1000000000</f>
        <v>263.35709725100003</v>
      </c>
      <c r="G29" s="34">
        <f>1-(Tabla3[[#This Row],[TAM en GIGAS]]/F29)</f>
        <v>6.8677425384521595E-2</v>
      </c>
    </row>
    <row r="30" spans="1:8" x14ac:dyDescent="0.25">
      <c r="A30">
        <v>2019</v>
      </c>
      <c r="B30" s="31">
        <v>356368809385</v>
      </c>
      <c r="C30" s="32">
        <f t="shared" si="4"/>
        <v>331.8943170690909</v>
      </c>
      <c r="F30" s="30">
        <f>+Tabla3[[#This Row],[TAMANO EN BYTES]]/1000000000</f>
        <v>356.36880938500002</v>
      </c>
      <c r="G30" s="34">
        <f>1-(Tabla3[[#This Row],[TAM en GIGAS]]/F30)</f>
        <v>6.8677425384521484E-2</v>
      </c>
    </row>
    <row r="31" spans="1:8" x14ac:dyDescent="0.25">
      <c r="A31">
        <v>2020</v>
      </c>
      <c r="B31" s="31">
        <v>292818915705</v>
      </c>
      <c r="C31" s="32">
        <f t="shared" si="4"/>
        <v>272.70886647049338</v>
      </c>
      <c r="F31" s="30">
        <f>+Tabla3[[#This Row],[TAMANO EN BYTES]]/1000000000</f>
        <v>292.81891570499999</v>
      </c>
      <c r="G31" s="34">
        <f>1-(Tabla3[[#This Row],[TAM en GIGAS]]/F31)</f>
        <v>6.8677425384521484E-2</v>
      </c>
    </row>
    <row r="32" spans="1:8" x14ac:dyDescent="0.25">
      <c r="A32">
        <v>2021</v>
      </c>
      <c r="B32" s="31">
        <v>439659613441</v>
      </c>
      <c r="C32" s="32">
        <f t="shared" si="4"/>
        <v>409.46492314431816</v>
      </c>
      <c r="F32" s="30">
        <f>+Tabla3[[#This Row],[TAMANO EN BYTES]]/1000000000</f>
        <v>439.65961344099998</v>
      </c>
      <c r="G32" s="34">
        <f>1-(Tabla3[[#This Row],[TAM en GIGAS]]/F32)</f>
        <v>6.8677425384521484E-2</v>
      </c>
    </row>
    <row r="33" spans="1:10" x14ac:dyDescent="0.25">
      <c r="A33">
        <v>2022</v>
      </c>
      <c r="B33" s="31">
        <v>450693902608</v>
      </c>
      <c r="C33" s="35">
        <f>B33/1024/1024/1024</f>
        <v>419.74140574038029</v>
      </c>
      <c r="F33" s="30">
        <f>+Tabla3[[#This Row],[TAMANO EN BYTES]]/1000000000</f>
        <v>450.69390260799997</v>
      </c>
      <c r="G33" s="34">
        <f>1-(Tabla3[[#This Row],[TAM en GIGAS]]/F33)</f>
        <v>6.8677425384521484E-2</v>
      </c>
      <c r="H33" s="33"/>
      <c r="I33" s="33"/>
      <c r="J33" s="33">
        <f>+F33-I33</f>
        <v>450.69390260799997</v>
      </c>
    </row>
    <row r="34" spans="1:10" x14ac:dyDescent="0.25">
      <c r="A34">
        <v>2023</v>
      </c>
      <c r="B34" s="31">
        <f>+(Tabla3[[#This Row],[TAM en GIGAS]]*1024)*1024*1024</f>
        <v>475068480094.20801</v>
      </c>
      <c r="C34" s="32">
        <v>442.44200000000001</v>
      </c>
      <c r="D34" s="7" t="s">
        <v>14</v>
      </c>
      <c r="F34" s="23">
        <f>+Tabla3[[#This Row],[TAMANO EN BYTES]]/1000000000</f>
        <v>475.06848009420798</v>
      </c>
      <c r="G34" s="37">
        <f>1-(Tabla3[[#This Row],[TAM en GIGAS]]/F34)</f>
        <v>6.8677425384521484E-2</v>
      </c>
      <c r="H34" t="s">
        <v>84</v>
      </c>
    </row>
    <row r="35" spans="1:10" x14ac:dyDescent="0.25">
      <c r="A35">
        <v>2024</v>
      </c>
      <c r="B35" s="31">
        <f>+(Tabla3[[#This Row],[TAM en GIGAS]]*1024)*1024*1024</f>
        <v>565947840593.92004</v>
      </c>
      <c r="C35" s="32">
        <v>527.08000000000004</v>
      </c>
      <c r="D35" s="7" t="s">
        <v>14</v>
      </c>
      <c r="F35" s="23">
        <f>+Tabla3[[#This Row],[TAMANO EN BYTES]]/1000000000</f>
        <v>565.94784059392009</v>
      </c>
      <c r="G35" s="37">
        <f>1-(Tabla3[[#This Row],[TAM en GIGAS]]/F35)</f>
        <v>6.8677425384521595E-2</v>
      </c>
      <c r="H35" t="s">
        <v>84</v>
      </c>
    </row>
    <row r="36" spans="1:10" x14ac:dyDescent="0.25">
      <c r="B36" t="s">
        <v>13</v>
      </c>
      <c r="C36" s="36">
        <f>SUBTOTAL(109,Tabla3[TAM en GIGAS])</f>
        <v>3254.7810930322185</v>
      </c>
      <c r="D36">
        <f>SUBTOTAL(109,Tabla3[Columna1])</f>
        <v>0</v>
      </c>
      <c r="F36" s="33">
        <f>SUM(F21:F35)</f>
        <v>3494.7945875531286</v>
      </c>
    </row>
    <row r="39" spans="1:10" x14ac:dyDescent="0.25">
      <c r="D39" s="5"/>
      <c r="E39" t="s">
        <v>85</v>
      </c>
      <c r="F39" s="33">
        <f>+F36-Tabla3[[#Totals],[TAM en GIGAS]]</f>
        <v>240.01349452091017</v>
      </c>
    </row>
    <row r="40" spans="1:10" x14ac:dyDescent="0.25">
      <c r="H40" s="34"/>
    </row>
  </sheetData>
  <mergeCells count="1">
    <mergeCell ref="A19:C19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2928-C6E3-44D7-8A9E-8D7DC6DAB1BA}">
  <dimension ref="A1:G53"/>
  <sheetViews>
    <sheetView topLeftCell="A28" workbookViewId="0">
      <selection activeCell="G49" sqref="G49:G53"/>
    </sheetView>
  </sheetViews>
  <sheetFormatPr baseColWidth="10" defaultRowHeight="15" x14ac:dyDescent="0.25"/>
  <cols>
    <col min="5" max="5" width="52.42578125" bestFit="1" customWidth="1"/>
    <col min="7" max="7" width="16.7109375" bestFit="1" customWidth="1"/>
  </cols>
  <sheetData>
    <row r="1" spans="1:7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65</v>
      </c>
    </row>
    <row r="2" spans="1:7" x14ac:dyDescent="0.25">
      <c r="A2">
        <v>1</v>
      </c>
      <c r="B2">
        <v>2012</v>
      </c>
      <c r="C2">
        <v>6</v>
      </c>
      <c r="D2">
        <v>2772227</v>
      </c>
      <c r="E2" t="s">
        <v>21</v>
      </c>
      <c r="F2" t="s">
        <v>22</v>
      </c>
      <c r="G2" t="s">
        <v>64</v>
      </c>
    </row>
    <row r="3" spans="1:7" x14ac:dyDescent="0.25">
      <c r="A3">
        <v>2</v>
      </c>
      <c r="B3">
        <v>2012</v>
      </c>
      <c r="C3">
        <v>12</v>
      </c>
      <c r="D3">
        <v>4802501</v>
      </c>
      <c r="E3" t="s">
        <v>23</v>
      </c>
      <c r="F3" t="s">
        <v>24</v>
      </c>
      <c r="G3" t="s">
        <v>64</v>
      </c>
    </row>
    <row r="4" spans="1:7" x14ac:dyDescent="0.25">
      <c r="A4">
        <v>3</v>
      </c>
      <c r="B4">
        <v>2012</v>
      </c>
      <c r="C4">
        <v>12</v>
      </c>
      <c r="D4">
        <v>4811383</v>
      </c>
      <c r="E4" t="s">
        <v>25</v>
      </c>
      <c r="F4" t="s">
        <v>26</v>
      </c>
      <c r="G4" t="s">
        <v>64</v>
      </c>
    </row>
    <row r="5" spans="1:7" x14ac:dyDescent="0.25">
      <c r="A5">
        <v>1</v>
      </c>
      <c r="B5">
        <v>2013</v>
      </c>
      <c r="C5">
        <v>1</v>
      </c>
      <c r="D5">
        <v>4993457</v>
      </c>
      <c r="E5" t="s">
        <v>32</v>
      </c>
      <c r="F5" t="s">
        <v>26</v>
      </c>
      <c r="G5" t="s">
        <v>64</v>
      </c>
    </row>
    <row r="6" spans="1:7" x14ac:dyDescent="0.25">
      <c r="A6">
        <v>1</v>
      </c>
      <c r="B6">
        <v>2014</v>
      </c>
      <c r="C6">
        <v>5</v>
      </c>
      <c r="D6">
        <v>10427082</v>
      </c>
      <c r="E6" t="s">
        <v>33</v>
      </c>
      <c r="F6" t="s">
        <v>34</v>
      </c>
      <c r="G6" t="s">
        <v>64</v>
      </c>
    </row>
    <row r="7" spans="1:7" x14ac:dyDescent="0.25">
      <c r="A7">
        <v>2</v>
      </c>
      <c r="B7">
        <v>2014</v>
      </c>
      <c r="C7">
        <v>5</v>
      </c>
      <c r="D7">
        <v>10427139</v>
      </c>
      <c r="E7" t="s">
        <v>35</v>
      </c>
      <c r="F7" t="s">
        <v>34</v>
      </c>
      <c r="G7" t="s">
        <v>64</v>
      </c>
    </row>
    <row r="8" spans="1:7" x14ac:dyDescent="0.25">
      <c r="A8">
        <v>1</v>
      </c>
      <c r="B8">
        <v>2015</v>
      </c>
      <c r="C8">
        <v>10</v>
      </c>
      <c r="D8">
        <v>19320168</v>
      </c>
      <c r="E8" t="s">
        <v>36</v>
      </c>
      <c r="F8" t="s">
        <v>37</v>
      </c>
      <c r="G8" t="s">
        <v>64</v>
      </c>
    </row>
    <row r="9" spans="1:7" x14ac:dyDescent="0.25">
      <c r="A9">
        <v>2</v>
      </c>
      <c r="B9">
        <v>2015</v>
      </c>
      <c r="C9">
        <v>10</v>
      </c>
      <c r="D9">
        <v>19320164</v>
      </c>
      <c r="E9" t="s">
        <v>38</v>
      </c>
      <c r="F9" t="s">
        <v>37</v>
      </c>
      <c r="G9" t="s">
        <v>64</v>
      </c>
    </row>
    <row r="10" spans="1:7" x14ac:dyDescent="0.25">
      <c r="A10">
        <v>3</v>
      </c>
      <c r="B10">
        <v>2015</v>
      </c>
      <c r="C10">
        <v>10</v>
      </c>
      <c r="D10">
        <v>19320163</v>
      </c>
      <c r="E10" t="s">
        <v>39</v>
      </c>
      <c r="F10" t="s">
        <v>37</v>
      </c>
      <c r="G10" t="s">
        <v>64</v>
      </c>
    </row>
    <row r="11" spans="1:7" x14ac:dyDescent="0.25">
      <c r="A11">
        <v>1</v>
      </c>
      <c r="B11">
        <v>2020</v>
      </c>
      <c r="C11">
        <v>7</v>
      </c>
      <c r="D11">
        <v>74580814</v>
      </c>
      <c r="E11" t="s">
        <v>40</v>
      </c>
      <c r="F11" t="s">
        <v>41</v>
      </c>
      <c r="G11" t="s">
        <v>64</v>
      </c>
    </row>
    <row r="12" spans="1:7" x14ac:dyDescent="0.25">
      <c r="A12">
        <v>2</v>
      </c>
      <c r="B12">
        <v>2020</v>
      </c>
      <c r="C12">
        <v>5</v>
      </c>
      <c r="D12">
        <v>72694815</v>
      </c>
      <c r="E12" t="s">
        <v>42</v>
      </c>
      <c r="F12" t="s">
        <v>41</v>
      </c>
      <c r="G12" t="s">
        <v>64</v>
      </c>
    </row>
    <row r="13" spans="1:7" x14ac:dyDescent="0.25">
      <c r="A13">
        <v>3</v>
      </c>
      <c r="B13">
        <v>2020</v>
      </c>
      <c r="C13">
        <v>5</v>
      </c>
      <c r="D13">
        <v>72517935</v>
      </c>
      <c r="E13" t="s">
        <v>43</v>
      </c>
      <c r="F13" t="s">
        <v>44</v>
      </c>
      <c r="G13" t="s">
        <v>64</v>
      </c>
    </row>
    <row r="14" spans="1:7" x14ac:dyDescent="0.25">
      <c r="A14">
        <v>4</v>
      </c>
      <c r="B14">
        <v>2020</v>
      </c>
      <c r="C14">
        <v>7</v>
      </c>
      <c r="D14">
        <v>74168505</v>
      </c>
      <c r="E14" t="s">
        <v>45</v>
      </c>
      <c r="F14" t="s">
        <v>46</v>
      </c>
      <c r="G14" t="s">
        <v>64</v>
      </c>
    </row>
    <row r="15" spans="1:7" x14ac:dyDescent="0.25">
      <c r="A15">
        <v>5</v>
      </c>
      <c r="B15">
        <v>2020</v>
      </c>
      <c r="C15">
        <v>7</v>
      </c>
      <c r="D15">
        <v>74168507</v>
      </c>
      <c r="E15" t="s">
        <v>47</v>
      </c>
      <c r="F15" t="s">
        <v>46</v>
      </c>
      <c r="G15" t="s">
        <v>64</v>
      </c>
    </row>
    <row r="16" spans="1:7" x14ac:dyDescent="0.25">
      <c r="A16">
        <v>6</v>
      </c>
      <c r="B16">
        <v>2020</v>
      </c>
      <c r="C16">
        <v>7</v>
      </c>
      <c r="D16">
        <v>74168496</v>
      </c>
      <c r="E16" t="s">
        <v>48</v>
      </c>
      <c r="F16" t="s">
        <v>46</v>
      </c>
      <c r="G16" t="s">
        <v>64</v>
      </c>
    </row>
    <row r="17" spans="1:7" x14ac:dyDescent="0.25">
      <c r="A17">
        <v>7</v>
      </c>
      <c r="B17">
        <v>2020</v>
      </c>
      <c r="C17">
        <v>7</v>
      </c>
      <c r="D17">
        <v>74168504</v>
      </c>
      <c r="E17" t="s">
        <v>49</v>
      </c>
      <c r="F17" t="s">
        <v>46</v>
      </c>
      <c r="G17" t="s">
        <v>64</v>
      </c>
    </row>
    <row r="18" spans="1:7" x14ac:dyDescent="0.25">
      <c r="A18">
        <v>8</v>
      </c>
      <c r="B18">
        <v>2020</v>
      </c>
      <c r="C18">
        <v>7</v>
      </c>
      <c r="D18">
        <v>74168508</v>
      </c>
      <c r="E18" t="s">
        <v>50</v>
      </c>
      <c r="F18" t="s">
        <v>46</v>
      </c>
      <c r="G18" t="s">
        <v>64</v>
      </c>
    </row>
    <row r="19" spans="1:7" x14ac:dyDescent="0.25">
      <c r="A19">
        <v>9</v>
      </c>
      <c r="B19">
        <v>2020</v>
      </c>
      <c r="C19">
        <v>7</v>
      </c>
      <c r="D19">
        <v>74168509</v>
      </c>
      <c r="E19" t="s">
        <v>51</v>
      </c>
      <c r="F19" t="s">
        <v>46</v>
      </c>
      <c r="G19" t="s">
        <v>64</v>
      </c>
    </row>
    <row r="20" spans="1:7" x14ac:dyDescent="0.25">
      <c r="A20">
        <v>10</v>
      </c>
      <c r="B20">
        <v>2020</v>
      </c>
      <c r="C20">
        <v>7</v>
      </c>
      <c r="D20">
        <v>74168510</v>
      </c>
      <c r="E20" t="s">
        <v>52</v>
      </c>
      <c r="F20" t="s">
        <v>53</v>
      </c>
      <c r="G20" t="s">
        <v>64</v>
      </c>
    </row>
    <row r="21" spans="1:7" x14ac:dyDescent="0.25">
      <c r="A21">
        <v>11</v>
      </c>
      <c r="B21">
        <v>2020</v>
      </c>
      <c r="C21">
        <v>7</v>
      </c>
      <c r="D21">
        <v>74166275</v>
      </c>
      <c r="E21" t="s">
        <v>54</v>
      </c>
      <c r="F21" t="s">
        <v>53</v>
      </c>
      <c r="G21" t="s">
        <v>64</v>
      </c>
    </row>
    <row r="22" spans="1:7" x14ac:dyDescent="0.25">
      <c r="A22">
        <v>12</v>
      </c>
      <c r="B22">
        <v>2020</v>
      </c>
      <c r="C22">
        <v>7</v>
      </c>
      <c r="D22">
        <v>74166368</v>
      </c>
      <c r="E22" t="s">
        <v>55</v>
      </c>
      <c r="F22" t="s">
        <v>41</v>
      </c>
      <c r="G22" t="s">
        <v>64</v>
      </c>
    </row>
    <row r="23" spans="1:7" x14ac:dyDescent="0.25">
      <c r="A23">
        <v>13</v>
      </c>
      <c r="B23">
        <v>2020</v>
      </c>
      <c r="C23">
        <v>7</v>
      </c>
      <c r="D23">
        <v>74551066</v>
      </c>
      <c r="E23" t="s">
        <v>56</v>
      </c>
      <c r="F23" t="s">
        <v>57</v>
      </c>
      <c r="G23" t="s">
        <v>64</v>
      </c>
    </row>
    <row r="24" spans="1:7" x14ac:dyDescent="0.25">
      <c r="A24">
        <v>1</v>
      </c>
      <c r="B24">
        <v>2021</v>
      </c>
      <c r="C24">
        <v>3</v>
      </c>
      <c r="D24">
        <v>82912514</v>
      </c>
      <c r="E24" t="s">
        <v>66</v>
      </c>
      <c r="F24" t="s">
        <v>67</v>
      </c>
      <c r="G24" t="s">
        <v>63</v>
      </c>
    </row>
    <row r="25" spans="1:7" x14ac:dyDescent="0.25">
      <c r="A25">
        <v>2</v>
      </c>
      <c r="B25">
        <v>2021</v>
      </c>
      <c r="C25">
        <v>3</v>
      </c>
      <c r="D25">
        <v>82912513</v>
      </c>
      <c r="E25" t="s">
        <v>68</v>
      </c>
      <c r="F25" t="s">
        <v>67</v>
      </c>
      <c r="G25" t="s">
        <v>63</v>
      </c>
    </row>
    <row r="26" spans="1:7" x14ac:dyDescent="0.25">
      <c r="A26">
        <v>3</v>
      </c>
      <c r="B26">
        <v>2021</v>
      </c>
      <c r="C26">
        <v>5</v>
      </c>
      <c r="D26">
        <v>85215365</v>
      </c>
      <c r="E26" t="s">
        <v>69</v>
      </c>
      <c r="F26" t="s">
        <v>59</v>
      </c>
      <c r="G26" t="s">
        <v>63</v>
      </c>
    </row>
    <row r="27" spans="1:7" x14ac:dyDescent="0.25">
      <c r="A27">
        <v>4</v>
      </c>
      <c r="B27">
        <v>2021</v>
      </c>
      <c r="C27">
        <v>5</v>
      </c>
      <c r="D27">
        <v>85215366</v>
      </c>
      <c r="E27" t="s">
        <v>70</v>
      </c>
      <c r="F27" t="s">
        <v>59</v>
      </c>
      <c r="G27" t="s">
        <v>63</v>
      </c>
    </row>
    <row r="28" spans="1:7" x14ac:dyDescent="0.25">
      <c r="A28">
        <v>5</v>
      </c>
      <c r="B28">
        <v>2021</v>
      </c>
      <c r="C28">
        <v>7</v>
      </c>
      <c r="D28">
        <v>86749430</v>
      </c>
      <c r="E28" t="s">
        <v>71</v>
      </c>
      <c r="F28" t="s">
        <v>59</v>
      </c>
      <c r="G28" t="s">
        <v>63</v>
      </c>
    </row>
    <row r="29" spans="1:7" x14ac:dyDescent="0.25">
      <c r="A29">
        <v>6</v>
      </c>
      <c r="B29">
        <v>2021</v>
      </c>
      <c r="C29">
        <v>12</v>
      </c>
      <c r="D29">
        <v>92914271</v>
      </c>
      <c r="E29" t="s">
        <v>72</v>
      </c>
      <c r="F29" t="s">
        <v>59</v>
      </c>
      <c r="G29" t="s">
        <v>63</v>
      </c>
    </row>
    <row r="30" spans="1:7" x14ac:dyDescent="0.25">
      <c r="A30">
        <v>7</v>
      </c>
      <c r="B30">
        <v>2021</v>
      </c>
      <c r="C30">
        <v>3</v>
      </c>
      <c r="D30">
        <v>83211749</v>
      </c>
      <c r="E30" t="s">
        <v>73</v>
      </c>
      <c r="F30" t="s">
        <v>59</v>
      </c>
      <c r="G30" t="s">
        <v>63</v>
      </c>
    </row>
    <row r="31" spans="1:7" x14ac:dyDescent="0.25">
      <c r="A31">
        <v>1</v>
      </c>
      <c r="B31">
        <v>2022</v>
      </c>
      <c r="C31">
        <v>1</v>
      </c>
      <c r="D31">
        <v>93879321</v>
      </c>
      <c r="E31" t="s">
        <v>58</v>
      </c>
      <c r="F31" t="s">
        <v>59</v>
      </c>
      <c r="G31" t="s">
        <v>63</v>
      </c>
    </row>
    <row r="32" spans="1:7" x14ac:dyDescent="0.25">
      <c r="A32">
        <v>2</v>
      </c>
      <c r="B32">
        <v>2022</v>
      </c>
      <c r="C32">
        <v>8</v>
      </c>
      <c r="D32">
        <v>101080823</v>
      </c>
      <c r="E32" t="s">
        <v>60</v>
      </c>
      <c r="F32" t="s">
        <v>59</v>
      </c>
      <c r="G32" t="s">
        <v>63</v>
      </c>
    </row>
    <row r="33" spans="1:7" x14ac:dyDescent="0.25">
      <c r="A33">
        <v>3</v>
      </c>
      <c r="B33">
        <v>2022</v>
      </c>
      <c r="C33">
        <v>8</v>
      </c>
      <c r="D33">
        <v>101080877</v>
      </c>
      <c r="E33" t="s">
        <v>61</v>
      </c>
      <c r="F33" t="s">
        <v>59</v>
      </c>
      <c r="G33" t="s">
        <v>63</v>
      </c>
    </row>
    <row r="34" spans="1:7" x14ac:dyDescent="0.25">
      <c r="A34">
        <v>4</v>
      </c>
      <c r="B34">
        <v>2022</v>
      </c>
      <c r="C34">
        <v>8</v>
      </c>
      <c r="D34">
        <v>101080878</v>
      </c>
      <c r="E34" t="s">
        <v>62</v>
      </c>
      <c r="F34" t="s">
        <v>59</v>
      </c>
      <c r="G34" t="s">
        <v>63</v>
      </c>
    </row>
    <row r="35" spans="1:7" x14ac:dyDescent="0.25">
      <c r="A35">
        <v>1</v>
      </c>
      <c r="B35">
        <v>2023</v>
      </c>
      <c r="C35">
        <v>5</v>
      </c>
      <c r="D35">
        <v>111524181</v>
      </c>
      <c r="E35" t="s">
        <v>79</v>
      </c>
      <c r="F35" t="s">
        <v>59</v>
      </c>
      <c r="G35" t="s">
        <v>63</v>
      </c>
    </row>
    <row r="36" spans="1:7" x14ac:dyDescent="0.25">
      <c r="A36">
        <v>2</v>
      </c>
      <c r="B36">
        <v>2023</v>
      </c>
      <c r="C36">
        <v>6</v>
      </c>
      <c r="D36">
        <v>112725038</v>
      </c>
      <c r="E36" t="s">
        <v>80</v>
      </c>
      <c r="G36" t="s">
        <v>63</v>
      </c>
    </row>
    <row r="37" spans="1:7" x14ac:dyDescent="0.25">
      <c r="A37">
        <v>3</v>
      </c>
      <c r="B37">
        <v>2023</v>
      </c>
      <c r="C37">
        <v>8</v>
      </c>
      <c r="D37">
        <v>114322777</v>
      </c>
      <c r="E37" t="s">
        <v>80</v>
      </c>
      <c r="G37" t="s">
        <v>63</v>
      </c>
    </row>
    <row r="38" spans="1:7" x14ac:dyDescent="0.25">
      <c r="A38">
        <v>4</v>
      </c>
      <c r="B38">
        <v>2023</v>
      </c>
      <c r="C38">
        <v>8</v>
      </c>
      <c r="D38">
        <v>115330295</v>
      </c>
      <c r="E38" t="s">
        <v>80</v>
      </c>
      <c r="G38" t="s">
        <v>63</v>
      </c>
    </row>
    <row r="39" spans="1:7" x14ac:dyDescent="0.25">
      <c r="A39">
        <v>5</v>
      </c>
      <c r="B39">
        <v>2023</v>
      </c>
      <c r="C39">
        <v>9</v>
      </c>
      <c r="D39">
        <v>115611005</v>
      </c>
      <c r="E39" t="s">
        <v>80</v>
      </c>
      <c r="G39" t="s">
        <v>63</v>
      </c>
    </row>
    <row r="40" spans="1:7" x14ac:dyDescent="0.25">
      <c r="A40">
        <v>6</v>
      </c>
      <c r="B40">
        <v>2023</v>
      </c>
      <c r="C40">
        <v>9</v>
      </c>
      <c r="D40">
        <v>115505611</v>
      </c>
      <c r="E40" t="s">
        <v>80</v>
      </c>
      <c r="G40" t="s">
        <v>63</v>
      </c>
    </row>
    <row r="41" spans="1:7" x14ac:dyDescent="0.25">
      <c r="A41">
        <v>7</v>
      </c>
      <c r="B41">
        <v>2023</v>
      </c>
      <c r="C41">
        <v>11</v>
      </c>
      <c r="D41">
        <v>119333552</v>
      </c>
      <c r="E41" t="s">
        <v>81</v>
      </c>
      <c r="F41" t="s">
        <v>67</v>
      </c>
      <c r="G41" t="s">
        <v>63</v>
      </c>
    </row>
    <row r="42" spans="1:7" x14ac:dyDescent="0.25">
      <c r="A42">
        <v>8</v>
      </c>
      <c r="B42">
        <v>2023</v>
      </c>
      <c r="C42">
        <v>6</v>
      </c>
      <c r="D42">
        <v>112276677</v>
      </c>
      <c r="E42" t="s">
        <v>80</v>
      </c>
      <c r="G42" t="s">
        <v>63</v>
      </c>
    </row>
    <row r="43" spans="1:7" x14ac:dyDescent="0.25">
      <c r="A43">
        <v>9</v>
      </c>
      <c r="B43">
        <v>2023</v>
      </c>
      <c r="C43">
        <v>6</v>
      </c>
      <c r="D43">
        <v>112724817</v>
      </c>
      <c r="E43" t="s">
        <v>80</v>
      </c>
      <c r="G43" t="s">
        <v>63</v>
      </c>
    </row>
    <row r="44" spans="1:7" x14ac:dyDescent="0.25">
      <c r="A44">
        <v>10</v>
      </c>
      <c r="B44">
        <v>2023</v>
      </c>
      <c r="C44">
        <v>9</v>
      </c>
      <c r="D44">
        <v>115700649</v>
      </c>
      <c r="E44" t="s">
        <v>80</v>
      </c>
      <c r="G44" t="s">
        <v>63</v>
      </c>
    </row>
    <row r="45" spans="1:7" x14ac:dyDescent="0.25">
      <c r="A45">
        <v>11</v>
      </c>
      <c r="B45">
        <v>2023</v>
      </c>
      <c r="C45">
        <v>7</v>
      </c>
      <c r="D45">
        <v>113826661</v>
      </c>
      <c r="E45" t="s">
        <v>80</v>
      </c>
      <c r="G45" t="s">
        <v>63</v>
      </c>
    </row>
    <row r="46" spans="1:7" x14ac:dyDescent="0.25">
      <c r="A46">
        <v>12</v>
      </c>
      <c r="B46">
        <v>2023</v>
      </c>
      <c r="C46">
        <v>8</v>
      </c>
      <c r="D46">
        <v>114656614</v>
      </c>
      <c r="E46" t="s">
        <v>80</v>
      </c>
      <c r="G46" t="s">
        <v>63</v>
      </c>
    </row>
    <row r="47" spans="1:7" x14ac:dyDescent="0.25">
      <c r="A47">
        <v>13</v>
      </c>
      <c r="B47">
        <v>2023</v>
      </c>
      <c r="C47">
        <v>8</v>
      </c>
      <c r="D47">
        <v>114217530</v>
      </c>
      <c r="E47" t="s">
        <v>80</v>
      </c>
      <c r="G47" t="s">
        <v>63</v>
      </c>
    </row>
    <row r="48" spans="1:7" x14ac:dyDescent="0.25">
      <c r="A48">
        <v>14</v>
      </c>
      <c r="B48">
        <v>2023</v>
      </c>
      <c r="C48">
        <v>6</v>
      </c>
      <c r="D48">
        <v>112531996</v>
      </c>
      <c r="E48" t="s">
        <v>80</v>
      </c>
      <c r="G48" t="s">
        <v>63</v>
      </c>
    </row>
    <row r="49" spans="1:7" x14ac:dyDescent="0.25">
      <c r="A49">
        <v>1</v>
      </c>
      <c r="B49">
        <v>2024</v>
      </c>
      <c r="C49">
        <v>5</v>
      </c>
      <c r="D49">
        <v>127606120</v>
      </c>
      <c r="E49" t="s">
        <v>82</v>
      </c>
      <c r="G49" t="s">
        <v>64</v>
      </c>
    </row>
    <row r="50" spans="1:7" x14ac:dyDescent="0.25">
      <c r="A50">
        <v>2</v>
      </c>
      <c r="B50">
        <v>2024</v>
      </c>
      <c r="C50">
        <v>5</v>
      </c>
      <c r="D50">
        <v>127483025</v>
      </c>
      <c r="E50" t="s">
        <v>80</v>
      </c>
      <c r="G50" t="s">
        <v>64</v>
      </c>
    </row>
    <row r="51" spans="1:7" x14ac:dyDescent="0.25">
      <c r="A51">
        <v>3</v>
      </c>
      <c r="B51">
        <v>2024</v>
      </c>
      <c r="C51">
        <v>5</v>
      </c>
      <c r="D51">
        <v>127357061</v>
      </c>
      <c r="E51" t="s">
        <v>80</v>
      </c>
      <c r="G51" t="s">
        <v>64</v>
      </c>
    </row>
    <row r="52" spans="1:7" x14ac:dyDescent="0.25">
      <c r="A52">
        <v>4</v>
      </c>
      <c r="B52">
        <v>2024</v>
      </c>
      <c r="C52">
        <v>7</v>
      </c>
      <c r="D52">
        <v>130003542</v>
      </c>
      <c r="E52" t="s">
        <v>80</v>
      </c>
      <c r="G52" t="s">
        <v>64</v>
      </c>
    </row>
    <row r="53" spans="1:7" x14ac:dyDescent="0.25">
      <c r="A53">
        <v>5</v>
      </c>
      <c r="B53">
        <v>2024</v>
      </c>
      <c r="C53">
        <v>3</v>
      </c>
      <c r="D53">
        <v>125607239</v>
      </c>
      <c r="E53" t="s">
        <v>83</v>
      </c>
      <c r="G5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faltante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raul rosales rodriguez</dc:creator>
  <cp:lastModifiedBy>ALEJANDRO</cp:lastModifiedBy>
  <dcterms:created xsi:type="dcterms:W3CDTF">2024-11-26T22:29:44Z</dcterms:created>
  <dcterms:modified xsi:type="dcterms:W3CDTF">2025-01-30T19:15:44Z</dcterms:modified>
</cp:coreProperties>
</file>