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PROYECTO MR\IPS\"/>
    </mc:Choice>
  </mc:AlternateContent>
  <xr:revisionPtr revIDLastSave="0" documentId="13_ncr:1_{671E123D-6273-456A-A841-1ECCCC172D5E}" xr6:coauthVersionLast="47" xr6:coauthVersionMax="47" xr10:uidLastSave="{00000000-0000-0000-0000-000000000000}"/>
  <bookViews>
    <workbookView xWindow="-120" yWindow="-120" windowWidth="29040" windowHeight="15840" tabRatio="670" activeTab="2" xr2:uid="{00000000-000D-0000-FFFF-FFFF00000000}"/>
  </bookViews>
  <sheets>
    <sheet name="Ejemplo" sheetId="33" r:id="rId1"/>
    <sheet name="DATOS" sheetId="1" r:id="rId2"/>
    <sheet name="01" sheetId="176" r:id="rId3"/>
    <sheet name="Hoja1" sheetId="177" r:id="rId4"/>
  </sheets>
  <externalReferences>
    <externalReference r:id="rId5"/>
  </externalReferences>
  <definedNames>
    <definedName name="_xlnm._FilterDatabase" localSheetId="1" hidden="1">DATOS!$B$23:$H$40</definedName>
    <definedName name="_xlnm._FilterDatabase" localSheetId="0" hidden="1">Ejemplo!$B$3:$G$4</definedName>
    <definedName name="Caracteristica_Evaluar">#REF!</definedName>
    <definedName name="Componentes">#REF!</definedName>
    <definedName name="Estado_CP">#REF!</definedName>
    <definedName name="h">[1]Hoja1!$A$41:$A$45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1" roundtripDataChecksum="/d32jJGjCd2GLALOg/pZ83wWKUXE55YI8Dz6E388+6Q="/>
    </ext>
  </extLst>
</workbook>
</file>

<file path=xl/calcChain.xml><?xml version="1.0" encoding="utf-8"?>
<calcChain xmlns="http://schemas.openxmlformats.org/spreadsheetml/2006/main">
  <c r="D26" i="177" l="1"/>
  <c r="C20" i="177"/>
  <c r="E20" i="177" s="1"/>
  <c r="C21" i="177" s="1"/>
  <c r="E21" i="177" s="1"/>
  <c r="C19" i="177"/>
  <c r="E19" i="177" s="1"/>
  <c r="E18" i="177"/>
  <c r="C18" i="177"/>
  <c r="E17" i="177"/>
  <c r="I15" i="177"/>
  <c r="D19" i="1"/>
  <c r="D18" i="1"/>
  <c r="D17" i="1"/>
  <c r="D16" i="1"/>
  <c r="D20" i="1" l="1"/>
</calcChain>
</file>

<file path=xl/sharedStrings.xml><?xml version="1.0" encoding="utf-8"?>
<sst xmlns="http://schemas.openxmlformats.org/spreadsheetml/2006/main" count="161" uniqueCount="82">
  <si>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</si>
  <si>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</si>
  <si>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</si>
  <si>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</si>
  <si>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</si>
  <si>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</si>
  <si>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</si>
  <si>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</si>
  <si>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</si>
  <si>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</si>
  <si>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</si>
  <si>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</si>
  <si>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</si>
  <si>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</si>
  <si>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</si>
  <si>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</si>
  <si>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</si>
  <si>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</si>
  <si>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</si>
  <si>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</si>
  <si>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</si>
  <si>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</si>
  <si>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</si>
  <si>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</si>
  <si>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Inicio de ejecución de casos para ciclo 1 de pruebas.</t>
  </si>
  <si>
    <t>Jorge Cisneros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</si>
  <si>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</si>
  <si>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</si>
  <si>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</si>
  <si>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</si>
  <si>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</si>
  <si>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</si>
  <si>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</si>
  <si>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</si>
  <si>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
DE PRUEBA</t>
  </si>
  <si>
    <t>CP01</t>
  </si>
  <si>
    <t>MR 2.0</t>
  </si>
  <si>
    <t>https://landing-test.vuce.gob.pe/mr2/mr2-ui/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</si>
  <si>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</si>
  <si>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</si>
  <si>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</si>
  <si>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</si>
  <si>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</si>
  <si>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</si>
  <si>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</si>
  <si>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</si>
  <si>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</si>
  <si>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</si>
  <si>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</si>
  <si>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CP13</t>
  </si>
  <si>
    <t>CP14</t>
  </si>
  <si>
    <t>CP15</t>
  </si>
  <si>
    <t>CP16</t>
  </si>
  <si>
    <t>CP17</t>
  </si>
  <si>
    <t>14/01/2024</t>
  </si>
  <si>
    <t>1) Numero ruc 
2) Usuario
3) Registro Vencido</t>
  </si>
  <si>
    <t>De acuerdo al documento adjunto, no estará aplicando los casos relacionados al Rol Tramitador por disposición del equipo funcional</t>
  </si>
  <si>
    <t>-Numero de Notificacion, -Estado, -Fecha de notificacion, - Plazo de Subsanacion,  -Fecha limite y -Grupo de Acciones</t>
  </si>
  <si>
    <t>- Estado en: "Observado"</t>
  </si>
  <si>
    <t>- Estado en: "Notificacion Vencida"</t>
  </si>
  <si>
    <t>R1: Se visualiza el sistema MR, con mensaje de bienvenida y con los cuadros de logeo Usuario y Password.</t>
  </si>
  <si>
    <t>PASO 02: Ingresar las credenciales Usuario y Password seguido de presionar el botón "Ingresar"</t>
  </si>
  <si>
    <r>
      <t xml:space="preserve">PASO 01: Ingresar a la página MR </t>
    </r>
    <r>
      <rPr>
        <b/>
        <u/>
        <sz val="11"/>
        <color rgb="FF0000FF"/>
        <rFont val="Calibri"/>
        <family val="2"/>
        <scheme val="minor"/>
      </rPr>
      <t>https://landing-test.vuce.gob.pe/mr2/mr2-ui/</t>
    </r>
  </si>
  <si>
    <t>R2: El sistema muestra la pantalla principal e indicando el nombre del perfil logeado.</t>
  </si>
  <si>
    <t>PASO 03: En la seccion de nombre de usuario, seleccionar el rol correspondiente del dropboxdown</t>
  </si>
  <si>
    <t xml:space="preserve">R3: Se asignará el rol y las características segun su configuración. </t>
  </si>
  <si>
    <t>PASO 04: En el menú principal, seleccionar la opción Solicitudes -&gt; Mis Solicitudes</t>
  </si>
  <si>
    <t>R4: Visualiza todas las solicitudes.</t>
  </si>
  <si>
    <t>PASO 05: Identificar la Solicitud registrada y seleccionar el botón "Ver SUCE" (Icono del ojo)</t>
  </si>
  <si>
    <t>R5: Se muestra toda la información relacionada a la solicitud, agrupada en las siguientes pestañas: SUCE, Observaciones, Escritos, Documento Resolutivo (dependiendo del tipo de Tupa).</t>
  </si>
  <si>
    <t>PASO 06: Seleccionar pestaña "Observaciones"</t>
  </si>
  <si>
    <t>R6: Se mostrará las observaciones encontradas con las cabeceras:</t>
  </si>
  <si>
    <t>PASO 07: Validar el estado inicial de la observación</t>
  </si>
  <si>
    <t>Fecha de Notificacion + Dias de Plazo de subsanación: Debe ser mayor a la Fecha de Hoy</t>
  </si>
  <si>
    <t>Acciones Disponibles (visibles)</t>
  </si>
  <si>
    <t>R7: Se muestra la actual caracteristica en:</t>
  </si>
  <si>
    <t>PASO 08: Validar el estado final de la observación (superada la fecha de subsanación)</t>
  </si>
  <si>
    <t>R8: Se muestra la nueva caracteristica en:</t>
  </si>
  <si>
    <t>Fecha de Notificacion + Dias de Plazo de subsanación: Debe ser igual o mayor a la Fecha de Hoy</t>
  </si>
  <si>
    <t>Acciones Indisponibles (ocultas)</t>
  </si>
  <si>
    <t>Se registra el Indicador: NV</t>
  </si>
  <si>
    <t>3meses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</si>
</sst>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%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1F497D"/>
      <name val="Calibri"/>
      <family val="2"/>
    </font>
    <font>
      <sz val="11"/>
      <color theme="1"/>
      <name val="Calibri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5C6166"/>
      <name val="Pfbeausans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5" fillId="0" borderId="0"/>
    <xf numFmtId="0" fontId="4" fillId="0" borderId="0"/>
    <xf numFmtId="0" fontId="2" fillId="0" borderId="0"/>
    <xf numFmtId="9" fontId="27" fillId="0" borderId="0" applyFont="0" applyFill="0" applyBorder="0" applyAlignment="0" applyProtection="0"/>
  </cellStyleXfs>
  <cellXfs count="46">
    <xf numFmtId="0" fontId="0" fillId="0" borderId="0" xfId="0"/>
    <xf numFmtId="0" fontId="7" fillId="2" borderId="3" xfId="0" applyFont="1" applyFill="1" applyBorder="1" applyAlignment="1">
      <alignment horizontal="center" vertical="center"/>
    </xf>
    <xf numFmtId="14" fontId="10" fillId="3" borderId="3" xfId="0" applyNumberFormat="1" applyFont="1" applyFill="1" applyBorder="1"/>
    <xf numFmtId="49" fontId="10" fillId="3" borderId="3" xfId="0" applyNumberFormat="1" applyFont="1" applyFill="1" applyBorder="1"/>
    <xf numFmtId="0" fontId="10" fillId="3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Border="1"/>
    <xf numFmtId="0" fontId="10" fillId="3" borderId="2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/>
    </xf>
    <xf numFmtId="0" fontId="21" fillId="0" borderId="1" xfId="0" quotePrefix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0" fillId="0" borderId="1" xfId="2" applyFont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/>
    <xf numFmtId="0" fontId="25" fillId="2" borderId="7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1" fillId="0" borderId="0" xfId="4"/>
    <xf numFmtId="0" fontId="26" fillId="0" borderId="3" xfId="0" applyFont="1" applyBorder="1" applyAlignment="1">
      <alignment horizontal="left" vertical="center" wrapText="1"/>
    </xf>
    <xf numFmtId="49" fontId="17" fillId="0" borderId="3" xfId="0" applyNumberFormat="1" applyFont="1" applyBorder="1" applyAlignment="1">
      <alignment horizontal="center"/>
    </xf>
    <xf numFmtId="14" fontId="10" fillId="3" borderId="3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11" fillId="0" borderId="3" xfId="4" applyBorder="1" applyAlignment="1">
      <alignment horizontal="left" vertical="center" wrapText="1"/>
    </xf>
    <xf numFmtId="0" fontId="15" fillId="0" borderId="0" xfId="7" applyFont="1"/>
    <xf numFmtId="0" fontId="2" fillId="0" borderId="0" xfId="7"/>
    <xf numFmtId="0" fontId="7" fillId="2" borderId="3" xfId="0" applyFont="1" applyFill="1" applyBorder="1" applyAlignment="1">
      <alignment horizontal="center" vertical="center" wrapText="1"/>
    </xf>
    <xf numFmtId="0" fontId="11" fillId="0" borderId="3" xfId="4" applyBorder="1" applyAlignment="1">
      <alignment horizontal="center" vertical="center" wrapText="1"/>
    </xf>
    <xf numFmtId="0" fontId="13" fillId="0" borderId="3" xfId="2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5" fillId="2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vertical="center"/>
    </xf>
    <xf numFmtId="0" fontId="1" fillId="0" borderId="0" xfId="7" applyFont="1"/>
    <xf numFmtId="10" fontId="29" fillId="0" borderId="0" xfId="0" applyNumberFormat="1" applyFont="1"/>
    <xf numFmtId="0" fontId="1" fillId="0" borderId="0" xfId="0" applyFont="1"/>
    <xf numFmtId="170" fontId="0" fillId="0" borderId="0" xfId="8" applyNumberFormat="1" applyFont="1"/>
  </cellXfs>
  <cellStyles count="9">
    <cellStyle name="Hipervínculo" xfId="2" builtinId="8"/>
    <cellStyle name="Hipervínculo 2" xfId="4" xr:uid="{0FED2DA7-C7CE-477C-93AC-7E82291EFDDF}"/>
    <cellStyle name="Hyperlink" xfId="1" xr:uid="{00000000-000B-0000-0000-000008000000}"/>
    <cellStyle name="Normal" xfId="0" builtinId="0"/>
    <cellStyle name="Normal 2" xfId="3" xr:uid="{AD162CF7-3584-45E6-AC78-2CAA128DE94E}"/>
    <cellStyle name="Normal 3" xfId="5" xr:uid="{E37AD360-9007-43E7-A959-9919974F7CC0}"/>
    <cellStyle name="Normal 4" xfId="6" xr:uid="{5B5094FA-B57D-42DE-A983-EEDD038A6D12}"/>
    <cellStyle name="Normal 4 2" xfId="7" xr:uid="{AE34A5ED-19D1-46C7-A32C-6871C6FADB3D}"/>
    <cellStyle name="Porcentaje" xfId="8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84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83" Type="http://schemas.openxmlformats.org/officeDocument/2006/relationships/styles" Target="styles.xml"/><Relationship Id="rId8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8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82" Type="http://schemas.openxmlformats.org/officeDocument/2006/relationships/theme" Target="theme/theme1.xml"/><Relationship Id="rId81" Type="http://customschemas.google.com/relationships/workbookmetadata" Target="metadata"/><Relationship Id="rId86" Type="http://schemas.openxmlformats.org/officeDocument/2006/relationships/customXml" Target="../customXml/item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65340" y="190500"/>
          <a:ext cx="14117410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1339648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603" y="219591"/>
          <a:ext cx="2438517" cy="51538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29</xdr:row>
          <xdr:rowOff>76200</xdr:rowOff>
        </xdr:from>
        <xdr:to>
          <xdr:col>12</xdr:col>
          <xdr:colOff>85725</xdr:colOff>
          <xdr:row>29</xdr:row>
          <xdr:rowOff>590550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190499</xdr:rowOff>
    </xdr:from>
    <xdr:to>
      <xdr:col>9</xdr:col>
      <xdr:colOff>641998</xdr:colOff>
      <xdr:row>83</xdr:row>
      <xdr:rowOff>54428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1D6795E4-38AF-4D3F-BCB1-A959EABEA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144499"/>
          <a:ext cx="6737998" cy="2721429"/>
        </a:xfrm>
        <a:prstGeom prst="rect">
          <a:avLst/>
        </a:prstGeom>
      </xdr:spPr>
    </xdr:pic>
    <xdr:clientData/>
  </xdr:twoCellAnchor>
  <xdr:twoCellAnchor>
    <xdr:from>
      <xdr:col>9</xdr:col>
      <xdr:colOff>217390</xdr:colOff>
      <xdr:row>73</xdr:row>
      <xdr:rowOff>76375</xdr:rowOff>
    </xdr:from>
    <xdr:to>
      <xdr:col>10</xdr:col>
      <xdr:colOff>249691</xdr:colOff>
      <xdr:row>76</xdr:row>
      <xdr:rowOff>95425</xdr:rowOff>
    </xdr:to>
    <xdr:sp macro="" textlink="">
      <xdr:nvSpPr>
        <xdr:cNvPr id="18" name="Flecha derecha 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 rot="10800000">
          <a:off x="7075390" y="1398287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593390</xdr:colOff>
      <xdr:row>73</xdr:row>
      <xdr:rowOff>50288</xdr:rowOff>
    </xdr:from>
    <xdr:to>
      <xdr:col>9</xdr:col>
      <xdr:colOff>149679</xdr:colOff>
      <xdr:row>76</xdr:row>
      <xdr:rowOff>81643</xdr:rowOff>
    </xdr:to>
    <xdr:sp macro="" textlink="">
      <xdr:nvSpPr>
        <xdr:cNvPr id="23" name="Rectángulo redondeado 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5165390" y="13956788"/>
          <a:ext cx="1842289" cy="60285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10</xdr:col>
      <xdr:colOff>751524</xdr:colOff>
      <xdr:row>30</xdr:row>
      <xdr:rowOff>132738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A2133FD9-E9EB-419D-B359-90C8A2C20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952500"/>
          <a:ext cx="7609524" cy="4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13</xdr:col>
      <xdr:colOff>734786</xdr:colOff>
      <xdr:row>62</xdr:row>
      <xdr:rowOff>32225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8FAE5DC-A554-4EEC-9BD9-2DC6D238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048500"/>
          <a:ext cx="9878786" cy="479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40823</xdr:colOff>
      <xdr:row>14</xdr:row>
      <xdr:rowOff>81643</xdr:rowOff>
    </xdr:from>
    <xdr:to>
      <xdr:col>10</xdr:col>
      <xdr:colOff>73124</xdr:colOff>
      <xdr:row>17</xdr:row>
      <xdr:rowOff>100693</xdr:rowOff>
    </xdr:to>
    <xdr:sp macro="" textlink="">
      <xdr:nvSpPr>
        <xdr:cNvPr id="29" name="Flecha derecha 7">
          <a:extLst>
            <a:ext uri="{FF2B5EF4-FFF2-40B4-BE49-F238E27FC236}">
              <a16:creationId xmlns:a16="http://schemas.microsoft.com/office/drawing/2014/main" id="{80F3324D-616D-443F-8C5A-3A91E596CA77}"/>
            </a:ext>
          </a:extLst>
        </xdr:cNvPr>
        <xdr:cNvSpPr/>
      </xdr:nvSpPr>
      <xdr:spPr>
        <a:xfrm rot="10800000">
          <a:off x="6898823" y="2748643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43546</xdr:colOff>
      <xdr:row>19</xdr:row>
      <xdr:rowOff>84365</xdr:rowOff>
    </xdr:from>
    <xdr:to>
      <xdr:col>10</xdr:col>
      <xdr:colOff>75847</xdr:colOff>
      <xdr:row>22</xdr:row>
      <xdr:rowOff>103415</xdr:rowOff>
    </xdr:to>
    <xdr:sp macro="" textlink="">
      <xdr:nvSpPr>
        <xdr:cNvPr id="31" name="Flecha derecha 7">
          <a:extLst>
            <a:ext uri="{FF2B5EF4-FFF2-40B4-BE49-F238E27FC236}">
              <a16:creationId xmlns:a16="http://schemas.microsoft.com/office/drawing/2014/main" id="{6AFE3C45-0AAC-4552-9B3E-515AACE9D881}"/>
            </a:ext>
          </a:extLst>
        </xdr:cNvPr>
        <xdr:cNvSpPr/>
      </xdr:nvSpPr>
      <xdr:spPr>
        <a:xfrm rot="10800000">
          <a:off x="6901546" y="3703865"/>
          <a:ext cx="794301" cy="59055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0</xdr:colOff>
      <xdr:row>90</xdr:row>
      <xdr:rowOff>1</xdr:rowOff>
    </xdr:from>
    <xdr:to>
      <xdr:col>14</xdr:col>
      <xdr:colOff>13607</xdr:colOff>
      <xdr:row>115</xdr:row>
      <xdr:rowOff>52038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BF235C0-B6A3-47DB-95AF-7562BEC36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7145001"/>
          <a:ext cx="9919607" cy="481453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y%20L%20Consulting/Proyectos/OLCE/Casos%20de%20Pruebas/Subsanaci&#243;n/Release%20I/PPS-OLCE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lan de Pruebas"/>
      <sheetName val="Acerca de OLCE"/>
      <sheetName val="Módulo de Indicadores"/>
      <sheetName val="Indicadores nacionales"/>
      <sheetName val="Mód Indicadores internacionales"/>
      <sheetName val="Indicadores multilaterales"/>
      <sheetName val="MISLO"/>
      <sheetName val="API"/>
      <sheetName val="Directorio Logístico"/>
      <sheetName val="Comparativo de costos"/>
      <sheetName val="Nueva Normativa"/>
      <sheetName val="Documento de interés"/>
      <sheetName val="Fuentes de inf. adicionales"/>
      <sheetName val="Redes Sociales"/>
      <sheetName val="Noticias"/>
      <sheetName val="Canal de Aprendizaje"/>
      <sheetName val="Eventos"/>
      <sheetName val="Visores Geográfic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landing-test.vuce.gob.pe/mr2/mr2-ui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landing-test.vuce.gob.pe/mr2/mr2-ui/" TargetMode="External"/><Relationship Id="rId1" Type="http://schemas.openxmlformats.org/officeDocument/2006/relationships/hyperlink" Target="https://landing-test.vuce.gob.pe/mr2/mr2-u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landing-test.vuce.gob.pe/mr2/mr2-ui/" TargetMode="External"/><Relationship Id="rId10" Type="http://schemas.openxmlformats.org/officeDocument/2006/relationships/image" Target="../media/image1.emf"/><Relationship Id="rId4" Type="http://schemas.openxmlformats.org/officeDocument/2006/relationships/hyperlink" Target="https://landing-test.vuce.gob.pe/mr2/mr2-ui/" TargetMode="External"/><Relationship Id="rId9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E33" sqref="E33"/>
    </sheetView>
  </sheetViews>
  <sheetFormatPr baseColWidth="10" defaultColWidth="14.42578125" defaultRowHeight="15" customHeight="1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2:8" ht="114.75" customHeight="1" thickBot="1">
      <c r="B4" s="9" t="s">
        <v>7</v>
      </c>
      <c r="C4" s="25" t="s">
        <v>8</v>
      </c>
      <c r="D4" s="11" t="s">
        <v>9</v>
      </c>
      <c r="E4" s="12" t="s">
        <v>10</v>
      </c>
      <c r="F4" s="13" t="s">
        <v>11</v>
      </c>
      <c r="G4" s="14" t="s">
        <v>12</v>
      </c>
      <c r="H4" s="15" t="s">
        <v>13</v>
      </c>
    </row>
    <row r="5" spans="2:8" ht="15.75" customHeight="1"/>
    <row r="6" spans="2:8" ht="15.75" customHeight="1"/>
    <row r="7" spans="2:8" ht="15.75" customHeight="1"/>
    <row r="8" spans="2:8" ht="15.75" customHeight="1"/>
    <row r="9" spans="2:8" ht="15.75" customHeight="1">
      <c r="B9" s="10" t="s">
        <v>5</v>
      </c>
    </row>
    <row r="10" spans="2:8" ht="15.75" customHeight="1">
      <c r="B10" s="26" t="s">
        <v>14</v>
      </c>
    </row>
    <row r="11" spans="2:8" ht="15.75" customHeight="1">
      <c r="B11" t="s">
        <v>15</v>
      </c>
    </row>
    <row r="12" spans="2:8" ht="15.75" customHeight="1">
      <c r="B12" t="s">
        <v>16</v>
      </c>
    </row>
    <row r="13" spans="2:8" ht="15.75" customHeight="1">
      <c r="B13" s="26" t="s">
        <v>17</v>
      </c>
    </row>
    <row r="14" spans="2:8" ht="15.75" customHeight="1"/>
    <row r="15" spans="2:8" ht="15.75" customHeight="1"/>
    <row r="16" spans="2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983"/>
  <sheetViews>
    <sheetView topLeftCell="A10" zoomScale="115" zoomScaleNormal="115" workbookViewId="0">
      <selection activeCell="E16" sqref="E16"/>
    </sheetView>
  </sheetViews>
  <sheetFormatPr baseColWidth="10" defaultColWidth="14.42578125" defaultRowHeight="15" customHeight="1"/>
  <cols>
    <col min="1" max="1" width="3.7109375" customWidth="1"/>
    <col min="2" max="2" width="16.140625" customWidth="1"/>
    <col min="3" max="3" width="20.28515625" bestFit="1" customWidth="1"/>
    <col min="4" max="4" width="13.5703125" bestFit="1" customWidth="1"/>
    <col min="5" max="5" width="27.140625" bestFit="1" customWidth="1"/>
    <col min="6" max="6" width="53.42578125" customWidth="1"/>
    <col min="7" max="7" width="16.7109375" bestFit="1" customWidth="1"/>
    <col min="8" max="8" width="47.42578125" customWidth="1"/>
  </cols>
  <sheetData>
    <row r="3" spans="2:7" ht="15" customHeight="1">
      <c r="E3" s="39" t="s">
        <v>18</v>
      </c>
      <c r="F3" s="39"/>
      <c r="G3" s="39"/>
    </row>
    <row r="4" spans="2:7" ht="15" customHeight="1">
      <c r="E4" s="39"/>
      <c r="F4" s="39"/>
      <c r="G4" s="39"/>
    </row>
    <row r="8" spans="2:7" ht="15" customHeight="1">
      <c r="C8" s="1" t="s">
        <v>19</v>
      </c>
      <c r="D8" s="1" t="s">
        <v>20</v>
      </c>
      <c r="E8" s="41" t="s">
        <v>21</v>
      </c>
      <c r="F8" s="41"/>
      <c r="G8" s="1" t="s">
        <v>22</v>
      </c>
    </row>
    <row r="9" spans="2:7">
      <c r="C9" s="22" t="s">
        <v>54</v>
      </c>
      <c r="D9" s="21" t="s">
        <v>23</v>
      </c>
      <c r="E9" s="40" t="s">
        <v>24</v>
      </c>
      <c r="F9" s="40"/>
      <c r="G9" s="23" t="s">
        <v>25</v>
      </c>
    </row>
    <row r="10" spans="2:7" ht="15" customHeight="1">
      <c r="C10" s="22"/>
      <c r="D10" s="21"/>
      <c r="E10" s="40"/>
      <c r="F10" s="40"/>
      <c r="G10" s="23"/>
    </row>
    <row r="11" spans="2:7" ht="15" customHeight="1">
      <c r="C11" s="2"/>
      <c r="D11" s="3"/>
      <c r="E11" s="38"/>
      <c r="F11" s="38"/>
      <c r="G11" s="4"/>
    </row>
    <row r="14" spans="2:7" ht="15" customHeight="1">
      <c r="B14" s="16" t="s">
        <v>26</v>
      </c>
    </row>
    <row r="15" spans="2:7" ht="15" customHeight="1">
      <c r="B15" s="37" t="s">
        <v>27</v>
      </c>
      <c r="C15" s="37"/>
      <c r="D15" s="17" t="s">
        <v>28</v>
      </c>
    </row>
    <row r="16" spans="2:7" ht="15" customHeight="1">
      <c r="B16" s="35" t="s">
        <v>29</v>
      </c>
      <c r="C16" s="36"/>
      <c r="D16" s="18">
        <f>COUNTIF($G:$G,"CONFORME")</f>
        <v>0</v>
      </c>
    </row>
    <row r="17" spans="2:8" ht="15" customHeight="1">
      <c r="B17" s="35" t="s">
        <v>30</v>
      </c>
      <c r="C17" s="36"/>
      <c r="D17" s="18">
        <f>COUNTIF($G:$G,"NO CONFORME")</f>
        <v>0</v>
      </c>
    </row>
    <row r="18" spans="2:8" ht="15" customHeight="1">
      <c r="B18" s="35" t="s">
        <v>31</v>
      </c>
      <c r="C18" s="36"/>
      <c r="D18" s="18">
        <f>COUNTIF($G:$G,"NO APLICA")</f>
        <v>5</v>
      </c>
    </row>
    <row r="19" spans="2:8" ht="15" customHeight="1">
      <c r="B19" s="35" t="s">
        <v>32</v>
      </c>
      <c r="C19" s="36"/>
      <c r="D19" s="18">
        <f>COUNTIF($G:$G,"PENDIENTE")</f>
        <v>12</v>
      </c>
    </row>
    <row r="20" spans="2:8" ht="15" customHeight="1">
      <c r="B20" s="35" t="s">
        <v>33</v>
      </c>
      <c r="C20" s="36"/>
      <c r="D20" s="18">
        <f>SUM(D16:F19)</f>
        <v>17</v>
      </c>
    </row>
    <row r="23" spans="2:8" ht="37.9" customHeight="1">
      <c r="B23" s="31" t="s">
        <v>34</v>
      </c>
      <c r="C23" s="24" t="s">
        <v>1</v>
      </c>
      <c r="D23" s="24" t="s">
        <v>2</v>
      </c>
      <c r="E23" s="24" t="s">
        <v>3</v>
      </c>
      <c r="F23" s="24" t="s">
        <v>4</v>
      </c>
      <c r="G23" s="24" t="s">
        <v>5</v>
      </c>
      <c r="H23" s="24" t="s">
        <v>6</v>
      </c>
    </row>
    <row r="24" spans="2:8" ht="50.1" customHeight="1">
      <c r="B24" s="32" t="s">
        <v>35</v>
      </c>
      <c r="C24" s="27" t="s">
        <v>36</v>
      </c>
      <c r="D24" s="6">
        <v>16</v>
      </c>
      <c r="E24" s="20" t="s">
        <v>55</v>
      </c>
      <c r="F24" s="28" t="s">
        <v>37</v>
      </c>
      <c r="G24" s="7" t="s">
        <v>17</v>
      </c>
      <c r="H24" s="8"/>
    </row>
    <row r="25" spans="2:8" ht="50.1" customHeight="1">
      <c r="B25" s="33" t="s">
        <v>38</v>
      </c>
      <c r="C25" s="27" t="s">
        <v>36</v>
      </c>
      <c r="D25" s="6">
        <v>16</v>
      </c>
      <c r="E25" s="20" t="s">
        <v>55</v>
      </c>
      <c r="F25" s="28" t="s">
        <v>37</v>
      </c>
      <c r="G25" s="7" t="s">
        <v>17</v>
      </c>
      <c r="H25" s="8"/>
    </row>
    <row r="26" spans="2:8" ht="50.1" customHeight="1">
      <c r="B26" s="33" t="s">
        <v>39</v>
      </c>
      <c r="C26" s="27" t="s">
        <v>36</v>
      </c>
      <c r="D26" s="6">
        <v>16</v>
      </c>
      <c r="E26" s="20" t="s">
        <v>55</v>
      </c>
      <c r="F26" s="28" t="s">
        <v>37</v>
      </c>
      <c r="G26" s="7" t="s">
        <v>17</v>
      </c>
      <c r="H26" s="8"/>
    </row>
    <row r="27" spans="2:8" ht="50.1" customHeight="1">
      <c r="B27" s="33" t="s">
        <v>40</v>
      </c>
      <c r="C27" s="27" t="s">
        <v>36</v>
      </c>
      <c r="D27" s="6">
        <v>16</v>
      </c>
      <c r="E27" s="20" t="s">
        <v>55</v>
      </c>
      <c r="F27" s="28" t="s">
        <v>37</v>
      </c>
      <c r="G27" s="7" t="s">
        <v>17</v>
      </c>
      <c r="H27" s="8"/>
    </row>
    <row r="28" spans="2:8" ht="50.1" customHeight="1">
      <c r="B28" s="33" t="s">
        <v>41</v>
      </c>
      <c r="C28" s="27" t="s">
        <v>36</v>
      </c>
      <c r="D28" s="6">
        <v>16</v>
      </c>
      <c r="E28" s="20" t="s">
        <v>55</v>
      </c>
      <c r="F28" s="28" t="s">
        <v>37</v>
      </c>
      <c r="G28" s="7" t="s">
        <v>17</v>
      </c>
      <c r="H28" s="8"/>
    </row>
    <row r="29" spans="2:8" ht="50.1" customHeight="1">
      <c r="B29" s="33" t="s">
        <v>42</v>
      </c>
      <c r="C29" s="27" t="s">
        <v>36</v>
      </c>
      <c r="D29" s="6">
        <v>16</v>
      </c>
      <c r="E29" s="20" t="s">
        <v>55</v>
      </c>
      <c r="F29" s="28" t="s">
        <v>37</v>
      </c>
      <c r="G29" s="7" t="s">
        <v>17</v>
      </c>
      <c r="H29" s="8"/>
    </row>
    <row r="30" spans="2:8" ht="50.1" customHeight="1">
      <c r="B30" s="33" t="s">
        <v>43</v>
      </c>
      <c r="C30" s="27" t="s">
        <v>36</v>
      </c>
      <c r="D30" s="6">
        <v>16</v>
      </c>
      <c r="E30" s="20" t="s">
        <v>55</v>
      </c>
      <c r="F30" s="28" t="s">
        <v>37</v>
      </c>
      <c r="G30" s="7" t="s">
        <v>16</v>
      </c>
      <c r="H30" s="34" t="s">
        <v>56</v>
      </c>
    </row>
    <row r="31" spans="2:8" ht="50.1" customHeight="1">
      <c r="B31" s="33" t="s">
        <v>44</v>
      </c>
      <c r="C31" s="27" t="s">
        <v>36</v>
      </c>
      <c r="D31" s="6">
        <v>16</v>
      </c>
      <c r="E31" s="20" t="s">
        <v>55</v>
      </c>
      <c r="F31" s="28" t="s">
        <v>37</v>
      </c>
      <c r="G31" s="7" t="s">
        <v>17</v>
      </c>
      <c r="H31" s="8"/>
    </row>
    <row r="32" spans="2:8" ht="50.1" customHeight="1">
      <c r="B32" s="33" t="s">
        <v>45</v>
      </c>
      <c r="C32" s="27" t="s">
        <v>36</v>
      </c>
      <c r="D32" s="6">
        <v>16</v>
      </c>
      <c r="E32" s="20" t="s">
        <v>55</v>
      </c>
      <c r="F32" s="28" t="s">
        <v>37</v>
      </c>
      <c r="G32" s="7" t="s">
        <v>16</v>
      </c>
      <c r="H32" s="34" t="s">
        <v>56</v>
      </c>
    </row>
    <row r="33" spans="2:8" ht="50.1" customHeight="1">
      <c r="B33" s="33" t="s">
        <v>46</v>
      </c>
      <c r="C33" s="27" t="s">
        <v>36</v>
      </c>
      <c r="D33" s="6">
        <v>16</v>
      </c>
      <c r="E33" s="20" t="s">
        <v>55</v>
      </c>
      <c r="F33" s="28" t="s">
        <v>37</v>
      </c>
      <c r="G33" s="7" t="s">
        <v>17</v>
      </c>
      <c r="H33" s="8"/>
    </row>
    <row r="34" spans="2:8" ht="50.1" customHeight="1">
      <c r="B34" s="33" t="s">
        <v>47</v>
      </c>
      <c r="C34" s="27" t="s">
        <v>36</v>
      </c>
      <c r="D34" s="6">
        <v>16</v>
      </c>
      <c r="E34" s="20" t="s">
        <v>55</v>
      </c>
      <c r="F34" s="28" t="s">
        <v>37</v>
      </c>
      <c r="G34" s="7" t="s">
        <v>17</v>
      </c>
      <c r="H34" s="8"/>
    </row>
    <row r="35" spans="2:8" ht="50.1" customHeight="1">
      <c r="B35" s="33" t="s">
        <v>48</v>
      </c>
      <c r="C35" s="27" t="s">
        <v>36</v>
      </c>
      <c r="D35" s="6">
        <v>16</v>
      </c>
      <c r="E35" s="20" t="s">
        <v>55</v>
      </c>
      <c r="F35" s="28" t="s">
        <v>37</v>
      </c>
      <c r="G35" s="7" t="s">
        <v>17</v>
      </c>
      <c r="H35" s="8"/>
    </row>
    <row r="36" spans="2:8" ht="50.1" customHeight="1">
      <c r="B36" s="33" t="s">
        <v>49</v>
      </c>
      <c r="C36" s="27" t="s">
        <v>36</v>
      </c>
      <c r="D36" s="6">
        <v>16</v>
      </c>
      <c r="E36" s="20" t="s">
        <v>55</v>
      </c>
      <c r="F36" s="28" t="s">
        <v>37</v>
      </c>
      <c r="G36" s="7" t="s">
        <v>16</v>
      </c>
      <c r="H36" s="34" t="s">
        <v>56</v>
      </c>
    </row>
    <row r="37" spans="2:8" ht="50.1" customHeight="1">
      <c r="B37" s="33" t="s">
        <v>50</v>
      </c>
      <c r="C37" s="27" t="s">
        <v>36</v>
      </c>
      <c r="D37" s="6">
        <v>16</v>
      </c>
      <c r="E37" s="20" t="s">
        <v>55</v>
      </c>
      <c r="F37" s="28" t="s">
        <v>37</v>
      </c>
      <c r="G37" s="7" t="s">
        <v>16</v>
      </c>
      <c r="H37" s="34" t="s">
        <v>56</v>
      </c>
    </row>
    <row r="38" spans="2:8" ht="50.1" customHeight="1">
      <c r="B38" s="33" t="s">
        <v>51</v>
      </c>
      <c r="C38" s="27" t="s">
        <v>36</v>
      </c>
      <c r="D38" s="6">
        <v>16</v>
      </c>
      <c r="E38" s="20" t="s">
        <v>55</v>
      </c>
      <c r="F38" s="28" t="s">
        <v>37</v>
      </c>
      <c r="G38" s="7" t="s">
        <v>17</v>
      </c>
      <c r="H38" s="8"/>
    </row>
    <row r="39" spans="2:8" ht="50.1" customHeight="1">
      <c r="B39" s="33" t="s">
        <v>52</v>
      </c>
      <c r="C39" s="27" t="s">
        <v>36</v>
      </c>
      <c r="D39" s="6">
        <v>16</v>
      </c>
      <c r="E39" s="20" t="s">
        <v>55</v>
      </c>
      <c r="F39" s="28" t="s">
        <v>37</v>
      </c>
      <c r="G39" s="7" t="s">
        <v>17</v>
      </c>
      <c r="H39" s="8"/>
    </row>
    <row r="40" spans="2:8" ht="50.1" customHeight="1">
      <c r="B40" s="33" t="s">
        <v>53</v>
      </c>
      <c r="C40" s="27" t="s">
        <v>36</v>
      </c>
      <c r="D40" s="6">
        <v>16</v>
      </c>
      <c r="E40" s="20" t="s">
        <v>55</v>
      </c>
      <c r="F40" s="28" t="s">
        <v>37</v>
      </c>
      <c r="G40" s="7" t="s">
        <v>16</v>
      </c>
      <c r="H40" s="34" t="s">
        <v>56</v>
      </c>
    </row>
    <row r="41" spans="2:8" ht="15.75" customHeight="1"/>
    <row r="42" spans="2:8" ht="15.75" customHeight="1"/>
    <row r="43" spans="2:8" ht="15.75" customHeight="1"/>
    <row r="44" spans="2:8" ht="15.75" customHeight="1"/>
    <row r="45" spans="2:8" ht="15.75" customHeight="1"/>
    <row r="46" spans="2:8" ht="15.75" customHeight="1"/>
    <row r="47" spans="2:8" ht="15.75" customHeight="1"/>
    <row r="48" spans="2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autoFilter ref="B23:H40" xr:uid="{00000000-0001-0000-0000-000000000000}"/>
  <mergeCells count="11">
    <mergeCell ref="E11:F11"/>
    <mergeCell ref="E3:G4"/>
    <mergeCell ref="E9:F9"/>
    <mergeCell ref="E8:F8"/>
    <mergeCell ref="E10:F10"/>
    <mergeCell ref="B20:C20"/>
    <mergeCell ref="B15:C15"/>
    <mergeCell ref="B16:C16"/>
    <mergeCell ref="B17:C17"/>
    <mergeCell ref="B18:C18"/>
    <mergeCell ref="B19:C19"/>
  </mergeCells>
  <phoneticPr fontId="14" type="noConversion"/>
  <hyperlinks>
    <hyperlink ref="B24" location="'01'!A1" display="CP01" xr:uid="{DD6D8C16-6209-4AC3-B0A1-CDA215AF0D87}"/>
    <hyperlink ref="F24" r:id="rId1" xr:uid="{6747E56D-1BD3-4B8E-8AF1-E0EA98099302}"/>
    <hyperlink ref="F25:F32" r:id="rId2" display="https://landing-test.vuce.gob.pe/mr2/mr2-ui/" xr:uid="{CD61EE96-A3D1-4E53-9317-1A7BD12F76BF}"/>
    <hyperlink ref="F33" r:id="rId3" xr:uid="{AA7AC218-D08F-4149-BE82-5C1CF5E0FA8C}"/>
    <hyperlink ref="F34:F40" r:id="rId4" display="https://landing-test.vuce.gob.pe/mr2/mr2-ui/" xr:uid="{BB7F03E2-00F4-436B-9E68-A1BCE887C666}"/>
    <hyperlink ref="B25" location="'02'!A1" display="CP02" xr:uid="{793FD858-1D15-4793-B6B7-2B73729CC020}"/>
    <hyperlink ref="B25:B32" location="'2.1'!A1" display="CP2.1" xr:uid="{360937B6-409A-47B0-B9DC-B97A6199B033}"/>
    <hyperlink ref="B26" location="'03'!A1" display="CP03" xr:uid="{1E7E18D1-DF96-44FB-BF2C-C2F7606E83D2}"/>
    <hyperlink ref="B28" location="'05'!A1" display="CP05" xr:uid="{CBE78C27-3B51-4286-B070-CD4FB1354740}"/>
    <hyperlink ref="B30" location="'07'!A1" display="CP07" xr:uid="{9271C4FE-C905-473D-A97B-FF95022FE340}"/>
    <hyperlink ref="B32" location="'09'!A1" display="CP09" xr:uid="{BBB8E62B-0E46-4F6A-A042-2C64BC823DF6}"/>
    <hyperlink ref="B34" location="'11'!A1" display="CP11" xr:uid="{1A258795-9E77-48B2-B20F-33A7FD239215}"/>
    <hyperlink ref="B36" location="'13'!A1" display="CP13" xr:uid="{C7786D49-828D-4C26-888A-79BB46C9C6E0}"/>
    <hyperlink ref="B40" location="'17'!A1" display="CP17" xr:uid="{F9E58210-BAF0-4A02-962C-166D5ECAC8BE}"/>
    <hyperlink ref="B27" location="'04'!A1" display="CP04" xr:uid="{5CD9A530-12BA-4544-BF73-398E800DA56E}"/>
    <hyperlink ref="B29" location="'06'!A1" display="CP06" xr:uid="{84034081-D038-4DCE-9B1C-91DEFA8D4289}"/>
    <hyperlink ref="B31" location="'08'!A1" display="CP08" xr:uid="{B50B473D-8B03-407F-A6C8-3B03275601DC}"/>
    <hyperlink ref="B33" location="'10'!A1" display="CP10" xr:uid="{7BBA922D-6EFC-4FA8-9FA8-30B82E49F6CB}"/>
    <hyperlink ref="B35" location="'12'!A1" display="CP12" xr:uid="{98BC4093-7A0E-48A4-9350-F14E1267D0CF}"/>
    <hyperlink ref="B37" location="'14'!A1" display="CP14" xr:uid="{45E6A5E0-343F-4EB4-951C-9F82E7020605}"/>
    <hyperlink ref="F38:F39" r:id="rId5" display="https://landing-test.vuce.gob.pe/mr2/mr2-ui/" xr:uid="{DB19A9CC-ABD4-492C-BD8A-9D1390851DD1}"/>
    <hyperlink ref="B38" location="'15'!A1" display="CP15" xr:uid="{8BEA68A9-FF2A-423A-8ABB-38139C778366}"/>
    <hyperlink ref="B39" location="'16'!A1" display="CP16" xr:uid="{277CFC37-A759-401F-87BE-6189CF90EC20}"/>
  </hyperlinks>
  <pageMargins left="0.7" right="0.7" top="0.75" bottom="0.75" header="0" footer="0"/>
  <pageSetup orientation="landscape" r:id="rId6"/>
  <drawing r:id="rId7"/>
  <legacyDrawing r:id="rId8"/>
  <oleObjects>
    <mc:AlternateContent xmlns:mc="http://schemas.openxmlformats.org/markup-compatibility/2006">
      <mc:Choice Requires="x14">
        <oleObject progId="Packager Shell Object" dvAspect="DVASPECT_ICON" shapeId="1025" r:id="rId9">
          <objectPr defaultSize="0" r:id="rId10">
            <anchor moveWithCells="1">
              <from>
                <xdr:col>8</xdr:col>
                <xdr:colOff>76200</xdr:colOff>
                <xdr:row>29</xdr:row>
                <xdr:rowOff>76200</xdr:rowOff>
              </from>
              <to>
                <xdr:col>12</xdr:col>
                <xdr:colOff>85725</xdr:colOff>
                <xdr:row>29</xdr:row>
                <xdr:rowOff>590550</xdr:rowOff>
              </to>
            </anchor>
          </objectPr>
        </oleObject>
      </mc:Choice>
      <mc:Fallback>
        <oleObject progId="Packager Shell Object" dvAspect="DVASPECT_ICON" shapeId="1025" r:id="rId9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D68DD6-A6D9-42BC-AB9A-F222150CF658}">
          <x14:formula1>
            <xm:f>Ejemplo!$B$10:$B$13</xm:f>
          </x14:formula1>
          <xm:sqref>G24:G40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403D-95C9-4BA8-B7C8-0C67A27AF100}">
  <dimension ref="B2:U230"/>
  <sheetViews>
    <sheetView tabSelected="1" topLeftCell="A157" zoomScale="70" zoomScaleNormal="70" workbookViewId="0">
      <selection activeCell="E196" sqref="E196"/>
    </sheetView>
  </sheetViews>
  <sheetFormatPr baseColWidth="10" defaultColWidth="11.42578125" defaultRowHeight="15"/>
  <cols>
    <col min="1" max="16384" width="11.42578125" style="30"/>
  </cols>
  <sheetData>
    <row r="2" spans="2:16">
      <c r="B2" s="29" t="s">
        <v>62</v>
      </c>
    </row>
    <row r="4" spans="2:16">
      <c r="B4" s="42" t="s">
        <v>60</v>
      </c>
      <c r="P4" s="42"/>
    </row>
    <row r="5" spans="2:16">
      <c r="P5" s="42"/>
    </row>
    <row r="34" spans="2:2">
      <c r="B34" s="29" t="s">
        <v>61</v>
      </c>
    </row>
    <row r="36" spans="2:2">
      <c r="B36" s="42" t="s">
        <v>63</v>
      </c>
    </row>
    <row r="38" spans="2:2">
      <c r="B38"/>
    </row>
    <row r="66" spans="2:17">
      <c r="B66" s="29" t="s">
        <v>64</v>
      </c>
    </row>
    <row r="68" spans="2:17">
      <c r="B68" s="42" t="s">
        <v>65</v>
      </c>
    </row>
    <row r="71" spans="2:17">
      <c r="B71" s="19"/>
      <c r="Q71" s="42"/>
    </row>
    <row r="72" spans="2:17">
      <c r="B72" s="19"/>
    </row>
    <row r="73" spans="2:17">
      <c r="B73" s="19"/>
    </row>
    <row r="74" spans="2:17">
      <c r="B74" s="19"/>
    </row>
    <row r="75" spans="2:17">
      <c r="B75" s="19"/>
    </row>
    <row r="76" spans="2:17">
      <c r="B76" s="19"/>
    </row>
    <row r="77" spans="2:17">
      <c r="B77" s="19"/>
    </row>
    <row r="78" spans="2:17">
      <c r="B78" s="19"/>
    </row>
    <row r="79" spans="2:17">
      <c r="B79" s="19"/>
    </row>
    <row r="80" spans="2:17">
      <c r="B80" s="19"/>
    </row>
    <row r="81" spans="2:18">
      <c r="B81" s="19"/>
    </row>
    <row r="82" spans="2:18">
      <c r="B82" s="19"/>
    </row>
    <row r="83" spans="2:18">
      <c r="B83" s="19"/>
    </row>
    <row r="84" spans="2:18">
      <c r="B84" s="19"/>
    </row>
    <row r="85" spans="2:18">
      <c r="B85" s="19"/>
    </row>
    <row r="86" spans="2:18">
      <c r="B86" s="19"/>
    </row>
    <row r="87" spans="2:18">
      <c r="B87" s="29" t="s">
        <v>66</v>
      </c>
    </row>
    <row r="88" spans="2:18">
      <c r="R88" s="42"/>
    </row>
    <row r="89" spans="2:18">
      <c r="B89" s="42" t="s">
        <v>67</v>
      </c>
    </row>
    <row r="90" spans="2:18">
      <c r="B90" s="19"/>
    </row>
    <row r="91" spans="2:18">
      <c r="B91" s="19"/>
    </row>
    <row r="92" spans="2:18">
      <c r="B92" s="19"/>
    </row>
    <row r="93" spans="2:18">
      <c r="B93" s="19"/>
    </row>
    <row r="94" spans="2:18">
      <c r="B94" s="19"/>
    </row>
    <row r="95" spans="2:18">
      <c r="B95" s="19"/>
    </row>
    <row r="96" spans="2:18">
      <c r="B96" s="19"/>
    </row>
    <row r="97" spans="2:2">
      <c r="B97" s="19"/>
    </row>
    <row r="98" spans="2:2">
      <c r="B98" s="19"/>
    </row>
    <row r="99" spans="2:2">
      <c r="B99" s="19"/>
    </row>
    <row r="100" spans="2:2">
      <c r="B100" s="19"/>
    </row>
    <row r="101" spans="2:2">
      <c r="B101" s="19"/>
    </row>
    <row r="102" spans="2:2">
      <c r="B102" s="19"/>
    </row>
    <row r="103" spans="2:2">
      <c r="B103" s="19"/>
    </row>
    <row r="104" spans="2:2">
      <c r="B104" s="19"/>
    </row>
    <row r="105" spans="2:2">
      <c r="B105" s="19"/>
    </row>
    <row r="106" spans="2:2">
      <c r="B106" s="19"/>
    </row>
    <row r="107" spans="2:2">
      <c r="B107" s="19"/>
    </row>
    <row r="108" spans="2:2">
      <c r="B108" s="19"/>
    </row>
    <row r="109" spans="2:2">
      <c r="B109" s="19"/>
    </row>
    <row r="110" spans="2:2">
      <c r="B110" s="19"/>
    </row>
    <row r="111" spans="2:2">
      <c r="B111" s="19"/>
    </row>
    <row r="112" spans="2:2">
      <c r="B112" s="19"/>
    </row>
    <row r="113" spans="2:2">
      <c r="B113" s="19"/>
    </row>
    <row r="114" spans="2:2">
      <c r="B114" s="19"/>
    </row>
    <row r="115" spans="2:2">
      <c r="B115" s="19"/>
    </row>
    <row r="116" spans="2:2">
      <c r="B116" s="19"/>
    </row>
    <row r="120" spans="2:2">
      <c r="B120" s="29" t="s">
        <v>68</v>
      </c>
    </row>
    <row r="122" spans="2:2">
      <c r="B122" s="42" t="s">
        <v>69</v>
      </c>
    </row>
    <row r="139" spans="21:21">
      <c r="U139" s="42"/>
    </row>
    <row r="147" spans="2:2">
      <c r="B147" s="42"/>
    </row>
    <row r="148" spans="2:2">
      <c r="B148" s="29" t="s">
        <v>70</v>
      </c>
    </row>
    <row r="150" spans="2:2">
      <c r="B150" s="42" t="s">
        <v>71</v>
      </c>
    </row>
    <row r="151" spans="2:2">
      <c r="B151" s="30" t="s">
        <v>57</v>
      </c>
    </row>
    <row r="185" spans="2:2">
      <c r="B185" s="29" t="s">
        <v>72</v>
      </c>
    </row>
    <row r="187" spans="2:2">
      <c r="B187" s="42" t="s">
        <v>75</v>
      </c>
    </row>
    <row r="188" spans="2:2">
      <c r="B188" s="30" t="s">
        <v>58</v>
      </c>
    </row>
    <row r="189" spans="2:2">
      <c r="B189" s="42" t="s">
        <v>73</v>
      </c>
    </row>
    <row r="190" spans="2:2">
      <c r="B190" s="42" t="s">
        <v>74</v>
      </c>
    </row>
    <row r="224" spans="2:2">
      <c r="B224" s="29" t="s">
        <v>76</v>
      </c>
    </row>
    <row r="226" spans="2:2">
      <c r="B226" s="42" t="s">
        <v>77</v>
      </c>
    </row>
    <row r="227" spans="2:2">
      <c r="B227" s="30" t="s">
        <v>59</v>
      </c>
    </row>
    <row r="228" spans="2:2">
      <c r="B228" s="42" t="s">
        <v>78</v>
      </c>
    </row>
    <row r="229" spans="2:2">
      <c r="B229" s="42" t="s">
        <v>79</v>
      </c>
    </row>
    <row r="230" spans="2:2">
      <c r="B230" s="42" t="s">
        <v>80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6ECB-0189-4326-95F3-5F73E695D863}">
  <dimension ref="B14:I26"/>
  <sheetViews>
    <sheetView workbookViewId="0">
      <selection activeCell="B20" sqref="B20"/>
    </sheetView>
  </sheetViews>
  <sheetFormatPr baseColWidth="10" defaultRowHeight="15"/>
  <sheetData>
    <row r="14" spans="4:9">
      <c r="H14">
        <v>30000</v>
      </c>
      <c r="I14">
        <v>100</v>
      </c>
    </row>
    <row r="15" spans="4:9">
      <c r="H15">
        <v>30350.07</v>
      </c>
      <c r="I15">
        <f>H15*I14/H14</f>
        <v>101.1669</v>
      </c>
    </row>
    <row r="16" spans="4:9">
      <c r="D16" s="43"/>
    </row>
    <row r="17" spans="2:5">
      <c r="C17">
        <v>30000</v>
      </c>
      <c r="D17" s="45">
        <v>1.0116689999999999</v>
      </c>
      <c r="E17">
        <f>C17*D17</f>
        <v>30350.069999999996</v>
      </c>
    </row>
    <row r="18" spans="2:5">
      <c r="B18" s="44" t="s">
        <v>81</v>
      </c>
      <c r="C18">
        <f>E17</f>
        <v>30350.069999999996</v>
      </c>
      <c r="D18" s="45">
        <v>1.0116689999999999</v>
      </c>
      <c r="E18">
        <f t="shared" ref="E18:E21" si="0">C18*D18</f>
        <v>30704.224966829996</v>
      </c>
    </row>
    <row r="19" spans="2:5">
      <c r="B19" s="44" t="s">
        <v>81</v>
      </c>
      <c r="C19">
        <f>E18</f>
        <v>30704.224966829996</v>
      </c>
      <c r="D19" s="45">
        <v>1.0116689999999999</v>
      </c>
      <c r="E19">
        <f t="shared" si="0"/>
        <v>31062.512567967933</v>
      </c>
    </row>
    <row r="20" spans="2:5">
      <c r="B20" s="44" t="s">
        <v>81</v>
      </c>
      <c r="C20">
        <f t="shared" ref="C20:C21" si="1">E19</f>
        <v>31062.512567967933</v>
      </c>
      <c r="D20" s="45">
        <v>1.0116689999999999</v>
      </c>
      <c r="E20">
        <f t="shared" si="0"/>
        <v>31424.981027123547</v>
      </c>
    </row>
    <row r="21" spans="2:5">
      <c r="B21" s="44" t="s">
        <v>81</v>
      </c>
      <c r="C21">
        <f t="shared" si="1"/>
        <v>31424.981027123547</v>
      </c>
      <c r="D21" s="45">
        <v>1.0116689999999999</v>
      </c>
      <c r="E21">
        <f t="shared" si="0"/>
        <v>31791.679130729051</v>
      </c>
    </row>
    <row r="25" spans="2:5">
      <c r="C25">
        <v>30000</v>
      </c>
      <c r="D25">
        <v>100</v>
      </c>
    </row>
    <row r="26" spans="2:5">
      <c r="C26">
        <v>31791.679100000001</v>
      </c>
      <c r="D26">
        <f>C26*D25/C25</f>
        <v>105.97226366666668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2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E7832-AFD5-4049-99EA-39FA22CD6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</vt:lpstr>
      <vt:lpstr>DATOS</vt:lpstr>
      <vt:lpstr>01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2025-01-14T21:52:30Z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