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RO\Downloads\"/>
    </mc:Choice>
  </mc:AlternateContent>
  <xr:revisionPtr revIDLastSave="0" documentId="13_ncr:1_{698F0215-4842-448E-87CB-FEC704C7A025}" xr6:coauthVersionLast="47" xr6:coauthVersionMax="47" xr10:uidLastSave="{00000000-0000-0000-0000-000000000000}"/>
  <bookViews>
    <workbookView xWindow="-108" yWindow="-108" windowWidth="23256" windowHeight="12576" xr2:uid="{0AC338C0-459A-4CED-9E3B-77C3F79CF1E4}"/>
  </bookViews>
  <sheets>
    <sheet name="endpoints x funcionalidad" sheetId="7" r:id="rId1"/>
    <sheet name="borrador" sheetId="8" state="hidden" r:id="rId2"/>
    <sheet name="formula" sheetId="9" r:id="rId3"/>
  </sheets>
  <definedNames>
    <definedName name="_xlnm._FilterDatabase" localSheetId="1" hidden="1">borrador!$A$2:$A$15</definedName>
    <definedName name="_xlnm._FilterDatabase" localSheetId="0" hidden="1">'endpoints x funcionalidad'!$A$3:$AB$103</definedName>
    <definedName name="_xlnm._FilterDatabase" localSheetId="2" hidden="1">formula!$B$2:$B$10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103" i="7"/>
  <c r="E99" i="7"/>
  <c r="E100" i="7"/>
  <c r="E101" i="7"/>
  <c r="E102" i="7"/>
  <c r="E98" i="7"/>
  <c r="E97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K3" i="9" l="1"/>
  <c r="I4" i="9" l="1"/>
  <c r="I5" i="9"/>
  <c r="I6" i="9"/>
  <c r="I7" i="9"/>
  <c r="I3" i="9"/>
  <c r="M4" i="9" l="1"/>
  <c r="M5" i="9"/>
  <c r="M6" i="9"/>
  <c r="M7" i="9"/>
  <c r="M3" i="9"/>
  <c r="G4" i="9"/>
  <c r="F6" i="8"/>
  <c r="D12" i="8"/>
  <c r="F12" i="8" s="1"/>
  <c r="G5" i="9" l="1"/>
  <c r="K4" i="9"/>
  <c r="C13" i="8"/>
  <c r="D13" i="8" s="1"/>
  <c r="G6" i="9" l="1"/>
  <c r="C14" i="8"/>
  <c r="D14" i="8" s="1"/>
  <c r="G7" i="9" l="1"/>
  <c r="K5" i="9"/>
  <c r="F13" i="8"/>
  <c r="F14" i="8"/>
  <c r="C15" i="8"/>
  <c r="D15" i="8" s="1"/>
  <c r="K6" i="9" l="1"/>
  <c r="F15" i="8"/>
  <c r="K7" i="9" l="1"/>
  <c r="C16" i="8"/>
  <c r="D16" i="8" s="1"/>
  <c r="F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Hildebrando Castillo Gomez</author>
  </authors>
  <commentList>
    <comment ref="G2" authorId="0" shapeId="0" xr:uid="{72362D51-F127-4B57-A912-127AA49D497F}">
      <text>
        <r>
          <rPr>
            <b/>
            <sz val="9"/>
            <color indexed="81"/>
            <rFont val="Tahoma"/>
            <charset val="1"/>
          </rPr>
          <t>Se proyecta un crecimiento del 10% anual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<sst xmlns="http://schemas.openxmlformats.org/spreadsheetml/2006/main" count="462" uniqueCount="175">
  <si>
    <t>GET</t>
  </si>
  <si>
    <t>POST</t>
  </si>
  <si>
    <t>PUT</t>
  </si>
  <si>
    <t xml:space="preserve">Listado </t>
  </si>
  <si>
    <t xml:space="preserve">Metodo </t>
  </si>
  <si>
    <t>Endpoint</t>
  </si>
  <si>
    <t>Guardar / 
Enviar</t>
  </si>
  <si>
    <t>Anuncio de 
escala</t>
  </si>
  <si>
    <t>Lista de 
tripulante</t>
  </si>
  <si>
    <t>Lista de 
pasajeros</t>
  </si>
  <si>
    <t>Lista de provisiones</t>
  </si>
  <si>
    <t>PBIP</t>
  </si>
  <si>
    <t>Ficha técnica</t>
  </si>
  <si>
    <t># Invovaciones</t>
  </si>
  <si>
    <t>Documentos 
adjuntos</t>
  </si>
  <si>
    <t>Mercancía peligrosa</t>
  </si>
  <si>
    <t>Lista de  narcóticos</t>
  </si>
  <si>
    <t>Declaracion 
marítima de sanidad</t>
  </si>
  <si>
    <t>Declareación 
general</t>
  </si>
  <si>
    <t>Tiempo</t>
  </si>
  <si>
    <t>Tiempo (horas)</t>
  </si>
  <si>
    <t>Peticiones</t>
  </si>
  <si>
    <t>Repeticiones</t>
  </si>
  <si>
    <t>#Invocaciones max</t>
  </si>
  <si>
    <t>11 min</t>
  </si>
  <si>
    <t>Nombre API</t>
  </si>
  <si>
    <t>comunes-query</t>
  </si>
  <si>
    <t>gestionduenave-query</t>
  </si>
  <si>
    <t>cambioagenciatripulante-query</t>
  </si>
  <si>
    <t>processdue</t>
  </si>
  <si>
    <t>gestionduenave-command</t>
  </si>
  <si>
    <t>sp-pagos</t>
  </si>
  <si>
    <t>escaladocumento-command</t>
  </si>
  <si>
    <t>tramiteyrectificacion-command</t>
  </si>
  <si>
    <t>fichatecnica-query</t>
  </si>
  <si>
    <t>tramiteyrectificacion-query</t>
  </si>
  <si>
    <t>escaladocumento-query</t>
  </si>
  <si>
    <t>translate</t>
  </si>
  <si>
    <t>¿?</t>
  </si>
  <si>
    <t>/cp2/comunes-query/1.0/master/allByCodeAndAttribute</t>
  </si>
  <si>
    <t>/cp2/comunes-query/1.0/documentos-adjuntos</t>
  </si>
  <si>
    <t>/cp2/comunes-query/1.0/master/findByCode</t>
  </si>
  <si>
    <t>/cp2/comunes-query/1.0/master/allByCode</t>
  </si>
  <si>
    <t>/cp2/comunes-query/1.0/master/allByCodeAndDescription</t>
  </si>
  <si>
    <t>/cp2/comunes-query/1.0/documentos</t>
  </si>
  <si>
    <t>Año</t>
  </si>
  <si>
    <t>Usuarios</t>
  </si>
  <si>
    <t>Concurrencia 
calculada</t>
  </si>
  <si>
    <t xml:space="preserve">Concurrencia  
obtenida </t>
  </si>
  <si>
    <t>Endpoints</t>
  </si>
  <si>
    <t>% para calcular</t>
  </si>
  <si>
    <t># Usuarios</t>
  </si>
  <si>
    <t>% usuarios 
concurrentes</t>
  </si>
  <si>
    <t># Total de 
Invocaciones</t>
  </si>
  <si>
    <t># Máximo de Invocaciones 
por Pantalla</t>
  </si>
  <si>
    <t>Funcionalidad de Gestión DUE</t>
  </si>
  <si>
    <t>Funcionalidad Ficha Técnica</t>
  </si>
  <si>
    <r>
      <rPr>
        <b/>
        <sz val="11"/>
        <color theme="1"/>
        <rFont val="Calibri"/>
        <family val="2"/>
        <scheme val="minor"/>
      </rPr>
      <t># Total de Invocaciones</t>
    </r>
    <r>
      <rPr>
        <sz val="11"/>
        <color theme="1"/>
        <rFont val="Calibri"/>
        <family val="2"/>
        <scheme val="minor"/>
      </rPr>
      <t xml:space="preserve"> : Se refiere al total de llamadas al endpoint en toda la aplicación.
</t>
    </r>
    <r>
      <rPr>
        <b/>
        <sz val="11"/>
        <color theme="1"/>
        <rFont val="Calibri"/>
        <family val="2"/>
        <scheme val="minor"/>
      </rPr>
      <t># Máximo de Invocaciones por Pantalla:</t>
    </r>
    <r>
      <rPr>
        <sz val="11"/>
        <color theme="1"/>
        <rFont val="Calibri"/>
        <family val="2"/>
        <scheme val="minor"/>
      </rPr>
      <t xml:space="preserve"> Se refiere al total de veces que se invoca un endpoint en un solo formulario o pantalla.
</t>
    </r>
    <r>
      <rPr>
        <b/>
        <sz val="11"/>
        <color theme="1"/>
        <rFont val="Calibri"/>
        <family val="2"/>
        <scheme val="minor"/>
      </rPr>
      <t>Concurrencia calculada (juicio de experto):</t>
    </r>
    <r>
      <rPr>
        <sz val="11"/>
        <color theme="1"/>
        <rFont val="Calibri"/>
        <family val="2"/>
        <scheme val="minor"/>
      </rPr>
      <t xml:space="preserve"> Como es un sistema nuevo y al carecer de datos estadísticos de consumo se aplica un porcentaje  (% usuarios concurrentes) al total de usuarios esperados para obtener la mayor concurrencia en hora pico.
</t>
    </r>
    <r>
      <rPr>
        <b/>
        <sz val="11"/>
        <color theme="1"/>
        <rFont val="Calibri"/>
        <family val="2"/>
        <scheme val="minor"/>
      </rPr>
      <t xml:space="preserve">Peticiones (juicio de experto): </t>
    </r>
    <r>
      <rPr>
        <sz val="11"/>
        <color theme="1"/>
        <rFont val="Calibri"/>
        <family val="2"/>
        <scheme val="minor"/>
      </rPr>
      <t xml:space="preserve">Se refiere a la cantidad de peticiones esperadas en todo el aplicativo considerando la concurrencia de usuarios en hora pico.
</t>
    </r>
    <r>
      <rPr>
        <b/>
        <sz val="11"/>
        <color rgb="FFFF0000"/>
        <rFont val="Calibri"/>
        <family val="2"/>
        <scheme val="minor"/>
      </rPr>
      <t>NOTA: Los datos de concurrencia está descrito en el REQ-NOF-13</t>
    </r>
    <r>
      <rPr>
        <sz val="11"/>
        <color theme="1"/>
        <rFont val="Calibri"/>
        <family val="2"/>
        <scheme val="minor"/>
      </rPr>
      <t xml:space="preserve">
</t>
    </r>
  </si>
  <si>
    <t>fichatecnica-command</t>
  </si>
  <si>
    <t>Cambio Agencia</t>
  </si>
  <si>
    <t>Listado</t>
  </si>
  <si>
    <t>cambioagencia-query</t>
  </si>
  <si>
    <t>Host</t>
  </si>
  <si>
    <t>https://gateway-apim-test.vuce.gob.pe/pass-through-https-cert</t>
  </si>
  <si>
    <t>https://landing-test.vuce.gob.pe</t>
  </si>
  <si>
    <t>/cp2/escaladocumento-command/1.0/escala-documentos</t>
  </si>
  <si>
    <t>/cp2/gestionduenave-query/1.0/escalas/</t>
  </si>
  <si>
    <t>/cp2/escaladocumento-query/1.0/escala-documentos</t>
  </si>
  <si>
    <t>/cp2/cambioagenciatripulante-query/1.0/pais/lista</t>
  </si>
  <si>
    <t>/cp2/cambioagenciatripulante-query/1.0/efectopersonal/lista</t>
  </si>
  <si>
    <t>/cp2/processdue/1.0/camunda/init</t>
  </si>
  <si>
    <t>/cp2/cambioagenciatripulante-query/1.0/tripulante/lista/</t>
  </si>
  <si>
    <t>/cp2/gestionduenave-query/1.0/escalas/convoy/</t>
  </si>
  <si>
    <t>/cp2/cambioagenciatripulante-query/1.0/listatripulante/lista/</t>
  </si>
  <si>
    <t>/cp2/gestionduenave-query/1.0/escalas/puertos/nacional</t>
  </si>
  <si>
    <t>/cp2/gestionduenave-command/1.0/escalas/</t>
  </si>
  <si>
    <t>/cp2/cambioagenciatripulante-query/1.0/libretaembarque/files/tripulantes.xlsx</t>
  </si>
  <si>
    <t>/cp2/cambioagenciatripulante-query/1.0/persona/encontrar</t>
  </si>
  <si>
    <t>/cp2/cambioagenciatripulante-command/1.0/libretaembarque/documento</t>
  </si>
  <si>
    <t>/cp2/gestionduenave-query/1.0/provisiones/files/listapasajeros.xlsx</t>
  </si>
  <si>
    <t>/cp2/gestionduenave-query/1.0/listaPasajero/</t>
  </si>
  <si>
    <t>/cp2/gestionduenave-query/1.0/pasajero/lista/</t>
  </si>
  <si>
    <t>/cp2/gestionduenave-command/1.0/pasajero/cargaMasivaPasajero</t>
  </si>
  <si>
    <t>/cp2/gestionduenave-query/1.0/declaracion-maritima-sanidad/</t>
  </si>
  <si>
    <t>/cp2/tramiteyrectificacion-query/1.0/tramites/escala/</t>
  </si>
  <si>
    <t>/cp2/sp-pagos/1.0/ordenes-pago/</t>
  </si>
  <si>
    <t>/cp2/gestionduenave-query/1.0/provisiones/estado/{param}/escala/{param}/indicador/{param}</t>
  </si>
  <si>
    <t>/cp2/gestionduenave-query/1.0/count-pasajero-tripulante/count</t>
  </si>
  <si>
    <t>/cp2/sp-pagos/1.0/pagos/escala/{param}/detalles-declaracion/{param}</t>
  </si>
  <si>
    <t>/cp2/sp-pagos/1.0/ordenes-pago/regla-negocio</t>
  </si>
  <si>
    <t>/cp2/tramiteyrectificacion-query/1.0/declaracion-jurada</t>
  </si>
  <si>
    <t>/cp2/sp-pagos/1.0/formas-pago</t>
  </si>
  <si>
    <t>/cp2/tramiteyrectificacion-query/1.0/ordenes-pago/</t>
  </si>
  <si>
    <t>/cp2/tramiteyrectificacion-command/1.0/declaracion-jurada</t>
  </si>
  <si>
    <t>/cp2/sp-pagos/1.0/ordenes-pago/{param}/anular</t>
  </si>
  <si>
    <t>/cp2/gestionduenave-query/1.0/provisiones/status/</t>
  </si>
  <si>
    <t>/cp2/gestionduenave-query/1.0/provisiones/escala/</t>
  </si>
  <si>
    <t>/cp2/gestionduenave-command/1.0/provisiones/cargaMasivaProvision</t>
  </si>
  <si>
    <t>/cp2/gestionduenave-query/1.0/pbip/escala/</t>
  </si>
  <si>
    <t>/cp2/gestionduenave-query/1.0/motivo</t>
  </si>
  <si>
    <t>/cp2/gestionduenave-query/1.0/pbip/instalacion-portuaria</t>
  </si>
  <si>
    <t>/cp2/gestionduenave-query/1.0/arribo-forzoso/escala/</t>
  </si>
  <si>
    <t>/cp2/fichatecnica-query/1.0/documento</t>
  </si>
  <si>
    <t>/cp2/gestionduenave-command/1.0/actividad-nave/update-all</t>
  </si>
  <si>
    <t>/cp2/gestionduenave-command/1.0/proteccion-adicional/update-all</t>
  </si>
  <si>
    <t>/cp2/gestionduenave-command/1.0/escala-previa/update-all</t>
  </si>
  <si>
    <t>/cp2/gestionduenave-command/1.0/coordenadas/decimal-to-gms</t>
  </si>
  <si>
    <t>/cp2/gestionduenave-command/1.0/motivo-escala/</t>
  </si>
  <si>
    <t>/cp2/gestionduenave-command/1.0/pbip/escala/{param}/instalacion-atraque</t>
  </si>
  <si>
    <t>/cp2/gestionduenave-query/1.0/nproteccion-adicional</t>
  </si>
  <si>
    <t>/cp2/gestionduenave-query/1.0/provisionesestado/{param}/escala/{param}/indicador/{param}</t>
  </si>
  <si>
    <t>/cp2/gestionduenave-query/1.0/motivo-escala/escala/</t>
  </si>
  <si>
    <t>/cp2/gestionduenave-command/1.0/coordenadas/gms-a-decimal</t>
  </si>
  <si>
    <t>/cp2/gestionduenave-query/1.0/escala-previa</t>
  </si>
  <si>
    <t>/cp2/gestionduenave-query/1.0/actividad-nave</t>
  </si>
  <si>
    <t>/cp2/gestionduenave-query/1.0/proteccion-adicional</t>
  </si>
  <si>
    <t>/cp2/gestionduenave-query/1.0/mercancia-peligrosa/lista/</t>
  </si>
  <si>
    <t>/cp2/gestionduenave-query/1.0/mercancia-peligrosa/</t>
  </si>
  <si>
    <t>/cp2/gestionduenave-command/1.0/mercancia-peligrosa/enviar-mercancia-peligrosa/</t>
  </si>
  <si>
    <t>/cp2/gestionduenave-query/1.0/narcotico/lista/</t>
  </si>
  <si>
    <t>/cp2/gestionduenave-query/1.0/provisiones/files/narcoticos.xlsx</t>
  </si>
  <si>
    <t>/cp2/gestionduenave-query/1.0/declaracion-general/</t>
  </si>
  <si>
    <t>/cp2/gestionduenave-query/1.0/supervision-due/validar-documentos-vencidos</t>
  </si>
  <si>
    <t>/cp2/gestionduenave-query/1.0/tripulante/</t>
  </si>
  <si>
    <t>/cp2/gestionduenave-query/1.0/ficha-tecnica/search/</t>
  </si>
  <si>
    <t>/cp2/gestionduenave-query/1.0/escalas/tipoServicio/</t>
  </si>
  <si>
    <t>/cp2/sp-pagos/1.0/pagos/escala/{param}/detalles/</t>
  </si>
  <si>
    <t>/cp2/gestionduenave/modificar/pago</t>
  </si>
  <si>
    <t>/cp2/sp-pagos/1.0/ordenes-pago/{param}/anularCreado</t>
  </si>
  <si>
    <t>/cp2/tramiteyrectificacion-query/1.0/tramites/escala/{param}/documento/</t>
  </si>
  <si>
    <t>/cp2/fichatecnica-query/1.0/buscarByFichaTecnicaId</t>
  </si>
  <si>
    <t>/cp2/fichatecnica-query/1.0/documentos/vencidos</t>
  </si>
  <si>
    <t>/cp2/escaladocumento-query/1.0/escala-documentos/resumen/</t>
  </si>
  <si>
    <t>/cp2/gestionduenave-query/1.0/escala-documento/documentos-due/</t>
  </si>
  <si>
    <t>/cp2/fichatecnica-query/1.0/ficha-tecnica</t>
  </si>
  <si>
    <t>/cp2/translate/1.0/lang/es</t>
  </si>
  <si>
    <t>/cp2/fichatecnica-query/1.0/buscar-imo</t>
  </si>
  <si>
    <t>/cp2/fichatecnica-query/1.0/filtro</t>
  </si>
  <si>
    <t>/cp2/fichatecnica-query/1.0/validar-form-header</t>
  </si>
  <si>
    <t>/cp2/fichatecnica-command/1.0/camunda/fichas-tecnicas/{param}/detalle/{param}</t>
  </si>
  <si>
    <t>/cp2/comunes-query/1.0/agencias</t>
  </si>
  <si>
    <t>/cp2/cambioagencia-query/1.0/cambioagencia</t>
  </si>
  <si>
    <t>Agencia cambio tripulación</t>
  </si>
  <si>
    <t>Filtro</t>
  </si>
  <si>
    <t>Busqueda</t>
  </si>
  <si>
    <t>/cp2/cambioagenciatripulante-query/1.0/cambio-agencia-tripulante/search</t>
  </si>
  <si>
    <t>/cp2/cambioagenciatripulante-query/1.0/cambio-agencia-tripulante/filter</t>
  </si>
  <si>
    <t>/cp2/documento/1.0/documentos</t>
  </si>
  <si>
    <t>documentos</t>
  </si>
  <si>
    <t>Nombre de nave</t>
  </si>
  <si>
    <t>/cp2/cambioagenciatripulante-query/1.0/cambio-agencia-tripulante/nave-by-nrodue</t>
  </si>
  <si>
    <t>/cp2/cambioagenciatripulante-query/1.0/cambio-agencia-tripulante/nave/filter</t>
  </si>
  <si>
    <t>Cierre y apertura de puertos</t>
  </si>
  <si>
    <t>/cp2/puerto-query/1.0/movimientopuerto</t>
  </si>
  <si>
    <t>/cp2/puerto-query/1.0/dicapipuerto/zona</t>
  </si>
  <si>
    <t>/cp2/puerto-query/1.0/documentos</t>
  </si>
  <si>
    <t>puerto-query</t>
  </si>
  <si>
    <t>cambioagenciatripulante-command</t>
  </si>
  <si>
    <t>Listado de Declaraciones Juradas</t>
  </si>
  <si>
    <t>/cp2/tramiteyrectificacion-query/1.0/declaracion-jurada/list</t>
  </si>
  <si>
    <t>Listado de trámites</t>
  </si>
  <si>
    <t>/cp2/tramiteyrectificacion-query/1.0/tramites</t>
  </si>
  <si>
    <t>Seguimiento de Nave</t>
  </si>
  <si>
    <t>Visualización de Audit Trail</t>
  </si>
  <si>
    <t>Programación Arribo y Zarpe</t>
  </si>
  <si>
    <t>Consultas Expediente Electrónico</t>
  </si>
  <si>
    <t>/cp2/gestionduenave-query/1.0/escalas/busquedaseguimiento</t>
  </si>
  <si>
    <t>/cp2/audittrail-query/1.0/audittrail</t>
  </si>
  <si>
    <t>audittrail-query</t>
  </si>
  <si>
    <t>/cp2/arriboyzarpe-query/1.0/arribozarpe</t>
  </si>
  <si>
    <t>/cp2/comunes-query/1.0/master/allByFatherCode</t>
  </si>
  <si>
    <t>/cp2/arriboyzarpe-query/1.0/arribozarpe/filter</t>
  </si>
  <si>
    <t>/cp2/arriboyzarpe-query/1.0/arribozarpe/search</t>
  </si>
  <si>
    <t>arriboyzarpe-query</t>
  </si>
  <si>
    <t>/cp2/gestionduenave-query/1.0/escalas/buscarexpediente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</si>
</sst>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9EE6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8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0" fontId="7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1" xfId="0" applyFill="1" applyBorder="1" applyAlignment="1">
      <alignment vertical="center" wrapText="1"/>
    </xf>
    <xf numFmtId="0" fontId="7" fillId="7" borderId="1" xfId="1" applyFont="1" applyFill="1" applyBorder="1"/>
    <xf numFmtId="0" fontId="7" fillId="7" borderId="1" xfId="0" applyFont="1" applyFill="1" applyBorder="1" applyAlignment="1">
      <alignment vertical="center" wrapText="1"/>
    </xf>
    <xf numFmtId="0" fontId="7" fillId="13" borderId="1" xfId="1" applyFont="1" applyFill="1" applyBorder="1"/>
    <xf numFmtId="0" fontId="7" fillId="13" borderId="1" xfId="0" applyFont="1" applyFill="1" applyBorder="1" applyAlignment="1">
      <alignment vertical="center" wrapText="1"/>
    </xf>
    <xf numFmtId="0" fontId="7" fillId="14" borderId="1" xfId="1" applyFont="1" applyFill="1" applyBorder="1"/>
    <xf numFmtId="0" fontId="7" fillId="14" borderId="1" xfId="0" applyFont="1" applyFill="1" applyBorder="1" applyAlignment="1">
      <alignment vertical="center" wrapText="1"/>
    </xf>
    <xf numFmtId="0" fontId="7" fillId="15" borderId="1" xfId="1" applyFont="1" applyFill="1" applyBorder="1"/>
    <xf numFmtId="0" fontId="7" fillId="15" borderId="1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ing-test.vuce.gob.pe/cp2/audittrail" TargetMode="External"/><Relationship Id="rId2" Type="http://schemas.openxmlformats.org/officeDocument/2006/relationships/hyperlink" Target="https://landing-test.vuce.gob.pe/cp2/seguimientonave" TargetMode="External"/><Relationship Id="rId1" Type="http://schemas.openxmlformats.org/officeDocument/2006/relationships/hyperlink" Target="https://landing-test.vuce.gob.pe/cp2/cambioagenciatripulante" TargetMode="External"/><Relationship Id="rId5" Type="http://schemas.openxmlformats.org/officeDocument/2006/relationships/hyperlink" Target="https://landing-test.vuce.gob.pe/cp2/consultaexpediente" TargetMode="External"/><Relationship Id="rId4" Type="http://schemas.openxmlformats.org/officeDocument/2006/relationships/hyperlink" Target="https://landing-test.vuce.gob.pe/cp2/arriboyzarp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282F-4D55-4ADD-9727-B3039FB84E60}">
  <dimension ref="A2:AI103"/>
  <sheetViews>
    <sheetView tabSelected="1" zoomScale="95" zoomScaleNormal="95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baseColWidth="10" defaultRowHeight="14.4" x14ac:dyDescent="0.3"/>
  <cols>
    <col min="1" max="1" width="10.33203125" bestFit="1" customWidth="1"/>
    <col min="2" max="2" width="54" hidden="1" customWidth="1"/>
    <col min="3" max="3" width="72.5546875" customWidth="1"/>
    <col min="4" max="4" width="27.109375" bestFit="1" customWidth="1"/>
    <col min="5" max="5" width="15.44140625" bestFit="1" customWidth="1"/>
    <col min="6" max="6" width="12.33203125" customWidth="1"/>
    <col min="7" max="7" width="14.77734375" customWidth="1"/>
    <col min="8" max="8" width="12.21875" bestFit="1" customWidth="1"/>
    <col min="9" max="9" width="12.5546875" customWidth="1"/>
    <col min="10" max="10" width="12.44140625" customWidth="1"/>
    <col min="13" max="13" width="12.109375" bestFit="1" customWidth="1"/>
    <col min="14" max="14" width="17.109375" customWidth="1"/>
    <col min="15" max="15" width="13" bestFit="1" customWidth="1"/>
    <col min="16" max="16" width="14.44140625" bestFit="1" customWidth="1"/>
    <col min="17" max="17" width="11.5546875" customWidth="1"/>
    <col min="18" max="18" width="14.6640625" customWidth="1"/>
    <col min="19" max="19" width="14" bestFit="1" customWidth="1"/>
    <col min="25" max="25" width="12.88671875" customWidth="1"/>
    <col min="32" max="32" width="18.33203125" bestFit="1" customWidth="1"/>
    <col min="33" max="33" width="23.109375" bestFit="1" customWidth="1"/>
    <col min="34" max="34" width="24.6640625" bestFit="1" customWidth="1"/>
    <col min="35" max="35" width="28.33203125" bestFit="1" customWidth="1"/>
  </cols>
  <sheetData>
    <row r="2" spans="1:35" x14ac:dyDescent="0.3">
      <c r="F2" s="29" t="s">
        <v>56</v>
      </c>
      <c r="G2" s="29"/>
      <c r="H2" s="32" t="s">
        <v>55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3" t="s">
        <v>59</v>
      </c>
      <c r="T2" s="34" t="s">
        <v>142</v>
      </c>
      <c r="U2" s="34"/>
      <c r="V2" s="34"/>
      <c r="W2" s="34"/>
      <c r="X2" s="37" t="s">
        <v>152</v>
      </c>
      <c r="Y2" s="38"/>
      <c r="Z2" s="40" t="s">
        <v>158</v>
      </c>
      <c r="AA2" s="40"/>
      <c r="AB2" s="40"/>
      <c r="AC2" s="41" t="s">
        <v>160</v>
      </c>
      <c r="AD2" s="42"/>
      <c r="AE2" s="43"/>
      <c r="AF2" s="45" t="s">
        <v>162</v>
      </c>
      <c r="AG2" s="47" t="s">
        <v>163</v>
      </c>
      <c r="AH2" s="49" t="s">
        <v>164</v>
      </c>
      <c r="AI2" s="51" t="s">
        <v>165</v>
      </c>
    </row>
    <row r="3" spans="1:35" ht="43.2" x14ac:dyDescent="0.3">
      <c r="A3" s="1" t="s">
        <v>4</v>
      </c>
      <c r="B3" s="1" t="s">
        <v>62</v>
      </c>
      <c r="C3" s="1" t="s">
        <v>5</v>
      </c>
      <c r="D3" s="1" t="s">
        <v>25</v>
      </c>
      <c r="E3" s="1" t="s">
        <v>13</v>
      </c>
      <c r="F3" s="7" t="s">
        <v>3</v>
      </c>
      <c r="G3" s="8" t="s">
        <v>6</v>
      </c>
      <c r="H3" s="6" t="s">
        <v>7</v>
      </c>
      <c r="I3" s="6" t="s">
        <v>8</v>
      </c>
      <c r="J3" s="6" t="s">
        <v>9</v>
      </c>
      <c r="K3" s="6" t="s">
        <v>11</v>
      </c>
      <c r="L3" s="6" t="s">
        <v>15</v>
      </c>
      <c r="M3" s="6" t="s">
        <v>16</v>
      </c>
      <c r="N3" s="6" t="s">
        <v>17</v>
      </c>
      <c r="O3" s="6" t="s">
        <v>10</v>
      </c>
      <c r="P3" s="6" t="s">
        <v>18</v>
      </c>
      <c r="Q3" s="5" t="s">
        <v>12</v>
      </c>
      <c r="R3" s="6" t="s">
        <v>14</v>
      </c>
      <c r="S3" s="31" t="s">
        <v>60</v>
      </c>
      <c r="T3" s="35" t="s">
        <v>60</v>
      </c>
      <c r="U3" s="35" t="s">
        <v>143</v>
      </c>
      <c r="V3" s="35" t="s">
        <v>144</v>
      </c>
      <c r="W3" s="35" t="s">
        <v>149</v>
      </c>
      <c r="X3" s="36" t="s">
        <v>60</v>
      </c>
      <c r="Y3" s="36" t="s">
        <v>143</v>
      </c>
      <c r="Z3" s="39" t="s">
        <v>60</v>
      </c>
      <c r="AA3" s="39" t="s">
        <v>143</v>
      </c>
      <c r="AB3" s="39" t="s">
        <v>144</v>
      </c>
      <c r="AC3" s="44" t="s">
        <v>60</v>
      </c>
      <c r="AD3" s="44" t="s">
        <v>143</v>
      </c>
      <c r="AE3" s="44" t="s">
        <v>144</v>
      </c>
      <c r="AF3" s="46" t="s">
        <v>60</v>
      </c>
      <c r="AG3" s="48" t="s">
        <v>60</v>
      </c>
      <c r="AH3" s="50" t="s">
        <v>60</v>
      </c>
      <c r="AI3" s="52" t="s">
        <v>60</v>
      </c>
    </row>
    <row r="4" spans="1:35" x14ac:dyDescent="0.3">
      <c r="A4" t="s">
        <v>0</v>
      </c>
      <c r="B4" t="s">
        <v>63</v>
      </c>
      <c r="C4" t="s">
        <v>39</v>
      </c>
      <c r="D4" t="s">
        <v>26</v>
      </c>
      <c r="E4" s="2">
        <f t="shared" ref="E4:E68" si="0">SUM(F4:AI4)</f>
        <v>13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0</v>
      </c>
      <c r="N4" s="2">
        <v>3</v>
      </c>
      <c r="O4" s="2">
        <v>1</v>
      </c>
      <c r="P4" s="2">
        <v>2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3">
      <c r="A5" t="s">
        <v>0</v>
      </c>
      <c r="B5" t="s">
        <v>63</v>
      </c>
      <c r="C5" t="s">
        <v>40</v>
      </c>
      <c r="D5" t="s">
        <v>26</v>
      </c>
      <c r="E5" s="2">
        <f t="shared" si="0"/>
        <v>13</v>
      </c>
      <c r="F5" s="2">
        <v>0</v>
      </c>
      <c r="G5" s="2">
        <v>0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0</v>
      </c>
      <c r="N5" s="2">
        <v>3</v>
      </c>
      <c r="O5" s="2">
        <v>2</v>
      </c>
      <c r="P5" s="2">
        <v>3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 s="28" customFormat="1" x14ac:dyDescent="0.3">
      <c r="A6" s="28" t="s">
        <v>1</v>
      </c>
      <c r="B6" t="s">
        <v>63</v>
      </c>
      <c r="C6" t="s">
        <v>65</v>
      </c>
      <c r="D6" s="28" t="s">
        <v>32</v>
      </c>
      <c r="E6" s="2">
        <f t="shared" si="0"/>
        <v>8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 s="28" customFormat="1" x14ac:dyDescent="0.3">
      <c r="A7" s="28" t="s">
        <v>0</v>
      </c>
      <c r="B7" t="s">
        <v>63</v>
      </c>
      <c r="C7" t="s">
        <v>66</v>
      </c>
      <c r="D7" s="28" t="s">
        <v>27</v>
      </c>
      <c r="E7" s="2">
        <f t="shared" si="0"/>
        <v>17</v>
      </c>
      <c r="F7" s="2">
        <v>0</v>
      </c>
      <c r="G7" s="2">
        <v>0</v>
      </c>
      <c r="H7" s="2">
        <v>1</v>
      </c>
      <c r="I7" s="2">
        <v>2</v>
      </c>
      <c r="J7" s="2">
        <v>2</v>
      </c>
      <c r="K7" s="2">
        <v>5</v>
      </c>
      <c r="L7" s="2">
        <v>0</v>
      </c>
      <c r="M7" s="2">
        <v>1</v>
      </c>
      <c r="N7" s="2">
        <v>3</v>
      </c>
      <c r="O7" s="2">
        <v>1</v>
      </c>
      <c r="P7" s="2">
        <v>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 s="28" customFormat="1" x14ac:dyDescent="0.3">
      <c r="A8" s="28" t="s">
        <v>0</v>
      </c>
      <c r="B8" t="s">
        <v>63</v>
      </c>
      <c r="C8" t="s">
        <v>41</v>
      </c>
      <c r="D8" s="28" t="s">
        <v>26</v>
      </c>
      <c r="E8" s="2">
        <f t="shared" si="0"/>
        <v>20</v>
      </c>
      <c r="F8" s="2">
        <v>0</v>
      </c>
      <c r="G8" s="2">
        <v>0</v>
      </c>
      <c r="H8" s="2">
        <v>1</v>
      </c>
      <c r="I8" s="2">
        <v>3</v>
      </c>
      <c r="J8" s="2">
        <v>3</v>
      </c>
      <c r="K8" s="2">
        <v>1</v>
      </c>
      <c r="L8" s="2">
        <v>0</v>
      </c>
      <c r="M8" s="2">
        <v>0</v>
      </c>
      <c r="N8" s="2">
        <v>5</v>
      </c>
      <c r="O8" s="2">
        <v>1</v>
      </c>
      <c r="P8" s="2">
        <v>3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2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 s="28" customFormat="1" x14ac:dyDescent="0.3">
      <c r="A9" s="28" t="s">
        <v>0</v>
      </c>
      <c r="B9" t="s">
        <v>63</v>
      </c>
      <c r="C9" t="s">
        <v>67</v>
      </c>
      <c r="D9" s="28" t="s">
        <v>36</v>
      </c>
      <c r="E9" s="2">
        <f t="shared" si="0"/>
        <v>15</v>
      </c>
      <c r="F9" s="2">
        <v>0</v>
      </c>
      <c r="G9" s="2">
        <v>0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0</v>
      </c>
      <c r="N9" s="2">
        <v>2</v>
      </c>
      <c r="O9" s="2">
        <v>2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s="28" customFormat="1" x14ac:dyDescent="0.3">
      <c r="A10" s="28" t="s">
        <v>0</v>
      </c>
      <c r="B10" t="s">
        <v>63</v>
      </c>
      <c r="C10" t="s">
        <v>68</v>
      </c>
      <c r="D10" s="28" t="s">
        <v>28</v>
      </c>
      <c r="E10" s="2">
        <f t="shared" si="0"/>
        <v>4</v>
      </c>
      <c r="F10" s="2">
        <v>0</v>
      </c>
      <c r="G10" s="2">
        <v>0</v>
      </c>
      <c r="H10" s="2">
        <v>0</v>
      </c>
      <c r="I10" s="2">
        <v>3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s="28" customFormat="1" x14ac:dyDescent="0.3">
      <c r="A11" s="28" t="s">
        <v>0</v>
      </c>
      <c r="B11" t="s">
        <v>63</v>
      </c>
      <c r="C11" t="s">
        <v>69</v>
      </c>
      <c r="D11" s="28" t="s">
        <v>28</v>
      </c>
      <c r="E11" s="2">
        <f t="shared" si="0"/>
        <v>3</v>
      </c>
      <c r="F11" s="2">
        <v>0</v>
      </c>
      <c r="G11" s="2">
        <v>0</v>
      </c>
      <c r="H11" s="2">
        <v>0</v>
      </c>
      <c r="I11" s="2">
        <v>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s="28" customFormat="1" x14ac:dyDescent="0.3">
      <c r="A12" s="28" t="s">
        <v>2</v>
      </c>
      <c r="B12" t="s">
        <v>63</v>
      </c>
      <c r="C12" t="s">
        <v>70</v>
      </c>
      <c r="D12" s="28" t="s">
        <v>29</v>
      </c>
      <c r="E12" s="2">
        <f t="shared" si="0"/>
        <v>13</v>
      </c>
      <c r="F12" s="2">
        <v>0</v>
      </c>
      <c r="G12" s="2">
        <v>0</v>
      </c>
      <c r="H12" s="2">
        <v>0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</row>
    <row r="13" spans="1:35" s="28" customFormat="1" x14ac:dyDescent="0.3">
      <c r="A13" s="28" t="s">
        <v>0</v>
      </c>
      <c r="B13" t="s">
        <v>63</v>
      </c>
      <c r="C13" t="s">
        <v>71</v>
      </c>
      <c r="D13" s="28" t="s">
        <v>28</v>
      </c>
      <c r="E13" s="2">
        <f t="shared" si="0"/>
        <v>8</v>
      </c>
      <c r="F13" s="2">
        <v>0</v>
      </c>
      <c r="G13" s="2">
        <v>0</v>
      </c>
      <c r="H13" s="2">
        <v>0</v>
      </c>
      <c r="I13" s="2">
        <v>3</v>
      </c>
      <c r="J13" s="2">
        <v>0</v>
      </c>
      <c r="K13" s="2">
        <v>1</v>
      </c>
      <c r="L13" s="2">
        <v>0</v>
      </c>
      <c r="M13" s="2">
        <v>1</v>
      </c>
      <c r="N13" s="2">
        <v>2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</row>
    <row r="14" spans="1:35" s="28" customFormat="1" x14ac:dyDescent="0.3">
      <c r="A14" s="28" t="s">
        <v>0</v>
      </c>
      <c r="B14" t="s">
        <v>63</v>
      </c>
      <c r="C14" t="s">
        <v>72</v>
      </c>
      <c r="D14" s="28" t="s">
        <v>27</v>
      </c>
      <c r="E14" s="2">
        <f t="shared" si="0"/>
        <v>12</v>
      </c>
      <c r="F14" s="2">
        <v>0</v>
      </c>
      <c r="G14" s="2">
        <v>0</v>
      </c>
      <c r="H14" s="2">
        <v>1</v>
      </c>
      <c r="I14" s="2">
        <v>2</v>
      </c>
      <c r="J14" s="2">
        <v>2</v>
      </c>
      <c r="K14" s="2">
        <v>2</v>
      </c>
      <c r="L14" s="2">
        <v>0</v>
      </c>
      <c r="M14" s="2">
        <v>0</v>
      </c>
      <c r="N14" s="2">
        <v>3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</row>
    <row r="15" spans="1:35" s="28" customFormat="1" x14ac:dyDescent="0.3">
      <c r="A15" s="28" t="s">
        <v>0</v>
      </c>
      <c r="B15" t="s">
        <v>63</v>
      </c>
      <c r="C15" t="s">
        <v>73</v>
      </c>
      <c r="D15" s="28" t="s">
        <v>28</v>
      </c>
      <c r="E15" s="2">
        <f t="shared" si="0"/>
        <v>3</v>
      </c>
      <c r="F15" s="2">
        <v>0</v>
      </c>
      <c r="G15" s="2">
        <v>0</v>
      </c>
      <c r="H15" s="2">
        <v>0</v>
      </c>
      <c r="I15" s="2">
        <v>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s="28" customFormat="1" x14ac:dyDescent="0.3">
      <c r="A16" s="28" t="s">
        <v>0</v>
      </c>
      <c r="B16" t="s">
        <v>63</v>
      </c>
      <c r="C16" t="s">
        <v>74</v>
      </c>
      <c r="D16" s="28" t="s">
        <v>27</v>
      </c>
      <c r="E16" s="2">
        <f t="shared" si="0"/>
        <v>3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</row>
    <row r="17" spans="1:35" s="28" customFormat="1" x14ac:dyDescent="0.3">
      <c r="A17" s="28" t="s">
        <v>2</v>
      </c>
      <c r="B17" t="s">
        <v>63</v>
      </c>
      <c r="C17" t="s">
        <v>75</v>
      </c>
      <c r="D17" s="28" t="s">
        <v>30</v>
      </c>
      <c r="E17" s="2">
        <f t="shared" si="0"/>
        <v>1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s="28" customFormat="1" x14ac:dyDescent="0.3">
      <c r="A18" s="28" t="s">
        <v>0</v>
      </c>
      <c r="B18" t="s">
        <v>63</v>
      </c>
      <c r="C18" t="s">
        <v>42</v>
      </c>
      <c r="D18" s="28" t="s">
        <v>26</v>
      </c>
      <c r="E18" s="2">
        <f t="shared" si="0"/>
        <v>47</v>
      </c>
      <c r="F18" s="2">
        <v>2</v>
      </c>
      <c r="G18" s="2">
        <v>7</v>
      </c>
      <c r="H18" s="2">
        <v>2</v>
      </c>
      <c r="I18" s="2">
        <v>0</v>
      </c>
      <c r="J18" s="2">
        <v>1</v>
      </c>
      <c r="K18" s="2">
        <v>0</v>
      </c>
      <c r="L18" s="2">
        <v>5</v>
      </c>
      <c r="M18" s="2">
        <v>0</v>
      </c>
      <c r="N18" s="2">
        <v>0</v>
      </c>
      <c r="O18" s="2">
        <v>0</v>
      </c>
      <c r="P18" s="2">
        <v>1</v>
      </c>
      <c r="Q18" s="2">
        <v>7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4</v>
      </c>
      <c r="AA18" s="2">
        <v>0</v>
      </c>
      <c r="AB18" s="2">
        <v>0</v>
      </c>
      <c r="AC18" s="2">
        <v>4</v>
      </c>
      <c r="AD18" s="2">
        <v>0</v>
      </c>
      <c r="AE18" s="2">
        <v>0</v>
      </c>
      <c r="AF18" s="2">
        <v>0</v>
      </c>
      <c r="AG18" s="2">
        <v>6</v>
      </c>
      <c r="AH18" s="2">
        <v>1</v>
      </c>
      <c r="AI18" s="2">
        <v>4</v>
      </c>
    </row>
    <row r="19" spans="1:35" x14ac:dyDescent="0.3">
      <c r="A19" t="s">
        <v>0</v>
      </c>
      <c r="B19" t="s">
        <v>63</v>
      </c>
      <c r="C19" t="s">
        <v>43</v>
      </c>
      <c r="D19" t="s">
        <v>26</v>
      </c>
      <c r="E19" s="2">
        <f t="shared" si="0"/>
        <v>18</v>
      </c>
      <c r="F19" s="2">
        <v>0</v>
      </c>
      <c r="G19" s="2">
        <v>0</v>
      </c>
      <c r="H19" s="2">
        <v>4</v>
      </c>
      <c r="I19" s="2">
        <v>0</v>
      </c>
      <c r="J19" s="2">
        <v>2</v>
      </c>
      <c r="K19" s="2">
        <v>4</v>
      </c>
      <c r="L19" s="2">
        <v>5</v>
      </c>
      <c r="M19" s="2">
        <v>0</v>
      </c>
      <c r="N19" s="2">
        <v>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3">
      <c r="A20" t="s">
        <v>0</v>
      </c>
      <c r="B20" t="s">
        <v>63</v>
      </c>
      <c r="C20" t="s">
        <v>76</v>
      </c>
      <c r="D20" t="s">
        <v>28</v>
      </c>
      <c r="E20" s="2">
        <f t="shared" si="0"/>
        <v>1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</row>
    <row r="21" spans="1:35" x14ac:dyDescent="0.3">
      <c r="A21" t="s">
        <v>0</v>
      </c>
      <c r="B21" t="s">
        <v>63</v>
      </c>
      <c r="C21" t="s">
        <v>77</v>
      </c>
      <c r="D21" t="s">
        <v>28</v>
      </c>
      <c r="E21" s="2">
        <f t="shared" si="0"/>
        <v>2</v>
      </c>
      <c r="F21" s="2">
        <v>0</v>
      </c>
      <c r="G21" s="2">
        <v>0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3">
      <c r="A22" t="s">
        <v>1</v>
      </c>
      <c r="B22" t="s">
        <v>63</v>
      </c>
      <c r="C22" t="s">
        <v>78</v>
      </c>
      <c r="D22" t="s">
        <v>157</v>
      </c>
      <c r="E22" s="2">
        <f t="shared" si="0"/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</row>
    <row r="23" spans="1:35" x14ac:dyDescent="0.3">
      <c r="A23" t="s">
        <v>0</v>
      </c>
      <c r="B23" t="s">
        <v>63</v>
      </c>
      <c r="C23" t="s">
        <v>79</v>
      </c>
      <c r="D23" t="s">
        <v>27</v>
      </c>
      <c r="E23" s="2">
        <f t="shared" si="0"/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3">
      <c r="A24" t="s">
        <v>0</v>
      </c>
      <c r="B24" t="s">
        <v>63</v>
      </c>
      <c r="C24" t="s">
        <v>80</v>
      </c>
      <c r="D24" t="s">
        <v>27</v>
      </c>
      <c r="E24" s="2">
        <f t="shared" si="0"/>
        <v>3</v>
      </c>
      <c r="F24" s="2">
        <v>0</v>
      </c>
      <c r="G24" s="2">
        <v>0</v>
      </c>
      <c r="H24" s="2">
        <v>0</v>
      </c>
      <c r="I24" s="2">
        <v>0</v>
      </c>
      <c r="J24" s="2">
        <v>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</row>
    <row r="25" spans="1:35" x14ac:dyDescent="0.3">
      <c r="A25" t="s">
        <v>0</v>
      </c>
      <c r="B25" t="s">
        <v>63</v>
      </c>
      <c r="C25" t="s">
        <v>81</v>
      </c>
      <c r="D25" t="s">
        <v>27</v>
      </c>
      <c r="E25" s="2">
        <f t="shared" si="0"/>
        <v>5</v>
      </c>
      <c r="F25" s="2">
        <v>0</v>
      </c>
      <c r="G25" s="2">
        <v>0</v>
      </c>
      <c r="H25" s="2">
        <v>0</v>
      </c>
      <c r="I25" s="2">
        <v>0</v>
      </c>
      <c r="J25" s="2">
        <v>3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3">
      <c r="A26" t="s">
        <v>1</v>
      </c>
      <c r="B26" t="s">
        <v>63</v>
      </c>
      <c r="C26" t="s">
        <v>82</v>
      </c>
      <c r="D26" t="s">
        <v>30</v>
      </c>
      <c r="E26" s="2">
        <f t="shared" si="0"/>
        <v>1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</row>
    <row r="27" spans="1:35" x14ac:dyDescent="0.3">
      <c r="A27" t="s">
        <v>0</v>
      </c>
      <c r="B27" t="s">
        <v>63</v>
      </c>
      <c r="C27" t="s">
        <v>83</v>
      </c>
      <c r="D27" t="s">
        <v>27</v>
      </c>
      <c r="E27" s="2">
        <f t="shared" si="0"/>
        <v>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</row>
    <row r="28" spans="1:35" x14ac:dyDescent="0.3">
      <c r="A28" t="s">
        <v>0</v>
      </c>
      <c r="B28" t="s">
        <v>63</v>
      </c>
      <c r="C28" t="s">
        <v>84</v>
      </c>
      <c r="D28" t="s">
        <v>35</v>
      </c>
      <c r="E28" s="2">
        <f t="shared" si="0"/>
        <v>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7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</row>
    <row r="29" spans="1:35" x14ac:dyDescent="0.3">
      <c r="A29" t="s">
        <v>0</v>
      </c>
      <c r="B29" t="s">
        <v>63</v>
      </c>
      <c r="C29" t="s">
        <v>85</v>
      </c>
      <c r="D29" t="s">
        <v>31</v>
      </c>
      <c r="E29" s="2">
        <f t="shared" si="0"/>
        <v>12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5</v>
      </c>
      <c r="O29" s="2">
        <v>0</v>
      </c>
      <c r="P29" s="2">
        <v>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</row>
    <row r="30" spans="1:35" x14ac:dyDescent="0.3">
      <c r="A30" t="s">
        <v>0</v>
      </c>
      <c r="B30" t="s">
        <v>63</v>
      </c>
      <c r="C30" t="s">
        <v>86</v>
      </c>
      <c r="D30" t="s">
        <v>27</v>
      </c>
      <c r="E30" s="2">
        <f t="shared" si="0"/>
        <v>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</v>
      </c>
      <c r="O30" s="2">
        <v>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</row>
    <row r="31" spans="1:35" x14ac:dyDescent="0.3">
      <c r="A31" t="s">
        <v>0</v>
      </c>
      <c r="B31" t="s">
        <v>63</v>
      </c>
      <c r="C31" t="s">
        <v>87</v>
      </c>
      <c r="D31" t="s">
        <v>27</v>
      </c>
      <c r="E31" s="2">
        <f t="shared" si="0"/>
        <v>18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4</v>
      </c>
      <c r="L31" s="2">
        <v>2</v>
      </c>
      <c r="M31" s="2">
        <v>1</v>
      </c>
      <c r="N31" s="2">
        <v>3</v>
      </c>
      <c r="O31" s="2">
        <v>7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</row>
    <row r="32" spans="1:35" x14ac:dyDescent="0.3">
      <c r="A32" t="s">
        <v>0</v>
      </c>
      <c r="B32" t="s">
        <v>63</v>
      </c>
      <c r="C32" t="s">
        <v>44</v>
      </c>
      <c r="D32" t="s">
        <v>26</v>
      </c>
      <c r="E32" s="2">
        <f t="shared" si="0"/>
        <v>12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</v>
      </c>
      <c r="L32" s="2">
        <v>1</v>
      </c>
      <c r="M32" s="2">
        <v>0</v>
      </c>
      <c r="N32" s="2">
        <v>5</v>
      </c>
      <c r="O32" s="2">
        <v>1</v>
      </c>
      <c r="P32" s="2">
        <v>3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</row>
    <row r="33" spans="1:35" x14ac:dyDescent="0.3">
      <c r="A33" t="s">
        <v>0</v>
      </c>
      <c r="B33" t="s">
        <v>63</v>
      </c>
      <c r="C33" t="s">
        <v>88</v>
      </c>
      <c r="D33" t="s">
        <v>31</v>
      </c>
      <c r="E33" s="2">
        <f t="shared" si="0"/>
        <v>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</row>
    <row r="34" spans="1:35" x14ac:dyDescent="0.3">
      <c r="A34" t="s">
        <v>0</v>
      </c>
      <c r="B34" t="s">
        <v>63</v>
      </c>
      <c r="C34" t="s">
        <v>89</v>
      </c>
      <c r="D34" t="s">
        <v>31</v>
      </c>
      <c r="E34" s="2">
        <f t="shared" si="0"/>
        <v>3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</row>
    <row r="35" spans="1:35" x14ac:dyDescent="0.3">
      <c r="A35" t="s">
        <v>0</v>
      </c>
      <c r="B35" t="s">
        <v>63</v>
      </c>
      <c r="C35" t="s">
        <v>90</v>
      </c>
      <c r="D35" t="s">
        <v>35</v>
      </c>
      <c r="E35" s="2">
        <f t="shared" si="0"/>
        <v>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3</v>
      </c>
      <c r="O35" s="2">
        <v>0</v>
      </c>
      <c r="P35" s="2">
        <v>3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</row>
    <row r="36" spans="1:35" x14ac:dyDescent="0.3">
      <c r="A36" t="s">
        <v>0</v>
      </c>
      <c r="B36" t="s">
        <v>63</v>
      </c>
      <c r="C36" t="s">
        <v>91</v>
      </c>
      <c r="D36" t="s">
        <v>31</v>
      </c>
      <c r="E36" s="2">
        <f t="shared" si="0"/>
        <v>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</row>
    <row r="37" spans="1:35" x14ac:dyDescent="0.3">
      <c r="A37" t="s">
        <v>0</v>
      </c>
      <c r="B37" t="s">
        <v>63</v>
      </c>
      <c r="C37" t="s">
        <v>92</v>
      </c>
      <c r="D37" t="s">
        <v>35</v>
      </c>
      <c r="E37" s="2">
        <f t="shared" si="0"/>
        <v>2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</row>
    <row r="38" spans="1:35" x14ac:dyDescent="0.3">
      <c r="A38" t="s">
        <v>1</v>
      </c>
      <c r="B38" t="s">
        <v>63</v>
      </c>
      <c r="C38" t="s">
        <v>93</v>
      </c>
      <c r="D38" t="s">
        <v>33</v>
      </c>
      <c r="E38" s="2">
        <f t="shared" si="0"/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</row>
    <row r="39" spans="1:35" x14ac:dyDescent="0.3">
      <c r="A39" t="s">
        <v>2</v>
      </c>
      <c r="B39" t="s">
        <v>63</v>
      </c>
      <c r="C39" t="s">
        <v>94</v>
      </c>
      <c r="D39" t="s">
        <v>31</v>
      </c>
      <c r="E39" s="2">
        <f t="shared" si="0"/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</row>
    <row r="40" spans="1:35" x14ac:dyDescent="0.3">
      <c r="A40" t="s">
        <v>0</v>
      </c>
      <c r="B40" t="s">
        <v>63</v>
      </c>
      <c r="C40" t="s">
        <v>95</v>
      </c>
      <c r="D40" t="s">
        <v>27</v>
      </c>
      <c r="E40" s="2">
        <f t="shared" si="0"/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</row>
    <row r="41" spans="1:35" x14ac:dyDescent="0.3">
      <c r="A41" t="s">
        <v>0</v>
      </c>
      <c r="B41" t="s">
        <v>63</v>
      </c>
      <c r="C41" t="s">
        <v>96</v>
      </c>
      <c r="D41" t="s">
        <v>27</v>
      </c>
      <c r="E41" s="2">
        <f t="shared" si="0"/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</row>
    <row r="42" spans="1:35" x14ac:dyDescent="0.3">
      <c r="A42" t="s">
        <v>1</v>
      </c>
      <c r="B42" t="s">
        <v>63</v>
      </c>
      <c r="C42" t="s">
        <v>97</v>
      </c>
      <c r="D42" t="s">
        <v>30</v>
      </c>
      <c r="E42" s="2">
        <f t="shared" si="0"/>
        <v>1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</row>
    <row r="43" spans="1:35" x14ac:dyDescent="0.3">
      <c r="A43" s="4" t="s">
        <v>0</v>
      </c>
      <c r="B43" t="s">
        <v>63</v>
      </c>
      <c r="C43" t="s">
        <v>98</v>
      </c>
      <c r="D43" t="s">
        <v>27</v>
      </c>
      <c r="E43" s="2">
        <f t="shared" si="0"/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3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</row>
    <row r="44" spans="1:35" x14ac:dyDescent="0.3">
      <c r="A44" s="4" t="s">
        <v>0</v>
      </c>
      <c r="B44" t="s">
        <v>63</v>
      </c>
      <c r="C44" t="s">
        <v>99</v>
      </c>
      <c r="D44" t="s">
        <v>27</v>
      </c>
      <c r="E44" s="2">
        <f t="shared" si="0"/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3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</row>
    <row r="45" spans="1:35" x14ac:dyDescent="0.3">
      <c r="A45" s="4" t="s">
        <v>0</v>
      </c>
      <c r="B45" t="s">
        <v>63</v>
      </c>
      <c r="C45" t="s">
        <v>100</v>
      </c>
      <c r="D45" t="s">
        <v>27</v>
      </c>
      <c r="E45" s="2">
        <f t="shared" si="0"/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3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</row>
    <row r="46" spans="1:35" x14ac:dyDescent="0.3">
      <c r="A46" s="4" t="s">
        <v>0</v>
      </c>
      <c r="B46" t="s">
        <v>63</v>
      </c>
      <c r="C46" t="s">
        <v>101</v>
      </c>
      <c r="D46" t="s">
        <v>27</v>
      </c>
      <c r="E46" s="2">
        <f t="shared" si="0"/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3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</row>
    <row r="47" spans="1:35" x14ac:dyDescent="0.3">
      <c r="A47" s="4" t="s">
        <v>0</v>
      </c>
      <c r="B47" t="s">
        <v>63</v>
      </c>
      <c r="C47" t="s">
        <v>102</v>
      </c>
      <c r="D47" t="s">
        <v>34</v>
      </c>
      <c r="E47" s="2">
        <f t="shared" si="0"/>
        <v>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3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</row>
    <row r="48" spans="1:35" ht="16.2" customHeight="1" x14ac:dyDescent="0.3">
      <c r="A48" s="4" t="s">
        <v>2</v>
      </c>
      <c r="B48" t="s">
        <v>63</v>
      </c>
      <c r="C48" t="s">
        <v>103</v>
      </c>
      <c r="D48" t="s">
        <v>30</v>
      </c>
      <c r="E48" s="2">
        <f t="shared" si="0"/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3">
        <v>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</row>
    <row r="49" spans="1:35" x14ac:dyDescent="0.3">
      <c r="A49" s="4" t="s">
        <v>2</v>
      </c>
      <c r="B49" t="s">
        <v>63</v>
      </c>
      <c r="C49" t="s">
        <v>104</v>
      </c>
      <c r="D49" t="s">
        <v>30</v>
      </c>
      <c r="E49" s="2">
        <f t="shared" si="0"/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3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</row>
    <row r="50" spans="1:35" x14ac:dyDescent="0.3">
      <c r="A50" s="4" t="s">
        <v>2</v>
      </c>
      <c r="B50" t="s">
        <v>63</v>
      </c>
      <c r="C50" t="s">
        <v>105</v>
      </c>
      <c r="D50" t="s">
        <v>30</v>
      </c>
      <c r="E50" s="2">
        <f t="shared" si="0"/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3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</row>
    <row r="51" spans="1:35" x14ac:dyDescent="0.3">
      <c r="A51" s="4" t="s">
        <v>1</v>
      </c>
      <c r="B51" t="s">
        <v>63</v>
      </c>
      <c r="C51" t="s">
        <v>106</v>
      </c>
      <c r="D51" t="s">
        <v>30</v>
      </c>
      <c r="E51" s="2">
        <f t="shared" si="0"/>
        <v>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3">
        <v>2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</row>
    <row r="52" spans="1:35" x14ac:dyDescent="0.3">
      <c r="A52" s="4" t="s">
        <v>2</v>
      </c>
      <c r="B52" t="s">
        <v>63</v>
      </c>
      <c r="C52" t="s">
        <v>107</v>
      </c>
      <c r="D52" t="s">
        <v>30</v>
      </c>
      <c r="E52" s="2">
        <f t="shared" si="0"/>
        <v>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3">
        <v>2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</row>
    <row r="53" spans="1:35" x14ac:dyDescent="0.3">
      <c r="A53" s="4" t="s">
        <v>2</v>
      </c>
      <c r="B53" t="s">
        <v>63</v>
      </c>
      <c r="C53" t="s">
        <v>108</v>
      </c>
      <c r="D53" t="s">
        <v>30</v>
      </c>
      <c r="E53" s="2">
        <f t="shared" si="0"/>
        <v>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3">
        <v>2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</row>
    <row r="54" spans="1:35" x14ac:dyDescent="0.3">
      <c r="A54" s="4" t="s">
        <v>0</v>
      </c>
      <c r="B54" t="s">
        <v>63</v>
      </c>
      <c r="C54" t="s">
        <v>109</v>
      </c>
      <c r="D54" t="s">
        <v>27</v>
      </c>
      <c r="E54" s="2">
        <f t="shared" si="0"/>
        <v>3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3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</row>
    <row r="55" spans="1:35" x14ac:dyDescent="0.3">
      <c r="A55" s="4" t="s">
        <v>0</v>
      </c>
      <c r="B55" t="s">
        <v>63</v>
      </c>
      <c r="C55" t="s">
        <v>110</v>
      </c>
      <c r="D55" t="s">
        <v>27</v>
      </c>
      <c r="E55" s="2">
        <f t="shared" si="0"/>
        <v>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>
        <v>3</v>
      </c>
      <c r="L55" s="2">
        <v>0</v>
      </c>
      <c r="M55" s="2">
        <v>0</v>
      </c>
      <c r="N55" s="2">
        <v>0</v>
      </c>
      <c r="O55" s="2">
        <v>0</v>
      </c>
      <c r="P55" s="2">
        <v>2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</row>
    <row r="56" spans="1:35" x14ac:dyDescent="0.3">
      <c r="A56" s="4" t="s">
        <v>0</v>
      </c>
      <c r="B56" t="s">
        <v>63</v>
      </c>
      <c r="C56" t="s">
        <v>111</v>
      </c>
      <c r="D56" t="s">
        <v>27</v>
      </c>
      <c r="E56" s="2">
        <f t="shared" si="0"/>
        <v>4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3">
        <v>4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</row>
    <row r="57" spans="1:35" x14ac:dyDescent="0.3">
      <c r="A57" s="4" t="s">
        <v>1</v>
      </c>
      <c r="B57" t="s">
        <v>63</v>
      </c>
      <c r="C57" t="s">
        <v>112</v>
      </c>
      <c r="D57" t="s">
        <v>30</v>
      </c>
      <c r="E57" s="2">
        <f t="shared" si="0"/>
        <v>6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3">
        <v>6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</row>
    <row r="58" spans="1:35" x14ac:dyDescent="0.3">
      <c r="A58" s="4" t="s">
        <v>0</v>
      </c>
      <c r="B58" t="s">
        <v>63</v>
      </c>
      <c r="C58" t="s">
        <v>113</v>
      </c>
      <c r="D58" t="s">
        <v>27</v>
      </c>
      <c r="E58" s="2">
        <f t="shared" si="0"/>
        <v>8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3">
        <v>8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</row>
    <row r="59" spans="1:35" x14ac:dyDescent="0.3">
      <c r="A59" s="4" t="s">
        <v>0</v>
      </c>
      <c r="B59" t="s">
        <v>63</v>
      </c>
      <c r="C59" t="s">
        <v>114</v>
      </c>
      <c r="D59" t="s">
        <v>27</v>
      </c>
      <c r="E59" s="2">
        <f t="shared" si="0"/>
        <v>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8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</row>
    <row r="60" spans="1:35" x14ac:dyDescent="0.3">
      <c r="A60" s="4" t="s">
        <v>0</v>
      </c>
      <c r="B60" t="s">
        <v>63</v>
      </c>
      <c r="C60" t="s">
        <v>115</v>
      </c>
      <c r="D60" t="s">
        <v>27</v>
      </c>
      <c r="E60" s="2">
        <f t="shared" si="0"/>
        <v>9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3">
        <v>9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</row>
    <row r="61" spans="1:35" x14ac:dyDescent="0.3">
      <c r="A61" s="4" t="s">
        <v>0</v>
      </c>
      <c r="B61" t="s">
        <v>63</v>
      </c>
      <c r="C61" t="s">
        <v>116</v>
      </c>
      <c r="D61" t="s">
        <v>27</v>
      </c>
      <c r="E61" s="2">
        <f t="shared" si="0"/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</row>
    <row r="62" spans="1:35" x14ac:dyDescent="0.3">
      <c r="A62" s="4" t="s">
        <v>0</v>
      </c>
      <c r="B62" t="s">
        <v>63</v>
      </c>
      <c r="C62" t="s">
        <v>117</v>
      </c>
      <c r="D62" t="s">
        <v>27</v>
      </c>
      <c r="E62" s="2">
        <f t="shared" si="0"/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</row>
    <row r="63" spans="1:35" x14ac:dyDescent="0.3">
      <c r="A63" s="4" t="s">
        <v>2</v>
      </c>
      <c r="B63" t="s">
        <v>63</v>
      </c>
      <c r="C63" t="s">
        <v>118</v>
      </c>
      <c r="D63" t="s">
        <v>30</v>
      </c>
      <c r="E63" s="2">
        <f t="shared" si="0"/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3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</row>
    <row r="64" spans="1:35" x14ac:dyDescent="0.3">
      <c r="A64" s="4" t="s">
        <v>0</v>
      </c>
      <c r="B64" t="s">
        <v>63</v>
      </c>
      <c r="C64" t="s">
        <v>119</v>
      </c>
      <c r="D64" t="s">
        <v>27</v>
      </c>
      <c r="E64" s="2">
        <f t="shared" si="0"/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</row>
    <row r="65" spans="1:35" x14ac:dyDescent="0.3">
      <c r="A65" s="4" t="s">
        <v>0</v>
      </c>
      <c r="B65" t="s">
        <v>63</v>
      </c>
      <c r="C65" t="s">
        <v>120</v>
      </c>
      <c r="D65" t="s">
        <v>27</v>
      </c>
      <c r="E65" s="2">
        <f t="shared" si="0"/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3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</row>
    <row r="66" spans="1:35" x14ac:dyDescent="0.3">
      <c r="A66" s="4" t="s">
        <v>0</v>
      </c>
      <c r="B66" t="s">
        <v>63</v>
      </c>
      <c r="C66" t="s">
        <v>121</v>
      </c>
      <c r="D66" t="s">
        <v>27</v>
      </c>
      <c r="E66" s="2">
        <f t="shared" si="0"/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</row>
    <row r="67" spans="1:35" x14ac:dyDescent="0.3">
      <c r="A67" s="4" t="s">
        <v>0</v>
      </c>
      <c r="B67" t="s">
        <v>63</v>
      </c>
      <c r="C67" t="s">
        <v>122</v>
      </c>
      <c r="D67" t="s">
        <v>27</v>
      </c>
      <c r="E67" s="2">
        <f t="shared" si="0"/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</row>
    <row r="68" spans="1:35" x14ac:dyDescent="0.3">
      <c r="A68" s="4" t="s">
        <v>0</v>
      </c>
      <c r="B68" t="s">
        <v>63</v>
      </c>
      <c r="C68" t="s">
        <v>123</v>
      </c>
      <c r="D68" t="s">
        <v>27</v>
      </c>
      <c r="E68" s="2">
        <f t="shared" si="0"/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</row>
    <row r="69" spans="1:35" x14ac:dyDescent="0.3">
      <c r="A69" s="4" t="s">
        <v>0</v>
      </c>
      <c r="B69" t="s">
        <v>63</v>
      </c>
      <c r="C69" t="s">
        <v>124</v>
      </c>
      <c r="D69" t="s">
        <v>27</v>
      </c>
      <c r="E69" s="2">
        <f t="shared" ref="E69:E103" si="1">SUM(F69:AI69)</f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</row>
    <row r="70" spans="1:35" x14ac:dyDescent="0.3">
      <c r="A70" s="4" t="s">
        <v>0</v>
      </c>
      <c r="B70" t="s">
        <v>63</v>
      </c>
      <c r="C70" t="s">
        <v>125</v>
      </c>
      <c r="D70" t="s">
        <v>27</v>
      </c>
      <c r="E70" s="2">
        <f t="shared" si="1"/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</row>
    <row r="71" spans="1:35" x14ac:dyDescent="0.3">
      <c r="A71" s="4" t="s">
        <v>0</v>
      </c>
      <c r="B71" t="s">
        <v>63</v>
      </c>
      <c r="C71" t="s">
        <v>126</v>
      </c>
      <c r="D71" t="s">
        <v>31</v>
      </c>
      <c r="E71" s="2">
        <f t="shared" si="1"/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</row>
    <row r="72" spans="1:35" x14ac:dyDescent="0.3">
      <c r="A72" s="4" t="s">
        <v>0</v>
      </c>
      <c r="B72" t="s">
        <v>64</v>
      </c>
      <c r="C72" t="s">
        <v>127</v>
      </c>
      <c r="D72" t="s">
        <v>38</v>
      </c>
      <c r="E72" s="2">
        <f t="shared" si="1"/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</row>
    <row r="73" spans="1:35" x14ac:dyDescent="0.3">
      <c r="A73" s="4" t="s">
        <v>2</v>
      </c>
      <c r="B73" t="s">
        <v>63</v>
      </c>
      <c r="C73" t="s">
        <v>128</v>
      </c>
      <c r="D73" t="s">
        <v>31</v>
      </c>
      <c r="E73" s="2">
        <f t="shared" si="1"/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</row>
    <row r="74" spans="1:35" x14ac:dyDescent="0.3">
      <c r="A74" s="4" t="s">
        <v>0</v>
      </c>
      <c r="B74" t="s">
        <v>63</v>
      </c>
      <c r="C74" t="s">
        <v>129</v>
      </c>
      <c r="D74" t="s">
        <v>35</v>
      </c>
      <c r="E74" s="2">
        <f t="shared" si="1"/>
        <v>4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</row>
    <row r="75" spans="1:35" x14ac:dyDescent="0.3">
      <c r="A75" s="4" t="s">
        <v>0</v>
      </c>
      <c r="B75" t="s">
        <v>63</v>
      </c>
      <c r="C75" t="s">
        <v>130</v>
      </c>
      <c r="D75" t="s">
        <v>34</v>
      </c>
      <c r="E75" s="2">
        <f t="shared" si="1"/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3">
        <v>1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</row>
    <row r="76" spans="1:35" x14ac:dyDescent="0.3">
      <c r="A76" s="4" t="s">
        <v>0</v>
      </c>
      <c r="B76" t="s">
        <v>63</v>
      </c>
      <c r="C76" t="s">
        <v>131</v>
      </c>
      <c r="D76" t="s">
        <v>34</v>
      </c>
      <c r="E76" s="2">
        <f t="shared" si="1"/>
        <v>3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3">
        <v>3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</row>
    <row r="77" spans="1:35" x14ac:dyDescent="0.3">
      <c r="A77" s="4" t="s">
        <v>0</v>
      </c>
      <c r="B77" t="s">
        <v>63</v>
      </c>
      <c r="C77" t="s">
        <v>132</v>
      </c>
      <c r="D77" t="s">
        <v>36</v>
      </c>
      <c r="E77" s="2">
        <f t="shared" si="1"/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3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</row>
    <row r="78" spans="1:35" x14ac:dyDescent="0.3">
      <c r="A78" s="4" t="s">
        <v>0</v>
      </c>
      <c r="B78" t="s">
        <v>63</v>
      </c>
      <c r="C78" t="s">
        <v>133</v>
      </c>
      <c r="D78" t="s">
        <v>27</v>
      </c>
      <c r="E78" s="2">
        <f t="shared" si="1"/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3">
        <v>1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</row>
    <row r="79" spans="1:35" x14ac:dyDescent="0.3">
      <c r="A79" s="4" t="s">
        <v>0</v>
      </c>
      <c r="B79" t="s">
        <v>63</v>
      </c>
      <c r="C79" t="s">
        <v>134</v>
      </c>
      <c r="D79" t="s">
        <v>34</v>
      </c>
      <c r="E79" s="2">
        <f t="shared" si="1"/>
        <v>1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</row>
    <row r="80" spans="1:35" x14ac:dyDescent="0.3">
      <c r="A80" s="4" t="s">
        <v>0</v>
      </c>
      <c r="B80" t="s">
        <v>63</v>
      </c>
      <c r="C80" t="s">
        <v>135</v>
      </c>
      <c r="D80" t="s">
        <v>37</v>
      </c>
      <c r="E80" s="2">
        <f t="shared" si="1"/>
        <v>7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1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1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0</v>
      </c>
    </row>
    <row r="81" spans="1:35" x14ac:dyDescent="0.3">
      <c r="A81" s="4" t="s">
        <v>0</v>
      </c>
      <c r="B81" t="s">
        <v>63</v>
      </c>
      <c r="C81" t="s">
        <v>136</v>
      </c>
      <c r="D81" t="s">
        <v>34</v>
      </c>
      <c r="E81" s="2">
        <f t="shared" si="1"/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</row>
    <row r="82" spans="1:35" x14ac:dyDescent="0.3">
      <c r="A82" s="4" t="s">
        <v>0</v>
      </c>
      <c r="B82" t="s">
        <v>63</v>
      </c>
      <c r="C82" t="s">
        <v>137</v>
      </c>
      <c r="D82" t="s">
        <v>34</v>
      </c>
      <c r="E82" s="2">
        <f t="shared" si="1"/>
        <v>1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</row>
    <row r="83" spans="1:35" x14ac:dyDescent="0.3">
      <c r="A83" s="4" t="s">
        <v>0</v>
      </c>
      <c r="B83" t="s">
        <v>63</v>
      </c>
      <c r="C83" t="s">
        <v>138</v>
      </c>
      <c r="D83" t="s">
        <v>34</v>
      </c>
      <c r="E83" s="2">
        <f t="shared" si="1"/>
        <v>1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</row>
    <row r="84" spans="1:35" x14ac:dyDescent="0.3">
      <c r="A84" s="4" t="s">
        <v>1</v>
      </c>
      <c r="B84" t="s">
        <v>63</v>
      </c>
      <c r="C84" t="s">
        <v>139</v>
      </c>
      <c r="D84" t="s">
        <v>58</v>
      </c>
      <c r="E84" s="2">
        <f t="shared" si="1"/>
        <v>1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</row>
    <row r="85" spans="1:35" x14ac:dyDescent="0.3">
      <c r="A85" s="4" t="s">
        <v>0</v>
      </c>
      <c r="B85" t="s">
        <v>63</v>
      </c>
      <c r="C85" t="s">
        <v>140</v>
      </c>
      <c r="D85" t="s">
        <v>26</v>
      </c>
      <c r="E85" s="2">
        <f t="shared" si="1"/>
        <v>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2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</row>
    <row r="86" spans="1:35" x14ac:dyDescent="0.3">
      <c r="A86" s="4" t="s">
        <v>0</v>
      </c>
      <c r="B86" t="s">
        <v>63</v>
      </c>
      <c r="C86" t="s">
        <v>141</v>
      </c>
      <c r="D86" t="s">
        <v>61</v>
      </c>
      <c r="E86" s="2">
        <f t="shared" si="1"/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</row>
    <row r="87" spans="1:35" x14ac:dyDescent="0.3">
      <c r="A87" s="4" t="s">
        <v>0</v>
      </c>
      <c r="C87" t="s">
        <v>145</v>
      </c>
      <c r="D87" t="s">
        <v>28</v>
      </c>
      <c r="E87" s="2">
        <f t="shared" si="1"/>
        <v>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</row>
    <row r="88" spans="1:35" x14ac:dyDescent="0.3">
      <c r="A88" s="4" t="s">
        <v>0</v>
      </c>
      <c r="C88" t="s">
        <v>146</v>
      </c>
      <c r="D88" t="s">
        <v>28</v>
      </c>
      <c r="E88" s="2">
        <f t="shared" si="1"/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</row>
    <row r="89" spans="1:35" x14ac:dyDescent="0.3">
      <c r="A89" s="4" t="s">
        <v>0</v>
      </c>
      <c r="C89" t="s">
        <v>147</v>
      </c>
      <c r="D89" t="s">
        <v>148</v>
      </c>
      <c r="E89" s="2">
        <f t="shared" si="1"/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</row>
    <row r="90" spans="1:35" x14ac:dyDescent="0.3">
      <c r="A90" s="4" t="s">
        <v>0</v>
      </c>
      <c r="C90" t="s">
        <v>150</v>
      </c>
      <c r="D90" t="s">
        <v>28</v>
      </c>
      <c r="E90" s="2">
        <f t="shared" si="1"/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</row>
    <row r="91" spans="1:35" x14ac:dyDescent="0.3">
      <c r="A91" s="4" t="s">
        <v>0</v>
      </c>
      <c r="C91" t="s">
        <v>151</v>
      </c>
      <c r="D91" t="s">
        <v>28</v>
      </c>
      <c r="E91" s="2">
        <f t="shared" si="1"/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1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</row>
    <row r="92" spans="1:35" x14ac:dyDescent="0.3">
      <c r="A92" s="4" t="s">
        <v>0</v>
      </c>
      <c r="C92" t="s">
        <v>153</v>
      </c>
      <c r="D92" t="s">
        <v>156</v>
      </c>
      <c r="E92" s="2">
        <f t="shared" si="1"/>
        <v>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</row>
    <row r="93" spans="1:35" x14ac:dyDescent="0.3">
      <c r="A93" s="4" t="s">
        <v>0</v>
      </c>
      <c r="C93" t="s">
        <v>154</v>
      </c>
      <c r="D93" t="s">
        <v>156</v>
      </c>
      <c r="E93" s="2">
        <f t="shared" si="1"/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</row>
    <row r="94" spans="1:35" x14ac:dyDescent="0.3">
      <c r="A94" s="4" t="s">
        <v>0</v>
      </c>
      <c r="C94" t="s">
        <v>155</v>
      </c>
      <c r="D94" t="s">
        <v>156</v>
      </c>
      <c r="E94" s="2">
        <f t="shared" si="1"/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</row>
    <row r="95" spans="1:35" x14ac:dyDescent="0.3">
      <c r="A95" s="4" t="s">
        <v>0</v>
      </c>
      <c r="C95" t="s">
        <v>159</v>
      </c>
      <c r="D95" t="s">
        <v>35</v>
      </c>
      <c r="E95" s="2">
        <f t="shared" si="1"/>
        <v>3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</v>
      </c>
      <c r="AA95" s="2">
        <v>1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</row>
    <row r="96" spans="1:35" x14ac:dyDescent="0.3">
      <c r="A96" s="4" t="s">
        <v>0</v>
      </c>
      <c r="C96" t="s">
        <v>161</v>
      </c>
      <c r="D96" t="s">
        <v>35</v>
      </c>
      <c r="E96" s="2">
        <f t="shared" si="1"/>
        <v>3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1</v>
      </c>
      <c r="AE96" s="2">
        <v>1</v>
      </c>
      <c r="AF96" s="2">
        <v>0</v>
      </c>
      <c r="AG96" s="2">
        <v>0</v>
      </c>
      <c r="AH96" s="2">
        <v>0</v>
      </c>
      <c r="AI96" s="2">
        <v>0</v>
      </c>
    </row>
    <row r="97" spans="1:35" x14ac:dyDescent="0.3">
      <c r="A97" t="s">
        <v>1</v>
      </c>
      <c r="C97" t="s">
        <v>166</v>
      </c>
      <c r="D97" t="s">
        <v>27</v>
      </c>
      <c r="E97" s="2">
        <f t="shared" si="1"/>
        <v>2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2</v>
      </c>
      <c r="AG97" s="2">
        <v>0</v>
      </c>
      <c r="AH97" s="2">
        <v>0</v>
      </c>
      <c r="AI97" s="2">
        <v>0</v>
      </c>
    </row>
    <row r="98" spans="1:35" x14ac:dyDescent="0.3">
      <c r="A98" s="4" t="s">
        <v>0</v>
      </c>
      <c r="C98" t="s">
        <v>167</v>
      </c>
      <c r="D98" t="s">
        <v>168</v>
      </c>
      <c r="E98" s="2">
        <f t="shared" si="1"/>
        <v>3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3</v>
      </c>
      <c r="AH98" s="2">
        <v>0</v>
      </c>
      <c r="AI98" s="2">
        <v>0</v>
      </c>
    </row>
    <row r="99" spans="1:35" x14ac:dyDescent="0.3">
      <c r="A99" s="4" t="s">
        <v>0</v>
      </c>
      <c r="C99" t="s">
        <v>169</v>
      </c>
      <c r="D99" t="s">
        <v>173</v>
      </c>
      <c r="E99" s="2">
        <f t="shared" si="1"/>
        <v>1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2">
        <v>0</v>
      </c>
    </row>
    <row r="100" spans="1:35" x14ac:dyDescent="0.3">
      <c r="A100" s="4" t="s">
        <v>0</v>
      </c>
      <c r="C100" t="s">
        <v>170</v>
      </c>
      <c r="D100" t="s">
        <v>173</v>
      </c>
      <c r="E100" s="2">
        <f t="shared" si="1"/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</row>
    <row r="101" spans="1:35" x14ac:dyDescent="0.3">
      <c r="A101" s="4" t="s">
        <v>0</v>
      </c>
      <c r="C101" t="s">
        <v>171</v>
      </c>
      <c r="D101" t="s">
        <v>173</v>
      </c>
      <c r="E101" s="2">
        <f t="shared" si="1"/>
        <v>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>
        <v>0</v>
      </c>
    </row>
    <row r="102" spans="1:35" x14ac:dyDescent="0.3">
      <c r="A102" s="4" t="s">
        <v>0</v>
      </c>
      <c r="C102" t="s">
        <v>172</v>
      </c>
      <c r="D102" t="s">
        <v>173</v>
      </c>
      <c r="E102" s="2">
        <f t="shared" si="1"/>
        <v>2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2</v>
      </c>
      <c r="AI102" s="2">
        <v>0</v>
      </c>
    </row>
    <row r="103" spans="1:35" x14ac:dyDescent="0.3">
      <c r="A103" t="s">
        <v>1</v>
      </c>
      <c r="C103" t="s">
        <v>174</v>
      </c>
      <c r="D103" t="s">
        <v>27</v>
      </c>
      <c r="E103" s="2">
        <f t="shared" si="1"/>
        <v>3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3</v>
      </c>
    </row>
  </sheetData>
  <autoFilter ref="A3:AB103" xr:uid="{21A9282F-4D55-4ADD-9727-B3039FB84E60}"/>
  <mergeCells count="6">
    <mergeCell ref="Z2:AB2"/>
    <mergeCell ref="AC2:AE2"/>
    <mergeCell ref="F2:G2"/>
    <mergeCell ref="H2:R2"/>
    <mergeCell ref="T2:W2"/>
    <mergeCell ref="X2:Y2"/>
  </mergeCells>
  <phoneticPr fontId="1" type="noConversion"/>
  <conditionalFormatting sqref="C40:C41">
    <cfRule type="duplicateValues" dxfId="53" priority="103"/>
  </conditionalFormatting>
  <conditionalFormatting sqref="C43:C60">
    <cfRule type="duplicateValues" dxfId="52" priority="224"/>
  </conditionalFormatting>
  <conditionalFormatting sqref="C61:C63">
    <cfRule type="duplicateValues" dxfId="51" priority="210"/>
  </conditionalFormatting>
  <conditionalFormatting sqref="C66:C74">
    <cfRule type="duplicateValues" dxfId="50" priority="206"/>
  </conditionalFormatting>
  <conditionalFormatting sqref="C4:C86 C89">
    <cfRule type="duplicateValues" dxfId="49" priority="289"/>
    <cfRule type="duplicateValues" dxfId="48" priority="290"/>
    <cfRule type="duplicateValues" dxfId="47" priority="291"/>
  </conditionalFormatting>
  <conditionalFormatting sqref="C4:C86 C89">
    <cfRule type="duplicateValues" dxfId="46" priority="292"/>
    <cfRule type="duplicateValues" dxfId="45" priority="293"/>
    <cfRule type="duplicateValues" dxfId="44" priority="294"/>
    <cfRule type="duplicateValues" dxfId="43" priority="295"/>
  </conditionalFormatting>
  <conditionalFormatting sqref="C4:C86 C89">
    <cfRule type="duplicateValues" dxfId="42" priority="296"/>
  </conditionalFormatting>
  <conditionalFormatting sqref="C4:C87 C89">
    <cfRule type="duplicateValues" dxfId="41" priority="297"/>
  </conditionalFormatting>
  <conditionalFormatting sqref="C4:C89">
    <cfRule type="duplicateValues" dxfId="40" priority="298"/>
  </conditionalFormatting>
  <conditionalFormatting sqref="C4:C91">
    <cfRule type="duplicateValues" dxfId="39" priority="9"/>
  </conditionalFormatting>
  <conditionalFormatting sqref="C4:C94">
    <cfRule type="duplicateValues" dxfId="38" priority="300"/>
  </conditionalFormatting>
  <conditionalFormatting sqref="C4:C95">
    <cfRule type="duplicateValues" dxfId="37" priority="303"/>
  </conditionalFormatting>
  <conditionalFormatting sqref="C4:C96">
    <cfRule type="duplicateValues" dxfId="36" priority="305"/>
  </conditionalFormatting>
  <conditionalFormatting sqref="C4:C97">
    <cfRule type="duplicateValues" dxfId="35" priority="306"/>
  </conditionalFormatting>
  <conditionalFormatting sqref="C4:C98">
    <cfRule type="duplicateValues" dxfId="34" priority="308"/>
  </conditionalFormatting>
  <conditionalFormatting sqref="C4:C102">
    <cfRule type="duplicateValues" dxfId="33" priority="309"/>
  </conditionalFormatting>
  <conditionalFormatting sqref="C4:C103">
    <cfRule type="duplicateValues" dxfId="0" priority="310"/>
  </conditionalFormatting>
  <hyperlinks>
    <hyperlink ref="T2" r:id="rId1" display="https://landing-test.vuce.gob.pe/cp2/cambioagenciatripulante" xr:uid="{74119263-B3F6-4835-B4A5-5F1A6B69E43B}"/>
    <hyperlink ref="AF2" r:id="rId2" display="https://landing-test.vuce.gob.pe/cp2/seguimientonave" xr:uid="{AF4445E8-1F5C-4A34-92F4-90892D3165D8}"/>
    <hyperlink ref="AG2" r:id="rId3" display="https://landing-test.vuce.gob.pe/cp2/audittrail" xr:uid="{E21B874C-FFDA-4EC7-999D-74A61E28381D}"/>
    <hyperlink ref="AH2" r:id="rId4" display="https://landing-test.vuce.gob.pe/cp2/arriboyzarpe" xr:uid="{509372DA-9FC6-458F-8A19-B00295EC0FEA}"/>
    <hyperlink ref="AI2" r:id="rId5" display="https://landing-test.vuce.gob.pe/cp2/consultaexpediente" xr:uid="{FBA69B77-C22E-4987-AAC5-D778178505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29F3-6608-45BB-9422-29E446884516}">
  <dimension ref="A2:H19"/>
  <sheetViews>
    <sheetView zoomScale="107" zoomScaleNormal="107" workbookViewId="0">
      <selection activeCell="C6" sqref="C6"/>
    </sheetView>
  </sheetViews>
  <sheetFormatPr baseColWidth="10" defaultRowHeight="14.4" x14ac:dyDescent="0.3"/>
  <cols>
    <col min="1" max="1" width="52.88671875" bestFit="1" customWidth="1"/>
    <col min="2" max="2" width="17.33203125" bestFit="1" customWidth="1"/>
    <col min="3" max="3" width="12.77734375" customWidth="1"/>
    <col min="4" max="4" width="14.109375" bestFit="1" customWidth="1"/>
  </cols>
  <sheetData>
    <row r="2" spans="1:8" ht="28.8" x14ac:dyDescent="0.3">
      <c r="A2" s="9" t="s">
        <v>49</v>
      </c>
      <c r="B2" s="9" t="s">
        <v>23</v>
      </c>
      <c r="C2" s="12" t="s">
        <v>48</v>
      </c>
      <c r="D2" s="9" t="s">
        <v>20</v>
      </c>
      <c r="F2" s="9" t="s">
        <v>21</v>
      </c>
      <c r="G2" s="9" t="s">
        <v>19</v>
      </c>
      <c r="H2" s="9" t="s">
        <v>22</v>
      </c>
    </row>
    <row r="3" spans="1:8" x14ac:dyDescent="0.3">
      <c r="A3" s="10" t="s">
        <v>39</v>
      </c>
      <c r="B3" s="13">
        <v>13</v>
      </c>
      <c r="C3" s="10"/>
      <c r="D3" s="10"/>
      <c r="F3" s="10"/>
      <c r="G3" s="10"/>
      <c r="H3" s="10"/>
    </row>
    <row r="4" spans="1:8" x14ac:dyDescent="0.3">
      <c r="A4" s="10" t="s">
        <v>40</v>
      </c>
      <c r="B4" s="13">
        <v>13</v>
      </c>
      <c r="C4" s="10"/>
      <c r="D4" s="10"/>
      <c r="F4" s="10"/>
      <c r="G4" s="10"/>
      <c r="H4" s="10"/>
    </row>
    <row r="5" spans="1:8" x14ac:dyDescent="0.3">
      <c r="A5" s="10" t="s">
        <v>41</v>
      </c>
      <c r="B5" s="13">
        <v>17</v>
      </c>
      <c r="C5" s="10"/>
      <c r="D5" s="10"/>
      <c r="F5" s="10"/>
      <c r="G5" s="10"/>
      <c r="H5" s="10"/>
    </row>
    <row r="6" spans="1:8" x14ac:dyDescent="0.3">
      <c r="A6" s="17" t="s">
        <v>42</v>
      </c>
      <c r="B6" s="18">
        <v>25</v>
      </c>
      <c r="C6" s="19">
        <v>136</v>
      </c>
      <c r="D6" s="13" t="s">
        <v>24</v>
      </c>
      <c r="F6" s="21">
        <f>C6*B6/60</f>
        <v>56.666666666666664</v>
      </c>
      <c r="G6" s="22">
        <v>10</v>
      </c>
      <c r="H6" s="22">
        <v>5</v>
      </c>
    </row>
    <row r="7" spans="1:8" x14ac:dyDescent="0.3">
      <c r="A7" s="10" t="s">
        <v>43</v>
      </c>
      <c r="B7" s="13">
        <v>18</v>
      </c>
      <c r="C7" s="10"/>
      <c r="D7" s="10"/>
      <c r="F7" s="10"/>
      <c r="G7" s="10"/>
      <c r="H7" s="10"/>
    </row>
    <row r="8" spans="1:8" x14ac:dyDescent="0.3">
      <c r="A8" s="10" t="s">
        <v>44</v>
      </c>
      <c r="B8" s="13">
        <v>12</v>
      </c>
      <c r="C8" s="10"/>
      <c r="D8" s="10"/>
      <c r="F8" s="10"/>
      <c r="G8" s="10"/>
      <c r="H8" s="10"/>
    </row>
    <row r="11" spans="1:8" ht="28.8" x14ac:dyDescent="0.3">
      <c r="B11" s="14" t="s">
        <v>45</v>
      </c>
      <c r="C11" s="14" t="s">
        <v>46</v>
      </c>
      <c r="D11" s="15" t="s">
        <v>47</v>
      </c>
      <c r="F11" s="9" t="s">
        <v>21</v>
      </c>
      <c r="G11" s="9" t="s">
        <v>19</v>
      </c>
      <c r="H11" s="9" t="s">
        <v>22</v>
      </c>
    </row>
    <row r="12" spans="1:8" x14ac:dyDescent="0.3">
      <c r="B12" s="13">
        <v>2025</v>
      </c>
      <c r="C12" s="16">
        <v>3000</v>
      </c>
      <c r="D12" s="20">
        <f>C12/$C$19</f>
        <v>200</v>
      </c>
      <c r="F12" s="11">
        <f>D12*$B$6/60</f>
        <v>83.333333333333329</v>
      </c>
      <c r="G12" s="22">
        <v>10</v>
      </c>
      <c r="H12" s="22">
        <v>5</v>
      </c>
    </row>
    <row r="13" spans="1:8" x14ac:dyDescent="0.3">
      <c r="B13" s="13">
        <v>2026</v>
      </c>
      <c r="C13" s="16">
        <f>C12 +D12</f>
        <v>3200</v>
      </c>
      <c r="D13" s="20">
        <f t="shared" ref="D13:D16" si="0">C13/$C$19</f>
        <v>213.33333333333334</v>
      </c>
      <c r="F13" s="11">
        <f t="shared" ref="F13:F16" si="1">D13*$B$6/60</f>
        <v>88.8888888888889</v>
      </c>
      <c r="G13" s="22">
        <v>10</v>
      </c>
      <c r="H13" s="22">
        <v>5</v>
      </c>
    </row>
    <row r="14" spans="1:8" x14ac:dyDescent="0.3">
      <c r="B14" s="13">
        <v>2027</v>
      </c>
      <c r="C14" s="16">
        <f>C13 +D13</f>
        <v>3413.3333333333335</v>
      </c>
      <c r="D14" s="20">
        <f t="shared" si="0"/>
        <v>227.55555555555557</v>
      </c>
      <c r="F14" s="11">
        <f t="shared" si="1"/>
        <v>94.814814814814824</v>
      </c>
      <c r="G14" s="22">
        <v>10</v>
      </c>
      <c r="H14" s="22">
        <v>5</v>
      </c>
    </row>
    <row r="15" spans="1:8" x14ac:dyDescent="0.3">
      <c r="B15" s="13">
        <v>2028</v>
      </c>
      <c r="C15" s="16">
        <f>C14 +D14</f>
        <v>3640.8888888888891</v>
      </c>
      <c r="D15" s="20">
        <f t="shared" si="0"/>
        <v>242.72592592592594</v>
      </c>
      <c r="F15" s="11">
        <f t="shared" si="1"/>
        <v>101.13580246913581</v>
      </c>
      <c r="G15" s="22">
        <v>10</v>
      </c>
      <c r="H15" s="22">
        <v>5</v>
      </c>
    </row>
    <row r="16" spans="1:8" x14ac:dyDescent="0.3">
      <c r="B16" s="13">
        <v>2029</v>
      </c>
      <c r="C16" s="16">
        <f>C15 +D15</f>
        <v>3883.614814814815</v>
      </c>
      <c r="D16" s="20">
        <f t="shared" si="0"/>
        <v>258.90765432098766</v>
      </c>
      <c r="F16" s="11">
        <f t="shared" si="1"/>
        <v>107.87818930041153</v>
      </c>
      <c r="G16" s="22">
        <v>10</v>
      </c>
      <c r="H16" s="22">
        <v>5</v>
      </c>
    </row>
    <row r="19" spans="2:3" x14ac:dyDescent="0.3">
      <c r="B19" t="s">
        <v>50</v>
      </c>
      <c r="C19">
        <v>15</v>
      </c>
    </row>
  </sheetData>
  <phoneticPr fontId="1" type="noConversion"/>
  <conditionalFormatting sqref="A3:A5">
    <cfRule type="duplicateValues" dxfId="32" priority="15"/>
    <cfRule type="duplicateValues" dxfId="31" priority="16"/>
    <cfRule type="duplicateValues" dxfId="30" priority="17"/>
    <cfRule type="duplicateValues" dxfId="29" priority="18"/>
    <cfRule type="duplicateValues" dxfId="28" priority="19"/>
    <cfRule type="duplicateValues" dxfId="27" priority="20"/>
    <cfRule type="duplicateValues" dxfId="26" priority="21"/>
  </conditionalFormatting>
  <conditionalFormatting sqref="A6">
    <cfRule type="duplicateValues" dxfId="25" priority="247"/>
    <cfRule type="duplicateValues" dxfId="24" priority="248"/>
    <cfRule type="duplicateValues" dxfId="23" priority="249"/>
    <cfRule type="duplicateValues" dxfId="22" priority="250"/>
    <cfRule type="duplicateValues" dxfId="21" priority="251"/>
    <cfRule type="duplicateValues" dxfId="20" priority="252"/>
    <cfRule type="duplicateValues" dxfId="19" priority="253"/>
  </conditionalFormatting>
  <conditionalFormatting sqref="A7:A8"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</conditionalFormatting>
  <conditionalFormatting sqref="A9:A15">
    <cfRule type="duplicateValues" dxfId="11" priority="83"/>
  </conditionalFormatting>
  <conditionalFormatting sqref="C6:C9">
    <cfRule type="duplicateValues" dxfId="10" priority="2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D809-B8F8-4141-AAB5-8530E914A147}">
  <dimension ref="B2:M23"/>
  <sheetViews>
    <sheetView zoomScale="107" zoomScaleNormal="107" workbookViewId="0">
      <selection activeCell="C3" sqref="C3"/>
    </sheetView>
  </sheetViews>
  <sheetFormatPr baseColWidth="10" defaultRowHeight="14.4" x14ac:dyDescent="0.3"/>
  <cols>
    <col min="1" max="1" width="2.5546875" customWidth="1"/>
    <col min="2" max="2" width="39.21875" bestFit="1" customWidth="1"/>
    <col min="3" max="3" width="17.33203125" bestFit="1" customWidth="1"/>
    <col min="4" max="4" width="17.33203125" customWidth="1"/>
    <col min="5" max="5" width="9.21875" customWidth="1"/>
    <col min="8" max="8" width="12.21875" bestFit="1" customWidth="1"/>
    <col min="9" max="9" width="12.33203125" bestFit="1" customWidth="1"/>
    <col min="10" max="10" width="7.33203125" customWidth="1"/>
  </cols>
  <sheetData>
    <row r="2" spans="2:13" ht="43.2" x14ac:dyDescent="0.3">
      <c r="B2" s="23" t="s">
        <v>49</v>
      </c>
      <c r="C2" s="24" t="s">
        <v>53</v>
      </c>
      <c r="D2" s="24" t="s">
        <v>54</v>
      </c>
      <c r="E2" s="3"/>
      <c r="F2" s="23" t="s">
        <v>45</v>
      </c>
      <c r="G2" s="23" t="s">
        <v>51</v>
      </c>
      <c r="H2" s="24" t="s">
        <v>52</v>
      </c>
      <c r="I2" s="24" t="s">
        <v>47</v>
      </c>
      <c r="K2" s="23" t="s">
        <v>21</v>
      </c>
      <c r="L2" s="23" t="s">
        <v>19</v>
      </c>
      <c r="M2" s="23" t="s">
        <v>22</v>
      </c>
    </row>
    <row r="3" spans="2:13" x14ac:dyDescent="0.3">
      <c r="B3" s="17" t="s">
        <v>42</v>
      </c>
      <c r="C3" s="27">
        <v>25</v>
      </c>
      <c r="D3" s="27">
        <v>7</v>
      </c>
      <c r="F3" s="13">
        <v>2025</v>
      </c>
      <c r="G3" s="16">
        <v>3000</v>
      </c>
      <c r="H3" s="16">
        <v>5</v>
      </c>
      <c r="I3" s="25">
        <f>G3*(H3/100)</f>
        <v>150</v>
      </c>
      <c r="K3" s="25">
        <f>I3*$C$3/60</f>
        <v>62.5</v>
      </c>
      <c r="L3" s="26">
        <v>10</v>
      </c>
      <c r="M3" s="26">
        <f>$D$3</f>
        <v>7</v>
      </c>
    </row>
    <row r="4" spans="2:13" x14ac:dyDescent="0.3">
      <c r="F4" s="13">
        <v>2026</v>
      </c>
      <c r="G4" s="16">
        <f>G3 + G3/10</f>
        <v>3300</v>
      </c>
      <c r="H4" s="16">
        <v>5</v>
      </c>
      <c r="I4" s="25">
        <f t="shared" ref="I4:I7" si="0">G4*(H4/100)</f>
        <v>165</v>
      </c>
      <c r="K4" s="25">
        <f>I4*$C$3/60</f>
        <v>68.75</v>
      </c>
      <c r="L4" s="26">
        <v>10</v>
      </c>
      <c r="M4" s="26">
        <f t="shared" ref="M4:M7" si="1">$D$3</f>
        <v>7</v>
      </c>
    </row>
    <row r="5" spans="2:13" x14ac:dyDescent="0.3">
      <c r="F5" s="13">
        <v>2027</v>
      </c>
      <c r="G5" s="16">
        <f t="shared" ref="G5:G7" si="2">G4 + G4/10</f>
        <v>3630</v>
      </c>
      <c r="H5" s="16">
        <v>5</v>
      </c>
      <c r="I5" s="25">
        <f t="shared" si="0"/>
        <v>181.5</v>
      </c>
      <c r="K5" s="25">
        <f>I5*$C$3/60</f>
        <v>75.625</v>
      </c>
      <c r="L5" s="26">
        <v>10</v>
      </c>
      <c r="M5" s="26">
        <f t="shared" si="1"/>
        <v>7</v>
      </c>
    </row>
    <row r="6" spans="2:13" x14ac:dyDescent="0.3">
      <c r="F6" s="13">
        <v>2028</v>
      </c>
      <c r="G6" s="16">
        <f>G5 + G5/10</f>
        <v>3993</v>
      </c>
      <c r="H6" s="16">
        <v>5</v>
      </c>
      <c r="I6" s="25">
        <f t="shared" si="0"/>
        <v>199.65</v>
      </c>
      <c r="K6" s="25">
        <f>I6*$C$3/60</f>
        <v>83.1875</v>
      </c>
      <c r="L6" s="26">
        <v>10</v>
      </c>
      <c r="M6" s="26">
        <f t="shared" si="1"/>
        <v>7</v>
      </c>
    </row>
    <row r="7" spans="2:13" x14ac:dyDescent="0.3">
      <c r="F7" s="13">
        <v>2029</v>
      </c>
      <c r="G7" s="16">
        <f t="shared" si="2"/>
        <v>4392.3</v>
      </c>
      <c r="H7" s="16">
        <v>5</v>
      </c>
      <c r="I7" s="25">
        <f t="shared" si="0"/>
        <v>219.61500000000001</v>
      </c>
      <c r="K7" s="25">
        <f>I7*$C$3/60</f>
        <v>91.506249999999994</v>
      </c>
      <c r="L7" s="26">
        <v>10</v>
      </c>
      <c r="M7" s="26">
        <f t="shared" si="1"/>
        <v>7</v>
      </c>
    </row>
    <row r="11" spans="2:13" ht="14.4" customHeight="1" x14ac:dyDescent="0.3">
      <c r="B11" s="30" t="s">
        <v>57</v>
      </c>
      <c r="C11" s="30"/>
      <c r="D11" s="30"/>
    </row>
    <row r="12" spans="2:13" x14ac:dyDescent="0.3">
      <c r="B12" s="30"/>
      <c r="C12" s="30"/>
      <c r="D12" s="30"/>
    </row>
    <row r="13" spans="2:13" x14ac:dyDescent="0.3">
      <c r="B13" s="30"/>
      <c r="C13" s="30"/>
      <c r="D13" s="30"/>
    </row>
    <row r="14" spans="2:13" x14ac:dyDescent="0.3">
      <c r="B14" s="30"/>
      <c r="C14" s="30"/>
      <c r="D14" s="30"/>
    </row>
    <row r="15" spans="2:13" x14ac:dyDescent="0.3">
      <c r="B15" s="30"/>
      <c r="C15" s="30"/>
      <c r="D15" s="30"/>
    </row>
    <row r="16" spans="2:13" x14ac:dyDescent="0.3">
      <c r="B16" s="30"/>
      <c r="C16" s="30"/>
      <c r="D16" s="30"/>
    </row>
    <row r="17" spans="2:4" x14ac:dyDescent="0.3">
      <c r="B17" s="30"/>
      <c r="C17" s="30"/>
      <c r="D17" s="30"/>
    </row>
    <row r="18" spans="2:4" x14ac:dyDescent="0.3">
      <c r="B18" s="30"/>
      <c r="C18" s="30"/>
      <c r="D18" s="30"/>
    </row>
    <row r="19" spans="2:4" x14ac:dyDescent="0.3">
      <c r="B19" s="30"/>
      <c r="C19" s="30"/>
      <c r="D19" s="30"/>
    </row>
    <row r="20" spans="2:4" x14ac:dyDescent="0.3">
      <c r="B20" s="30"/>
      <c r="C20" s="30"/>
      <c r="D20" s="30"/>
    </row>
    <row r="21" spans="2:4" x14ac:dyDescent="0.3">
      <c r="B21" s="30"/>
      <c r="C21" s="30"/>
      <c r="D21" s="30"/>
    </row>
    <row r="22" spans="2:4" x14ac:dyDescent="0.3">
      <c r="B22" s="30"/>
      <c r="C22" s="30"/>
      <c r="D22" s="30"/>
    </row>
    <row r="23" spans="2:4" x14ac:dyDescent="0.3">
      <c r="B23" s="30"/>
      <c r="C23" s="30"/>
      <c r="D23" s="30"/>
    </row>
  </sheetData>
  <mergeCells count="1">
    <mergeCell ref="B11:D23"/>
  </mergeCells>
  <conditionalFormatting sqref="B3"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</conditionalFormatting>
  <conditionalFormatting sqref="B4:B10">
    <cfRule type="duplicateValues" dxfId="2" priority="15"/>
  </conditionalFormatting>
  <conditionalFormatting sqref="E4">
    <cfRule type="duplicateValues" dxfId="1" priority="25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endpoints x funcionalidad</vt:lpstr>
      <vt:lpstr>borrador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Camacho Medina</dc:creator>
  <cp:lastModifiedBy>Hildebrando Castillo Gomez</cp:lastModifiedBy>
  <dcterms:created xsi:type="dcterms:W3CDTF">2025-07-07T20:18:02Z</dcterms:created>
  <dcterms:modified xsi:type="dcterms:W3CDTF">2025-07-14T20:38:36Z</dcterms:modified>
</cp:coreProperties>
</file>