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18341837-6C53-4E09-BC2A-97532CFFDE57}" xr6:coauthVersionLast="47" xr6:coauthVersionMax="47" xr10:uidLastSave="{00000000-0000-0000-0000-000000000000}"/>
  <bookViews>
    <workbookView xWindow="28680" yWindow="-120" windowWidth="29040" windowHeight="15840" tabRatio="500" activeTab="5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91029" iterateDelta="1E-4"/>
</workbook>
</file>

<file path=xl/calcChain.xml><?xml version="1.0" encoding="utf-8"?>
<calcChain xmlns="http://schemas.openxmlformats.org/spreadsheetml/2006/main">
  <c r="D9" i="6" l="1"/>
  <c r="D11" i="6"/>
  <c r="D10" i="6"/>
  <c r="D8" i="6"/>
  <c r="K3" i="4"/>
  <c r="L3" i="4"/>
  <c r="N3" i="4"/>
  <c r="H5" i="4"/>
  <c r="H6" i="4"/>
  <c r="G5" i="4"/>
  <c r="G6" i="4"/>
  <c r="F5" i="4"/>
  <c r="F6" i="4"/>
  <c r="E5" i="4"/>
  <c r="E6" i="4"/>
  <c r="D5" i="4"/>
  <c r="D6" i="4"/>
  <c r="E3" i="4"/>
  <c r="E4" i="4"/>
  <c r="E2" i="4"/>
  <c r="F2" i="4" s="1"/>
  <c r="G2" i="4" s="1"/>
  <c r="D3" i="4"/>
  <c r="D4" i="4"/>
  <c r="D2" i="4"/>
  <c r="H2" i="4"/>
  <c r="H3" i="4"/>
  <c r="H4" i="4"/>
  <c r="G4" i="4"/>
  <c r="F3" i="4"/>
  <c r="G3" i="4" s="1"/>
  <c r="D7" i="6"/>
  <c r="D6" i="6"/>
  <c r="D5" i="6"/>
  <c r="D4" i="6"/>
  <c r="D3" i="6"/>
  <c r="D2" i="6"/>
  <c r="D17" i="3"/>
  <c r="C17" i="3"/>
  <c r="B17" i="3"/>
  <c r="D16" i="3"/>
  <c r="C16" i="3"/>
  <c r="B16" i="3"/>
  <c r="D15" i="3"/>
  <c r="C15" i="3"/>
  <c r="B15" i="3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I3" i="4" l="1"/>
  <c r="J3" i="4"/>
  <c r="F4" i="4"/>
  <c r="M3" i="4" l="1"/>
</calcChain>
</file>

<file path=xl/sharedStrings.xml><?xml version="1.0" encoding="utf-8"?>
<sst xmlns="http://schemas.openxmlformats.org/spreadsheetml/2006/main" count="90" uniqueCount="79">
  <si>
    <t>Таблица калорийности блюд</t>
  </si>
  <si>
    <t>Продукт</t>
  </si>
  <si>
    <t>ккал</t>
  </si>
  <si>
    <t>Баклажаны</t>
  </si>
  <si>
    <t>Зеленый горошек</t>
  </si>
  <si>
    <t>Кабачки</t>
  </si>
  <si>
    <t>Капуста белокочанная</t>
  </si>
  <si>
    <t>Капуста брюссельская</t>
  </si>
  <si>
    <t>Капуста квашеная</t>
  </si>
  <si>
    <t>Капуста краснокочанная</t>
  </si>
  <si>
    <t>Капуста цветная</t>
  </si>
  <si>
    <t>Картофель отварной</t>
  </si>
  <si>
    <t>Лук зелёный</t>
  </si>
  <si>
    <t>Лук репчатый</t>
  </si>
  <si>
    <t>Морковь</t>
  </si>
  <si>
    <t>Огурцы свежие</t>
  </si>
  <si>
    <t>Перец зелёный сладкий</t>
  </si>
  <si>
    <t>Петрушка</t>
  </si>
  <si>
    <t>Помидоры</t>
  </si>
  <si>
    <t>Ревень</t>
  </si>
  <si>
    <t>Редис</t>
  </si>
  <si>
    <t>Редька</t>
  </si>
  <si>
    <t>Наименование товаров</t>
  </si>
  <si>
    <t>Цена (в рублях)</t>
  </si>
  <si>
    <t>Количество</t>
  </si>
  <si>
    <t>Платья</t>
  </si>
  <si>
    <t>Костюмы мужские</t>
  </si>
  <si>
    <t>Шубы(песец)</t>
  </si>
  <si>
    <t>Куртки</t>
  </si>
  <si>
    <t>Цена хлеба</t>
  </si>
  <si>
    <t>Домашний</t>
  </si>
  <si>
    <t>Дарницкий</t>
  </si>
  <si>
    <t>Ржаной</t>
  </si>
  <si>
    <t>Количество хлеба</t>
  </si>
  <si>
    <t>Июнь</t>
  </si>
  <si>
    <t>Июль</t>
  </si>
  <si>
    <t>Август</t>
  </si>
  <si>
    <t>Затраты на хлеб</t>
  </si>
  <si>
    <t>Член семьи</t>
  </si>
  <si>
    <t>Оклад (руб.)</t>
  </si>
  <si>
    <t>Чистый доход (руб.)</t>
  </si>
  <si>
    <t>Пенсия (руб.)</t>
  </si>
  <si>
    <t>Средние доходы</t>
  </si>
  <si>
    <t>На каждого члена семьи</t>
  </si>
  <si>
    <t>На каждого работника</t>
  </si>
  <si>
    <t>Средняя температура в помещении, °C</t>
  </si>
  <si>
    <t>Зима</t>
  </si>
  <si>
    <t>Весна</t>
  </si>
  <si>
    <t>Лето</t>
  </si>
  <si>
    <t>Осень</t>
  </si>
  <si>
    <t>Помещение</t>
  </si>
  <si>
    <t>Длина (м)</t>
  </si>
  <si>
    <t>Ширина (м)</t>
  </si>
  <si>
    <t>Площадь (м²)</t>
  </si>
  <si>
    <t>Гостиная</t>
  </si>
  <si>
    <t>Спальня 1</t>
  </si>
  <si>
    <t>Спальня 2</t>
  </si>
  <si>
    <t>Кухня</t>
  </si>
  <si>
    <t>Коридор</t>
  </si>
  <si>
    <t>Подсобное помещение</t>
  </si>
  <si>
    <t>Общая площадь</t>
  </si>
  <si>
    <t>Жилая площадь</t>
  </si>
  <si>
    <t>Площадь на одного жильца (общая)</t>
  </si>
  <si>
    <t>Площадь на одного жильца (жилая)</t>
  </si>
  <si>
    <t>Семён</t>
  </si>
  <si>
    <t>Аполлон</t>
  </si>
  <si>
    <t>Иоанн</t>
  </si>
  <si>
    <t>Подоходный налог (%)</t>
  </si>
  <si>
    <t>Пенсионный налог (%)</t>
  </si>
  <si>
    <t>Чистая пенсия (руб.)</t>
  </si>
  <si>
    <t>Получка (руб.)</t>
  </si>
  <si>
    <t>Получка работников (руб.)</t>
  </si>
  <si>
    <t>Работник?</t>
  </si>
  <si>
    <t>Суммы работниклв</t>
  </si>
  <si>
    <t>Доход</t>
  </si>
  <si>
    <t>Суммы членов семьи</t>
  </si>
  <si>
    <t>Мадонна</t>
  </si>
  <si>
    <t>Ева</t>
  </si>
  <si>
    <t>Кол-во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</si>
</sst>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&quot; ₽&quot;_-;\-* #,##0.00&quot; ₽&quot;_-;_-* \-??&quot; ₽&quot;_-;_-@_-"/>
    <numFmt numFmtId="165" formatCode="#,##0\ [$₽-419];\-#,##0\ [$₽-419]"/>
    <numFmt numFmtId="167" formatCode="#,##0.0&quot;°C&quot;"/>
    <numFmt numFmtId="174" formatCode="#,##0\ &quot;₽&quot;"/>
    <numFmt numFmtId="175" formatCode="0.0"/>
  </numFmts>
  <fonts count="5" x14ac:knownFonts="1"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5"/>
      <color theme="3"/>
      <name val="Calibri"/>
      <family val="2"/>
      <charset val="204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4" fillId="0" borderId="0" applyBorder="0" applyProtection="0"/>
    <xf numFmtId="0" fontId="2" fillId="0" borderId="1" applyProtection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2" applyAlignment="1" applyProtection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164" fontId="4" fillId="0" borderId="2" xfId="1" applyBorder="1" applyProtection="1"/>
    <xf numFmtId="164" fontId="0" fillId="0" borderId="2" xfId="0" applyNumberFormat="1" applyBorder="1"/>
    <xf numFmtId="0" fontId="0" fillId="0" borderId="2" xfId="0" applyBorder="1" applyAlignment="1">
      <alignment wrapText="1"/>
    </xf>
    <xf numFmtId="164" fontId="4" fillId="0" borderId="3" xfId="1" applyBorder="1" applyProtection="1"/>
    <xf numFmtId="0" fontId="4" fillId="0" borderId="3" xfId="1" applyNumberFormat="1" applyBorder="1" applyProtection="1"/>
    <xf numFmtId="0" fontId="0" fillId="0" borderId="3" xfId="0" applyBorder="1"/>
    <xf numFmtId="0" fontId="0" fillId="0" borderId="4" xfId="0" applyBorder="1"/>
    <xf numFmtId="0" fontId="1" fillId="0" borderId="4" xfId="0" applyFont="1" applyBorder="1"/>
    <xf numFmtId="164" fontId="0" fillId="0" borderId="3" xfId="0" applyNumberFormat="1" applyBorder="1"/>
    <xf numFmtId="0" fontId="3" fillId="0" borderId="2" xfId="0" applyFont="1" applyBorder="1" applyAlignment="1">
      <alignment horizontal="center" vertical="center" wrapText="1"/>
    </xf>
    <xf numFmtId="165" fontId="0" fillId="0" borderId="2" xfId="0" applyNumberFormat="1" applyBorder="1"/>
    <xf numFmtId="167" fontId="0" fillId="0" borderId="0" xfId="0" applyNumberFormat="1" applyAlignment="1">
      <alignment horizontal="right"/>
    </xf>
    <xf numFmtId="0" fontId="1" fillId="0" borderId="2" xfId="0" applyFont="1" applyBorder="1"/>
    <xf numFmtId="2" fontId="0" fillId="0" borderId="2" xfId="0" applyNumberFormat="1" applyBorder="1"/>
    <xf numFmtId="0" fontId="0" fillId="0" borderId="5" xfId="0" applyBorder="1"/>
    <xf numFmtId="2" fontId="0" fillId="0" borderId="5" xfId="0" applyNumberFormat="1" applyBorder="1"/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right"/>
    </xf>
    <xf numFmtId="2" fontId="0" fillId="0" borderId="0" xfId="0" applyNumberFormat="1"/>
    <xf numFmtId="0" fontId="0" fillId="0" borderId="2" xfId="0" applyFont="1" applyBorder="1" applyAlignment="1">
      <alignment horizontal="left"/>
    </xf>
    <xf numFmtId="0" fontId="0" fillId="0" borderId="0" xfId="0" applyBorder="1"/>
    <xf numFmtId="9" fontId="0" fillId="0" borderId="2" xfId="0" applyNumberFormat="1" applyBorder="1"/>
    <xf numFmtId="0" fontId="3" fillId="0" borderId="6" xfId="0" applyFont="1" applyBorder="1" applyAlignment="1">
      <alignment horizontal="center" vertical="center" wrapText="1"/>
    </xf>
    <xf numFmtId="165" fontId="0" fillId="0" borderId="6" xfId="0" applyNumberFormat="1" applyBorder="1"/>
    <xf numFmtId="0" fontId="3" fillId="0" borderId="2" xfId="0" applyFont="1" applyFill="1" applyBorder="1" applyAlignment="1">
      <alignment horizontal="center" vertical="center" wrapText="1"/>
    </xf>
    <xf numFmtId="9" fontId="0" fillId="0" borderId="0" xfId="0" applyNumberFormat="1" applyBorder="1"/>
    <xf numFmtId="174" fontId="0" fillId="0" borderId="2" xfId="0" applyNumberFormat="1" applyBorder="1"/>
    <xf numFmtId="175" fontId="0" fillId="0" borderId="2" xfId="0" applyNumberFormat="1" applyBorder="1"/>
    <xf numFmtId="1" fontId="0" fillId="0" borderId="2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Font="1"/>
    <xf numFmtId="0" fontId="0" fillId="0" borderId="2" xfId="0" applyFont="1" applyFill="1" applyBorder="1" applyAlignment="1">
      <alignment horizontal="left"/>
    </xf>
    <xf numFmtId="174" fontId="0" fillId="0" borderId="2" xfId="0" applyNumberFormat="1" applyFont="1" applyBorder="1"/>
    <xf numFmtId="175" fontId="0" fillId="0" borderId="2" xfId="0" applyNumberForma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3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6" xfId="0" applyFont="1" applyBorder="1" applyAlignment="1">
      <alignment horizontal="right" wrapText="1"/>
    </xf>
  </cellXfs>
  <cellStyles count="3">
    <cellStyle name="Excel Built-in Heading 1" xfId="2" xr:uid="{00000000-0005-0000-0000-000006000000}"/>
    <cellStyle name="Денежный" xfId="1" builtinId="4"/>
    <cellStyle name="Обычный" xfId="0" builtinId="0"/>
  </cellStyles>
  <dxfs count="1">
    <dxf>
      <fill>
        <patternFill>
          <bgColor theme="7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44546A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ru-RU" baseline="0"/>
              <a:t> семьи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Лист4!$A$2</c:f>
              <c:strCache>
                <c:ptCount val="1"/>
                <c:pt idx="0">
                  <c:v>Семён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Лист4!$B$1:$G$1</c:f>
              <c:strCache>
                <c:ptCount val="6"/>
                <c:pt idx="0">
                  <c:v>Оклад (руб.)</c:v>
                </c:pt>
                <c:pt idx="1">
                  <c:v>Пенсия (руб.)</c:v>
                </c:pt>
                <c:pt idx="2">
                  <c:v>Чистый доход (руб.)</c:v>
                </c:pt>
                <c:pt idx="3">
                  <c:v>Чистая пенсия (руб.)</c:v>
                </c:pt>
                <c:pt idx="4">
                  <c:v>Получка (руб.)</c:v>
                </c:pt>
                <c:pt idx="5">
                  <c:v>Получка работников (руб.)</c:v>
                </c:pt>
              </c:strCache>
            </c:strRef>
          </c:cat>
          <c:val>
            <c:numRef>
              <c:f>Лист4!$B$2:$G$2</c:f>
              <c:numCache>
                <c:formatCode>#\ ##0\ [$₽-419];\-#\ ##0\ [$₽-419]</c:formatCode>
                <c:ptCount val="6"/>
                <c:pt idx="0">
                  <c:v>50000</c:v>
                </c:pt>
                <c:pt idx="1">
                  <c:v>10000</c:v>
                </c:pt>
                <c:pt idx="2">
                  <c:v>39000</c:v>
                </c:pt>
                <c:pt idx="3">
                  <c:v>7800</c:v>
                </c:pt>
                <c:pt idx="4">
                  <c:v>46800</c:v>
                </c:pt>
                <c:pt idx="5" formatCode="#\ ##0\ &quot;₽&quot;">
                  <c:v>46800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3-471A-9786-EF5DF7C49FD7}"/>
            </c:ext>
          </c:extLst>
        </c:ser>
        <c:ser>
          <c:idx val="1"/>
          <c:order val="1"/>
          <c:tx>
            <c:strRef>
              <c:f>Лист4!$A$3</c:f>
              <c:strCache>
                <c:ptCount val="1"/>
                <c:pt idx="0">
                  <c:v>Аполлон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Лист4!$B$1:$G$1</c:f>
              <c:strCache>
                <c:ptCount val="6"/>
                <c:pt idx="0">
                  <c:v>Оклад (руб.)</c:v>
                </c:pt>
                <c:pt idx="1">
                  <c:v>Пенсия (руб.)</c:v>
                </c:pt>
                <c:pt idx="2">
                  <c:v>Чистый доход (руб.)</c:v>
                </c:pt>
                <c:pt idx="3">
                  <c:v>Чистая пенсия (руб.)</c:v>
                </c:pt>
                <c:pt idx="4">
                  <c:v>Получка (руб.)</c:v>
                </c:pt>
                <c:pt idx="5">
                  <c:v>Получка работников (руб.)</c:v>
                </c:pt>
              </c:strCache>
            </c:strRef>
          </c:cat>
          <c:val>
            <c:numRef>
              <c:f>Лист4!$B$3:$G$3</c:f>
              <c:numCache>
                <c:formatCode>#\ ##0\ [$₽-419];\-#\ ##0\ [$₽-419]</c:formatCode>
                <c:ptCount val="6"/>
                <c:pt idx="0">
                  <c:v>60000</c:v>
                </c:pt>
                <c:pt idx="1">
                  <c:v>0</c:v>
                </c:pt>
                <c:pt idx="2">
                  <c:v>46800</c:v>
                </c:pt>
                <c:pt idx="3">
                  <c:v>0</c:v>
                </c:pt>
                <c:pt idx="4">
                  <c:v>46800</c:v>
                </c:pt>
                <c:pt idx="5" formatCode="#\ ##0\ &quot;₽&quot;">
                  <c:v>46800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3-471A-9786-EF5DF7C49FD7}"/>
            </c:ext>
          </c:extLst>
        </c:ser>
        <c:ser>
          <c:idx val="2"/>
          <c:order val="2"/>
          <c:tx>
            <c:strRef>
              <c:f>Лист4!$A$4</c:f>
              <c:strCache>
                <c:ptCount val="1"/>
                <c:pt idx="0">
                  <c:v>Иоанн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Лист4!$B$1:$G$1</c:f>
              <c:strCache>
                <c:ptCount val="6"/>
                <c:pt idx="0">
                  <c:v>Оклад (руб.)</c:v>
                </c:pt>
                <c:pt idx="1">
                  <c:v>Пенсия (руб.)</c:v>
                </c:pt>
                <c:pt idx="2">
                  <c:v>Чистый доход (руб.)</c:v>
                </c:pt>
                <c:pt idx="3">
                  <c:v>Чистая пенсия (руб.)</c:v>
                </c:pt>
                <c:pt idx="4">
                  <c:v>Получка (руб.)</c:v>
                </c:pt>
                <c:pt idx="5">
                  <c:v>Получка работников (руб.)</c:v>
                </c:pt>
              </c:strCache>
            </c:strRef>
          </c:cat>
          <c:val>
            <c:numRef>
              <c:f>Лист4!$B$4:$G$4</c:f>
              <c:numCache>
                <c:formatCode>#\ ##0\ [$₽-419];\-#\ ##0\ [$₽-419]</c:formatCode>
                <c:ptCount val="6"/>
                <c:pt idx="0">
                  <c:v>0</c:v>
                </c:pt>
                <c:pt idx="1">
                  <c:v>123000</c:v>
                </c:pt>
                <c:pt idx="2">
                  <c:v>0</c:v>
                </c:pt>
                <c:pt idx="3">
                  <c:v>95940</c:v>
                </c:pt>
                <c:pt idx="4">
                  <c:v>95940</c:v>
                </c:pt>
                <c:pt idx="5" formatCode="#\ ##0\ &quot;₽&quot;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3-471A-9786-EF5DF7C49FD7}"/>
            </c:ext>
          </c:extLst>
        </c:ser>
        <c:ser>
          <c:idx val="3"/>
          <c:order val="3"/>
          <c:tx>
            <c:strRef>
              <c:f>Лист4!$A$5</c:f>
              <c:strCache>
                <c:ptCount val="1"/>
                <c:pt idx="0">
                  <c:v>Мадонна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Лист4!$B$1:$G$1</c:f>
              <c:strCache>
                <c:ptCount val="6"/>
                <c:pt idx="0">
                  <c:v>Оклад (руб.)</c:v>
                </c:pt>
                <c:pt idx="1">
                  <c:v>Пенсия (руб.)</c:v>
                </c:pt>
                <c:pt idx="2">
                  <c:v>Чистый доход (руб.)</c:v>
                </c:pt>
                <c:pt idx="3">
                  <c:v>Чистая пенсия (руб.)</c:v>
                </c:pt>
                <c:pt idx="4">
                  <c:v>Получка (руб.)</c:v>
                </c:pt>
                <c:pt idx="5">
                  <c:v>Получка работников (руб.)</c:v>
                </c:pt>
              </c:strCache>
            </c:strRef>
          </c:cat>
          <c:val>
            <c:numRef>
              <c:f>Лист4!$B$5:$G$5</c:f>
              <c:numCache>
                <c:formatCode>#\ ##0\ "₽"</c:formatCode>
                <c:ptCount val="6"/>
                <c:pt idx="0">
                  <c:v>99999</c:v>
                </c:pt>
                <c:pt idx="1">
                  <c:v>0</c:v>
                </c:pt>
                <c:pt idx="2" formatCode="#\ ##0\ [$₽-419];\-#\ ##0\ [$₽-419]">
                  <c:v>77999.22</c:v>
                </c:pt>
                <c:pt idx="3" formatCode="#\ ##0\ [$₽-419];\-#\ ##0\ [$₽-419]">
                  <c:v>0</c:v>
                </c:pt>
                <c:pt idx="4" formatCode="#\ ##0\ [$₽-419];\-#\ ##0\ [$₽-419]">
                  <c:v>77999.22</c:v>
                </c:pt>
                <c:pt idx="5">
                  <c:v>77999.22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3-471A-9786-EF5DF7C49FD7}"/>
            </c:ext>
          </c:extLst>
        </c:ser>
        <c:ser>
          <c:idx val="4"/>
          <c:order val="4"/>
          <c:tx>
            <c:strRef>
              <c:f>Лист4!$A$6</c:f>
              <c:strCache>
                <c:ptCount val="1"/>
                <c:pt idx="0">
                  <c:v>Ева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Лист4!$B$1:$G$1</c:f>
              <c:strCache>
                <c:ptCount val="6"/>
                <c:pt idx="0">
                  <c:v>Оклад (руб.)</c:v>
                </c:pt>
                <c:pt idx="1">
                  <c:v>Пенсия (руб.)</c:v>
                </c:pt>
                <c:pt idx="2">
                  <c:v>Чистый доход (руб.)</c:v>
                </c:pt>
                <c:pt idx="3">
                  <c:v>Чистая пенсия (руб.)</c:v>
                </c:pt>
                <c:pt idx="4">
                  <c:v>Получка (руб.)</c:v>
                </c:pt>
                <c:pt idx="5">
                  <c:v>Получка работников (руб.)</c:v>
                </c:pt>
              </c:strCache>
            </c:strRef>
          </c:cat>
          <c:val>
            <c:numRef>
              <c:f>Лист4!$B$6:$G$6</c:f>
              <c:numCache>
                <c:formatCode>#\ ##0\ "₽"</c:formatCode>
                <c:ptCount val="6"/>
                <c:pt idx="0">
                  <c:v>0</c:v>
                </c:pt>
                <c:pt idx="1">
                  <c:v>0</c:v>
                </c:pt>
                <c:pt idx="2" formatCode="#\ ##0\ [$₽-419];\-#\ ##0\ [$₽-419]">
                  <c:v>0</c:v>
                </c:pt>
                <c:pt idx="3" formatCode="#\ ##0\ [$₽-419];\-#\ ##0\ [$₽-419]">
                  <c:v>0</c:v>
                </c:pt>
                <c:pt idx="4" formatCode="#\ ##0\ [$₽-419];\-#\ ##0\ [$₽-419]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C3-471A-9786-EF5DF7C49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893312"/>
        <c:axId val="910097688"/>
      </c:barChart>
      <c:catAx>
        <c:axId val="1064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0097688"/>
        <c:crosses val="autoZero"/>
        <c:auto val="1"/>
        <c:lblAlgn val="ctr"/>
        <c:lblOffset val="100"/>
        <c:noMultiLvlLbl val="0"/>
      </c:catAx>
      <c:valAx>
        <c:axId val="9100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[$₽-419];\-#\ ##0\ [$₽-419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4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Лист6!$B$1</c:f>
              <c:strCache>
                <c:ptCount val="1"/>
                <c:pt idx="0">
                  <c:v>Длина (м)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Лист6!$A$2:$A$11</c:f>
              <c:strCache>
                <c:ptCount val="10"/>
                <c:pt idx="0">
                  <c:v>Гостиная</c:v>
                </c:pt>
                <c:pt idx="1">
                  <c:v>Спальня 1</c:v>
                </c:pt>
                <c:pt idx="2">
                  <c:v>Спальня 2</c:v>
                </c:pt>
                <c:pt idx="3">
                  <c:v>Кухня</c:v>
                </c:pt>
                <c:pt idx="4">
                  <c:v>Коридор</c:v>
                </c:pt>
                <c:pt idx="5">
                  <c:v>Подсобное помещение</c:v>
                </c:pt>
                <c:pt idx="6">
                  <c:v>Общая площадь</c:v>
                </c:pt>
                <c:pt idx="7">
                  <c:v>Жилая площадь</c:v>
                </c:pt>
                <c:pt idx="8">
                  <c:v>Площадь на одного жильца (общая)</c:v>
                </c:pt>
                <c:pt idx="9">
                  <c:v>Площадь на одного жильца (жилая)</c:v>
                </c:pt>
              </c:strCache>
            </c:strRef>
          </c:cat>
          <c:val>
            <c:numRef>
              <c:f>Лист6!$B$2:$B$11</c:f>
              <c:numCache>
                <c:formatCode>0.00</c:formatCode>
                <c:ptCount val="10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4-4BC8-AD64-BBF9F7AD06DC}"/>
            </c:ext>
          </c:extLst>
        </c:ser>
        <c:ser>
          <c:idx val="1"/>
          <c:order val="1"/>
          <c:tx>
            <c:strRef>
              <c:f>Лист6!$C$1</c:f>
              <c:strCache>
                <c:ptCount val="1"/>
                <c:pt idx="0">
                  <c:v>Ширина (м)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Лист6!$A$2:$A$11</c:f>
              <c:strCache>
                <c:ptCount val="10"/>
                <c:pt idx="0">
                  <c:v>Гостиная</c:v>
                </c:pt>
                <c:pt idx="1">
                  <c:v>Спальня 1</c:v>
                </c:pt>
                <c:pt idx="2">
                  <c:v>Спальня 2</c:v>
                </c:pt>
                <c:pt idx="3">
                  <c:v>Кухня</c:v>
                </c:pt>
                <c:pt idx="4">
                  <c:v>Коридор</c:v>
                </c:pt>
                <c:pt idx="5">
                  <c:v>Подсобное помещение</c:v>
                </c:pt>
                <c:pt idx="6">
                  <c:v>Общая площадь</c:v>
                </c:pt>
                <c:pt idx="7">
                  <c:v>Жилая площадь</c:v>
                </c:pt>
                <c:pt idx="8">
                  <c:v>Площадь на одного жильца (общая)</c:v>
                </c:pt>
                <c:pt idx="9">
                  <c:v>Площадь на одного жильца (жилая)</c:v>
                </c:pt>
              </c:strCache>
            </c:strRef>
          </c:cat>
          <c:val>
            <c:numRef>
              <c:f>Лист6!$C$2:$C$11</c:f>
              <c:numCache>
                <c:formatCode>0.00</c:formatCode>
                <c:ptCount val="10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1.5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24-4BC8-AD64-BBF9F7AD06DC}"/>
            </c:ext>
          </c:extLst>
        </c:ser>
        <c:ser>
          <c:idx val="2"/>
          <c:order val="2"/>
          <c:tx>
            <c:strRef>
              <c:f>Лист6!$D$1</c:f>
              <c:strCache>
                <c:ptCount val="1"/>
                <c:pt idx="0">
                  <c:v>Площадь (м²)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Лист6!$A$2:$A$11</c:f>
              <c:strCache>
                <c:ptCount val="10"/>
                <c:pt idx="0">
                  <c:v>Гостиная</c:v>
                </c:pt>
                <c:pt idx="1">
                  <c:v>Спальня 1</c:v>
                </c:pt>
                <c:pt idx="2">
                  <c:v>Спальня 2</c:v>
                </c:pt>
                <c:pt idx="3">
                  <c:v>Кухня</c:v>
                </c:pt>
                <c:pt idx="4">
                  <c:v>Коридор</c:v>
                </c:pt>
                <c:pt idx="5">
                  <c:v>Подсобное помещение</c:v>
                </c:pt>
                <c:pt idx="6">
                  <c:v>Общая площадь</c:v>
                </c:pt>
                <c:pt idx="7">
                  <c:v>Жилая площадь</c:v>
                </c:pt>
                <c:pt idx="8">
                  <c:v>Площадь на одного жильца (общая)</c:v>
                </c:pt>
                <c:pt idx="9">
                  <c:v>Площадь на одного жильца (жилая)</c:v>
                </c:pt>
              </c:strCache>
            </c:strRef>
          </c:cat>
          <c:val>
            <c:numRef>
              <c:f>Лист6!$D$2:$D$11</c:f>
              <c:numCache>
                <c:formatCode>0.0</c:formatCode>
                <c:ptCount val="10"/>
                <c:pt idx="0">
                  <c:v>20</c:v>
                </c:pt>
                <c:pt idx="1">
                  <c:v>15.75</c:v>
                </c:pt>
                <c:pt idx="2">
                  <c:v>12</c:v>
                </c:pt>
                <c:pt idx="3">
                  <c:v>7.5</c:v>
                </c:pt>
                <c:pt idx="4">
                  <c:v>3</c:v>
                </c:pt>
                <c:pt idx="5">
                  <c:v>2</c:v>
                </c:pt>
                <c:pt idx="6">
                  <c:v>60.25</c:v>
                </c:pt>
                <c:pt idx="7">
                  <c:v>47.75</c:v>
                </c:pt>
                <c:pt idx="8">
                  <c:v>12.05</c:v>
                </c:pt>
                <c:pt idx="9">
                  <c:v>9.5500000000000007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4-4BC8-AD64-BBF9F7AD0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001632"/>
        <c:axId val="908004152"/>
      </c:barChart>
      <c:catAx>
        <c:axId val="90800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004152"/>
        <c:crosses val="autoZero"/>
        <c:auto val="1"/>
        <c:lblAlgn val="ctr"/>
        <c:lblOffset val="100"/>
        <c:noMultiLvlLbl val="0"/>
      </c:catAx>
      <c:valAx>
        <c:axId val="90800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00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3595</xdr:rowOff>
    </xdr:from>
    <xdr:to>
      <xdr:col>14</xdr:col>
      <xdr:colOff>0</xdr:colOff>
      <xdr:row>20</xdr:row>
      <xdr:rowOff>204107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27F9114-99A5-D0B0-0AD3-08A3B5C2C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581024</xdr:colOff>
      <xdr:row>1</xdr:row>
      <xdr:rowOff>4761</xdr:rowOff>
    </xdr:from>
    <xdr:to>
      <xdr:col>19</xdr:col>
      <xdr:colOff>561974</xdr:colOff>
      <xdr:row>20</xdr:row>
      <xdr:rowOff>9524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6DA4EE0-C271-4C60-A4CC-22D91BF46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2"/>
  <sheetViews>
    <sheetView zoomScaleNormal="100" workbookViewId="0">
      <selection activeCell="D4" sqref="D4"/>
    </sheetView>
  </sheetViews>
  <sheetFormatPr defaultColWidth="8.7109375" defaultRowHeight="15" x14ac:dyDescent="0.25"/>
  <cols>
    <col min="2" max="2" width="27.28515625" customWidth="1"/>
    <col min="6" max="6" width="23.140625" customWidth="1"/>
  </cols>
  <sheetData>
    <row r="1" spans="2:3" x14ac:dyDescent="0.25">
      <c r="B1" t="s">
        <v>0</v>
      </c>
    </row>
    <row r="3" spans="2:3" x14ac:dyDescent="0.25">
      <c r="B3" s="5" t="s">
        <v>1</v>
      </c>
      <c r="C3" s="5" t="s">
        <v>2</v>
      </c>
    </row>
    <row r="4" spans="2:3" x14ac:dyDescent="0.25">
      <c r="B4" t="s">
        <v>3</v>
      </c>
      <c r="C4" s="5">
        <v>28</v>
      </c>
    </row>
    <row r="5" spans="2:3" x14ac:dyDescent="0.25">
      <c r="B5" t="s">
        <v>4</v>
      </c>
      <c r="C5" s="5">
        <v>35</v>
      </c>
    </row>
    <row r="6" spans="2:3" x14ac:dyDescent="0.25">
      <c r="B6" t="s">
        <v>5</v>
      </c>
      <c r="C6" s="5">
        <v>18</v>
      </c>
    </row>
    <row r="7" spans="2:3" x14ac:dyDescent="0.25">
      <c r="B7" t="s">
        <v>6</v>
      </c>
      <c r="C7" s="5">
        <v>23</v>
      </c>
    </row>
    <row r="8" spans="2:3" x14ac:dyDescent="0.25">
      <c r="B8" t="s">
        <v>7</v>
      </c>
      <c r="C8" s="5">
        <v>12</v>
      </c>
    </row>
    <row r="9" spans="2:3" x14ac:dyDescent="0.25">
      <c r="B9" t="s">
        <v>8</v>
      </c>
      <c r="C9" s="5">
        <v>28</v>
      </c>
    </row>
    <row r="10" spans="2:3" x14ac:dyDescent="0.25">
      <c r="B10" t="s">
        <v>9</v>
      </c>
      <c r="C10" s="5">
        <v>7</v>
      </c>
    </row>
    <row r="11" spans="2:3" x14ac:dyDescent="0.25">
      <c r="B11" t="s">
        <v>10</v>
      </c>
      <c r="C11" s="5">
        <v>18</v>
      </c>
    </row>
    <row r="12" spans="2:3" x14ac:dyDescent="0.25">
      <c r="B12" t="s">
        <v>11</v>
      </c>
      <c r="C12" s="5">
        <v>60</v>
      </c>
    </row>
    <row r="13" spans="2:3" x14ac:dyDescent="0.25">
      <c r="B13" t="s">
        <v>12</v>
      </c>
      <c r="C13" s="5">
        <v>18</v>
      </c>
    </row>
    <row r="14" spans="2:3" x14ac:dyDescent="0.25">
      <c r="B14" t="s">
        <v>13</v>
      </c>
      <c r="C14" s="5">
        <v>43</v>
      </c>
    </row>
    <row r="15" spans="2:3" x14ac:dyDescent="0.25">
      <c r="B15" t="s">
        <v>14</v>
      </c>
      <c r="C15" s="5">
        <v>33</v>
      </c>
    </row>
    <row r="16" spans="2:3" x14ac:dyDescent="0.25">
      <c r="B16" t="s">
        <v>15</v>
      </c>
      <c r="C16" s="5">
        <v>15</v>
      </c>
    </row>
    <row r="17" spans="2:3" x14ac:dyDescent="0.25">
      <c r="B17" t="s">
        <v>16</v>
      </c>
      <c r="C17" s="5">
        <v>19</v>
      </c>
    </row>
    <row r="18" spans="2:3" x14ac:dyDescent="0.25">
      <c r="B18" t="s">
        <v>17</v>
      </c>
      <c r="C18" s="5">
        <v>23</v>
      </c>
    </row>
    <row r="19" spans="2:3" x14ac:dyDescent="0.25">
      <c r="B19" t="s">
        <v>18</v>
      </c>
      <c r="C19" s="5">
        <v>20</v>
      </c>
    </row>
    <row r="20" spans="2:3" x14ac:dyDescent="0.25">
      <c r="B20" t="s">
        <v>19</v>
      </c>
      <c r="C20" s="5">
        <v>16</v>
      </c>
    </row>
    <row r="21" spans="2:3" x14ac:dyDescent="0.25">
      <c r="B21" t="s">
        <v>20</v>
      </c>
      <c r="C21" s="5">
        <v>16</v>
      </c>
    </row>
    <row r="22" spans="2:3" x14ac:dyDescent="0.25">
      <c r="B22" t="s">
        <v>21</v>
      </c>
      <c r="C22" s="5">
        <v>25</v>
      </c>
    </row>
  </sheetData>
  <conditionalFormatting sqref="A1:C22">
    <cfRule type="cellIs" dxfId="0" priority="2" operator="between">
      <formula>25</formula>
      <formula>50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zoomScaleNormal="100" workbookViewId="0">
      <selection activeCell="N16" sqref="N16"/>
    </sheetView>
  </sheetViews>
  <sheetFormatPr defaultColWidth="8.7109375" defaultRowHeight="15" x14ac:dyDescent="0.25"/>
  <cols>
    <col min="1" max="1" width="15.42578125" customWidth="1"/>
    <col min="2" max="2" width="14.28515625" customWidth="1"/>
    <col min="3" max="3" width="15.85546875" customWidth="1"/>
    <col min="4" max="4" width="16" customWidth="1"/>
    <col min="5" max="5" width="20.7109375" customWidth="1"/>
    <col min="6" max="6" width="19.5703125" customWidth="1"/>
  </cols>
  <sheetData>
    <row r="1" spans="1:6" ht="30" customHeight="1" x14ac:dyDescent="0.25">
      <c r="A1" s="4" t="s">
        <v>22</v>
      </c>
      <c r="B1" s="4" t="s">
        <v>23</v>
      </c>
      <c r="C1" s="3" t="s">
        <v>24</v>
      </c>
      <c r="D1" s="3"/>
      <c r="E1" s="3"/>
      <c r="F1" s="3"/>
    </row>
    <row r="2" spans="1:6" x14ac:dyDescent="0.25">
      <c r="A2" s="4"/>
      <c r="B2" s="4"/>
      <c r="C2" s="7">
        <v>10</v>
      </c>
      <c r="D2" s="7">
        <v>24</v>
      </c>
      <c r="E2" s="7">
        <v>18</v>
      </c>
      <c r="F2" s="7">
        <v>57</v>
      </c>
    </row>
    <row r="3" spans="1:6" x14ac:dyDescent="0.25">
      <c r="A3" s="7" t="s">
        <v>25</v>
      </c>
      <c r="B3" s="8">
        <v>5500</v>
      </c>
      <c r="C3" s="9">
        <f>$C$2*B3</f>
        <v>55000</v>
      </c>
      <c r="D3" s="9">
        <f>$D$2*B3</f>
        <v>132000</v>
      </c>
      <c r="E3" s="9">
        <f>$E$2*B3</f>
        <v>99000</v>
      </c>
      <c r="F3" s="9">
        <f>$F$2*B3</f>
        <v>313500</v>
      </c>
    </row>
    <row r="4" spans="1:6" ht="30" x14ac:dyDescent="0.25">
      <c r="A4" s="10" t="s">
        <v>26</v>
      </c>
      <c r="B4" s="8">
        <v>2500</v>
      </c>
      <c r="C4" s="9">
        <f>$C$2*B4</f>
        <v>25000</v>
      </c>
      <c r="D4" s="9">
        <f>$D$2*B4</f>
        <v>60000</v>
      </c>
      <c r="E4" s="9">
        <f>$E$2*B4</f>
        <v>45000</v>
      </c>
      <c r="F4" s="9">
        <f>$F$2*B4</f>
        <v>142500</v>
      </c>
    </row>
    <row r="5" spans="1:6" x14ac:dyDescent="0.25">
      <c r="A5" s="7" t="s">
        <v>27</v>
      </c>
      <c r="B5" s="8">
        <v>12000</v>
      </c>
      <c r="C5" s="9">
        <f>$C$2*B5</f>
        <v>120000</v>
      </c>
      <c r="D5" s="9">
        <f>$D$2*B5</f>
        <v>288000</v>
      </c>
      <c r="E5" s="9">
        <f>$E$2*B5</f>
        <v>216000</v>
      </c>
      <c r="F5" s="9">
        <f>$F$2*B5</f>
        <v>684000</v>
      </c>
    </row>
    <row r="6" spans="1:6" x14ac:dyDescent="0.25">
      <c r="A6" s="7" t="s">
        <v>28</v>
      </c>
      <c r="B6" s="8">
        <v>1500</v>
      </c>
      <c r="C6" s="9">
        <f>$C$2*B6</f>
        <v>15000</v>
      </c>
      <c r="D6" s="9">
        <f>$D$2*B6</f>
        <v>36000</v>
      </c>
      <c r="E6" s="9">
        <f>$E$2*B6</f>
        <v>27000</v>
      </c>
      <c r="F6" s="9">
        <f>$F$2*B6</f>
        <v>85500</v>
      </c>
    </row>
  </sheetData>
  <mergeCells count="3">
    <mergeCell ref="A1:A2"/>
    <mergeCell ref="B1:B2"/>
    <mergeCell ref="C1:F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zoomScaleNormal="100" workbookViewId="0">
      <selection activeCell="C15" sqref="C15"/>
    </sheetView>
  </sheetViews>
  <sheetFormatPr defaultColWidth="8.7109375" defaultRowHeight="15" x14ac:dyDescent="0.25"/>
  <cols>
    <col min="1" max="1" width="18.5703125" customWidth="1"/>
    <col min="2" max="2" width="18.42578125" customWidth="1"/>
    <col min="3" max="3" width="14.85546875" customWidth="1"/>
    <col min="4" max="4" width="14.7109375" customWidth="1"/>
  </cols>
  <sheetData>
    <row r="1" spans="1:4" ht="19.5" x14ac:dyDescent="0.3">
      <c r="A1" s="2" t="s">
        <v>29</v>
      </c>
      <c r="B1" s="2"/>
    </row>
    <row r="2" spans="1:4" x14ac:dyDescent="0.25">
      <c r="A2" s="7" t="s">
        <v>30</v>
      </c>
      <c r="B2" s="8">
        <v>25.5</v>
      </c>
    </row>
    <row r="3" spans="1:4" x14ac:dyDescent="0.25">
      <c r="A3" s="7" t="s">
        <v>31</v>
      </c>
      <c r="B3" s="8">
        <v>24</v>
      </c>
    </row>
    <row r="4" spans="1:4" x14ac:dyDescent="0.25">
      <c r="A4" s="7" t="s">
        <v>32</v>
      </c>
      <c r="B4" s="8">
        <v>24.2</v>
      </c>
    </row>
    <row r="6" spans="1:4" ht="19.5" x14ac:dyDescent="0.3">
      <c r="A6" s="2" t="s">
        <v>33</v>
      </c>
      <c r="B6" s="2"/>
      <c r="C6" s="2"/>
      <c r="D6" s="2"/>
    </row>
    <row r="7" spans="1:4" x14ac:dyDescent="0.25">
      <c r="A7" s="7"/>
      <c r="B7" s="11" t="s">
        <v>34</v>
      </c>
      <c r="C7" s="7" t="s">
        <v>35</v>
      </c>
      <c r="D7" s="7" t="s">
        <v>36</v>
      </c>
    </row>
    <row r="8" spans="1:4" x14ac:dyDescent="0.25">
      <c r="A8" s="7" t="s">
        <v>30</v>
      </c>
      <c r="B8" s="12">
        <v>20</v>
      </c>
      <c r="C8" s="7">
        <v>15</v>
      </c>
      <c r="D8" s="7">
        <v>17</v>
      </c>
    </row>
    <row r="9" spans="1:4" x14ac:dyDescent="0.25">
      <c r="A9" s="7" t="s">
        <v>31</v>
      </c>
      <c r="B9" s="12">
        <v>5</v>
      </c>
      <c r="C9" s="7">
        <v>10</v>
      </c>
      <c r="D9" s="7">
        <v>8</v>
      </c>
    </row>
    <row r="10" spans="1:4" x14ac:dyDescent="0.25">
      <c r="A10" s="7" t="s">
        <v>32</v>
      </c>
      <c r="B10" s="13">
        <v>3</v>
      </c>
      <c r="C10" s="7">
        <v>2</v>
      </c>
      <c r="D10" s="7">
        <v>5</v>
      </c>
    </row>
    <row r="11" spans="1:4" x14ac:dyDescent="0.25">
      <c r="B11" s="14"/>
      <c r="C11" s="15"/>
      <c r="D11" s="5"/>
    </row>
    <row r="12" spans="1:4" x14ac:dyDescent="0.25">
      <c r="C12" s="5"/>
      <c r="D12" s="5"/>
    </row>
    <row r="13" spans="1:4" ht="19.5" x14ac:dyDescent="0.3">
      <c r="A13" s="2" t="s">
        <v>37</v>
      </c>
      <c r="B13" s="2"/>
      <c r="C13" s="2"/>
      <c r="D13" s="2"/>
    </row>
    <row r="14" spans="1:4" x14ac:dyDescent="0.25">
      <c r="A14" s="7"/>
      <c r="B14" s="11" t="s">
        <v>34</v>
      </c>
      <c r="C14" s="7" t="s">
        <v>35</v>
      </c>
      <c r="D14" s="7" t="s">
        <v>36</v>
      </c>
    </row>
    <row r="15" spans="1:4" x14ac:dyDescent="0.25">
      <c r="A15" s="7" t="s">
        <v>30</v>
      </c>
      <c r="B15" s="11">
        <f>$B$2*B8</f>
        <v>510</v>
      </c>
      <c r="C15" s="11">
        <f>$B$2*C8</f>
        <v>382.5</v>
      </c>
      <c r="D15" s="11">
        <f>$B$2*D8</f>
        <v>433.5</v>
      </c>
    </row>
    <row r="16" spans="1:4" x14ac:dyDescent="0.25">
      <c r="A16" s="7" t="s">
        <v>31</v>
      </c>
      <c r="B16" s="11">
        <f>$B$3*B9</f>
        <v>120</v>
      </c>
      <c r="C16" s="11">
        <f>$B$3*C9</f>
        <v>240</v>
      </c>
      <c r="D16" s="11">
        <f>$B$3*D9</f>
        <v>192</v>
      </c>
    </row>
    <row r="17" spans="1:4" x14ac:dyDescent="0.25">
      <c r="A17" s="7" t="s">
        <v>32</v>
      </c>
      <c r="B17" s="16">
        <f>$B$4*B10</f>
        <v>72.599999999999994</v>
      </c>
      <c r="C17" s="16">
        <f>$B$4*C10</f>
        <v>48.4</v>
      </c>
      <c r="D17" s="16">
        <f>$B$4*D10</f>
        <v>121</v>
      </c>
    </row>
  </sheetData>
  <mergeCells count="3">
    <mergeCell ref="A1:B1"/>
    <mergeCell ref="A6:D6"/>
    <mergeCell ref="A13:D13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"/>
  <sheetViews>
    <sheetView topLeftCell="C1" zoomScale="115" zoomScaleNormal="115" workbookViewId="0">
      <selection activeCell="J23" sqref="J23"/>
    </sheetView>
  </sheetViews>
  <sheetFormatPr defaultColWidth="8.7109375" defaultRowHeight="16.5" customHeight="1" x14ac:dyDescent="0.25"/>
  <cols>
    <col min="1" max="1" width="9.140625" bestFit="1" customWidth="1"/>
    <col min="2" max="2" width="17" customWidth="1"/>
    <col min="3" max="3" width="15.140625" customWidth="1"/>
    <col min="4" max="4" width="15.85546875" customWidth="1"/>
    <col min="5" max="5" width="17.28515625" customWidth="1"/>
    <col min="6" max="6" width="19.140625" customWidth="1"/>
    <col min="7" max="7" width="16.28515625" customWidth="1"/>
    <col min="8" max="8" width="10.85546875" customWidth="1"/>
    <col min="9" max="9" width="20.28515625" bestFit="1" customWidth="1"/>
    <col min="10" max="10" width="13.5703125" customWidth="1"/>
    <col min="11" max="11" width="19.28515625" bestFit="1" customWidth="1"/>
    <col min="12" max="12" width="11.5703125" bestFit="1" customWidth="1"/>
    <col min="13" max="13" width="24" bestFit="1" customWidth="1"/>
    <col min="14" max="14" width="22" bestFit="1" customWidth="1"/>
    <col min="15" max="15" width="15.42578125" customWidth="1"/>
  </cols>
  <sheetData>
    <row r="1" spans="1:16" ht="60" customHeight="1" x14ac:dyDescent="0.25">
      <c r="A1" s="17" t="s">
        <v>38</v>
      </c>
      <c r="B1" s="17" t="s">
        <v>39</v>
      </c>
      <c r="C1" s="17" t="s">
        <v>41</v>
      </c>
      <c r="D1" s="17" t="s">
        <v>40</v>
      </c>
      <c r="E1" s="30" t="s">
        <v>69</v>
      </c>
      <c r="F1" s="17" t="s">
        <v>70</v>
      </c>
      <c r="G1" s="32" t="s">
        <v>71</v>
      </c>
      <c r="H1" s="32" t="s">
        <v>72</v>
      </c>
      <c r="I1" s="38" t="s">
        <v>75</v>
      </c>
      <c r="J1" s="39"/>
      <c r="K1" s="38" t="s">
        <v>73</v>
      </c>
      <c r="L1" s="39"/>
      <c r="M1" s="38" t="s">
        <v>42</v>
      </c>
      <c r="N1" s="39"/>
      <c r="O1" s="32" t="s">
        <v>67</v>
      </c>
      <c r="P1" s="32" t="s">
        <v>68</v>
      </c>
    </row>
    <row r="2" spans="1:16" ht="16.5" customHeight="1" x14ac:dyDescent="0.25">
      <c r="A2" s="27" t="s">
        <v>64</v>
      </c>
      <c r="B2" s="18">
        <v>50000</v>
      </c>
      <c r="C2" s="18">
        <v>10000</v>
      </c>
      <c r="D2" s="18">
        <f>$B2-$B2*$P$2</f>
        <v>39000</v>
      </c>
      <c r="E2" s="31">
        <f>$C2-$C2*$P$2</f>
        <v>7800</v>
      </c>
      <c r="F2" s="18">
        <f>SUM(E2,D2)</f>
        <v>46800</v>
      </c>
      <c r="G2" s="34">
        <f>IF(B2&gt;0,F2,0)</f>
        <v>46800</v>
      </c>
      <c r="H2" s="36">
        <f>IF(B2&gt;0,1,0)</f>
        <v>1</v>
      </c>
      <c r="I2" s="6" t="s">
        <v>74</v>
      </c>
      <c r="J2" s="6" t="s">
        <v>78</v>
      </c>
      <c r="K2" s="37" t="s">
        <v>74</v>
      </c>
      <c r="L2" s="37" t="s">
        <v>78</v>
      </c>
      <c r="M2" s="17" t="s">
        <v>43</v>
      </c>
      <c r="N2" s="17" t="s">
        <v>44</v>
      </c>
      <c r="O2" s="29">
        <v>0.13</v>
      </c>
      <c r="P2" s="29">
        <v>0.22</v>
      </c>
    </row>
    <row r="3" spans="1:16" ht="16.5" customHeight="1" x14ac:dyDescent="0.25">
      <c r="A3" s="27" t="s">
        <v>65</v>
      </c>
      <c r="B3" s="18">
        <v>60000</v>
      </c>
      <c r="C3" s="18">
        <v>0</v>
      </c>
      <c r="D3" s="18">
        <f>$B3-$B3*$P$2</f>
        <v>46800</v>
      </c>
      <c r="E3" s="31">
        <f t="shared" ref="E3:E6" si="0">$C3-$C3*$P$2</f>
        <v>0</v>
      </c>
      <c r="F3" s="18">
        <f t="shared" ref="F3:F6" si="1">SUM(E3,D3)</f>
        <v>46800</v>
      </c>
      <c r="G3" s="34">
        <f>IF(B3&gt;0,F3,0)</f>
        <v>46800</v>
      </c>
      <c r="H3" s="36">
        <f t="shared" ref="H3:H6" si="2">IF(B3&gt;0,1,0)</f>
        <v>1</v>
      </c>
      <c r="I3" s="18">
        <f>SUM(F2:F123)</f>
        <v>267539.21999999997</v>
      </c>
      <c r="J3" s="36">
        <f>COUNT(F2:F123)</f>
        <v>5</v>
      </c>
      <c r="K3" s="34">
        <f>SUM(G2:G123)</f>
        <v>171599.22</v>
      </c>
      <c r="L3" s="36">
        <f>SUM(H2:H123)</f>
        <v>3</v>
      </c>
      <c r="M3" s="18">
        <f>QUOTIENT(I3,J3)</f>
        <v>53507</v>
      </c>
      <c r="N3" s="18">
        <f>QUOTIENT(K3,L3)</f>
        <v>57199</v>
      </c>
    </row>
    <row r="4" spans="1:16" ht="16.5" customHeight="1" x14ac:dyDescent="0.25">
      <c r="A4" s="27" t="s">
        <v>66</v>
      </c>
      <c r="B4" s="18">
        <v>0</v>
      </c>
      <c r="C4" s="18">
        <v>123000</v>
      </c>
      <c r="D4" s="18">
        <f>$B4-$B4*$P$2</f>
        <v>0</v>
      </c>
      <c r="E4" s="31">
        <f t="shared" si="0"/>
        <v>95940</v>
      </c>
      <c r="F4" s="18">
        <f t="shared" si="1"/>
        <v>95940</v>
      </c>
      <c r="G4" s="34">
        <f>IF(B4&gt;0,F4,0)</f>
        <v>0</v>
      </c>
      <c r="H4" s="36">
        <f t="shared" si="2"/>
        <v>0</v>
      </c>
      <c r="I4" s="28"/>
    </row>
    <row r="5" spans="1:16" ht="16.5" customHeight="1" x14ac:dyDescent="0.25">
      <c r="A5" s="41" t="s">
        <v>76</v>
      </c>
      <c r="B5" s="34">
        <v>99999</v>
      </c>
      <c r="C5" s="34">
        <v>0</v>
      </c>
      <c r="D5" s="18">
        <f t="shared" ref="D5:D6" si="3">$B5-$B5*$P$2</f>
        <v>77999.22</v>
      </c>
      <c r="E5" s="31">
        <f t="shared" si="0"/>
        <v>0</v>
      </c>
      <c r="F5" s="18">
        <f t="shared" si="1"/>
        <v>77999.22</v>
      </c>
      <c r="G5" s="34">
        <f t="shared" ref="G5:G6" si="4">IF(B5&gt;0,F5,0)</f>
        <v>77999.22</v>
      </c>
      <c r="H5" s="36">
        <f t="shared" si="2"/>
        <v>1</v>
      </c>
      <c r="I5" s="28"/>
      <c r="N5" s="33"/>
    </row>
    <row r="6" spans="1:16" ht="16.5" customHeight="1" x14ac:dyDescent="0.25">
      <c r="A6" s="27" t="s">
        <v>77</v>
      </c>
      <c r="B6" s="42">
        <v>0</v>
      </c>
      <c r="C6" s="42">
        <v>0</v>
      </c>
      <c r="D6" s="18">
        <f t="shared" si="3"/>
        <v>0</v>
      </c>
      <c r="E6" s="31">
        <f t="shared" si="0"/>
        <v>0</v>
      </c>
      <c r="F6" s="18">
        <f t="shared" si="1"/>
        <v>0</v>
      </c>
      <c r="G6" s="34">
        <f t="shared" si="4"/>
        <v>0</v>
      </c>
      <c r="H6" s="36">
        <f t="shared" si="2"/>
        <v>0</v>
      </c>
    </row>
    <row r="7" spans="1:16" ht="16.5" customHeight="1" x14ac:dyDescent="0.25">
      <c r="A7" s="40"/>
      <c r="B7" s="40"/>
      <c r="C7" s="40"/>
      <c r="D7" s="40"/>
      <c r="E7" s="40"/>
      <c r="F7" s="40"/>
      <c r="G7" s="40"/>
      <c r="H7" s="40"/>
    </row>
  </sheetData>
  <mergeCells count="3">
    <mergeCell ref="M1:N1"/>
    <mergeCell ref="K1:L1"/>
    <mergeCell ref="I1:J1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7"/>
  <sheetViews>
    <sheetView zoomScaleNormal="100" workbookViewId="0">
      <selection activeCell="C5" sqref="C5"/>
    </sheetView>
  </sheetViews>
  <sheetFormatPr defaultColWidth="8.7109375" defaultRowHeight="15" x14ac:dyDescent="0.25"/>
  <cols>
    <col min="3" max="3" width="27.85546875" customWidth="1"/>
    <col min="7" max="7" width="21.7109375" customWidth="1"/>
  </cols>
  <sheetData>
    <row r="2" spans="2:3" x14ac:dyDescent="0.25">
      <c r="B2" s="1" t="s">
        <v>45</v>
      </c>
      <c r="C2" s="1"/>
    </row>
    <row r="4" spans="2:3" x14ac:dyDescent="0.25">
      <c r="B4" t="s">
        <v>46</v>
      </c>
      <c r="C4" s="19">
        <v>20.399999999999999</v>
      </c>
    </row>
    <row r="5" spans="2:3" x14ac:dyDescent="0.25">
      <c r="B5" t="s">
        <v>47</v>
      </c>
      <c r="C5" s="19">
        <v>21</v>
      </c>
    </row>
    <row r="6" spans="2:3" x14ac:dyDescent="0.25">
      <c r="B6" t="s">
        <v>48</v>
      </c>
      <c r="C6" s="19">
        <v>21.4</v>
      </c>
    </row>
    <row r="7" spans="2:3" x14ac:dyDescent="0.25">
      <c r="B7" t="s">
        <v>49</v>
      </c>
      <c r="C7" s="19">
        <v>20.6</v>
      </c>
    </row>
  </sheetData>
  <mergeCells count="1">
    <mergeCell ref="B2:C2"/>
  </mergeCells>
  <conditionalFormatting sqref="C4:C7">
    <cfRule type="dataBar" priority="2">
      <dataBar>
        <cfvo type="num" val="20"/>
        <cfvo type="num" val="22"/>
        <color rgb="FF638EC6"/>
      </dataBar>
      <extLst>
        <ext xmlns:x14="http://schemas.microsoft.com/office/spreadsheetml/2009/9/main" uri="{B025F937-C7B1-47D3-B67F-A62EFF666E3E}">
          <x14:id>{3647C010-005F-4757-A534-8DC0B0935FF5}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{287E4C49-00C6-4CBD-A150-CC279171C446}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{4CEC164F-D391-4AD4-88A4-6355B9D62677}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{87D97220-CD37-4B82-95E0-A191BBC8C4B4}</x14:id>
        </ext>
      </extLst>
    </cfRule>
  </conditionalFormatting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7C010-005F-4757-A534-8DC0B0935FF5}">
            <x14:dataBar>
              <x14:cfvo type="num">
                <xm:f>20</xm:f>
              </x14:cfvo>
              <x14:cfvo type="num">
                <xm:f>22</xm:f>
              </x14:cfvo>
              <x14:negativeFillColor rgb="FFFF0000"/>
              <x14:axisColor rgb="FF000000"/>
            </x14:dataBar>
          </x14:cfRule>
          <x14:cfRule type="dataBar" id="{287E4C49-00C6-4CBD-A150-CC279171C446}">
            <x14:dataBar>
              <x14:cfvo type="min"/>
              <x14:cfvo type="max"/>
              <x14:negativeFillColor rgb="FFFF0000"/>
              <x14:axisColor rgb="FF000000"/>
            </x14:dataBar>
          </x14:cfRule>
          <x14:cfRule type="dataBar" id="{4CEC164F-D391-4AD4-88A4-6355B9D62677}">
            <x14:dataBar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87D97220-CD37-4B82-95E0-A191BBC8C4B4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C4:C7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"/>
  <sheetViews>
    <sheetView tabSelected="1" zoomScaleNormal="100" workbookViewId="0">
      <selection activeCell="B20" sqref="B20"/>
    </sheetView>
  </sheetViews>
  <sheetFormatPr defaultColWidth="8.7109375" defaultRowHeight="15" x14ac:dyDescent="0.25"/>
  <cols>
    <col min="1" max="1" width="23.28515625" customWidth="1"/>
    <col min="2" max="4" width="20.7109375" customWidth="1"/>
  </cols>
  <sheetData>
    <row r="1" spans="1:4" x14ac:dyDescent="0.25">
      <c r="A1" s="20" t="s">
        <v>50</v>
      </c>
      <c r="B1" s="6" t="s">
        <v>51</v>
      </c>
      <c r="C1" s="6" t="s">
        <v>52</v>
      </c>
      <c r="D1" s="6" t="s">
        <v>53</v>
      </c>
    </row>
    <row r="2" spans="1:4" x14ac:dyDescent="0.25">
      <c r="A2" s="7" t="s">
        <v>54</v>
      </c>
      <c r="B2" s="21">
        <v>5</v>
      </c>
      <c r="C2" s="21">
        <v>4</v>
      </c>
      <c r="D2" s="35">
        <f t="shared" ref="D2:D7" si="0">B2*C2</f>
        <v>20</v>
      </c>
    </row>
    <row r="3" spans="1:4" x14ac:dyDescent="0.25">
      <c r="A3" s="7" t="s">
        <v>55</v>
      </c>
      <c r="B3" s="21">
        <v>4.5</v>
      </c>
      <c r="C3" s="21">
        <v>3.5</v>
      </c>
      <c r="D3" s="35">
        <f t="shared" si="0"/>
        <v>15.75</v>
      </c>
    </row>
    <row r="4" spans="1:4" x14ac:dyDescent="0.25">
      <c r="A4" s="7" t="s">
        <v>56</v>
      </c>
      <c r="B4" s="21">
        <v>4</v>
      </c>
      <c r="C4" s="21">
        <v>3</v>
      </c>
      <c r="D4" s="35">
        <f t="shared" si="0"/>
        <v>12</v>
      </c>
    </row>
    <row r="5" spans="1:4" x14ac:dyDescent="0.25">
      <c r="A5" s="7" t="s">
        <v>57</v>
      </c>
      <c r="B5" s="21">
        <v>3</v>
      </c>
      <c r="C5" s="21">
        <v>2.5</v>
      </c>
      <c r="D5" s="35">
        <f t="shared" si="0"/>
        <v>7.5</v>
      </c>
    </row>
    <row r="6" spans="1:4" x14ac:dyDescent="0.25">
      <c r="A6" s="22" t="s">
        <v>58</v>
      </c>
      <c r="B6" s="23">
        <v>2</v>
      </c>
      <c r="C6" s="23">
        <v>1.5</v>
      </c>
      <c r="D6" s="35">
        <f t="shared" si="0"/>
        <v>3</v>
      </c>
    </row>
    <row r="7" spans="1:4" x14ac:dyDescent="0.25">
      <c r="A7" s="24" t="s">
        <v>59</v>
      </c>
      <c r="B7" s="25">
        <v>2</v>
      </c>
      <c r="C7" s="25">
        <v>1</v>
      </c>
      <c r="D7" s="35">
        <f t="shared" si="0"/>
        <v>2</v>
      </c>
    </row>
    <row r="8" spans="1:4" ht="15.75" customHeight="1" x14ac:dyDescent="0.25">
      <c r="A8" s="44" t="s">
        <v>60</v>
      </c>
      <c r="B8" s="45"/>
      <c r="C8" s="46"/>
      <c r="D8" s="43">
        <f>SUM(D2:D7)</f>
        <v>60.25</v>
      </c>
    </row>
    <row r="9" spans="1:4" ht="15.75" customHeight="1" x14ac:dyDescent="0.25">
      <c r="A9" s="44" t="s">
        <v>61</v>
      </c>
      <c r="B9" s="45"/>
      <c r="C9" s="46"/>
      <c r="D9" s="35">
        <f>SUM(D$2,D$3,D$4)</f>
        <v>47.75</v>
      </c>
    </row>
    <row r="10" spans="1:4" ht="15.75" customHeight="1" x14ac:dyDescent="0.25">
      <c r="A10" s="47" t="s">
        <v>62</v>
      </c>
      <c r="B10" s="48"/>
      <c r="C10" s="49"/>
      <c r="D10" s="35">
        <f>D8/5</f>
        <v>12.05</v>
      </c>
    </row>
    <row r="11" spans="1:4" ht="15.75" customHeight="1" x14ac:dyDescent="0.25">
      <c r="A11" s="47" t="s">
        <v>63</v>
      </c>
      <c r="B11" s="48"/>
      <c r="C11" s="49"/>
      <c r="D11" s="35">
        <f>D9/5</f>
        <v>9.5500000000000007</v>
      </c>
    </row>
    <row r="18" spans="1:1" x14ac:dyDescent="0.25">
      <c r="A18" s="26"/>
    </row>
  </sheetData>
  <mergeCells count="4">
    <mergeCell ref="A8:C8"/>
    <mergeCell ref="A9:C9"/>
    <mergeCell ref="A10:C10"/>
    <mergeCell ref="A11:C11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Студент ПТК</dc:creator>
  <dc:description/>
  <cp:lastModifiedBy>Студент ПТК</cp:lastModifiedBy>
  <cp:revision>1</cp:revision>
  <dcterms:created xsi:type="dcterms:W3CDTF">2024-10-30T08:14:37Z</dcterms:created>
  <dcterms:modified xsi:type="dcterms:W3CDTF">2024-11-01T11:25:00Z</dcterms:modified>
  <dc:language>ru-RU</dc:language>
</cp:coreProperties>
</file>