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3992\"/>
    </mc:Choice>
  </mc:AlternateContent>
  <xr:revisionPtr revIDLastSave="0" documentId="13_ncr:1_{1DEE5F27-E06E-4DD4-B0EB-B99DCF9CE6D0}" xr6:coauthVersionLast="47" xr6:coauthVersionMax="47" xr10:uidLastSave="{00000000-0000-0000-0000-000000000000}"/>
  <bookViews>
    <workbookView xWindow="-120" yWindow="-120" windowWidth="29040" windowHeight="15840" activeTab="4" xr2:uid="{EDEC2291-315B-4AC0-9048-B37F0886C5B4}"/>
  </bookViews>
  <sheets>
    <sheet name="Структура сценария" sheetId="3" r:id="rId1"/>
    <sheet name="Отчет о результатах 1" sheetId="6" r:id="rId2"/>
    <sheet name="Лист4" sheetId="4" r:id="rId3"/>
    <sheet name="Лист5" sheetId="5" r:id="rId4"/>
    <sheet name="Лист7" sheetId="7" r:id="rId5"/>
    <sheet name="Бюджет" sheetId="1" r:id="rId6"/>
  </sheets>
  <definedNames>
    <definedName name="solver_adj" localSheetId="2" hidden="1">Лист4!$B$2,Лист4!$C$2:$C$8</definedName>
    <definedName name="solver_cvg" localSheetId="2" hidden="1">0.0001</definedName>
    <definedName name="solver_cvg" localSheetId="4" hidden="1">0.0001</definedName>
    <definedName name="solver_drv" localSheetId="2" hidden="1">1</definedName>
    <definedName name="solver_drv" localSheetId="4" hidden="1">2</definedName>
    <definedName name="solver_eng" localSheetId="2" hidden="1">1</definedName>
    <definedName name="solver_eng" localSheetId="4" hidden="1">1</definedName>
    <definedName name="solver_est" localSheetId="2" hidden="1">1</definedName>
    <definedName name="solver_est" localSheetId="4" hidden="1">1</definedName>
    <definedName name="solver_itr" localSheetId="2" hidden="1">2147483647</definedName>
    <definedName name="solver_itr" localSheetId="4" hidden="1">2147483647</definedName>
    <definedName name="solver_lhs1" localSheetId="2" hidden="1">Лист4!$C$2:$C$8</definedName>
    <definedName name="solver_lhs1" localSheetId="4" hidden="1">Лист7!$B$10</definedName>
    <definedName name="solver_lhs2" localSheetId="2" hidden="1">Лист4!$C$2:$C$8</definedName>
    <definedName name="solver_lhs2" localSheetId="4" hidden="1">Лист7!$C$10</definedName>
    <definedName name="solver_lhs3" localSheetId="2" hidden="1">Лист4!$C$6</definedName>
    <definedName name="solver_lhs3" localSheetId="4" hidden="1">Лист7!$D$3</definedName>
    <definedName name="solver_lhs4" localSheetId="2" hidden="1">Лист4!$C$7</definedName>
    <definedName name="solver_lhs4" localSheetId="4" hidden="1">Лист7!$D$4</definedName>
    <definedName name="solver_lhs5" localSheetId="2" hidden="1">Лист4!$C$8</definedName>
    <definedName name="solver_lhs5" localSheetId="4" hidden="1">Лист7!$D$5</definedName>
    <definedName name="solver_lhs6" localSheetId="4" hidden="1">Лист7!$D$6</definedName>
    <definedName name="solver_mip" localSheetId="2" hidden="1">2147483647</definedName>
    <definedName name="solver_mip" localSheetId="4" hidden="1">2147483647</definedName>
    <definedName name="solver_mni" localSheetId="2" hidden="1">30</definedName>
    <definedName name="solver_mni" localSheetId="4" hidden="1">30</definedName>
    <definedName name="solver_mrt" localSheetId="2" hidden="1">0.075</definedName>
    <definedName name="solver_mrt" localSheetId="4" hidden="1">0.075</definedName>
    <definedName name="solver_msl" localSheetId="2" hidden="1">2</definedName>
    <definedName name="solver_msl" localSheetId="4" hidden="1">2</definedName>
    <definedName name="solver_neg" localSheetId="2" hidden="1">1</definedName>
    <definedName name="solver_neg" localSheetId="4" hidden="1">1</definedName>
    <definedName name="solver_nod" localSheetId="2" hidden="1">2147483647</definedName>
    <definedName name="solver_nod" localSheetId="4" hidden="1">2147483647</definedName>
    <definedName name="solver_num" localSheetId="2" hidden="1">5</definedName>
    <definedName name="solver_num" localSheetId="4" hidden="1">6</definedName>
    <definedName name="solver_nwt" localSheetId="2" hidden="1">1</definedName>
    <definedName name="solver_nwt" localSheetId="4" hidden="1">1</definedName>
    <definedName name="solver_opt" localSheetId="2" hidden="1">Лист4!$D$9</definedName>
    <definedName name="solver_opt" localSheetId="4" hidden="1">Лист7!$E$7</definedName>
    <definedName name="solver_pre" localSheetId="2" hidden="1">0.000001</definedName>
    <definedName name="solver_pre" localSheetId="4" hidden="1">0.000001</definedName>
    <definedName name="solver_rbv" localSheetId="2" hidden="1">1</definedName>
    <definedName name="solver_rbv" localSheetId="4" hidden="1">2</definedName>
    <definedName name="solver_rel1" localSheetId="2" hidden="1">1</definedName>
    <definedName name="solver_rel1" localSheetId="4" hidden="1">3</definedName>
    <definedName name="solver_rel2" localSheetId="2" hidden="1">4</definedName>
    <definedName name="solver_rel2" localSheetId="4" hidden="1">3</definedName>
    <definedName name="solver_rel3" localSheetId="2" hidden="1">1</definedName>
    <definedName name="solver_rel3" localSheetId="4" hidden="1">1</definedName>
    <definedName name="solver_rel4" localSheetId="2" hidden="1">2</definedName>
    <definedName name="solver_rel4" localSheetId="4" hidden="1">1</definedName>
    <definedName name="solver_rel5" localSheetId="2" hidden="1">3</definedName>
    <definedName name="solver_rel5" localSheetId="4" hidden="1">1</definedName>
    <definedName name="solver_rel6" localSheetId="4" hidden="1">1</definedName>
    <definedName name="solver_rhs1" localSheetId="2" hidden="1">10</definedName>
    <definedName name="solver_rhs1" localSheetId="4" hidden="1">1</definedName>
    <definedName name="solver_rhs2" localSheetId="2" hidden="1">"целое"</definedName>
    <definedName name="solver_rhs2" localSheetId="4" hidden="1">1</definedName>
    <definedName name="solver_rhs3" localSheetId="2" hidden="1">Лист4!$C$2</definedName>
    <definedName name="solver_rhs3" localSheetId="4" hidden="1">Лист7!$B$3+Лист7!$C$3</definedName>
    <definedName name="solver_rhs4" localSheetId="2" hidden="1">Лист4!$C$8</definedName>
    <definedName name="solver_rhs4" localSheetId="4" hidden="1">Лист7!$B$4+Лист7!$C$4</definedName>
    <definedName name="solver_rhs5" localSheetId="2" hidden="1">2</definedName>
    <definedName name="solver_rhs5" localSheetId="4" hidden="1">Лист7!$B$5+Лист7!$C$5</definedName>
    <definedName name="solver_rhs6" localSheetId="4" hidden="1">Лист7!$B$6+Лист7!$C$6</definedName>
    <definedName name="solver_rlx" localSheetId="2" hidden="1">2</definedName>
    <definedName name="solver_rlx" localSheetId="4" hidden="1">2</definedName>
    <definedName name="solver_rsd" localSheetId="2" hidden="1">0</definedName>
    <definedName name="solver_rsd" localSheetId="4" hidden="1">0</definedName>
    <definedName name="solver_scl" localSheetId="2" hidden="1">1</definedName>
    <definedName name="solver_scl" localSheetId="4" hidden="1">2</definedName>
    <definedName name="solver_sho" localSheetId="2" hidden="1">2</definedName>
    <definedName name="solver_sho" localSheetId="4" hidden="1">2</definedName>
    <definedName name="solver_ssz" localSheetId="2" hidden="1">100</definedName>
    <definedName name="solver_ssz" localSheetId="4" hidden="1">100</definedName>
    <definedName name="solver_tim" localSheetId="2" hidden="1">2147483647</definedName>
    <definedName name="solver_tim" localSheetId="4" hidden="1">2147483647</definedName>
    <definedName name="solver_tol" localSheetId="2" hidden="1">0.01</definedName>
    <definedName name="solver_tol" localSheetId="4" hidden="1">0.01</definedName>
    <definedName name="solver_typ" localSheetId="2" hidden="1">3</definedName>
    <definedName name="solver_typ" localSheetId="4" hidden="1">1</definedName>
    <definedName name="solver_val" localSheetId="2" hidden="1">20000</definedName>
    <definedName name="solver_val" localSheetId="4" hidden="1">0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7" l="1"/>
  <c r="B4" i="5"/>
  <c r="D2" i="4"/>
  <c r="B5" i="4"/>
  <c r="B6" i="4" s="1"/>
  <c r="B3" i="4"/>
  <c r="D3" i="4" s="1"/>
  <c r="B4" i="4"/>
  <c r="B7" i="4" s="1"/>
  <c r="D7" i="4" s="1"/>
  <c r="B4" i="1"/>
  <c r="D6" i="4" l="1"/>
  <c r="B8" i="4"/>
  <c r="D8" i="4" s="1"/>
  <c r="D5" i="4"/>
  <c r="D4" i="4"/>
  <c r="D9" i="4" l="1"/>
</calcChain>
</file>

<file path=xl/sharedStrings.xml><?xml version="1.0" encoding="utf-8"?>
<sst xmlns="http://schemas.openxmlformats.org/spreadsheetml/2006/main" count="147" uniqueCount="102">
  <si>
    <t>Бюджет</t>
  </si>
  <si>
    <t>Прибыль</t>
  </si>
  <si>
    <t>Стоимость товара</t>
  </si>
  <si>
    <t>Доход</t>
  </si>
  <si>
    <t>$B$2</t>
  </si>
  <si>
    <t>$B$3</t>
  </si>
  <si>
    <t>$B$4</t>
  </si>
  <si>
    <t>Худший случай</t>
  </si>
  <si>
    <t>Лучший случай</t>
  </si>
  <si>
    <t>Структура сценария</t>
  </si>
  <si>
    <t>Изменяемые:</t>
  </si>
  <si>
    <t>Текущие значения:</t>
  </si>
  <si>
    <t>Результат:</t>
  </si>
  <si>
    <t xml:space="preserve">Примечания: столбец ''Текущие значения'' представляет значения изменяемых ячеек в </t>
  </si>
  <si>
    <t>момент создания Итогового отчета по Сценарию. Изменяемые ячейки для каждого</t>
  </si>
  <si>
    <t>сценария выделены серым цветом.</t>
  </si>
  <si>
    <t>Уборщица</t>
  </si>
  <si>
    <t>Лаборант</t>
  </si>
  <si>
    <t>Фельдшер</t>
  </si>
  <si>
    <t>Врач</t>
  </si>
  <si>
    <t>Секретарь</t>
  </si>
  <si>
    <t>Глав Врач</t>
  </si>
  <si>
    <t>Медсестра</t>
  </si>
  <si>
    <t>ИТОГ</t>
  </si>
  <si>
    <t>Кол-во человек</t>
  </si>
  <si>
    <t>Оклад</t>
  </si>
  <si>
    <t>Всего</t>
  </si>
  <si>
    <t>Microsoft Excel 16.0 Отчет о результатах</t>
  </si>
  <si>
    <t>Лист: [Pr7.xlsx]Лист4</t>
  </si>
  <si>
    <t>Отчет создан: 14.11.2024 9:22:13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</si>
  <si>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</si>
  <si>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</si>
  <si>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</si>
  <si>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Время решения: 0,016 секунд.</t>
  </si>
  <si>
    <t>Число итераций: 0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</si>
  <si>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</si>
  <si>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</si>
  <si>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</si>
  <si>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</si>
  <si>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(Значение)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</si>
  <si>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</si>
  <si>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</si>
  <si>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</si>
  <si>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</si>
  <si>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</si>
  <si>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</si>
  <si>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</si>
  <si>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</si>
  <si>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</si>
  <si>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</si>
  <si>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</si>
  <si>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$D$9</t>
  </si>
  <si>
    <t>ИТОГ Всего</t>
  </si>
  <si>
    <t>Медсестра Оклад</t>
  </si>
  <si>
    <t>Продолжить</t>
  </si>
  <si>
    <t>$C$2</t>
  </si>
  <si>
    <t>Медсестра Кол-во человек</t>
  </si>
  <si>
    <t>$C$3</t>
  </si>
  <si>
    <t>Уборщица Кол-во человек</t>
  </si>
  <si>
    <t>$C$4</t>
  </si>
  <si>
    <t>Лаборант Кол-во человек</t>
  </si>
  <si>
    <t>$C$5</t>
  </si>
  <si>
    <t>Фельдшер Кол-во человек</t>
  </si>
  <si>
    <t>$C$6</t>
  </si>
  <si>
    <t>Врач Кол-во человек</t>
  </si>
  <si>
    <t>$C$7</t>
  </si>
  <si>
    <t>Секретарь Кол-во человек</t>
  </si>
  <si>
    <t>$C$8</t>
  </si>
  <si>
    <t>Глав Врач Кол-во человек</t>
  </si>
  <si>
    <t>$C$6&lt;=$C$2</t>
  </si>
  <si>
    <t>Привязка</t>
  </si>
  <si>
    <t>$C$7=$C$8</t>
  </si>
  <si>
    <t>$D$9=20000</t>
  </si>
  <si>
    <t>$C$2&lt;=10</t>
  </si>
  <si>
    <t>$C$3&lt;=10</t>
  </si>
  <si>
    <t>Без привязки</t>
  </si>
  <si>
    <t>$C$4&lt;=10</t>
  </si>
  <si>
    <t>$C$5&lt;=10</t>
  </si>
  <si>
    <t>$C$6&lt;=10</t>
  </si>
  <si>
    <t>$C$7&lt;=10</t>
  </si>
  <si>
    <t>$C$8&lt;=10</t>
  </si>
  <si>
    <t>$C$8&gt;=2</t>
  </si>
  <si>
    <t>$C$2:$C$8=Целочисленное</t>
  </si>
  <si>
    <t>Сумма займа</t>
  </si>
  <si>
    <t>Срок (в месяцах)</t>
  </si>
  <si>
    <t>Процентная ставка</t>
  </si>
  <si>
    <t>Платеж наличными</t>
  </si>
  <si>
    <t>Пит. Вещ.</t>
  </si>
  <si>
    <t>белки</t>
  </si>
  <si>
    <t>углеводы</t>
  </si>
  <si>
    <t>жиры</t>
  </si>
  <si>
    <t>витамины</t>
  </si>
  <si>
    <t>Стоимость</t>
  </si>
  <si>
    <t>ПРОДУКТЫ</t>
  </si>
  <si>
    <t>булочка</t>
  </si>
  <si>
    <t>молоко</t>
  </si>
  <si>
    <t>Потребность</t>
  </si>
  <si>
    <t>Условие</t>
  </si>
  <si>
    <t>Неизвестные величины</t>
  </si>
  <si>
    <t>x1</t>
  </si>
  <si>
    <t>x2</t>
  </si>
  <si>
    <t>Количество продуктов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</si>
</sst>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₽&quot;"/>
    <numFmt numFmtId="168" formatCode="#,##0\ &quot;₽&quot;"/>
    <numFmt numFmtId="169" formatCode="#,##0.00\ &quot;₽&quot;;[Red]#,##0.00\ &quot;₽&quot;"/>
  </numFmts>
  <fonts count="8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b/>
      <sz val="12"/>
      <color indexed="9"/>
      <name val="Aptos Narrow"/>
      <family val="2"/>
      <charset val="204"/>
      <scheme val="minor"/>
    </font>
    <font>
      <b/>
      <sz val="11"/>
      <color indexed="8"/>
      <name val="Aptos Narrow"/>
      <family val="2"/>
      <charset val="204"/>
      <scheme val="minor"/>
    </font>
    <font>
      <b/>
      <sz val="11"/>
      <color indexed="18"/>
      <name val="Aptos Narrow"/>
      <family val="2"/>
      <charset val="204"/>
      <scheme val="minor"/>
    </font>
    <font>
      <sz val="10"/>
      <color indexed="9"/>
      <name val="Aptos Narrow"/>
      <family val="2"/>
      <charset val="204"/>
      <scheme val="minor"/>
    </font>
    <font>
      <sz val="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3" tint="0.249977111117893"/>
      </left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  <border>
      <left/>
      <right/>
      <top/>
      <bottom style="medium">
        <color theme="3" tint="0.249977111117893"/>
      </bottom>
      <diagonal/>
    </border>
    <border>
      <left style="thin">
        <color theme="3" tint="0.249977111117893"/>
      </left>
      <right style="thin">
        <color theme="3" tint="0.249977111117893"/>
      </right>
      <top/>
      <bottom style="thin">
        <color theme="3" tint="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3" tint="0.249977111117893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3" tint="0.249977111117893"/>
      </right>
      <top/>
      <bottom style="thin">
        <color theme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3" tint="0.249977111117893"/>
      </bottom>
      <diagonal/>
    </border>
    <border>
      <left style="medium">
        <color theme="1"/>
      </left>
      <right style="medium">
        <color theme="1"/>
      </right>
      <top style="thin">
        <color theme="3" tint="0.249977111117893"/>
      </top>
      <bottom style="thin">
        <color theme="3" tint="0.249977111117893"/>
      </bottom>
      <diagonal/>
    </border>
    <border>
      <left style="medium">
        <color theme="1"/>
      </left>
      <right style="medium">
        <color theme="1"/>
      </right>
      <top style="thin">
        <color theme="3" tint="0.249977111117893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 style="medium">
        <color theme="1"/>
      </left>
      <right/>
      <top/>
      <bottom style="thin">
        <color theme="3" tint="0.249977111117893"/>
      </bottom>
      <diagonal/>
    </border>
    <border>
      <left style="medium">
        <color theme="1"/>
      </left>
      <right/>
      <top style="thin">
        <color theme="3" tint="0.249977111117893"/>
      </top>
      <bottom style="thin">
        <color theme="3" tint="0.249977111117893"/>
      </bottom>
      <diagonal/>
    </border>
    <border>
      <left style="medium">
        <color theme="1"/>
      </left>
      <right/>
      <top style="thin">
        <color theme="3" tint="0.249977111117893"/>
      </top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 diagonalDown="1">
      <left/>
      <right/>
      <top/>
      <bottom/>
      <diagonal style="thin">
        <color auto="1"/>
      </diagonal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double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3" xfId="0" applyFont="1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6" xfId="0" applyFon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9" xfId="0" applyNumberFormat="1" applyFill="1" applyBorder="1" applyAlignment="1"/>
    <xf numFmtId="0" fontId="3" fillId="2" borderId="1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0" fillId="0" borderId="10" xfId="0" applyFill="1" applyBorder="1" applyAlignment="1"/>
    <xf numFmtId="0" fontId="4" fillId="3" borderId="0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164" fontId="0" fillId="4" borderId="0" xfId="0" applyNumberFormat="1" applyFill="1" applyBorder="1" applyAlignment="1"/>
    <xf numFmtId="0" fontId="7" fillId="0" borderId="0" xfId="0" applyFont="1" applyFill="1" applyBorder="1" applyAlignment="1">
      <alignment vertical="top" wrapText="1"/>
    </xf>
    <xf numFmtId="0" fontId="1" fillId="0" borderId="0" xfId="0" applyFont="1" applyBorder="1"/>
    <xf numFmtId="164" fontId="0" fillId="0" borderId="0" xfId="0" applyNumberFormat="1" applyBorder="1"/>
    <xf numFmtId="0" fontId="1" fillId="0" borderId="0" xfId="0" applyFont="1"/>
    <xf numFmtId="0" fontId="1" fillId="0" borderId="11" xfId="0" applyFont="1" applyBorder="1"/>
    <xf numFmtId="0" fontId="0" fillId="0" borderId="12" xfId="0" applyBorder="1"/>
    <xf numFmtId="0" fontId="0" fillId="0" borderId="11" xfId="0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12" xfId="0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1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22" xfId="0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23" xfId="0" applyFill="1" applyBorder="1" applyAlignment="1"/>
    <xf numFmtId="164" fontId="0" fillId="0" borderId="22" xfId="0" applyNumberFormat="1" applyFill="1" applyBorder="1" applyAlignment="1"/>
    <xf numFmtId="164" fontId="0" fillId="0" borderId="23" xfId="0" applyNumberFormat="1" applyFill="1" applyBorder="1" applyAlignment="1"/>
    <xf numFmtId="0" fontId="0" fillId="0" borderId="23" xfId="0" applyNumberFormat="1" applyFill="1" applyBorder="1" applyAlignment="1"/>
    <xf numFmtId="0" fontId="0" fillId="0" borderId="22" xfId="0" applyNumberFormat="1" applyFill="1" applyBorder="1" applyAlignment="1"/>
    <xf numFmtId="168" fontId="0" fillId="0" borderId="5" xfId="0" applyNumberFormat="1" applyBorder="1" applyAlignment="1">
      <alignment horizontal="right"/>
    </xf>
    <xf numFmtId="10" fontId="0" fillId="0" borderId="5" xfId="0" applyNumberFormat="1" applyBorder="1"/>
    <xf numFmtId="169" fontId="0" fillId="0" borderId="5" xfId="0" applyNumberFormat="1" applyBorder="1"/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center"/>
    </xf>
    <xf numFmtId="0" fontId="0" fillId="0" borderId="26" xfId="0" applyBorder="1"/>
    <xf numFmtId="0" fontId="1" fillId="0" borderId="27" xfId="0" applyFont="1" applyBorder="1" applyAlignment="1">
      <alignment horizontal="center"/>
    </xf>
    <xf numFmtId="164" fontId="0" fillId="0" borderId="28" xfId="0" applyNumberFormat="1" applyBorder="1" applyAlignment="1">
      <alignment horizontal="right"/>
    </xf>
    <xf numFmtId="0" fontId="1" fillId="0" borderId="28" xfId="0" applyFont="1" applyBorder="1"/>
    <xf numFmtId="0" fontId="1" fillId="0" borderId="1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5" xfId="0" applyBorder="1"/>
    <xf numFmtId="164" fontId="0" fillId="0" borderId="30" xfId="0" applyNumberFormat="1" applyBorder="1" applyAlignment="1">
      <alignment horizontal="right"/>
    </xf>
    <xf numFmtId="0" fontId="1" fillId="0" borderId="11" xfId="0" applyFont="1" applyBorder="1" applyAlignment="1">
      <alignment horizontal="center" vertical="center"/>
    </xf>
    <xf numFmtId="0" fontId="0" fillId="0" borderId="32" xfId="0" applyBorder="1"/>
    <xf numFmtId="0" fontId="0" fillId="0" borderId="1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164" fontId="0" fillId="0" borderId="29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D9A1D-7E47-4433-88EA-D5A3FFF2CD99}">
  <sheetPr>
    <outlinePr summaryBelow="0"/>
  </sheetPr>
  <dimension ref="B1:F12"/>
  <sheetViews>
    <sheetView showGridLines="0" workbookViewId="0"/>
  </sheetViews>
  <sheetFormatPr defaultRowHeight="15" outlineLevelRow="1" outlineLevelCol="1" x14ac:dyDescent="0.25"/>
  <cols>
    <col min="3" max="3" width="5.140625" bestFit="1" customWidth="1"/>
    <col min="4" max="6" width="15.85546875" bestFit="1" customWidth="1" outlineLevel="1"/>
  </cols>
  <sheetData>
    <row r="1" spans="2:6" ht="15.75" thickBot="1" x14ac:dyDescent="0.3"/>
    <row r="2" spans="2:6" ht="15.75" x14ac:dyDescent="0.25">
      <c r="B2" s="14" t="s">
        <v>9</v>
      </c>
      <c r="C2" s="14"/>
      <c r="D2" s="19"/>
      <c r="E2" s="19"/>
      <c r="F2" s="19"/>
    </row>
    <row r="3" spans="2:6" ht="15.75" collapsed="1" x14ac:dyDescent="0.25">
      <c r="B3" s="13"/>
      <c r="C3" s="13"/>
      <c r="D3" s="20" t="s">
        <v>11</v>
      </c>
      <c r="E3" s="20" t="s">
        <v>7</v>
      </c>
      <c r="F3" s="20" t="s">
        <v>8</v>
      </c>
    </row>
    <row r="4" spans="2:6" hidden="1" outlineLevel="1" x14ac:dyDescent="0.25">
      <c r="B4" s="16"/>
      <c r="C4" s="16"/>
      <c r="D4" s="10"/>
      <c r="E4" s="22"/>
      <c r="F4" s="22"/>
    </row>
    <row r="5" spans="2:6" x14ac:dyDescent="0.25">
      <c r="B5" s="17" t="s">
        <v>10</v>
      </c>
      <c r="C5" s="17"/>
      <c r="D5" s="15"/>
      <c r="E5" s="15"/>
      <c r="F5" s="15"/>
    </row>
    <row r="6" spans="2:6" outlineLevel="1" x14ac:dyDescent="0.25">
      <c r="B6" s="16"/>
      <c r="C6" s="16" t="s">
        <v>4</v>
      </c>
      <c r="D6" s="11">
        <v>150000</v>
      </c>
      <c r="E6" s="21">
        <v>50000</v>
      </c>
      <c r="F6" s="21">
        <v>150000</v>
      </c>
    </row>
    <row r="7" spans="2:6" outlineLevel="1" x14ac:dyDescent="0.25">
      <c r="B7" s="16"/>
      <c r="C7" s="16" t="s">
        <v>5</v>
      </c>
      <c r="D7" s="11">
        <v>26000</v>
      </c>
      <c r="E7" s="21">
        <v>13200</v>
      </c>
      <c r="F7" s="21">
        <v>26000</v>
      </c>
    </row>
    <row r="8" spans="2:6" x14ac:dyDescent="0.25">
      <c r="B8" s="17" t="s">
        <v>12</v>
      </c>
      <c r="C8" s="17"/>
      <c r="D8" s="15"/>
      <c r="E8" s="15"/>
      <c r="F8" s="15"/>
    </row>
    <row r="9" spans="2:6" ht="15.75" outlineLevel="1" thickBot="1" x14ac:dyDescent="0.3">
      <c r="B9" s="18"/>
      <c r="C9" s="18" t="s">
        <v>6</v>
      </c>
      <c r="D9" s="12">
        <v>124000</v>
      </c>
      <c r="E9" s="12">
        <v>36800</v>
      </c>
      <c r="F9" s="12">
        <v>124000</v>
      </c>
    </row>
    <row r="10" spans="2:6" x14ac:dyDescent="0.25">
      <c r="B10" t="s">
        <v>13</v>
      </c>
    </row>
    <row r="11" spans="2:6" x14ac:dyDescent="0.25">
      <c r="B11" t="s">
        <v>14</v>
      </c>
    </row>
    <row r="12" spans="2:6" x14ac:dyDescent="0.25">
      <c r="B1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4CB99-DD3A-45B6-A253-2989F5FFAA40}">
  <dimension ref="A1:G44"/>
  <sheetViews>
    <sheetView showGridLines="0" topLeftCell="A5" workbookViewId="0"/>
  </sheetViews>
  <sheetFormatPr defaultRowHeight="15" x14ac:dyDescent="0.25"/>
  <cols>
    <col min="1" max="1" width="2.28515625" customWidth="1"/>
    <col min="2" max="3" width="25.7109375" bestFit="1" customWidth="1"/>
    <col min="4" max="4" width="19.85546875" bestFit="1" customWidth="1"/>
    <col min="5" max="5" width="25.140625" bestFit="1" customWidth="1"/>
    <col min="6" max="6" width="16.140625" bestFit="1" customWidth="1"/>
    <col min="7" max="7" width="7.7109375" bestFit="1" customWidth="1"/>
  </cols>
  <sheetData>
    <row r="1" spans="1:5" x14ac:dyDescent="0.25">
      <c r="A1" s="25" t="s">
        <v>27</v>
      </c>
    </row>
    <row r="2" spans="1:5" x14ac:dyDescent="0.25">
      <c r="A2" s="25" t="s">
        <v>28</v>
      </c>
    </row>
    <row r="3" spans="1:5" x14ac:dyDescent="0.25">
      <c r="A3" s="25" t="s">
        <v>29</v>
      </c>
    </row>
    <row r="4" spans="1:5" x14ac:dyDescent="0.25">
      <c r="A4" s="25" t="s">
        <v>30</v>
      </c>
    </row>
    <row r="5" spans="1:5" x14ac:dyDescent="0.25">
      <c r="A5" s="25" t="s">
        <v>31</v>
      </c>
    </row>
    <row r="6" spans="1:5" x14ac:dyDescent="0.25">
      <c r="A6" s="25"/>
      <c r="B6" t="s">
        <v>32</v>
      </c>
    </row>
    <row r="7" spans="1:5" x14ac:dyDescent="0.25">
      <c r="A7" s="25"/>
      <c r="B7" t="s">
        <v>33</v>
      </c>
    </row>
    <row r="8" spans="1:5" x14ac:dyDescent="0.25">
      <c r="A8" s="25"/>
      <c r="B8" t="s">
        <v>34</v>
      </c>
    </row>
    <row r="9" spans="1:5" x14ac:dyDescent="0.25">
      <c r="A9" s="25" t="s">
        <v>35</v>
      </c>
    </row>
    <row r="10" spans="1:5" x14ac:dyDescent="0.25">
      <c r="B10" t="s">
        <v>36</v>
      </c>
    </row>
    <row r="11" spans="1:5" x14ac:dyDescent="0.25">
      <c r="B11" t="s">
        <v>37</v>
      </c>
    </row>
    <row r="12" spans="1:5" x14ac:dyDescent="0.25">
      <c r="B12" t="s">
        <v>38</v>
      </c>
    </row>
    <row r="14" spans="1:5" ht="15.75" thickBot="1" x14ac:dyDescent="0.3">
      <c r="A14" t="s">
        <v>39</v>
      </c>
    </row>
    <row r="15" spans="1:5" ht="15.75" thickBot="1" x14ac:dyDescent="0.3">
      <c r="B15" s="45" t="s">
        <v>40</v>
      </c>
      <c r="C15" s="45" t="s">
        <v>41</v>
      </c>
      <c r="D15" s="45" t="s">
        <v>42</v>
      </c>
      <c r="E15" s="45" t="s">
        <v>43</v>
      </c>
    </row>
    <row r="16" spans="1:5" ht="15.75" thickBot="1" x14ac:dyDescent="0.3">
      <c r="B16" s="44" t="s">
        <v>51</v>
      </c>
      <c r="C16" s="44" t="s">
        <v>52</v>
      </c>
      <c r="D16" s="47">
        <v>20000</v>
      </c>
      <c r="E16" s="47">
        <v>20000</v>
      </c>
    </row>
    <row r="19" spans="1:7" ht="15.75" thickBot="1" x14ac:dyDescent="0.3">
      <c r="A19" t="s">
        <v>44</v>
      </c>
    </row>
    <row r="20" spans="1:7" ht="15.75" thickBot="1" x14ac:dyDescent="0.3">
      <c r="B20" s="45" t="s">
        <v>40</v>
      </c>
      <c r="C20" s="45" t="s">
        <v>41</v>
      </c>
      <c r="D20" s="45" t="s">
        <v>42</v>
      </c>
      <c r="E20" s="45" t="s">
        <v>43</v>
      </c>
      <c r="F20" s="45" t="s">
        <v>45</v>
      </c>
    </row>
    <row r="21" spans="1:7" x14ac:dyDescent="0.25">
      <c r="B21" s="46" t="s">
        <v>4</v>
      </c>
      <c r="C21" s="46" t="s">
        <v>53</v>
      </c>
      <c r="D21" s="48">
        <v>212.93109999999999</v>
      </c>
      <c r="E21" s="48">
        <v>212.93109999999999</v>
      </c>
      <c r="F21" s="46" t="s">
        <v>54</v>
      </c>
    </row>
    <row r="22" spans="1:7" x14ac:dyDescent="0.25">
      <c r="B22" s="46" t="s">
        <v>55</v>
      </c>
      <c r="C22" s="46" t="s">
        <v>56</v>
      </c>
      <c r="D22" s="49">
        <v>10</v>
      </c>
      <c r="E22" s="49">
        <v>10</v>
      </c>
      <c r="F22" s="46" t="s">
        <v>45</v>
      </c>
    </row>
    <row r="23" spans="1:7" x14ac:dyDescent="0.25">
      <c r="B23" s="46" t="s">
        <v>57</v>
      </c>
      <c r="C23" s="46" t="s">
        <v>58</v>
      </c>
      <c r="D23" s="49">
        <v>3</v>
      </c>
      <c r="E23" s="49">
        <v>3</v>
      </c>
      <c r="F23" s="46" t="s">
        <v>45</v>
      </c>
    </row>
    <row r="24" spans="1:7" x14ac:dyDescent="0.25">
      <c r="B24" s="46" t="s">
        <v>59</v>
      </c>
      <c r="C24" s="46" t="s">
        <v>60</v>
      </c>
      <c r="D24" s="49">
        <v>4</v>
      </c>
      <c r="E24" s="49">
        <v>4</v>
      </c>
      <c r="F24" s="46" t="s">
        <v>45</v>
      </c>
    </row>
    <row r="25" spans="1:7" x14ac:dyDescent="0.25">
      <c r="B25" s="46" t="s">
        <v>61</v>
      </c>
      <c r="C25" s="46" t="s">
        <v>62</v>
      </c>
      <c r="D25" s="49">
        <v>3</v>
      </c>
      <c r="E25" s="49">
        <v>3</v>
      </c>
      <c r="F25" s="46" t="s">
        <v>45</v>
      </c>
    </row>
    <row r="26" spans="1:7" x14ac:dyDescent="0.25">
      <c r="B26" s="46" t="s">
        <v>63</v>
      </c>
      <c r="C26" s="46" t="s">
        <v>64</v>
      </c>
      <c r="D26" s="49">
        <v>10</v>
      </c>
      <c r="E26" s="49">
        <v>10</v>
      </c>
      <c r="F26" s="46" t="s">
        <v>45</v>
      </c>
    </row>
    <row r="27" spans="1:7" x14ac:dyDescent="0.25">
      <c r="B27" s="46" t="s">
        <v>65</v>
      </c>
      <c r="C27" s="46" t="s">
        <v>66</v>
      </c>
      <c r="D27" s="49">
        <v>3</v>
      </c>
      <c r="E27" s="49">
        <v>3</v>
      </c>
      <c r="F27" s="46" t="s">
        <v>45</v>
      </c>
    </row>
    <row r="28" spans="1:7" ht="15.75" thickBot="1" x14ac:dyDescent="0.3">
      <c r="B28" s="44" t="s">
        <v>67</v>
      </c>
      <c r="C28" s="44" t="s">
        <v>68</v>
      </c>
      <c r="D28" s="50">
        <v>3</v>
      </c>
      <c r="E28" s="50">
        <v>3</v>
      </c>
      <c r="F28" s="44" t="s">
        <v>45</v>
      </c>
    </row>
    <row r="31" spans="1:7" ht="15.75" thickBot="1" x14ac:dyDescent="0.3">
      <c r="A31" t="s">
        <v>46</v>
      </c>
    </row>
    <row r="32" spans="1:7" ht="15.75" thickBot="1" x14ac:dyDescent="0.3">
      <c r="B32" s="45" t="s">
        <v>40</v>
      </c>
      <c r="C32" s="45" t="s">
        <v>41</v>
      </c>
      <c r="D32" s="45" t="s">
        <v>47</v>
      </c>
      <c r="E32" s="45" t="s">
        <v>48</v>
      </c>
      <c r="F32" s="45" t="s">
        <v>49</v>
      </c>
      <c r="G32" s="45" t="s">
        <v>50</v>
      </c>
    </row>
    <row r="33" spans="2:7" x14ac:dyDescent="0.25">
      <c r="B33" s="46" t="s">
        <v>63</v>
      </c>
      <c r="C33" s="46" t="s">
        <v>64</v>
      </c>
      <c r="D33" s="49">
        <v>10</v>
      </c>
      <c r="E33" s="46" t="s">
        <v>69</v>
      </c>
      <c r="F33" s="46" t="s">
        <v>70</v>
      </c>
      <c r="G33" s="46">
        <v>0</v>
      </c>
    </row>
    <row r="34" spans="2:7" x14ac:dyDescent="0.25">
      <c r="B34" s="46" t="s">
        <v>65</v>
      </c>
      <c r="C34" s="46" t="s">
        <v>66</v>
      </c>
      <c r="D34" s="49">
        <v>3</v>
      </c>
      <c r="E34" s="46" t="s">
        <v>71</v>
      </c>
      <c r="F34" s="46" t="s">
        <v>70</v>
      </c>
      <c r="G34" s="46">
        <v>0</v>
      </c>
    </row>
    <row r="35" spans="2:7" x14ac:dyDescent="0.25">
      <c r="B35" s="46" t="s">
        <v>51</v>
      </c>
      <c r="C35" s="46" t="s">
        <v>52</v>
      </c>
      <c r="D35" s="48">
        <v>20000</v>
      </c>
      <c r="E35" s="46" t="s">
        <v>72</v>
      </c>
      <c r="F35" s="46" t="s">
        <v>70</v>
      </c>
      <c r="G35" s="46">
        <v>0</v>
      </c>
    </row>
    <row r="36" spans="2:7" x14ac:dyDescent="0.25">
      <c r="B36" s="46" t="s">
        <v>55</v>
      </c>
      <c r="C36" s="46" t="s">
        <v>56</v>
      </c>
      <c r="D36" s="49">
        <v>10</v>
      </c>
      <c r="E36" s="46" t="s">
        <v>73</v>
      </c>
      <c r="F36" s="46" t="s">
        <v>70</v>
      </c>
      <c r="G36" s="46">
        <v>0</v>
      </c>
    </row>
    <row r="37" spans="2:7" x14ac:dyDescent="0.25">
      <c r="B37" s="46" t="s">
        <v>57</v>
      </c>
      <c r="C37" s="46" t="s">
        <v>58</v>
      </c>
      <c r="D37" s="49">
        <v>3</v>
      </c>
      <c r="E37" s="46" t="s">
        <v>74</v>
      </c>
      <c r="F37" s="46" t="s">
        <v>75</v>
      </c>
      <c r="G37" s="46">
        <v>7</v>
      </c>
    </row>
    <row r="38" spans="2:7" x14ac:dyDescent="0.25">
      <c r="B38" s="46" t="s">
        <v>59</v>
      </c>
      <c r="C38" s="46" t="s">
        <v>60</v>
      </c>
      <c r="D38" s="49">
        <v>4</v>
      </c>
      <c r="E38" s="46" t="s">
        <v>76</v>
      </c>
      <c r="F38" s="46" t="s">
        <v>75</v>
      </c>
      <c r="G38" s="46">
        <v>6</v>
      </c>
    </row>
    <row r="39" spans="2:7" x14ac:dyDescent="0.25">
      <c r="B39" s="46" t="s">
        <v>61</v>
      </c>
      <c r="C39" s="46" t="s">
        <v>62</v>
      </c>
      <c r="D39" s="49">
        <v>3</v>
      </c>
      <c r="E39" s="46" t="s">
        <v>77</v>
      </c>
      <c r="F39" s="46" t="s">
        <v>75</v>
      </c>
      <c r="G39" s="46">
        <v>7</v>
      </c>
    </row>
    <row r="40" spans="2:7" x14ac:dyDescent="0.25">
      <c r="B40" s="46" t="s">
        <v>63</v>
      </c>
      <c r="C40" s="46" t="s">
        <v>64</v>
      </c>
      <c r="D40" s="49">
        <v>10</v>
      </c>
      <c r="E40" s="46" t="s">
        <v>78</v>
      </c>
      <c r="F40" s="46" t="s">
        <v>70</v>
      </c>
      <c r="G40" s="46">
        <v>0</v>
      </c>
    </row>
    <row r="41" spans="2:7" x14ac:dyDescent="0.25">
      <c r="B41" s="46" t="s">
        <v>65</v>
      </c>
      <c r="C41" s="46" t="s">
        <v>66</v>
      </c>
      <c r="D41" s="49">
        <v>3</v>
      </c>
      <c r="E41" s="46" t="s">
        <v>79</v>
      </c>
      <c r="F41" s="46" t="s">
        <v>75</v>
      </c>
      <c r="G41" s="46">
        <v>7</v>
      </c>
    </row>
    <row r="42" spans="2:7" x14ac:dyDescent="0.25">
      <c r="B42" s="46" t="s">
        <v>67</v>
      </c>
      <c r="C42" s="46" t="s">
        <v>68</v>
      </c>
      <c r="D42" s="49">
        <v>3</v>
      </c>
      <c r="E42" s="46" t="s">
        <v>80</v>
      </c>
      <c r="F42" s="46" t="s">
        <v>75</v>
      </c>
      <c r="G42" s="46">
        <v>7</v>
      </c>
    </row>
    <row r="43" spans="2:7" x14ac:dyDescent="0.25">
      <c r="B43" s="46" t="s">
        <v>67</v>
      </c>
      <c r="C43" s="46" t="s">
        <v>68</v>
      </c>
      <c r="D43" s="49">
        <v>3</v>
      </c>
      <c r="E43" s="46" t="s">
        <v>81</v>
      </c>
      <c r="F43" s="46" t="s">
        <v>75</v>
      </c>
      <c r="G43" s="49">
        <v>1</v>
      </c>
    </row>
    <row r="44" spans="2:7" ht="15.75" thickBot="1" x14ac:dyDescent="0.3">
      <c r="B44" s="44" t="s">
        <v>82</v>
      </c>
      <c r="C44" s="44"/>
      <c r="D44" s="44"/>
      <c r="E44" s="44"/>
      <c r="F44" s="44"/>
      <c r="G44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DBFF-C650-4295-A650-8E4B446F2495}">
  <dimension ref="A1:F9"/>
  <sheetViews>
    <sheetView workbookViewId="0">
      <selection activeCell="D9" sqref="D9"/>
    </sheetView>
  </sheetViews>
  <sheetFormatPr defaultRowHeight="15" x14ac:dyDescent="0.25"/>
  <cols>
    <col min="1" max="1" width="11.140625" bestFit="1" customWidth="1"/>
    <col min="2" max="2" width="9.42578125" bestFit="1" customWidth="1"/>
    <col min="3" max="3" width="15.5703125" bestFit="1" customWidth="1"/>
    <col min="4" max="4" width="10.42578125" bestFit="1" customWidth="1"/>
  </cols>
  <sheetData>
    <row r="1" spans="1:6" ht="15.75" thickBot="1" x14ac:dyDescent="0.3">
      <c r="A1" s="27"/>
      <c r="B1" s="26" t="s">
        <v>25</v>
      </c>
      <c r="C1" s="26" t="s">
        <v>24</v>
      </c>
      <c r="D1" s="26" t="s">
        <v>26</v>
      </c>
      <c r="E1" s="2"/>
      <c r="F1" s="2"/>
    </row>
    <row r="2" spans="1:6" x14ac:dyDescent="0.25">
      <c r="A2" s="29" t="s">
        <v>22</v>
      </c>
      <c r="B2" s="41">
        <v>212.93108280254776</v>
      </c>
      <c r="C2" s="38">
        <v>10</v>
      </c>
      <c r="D2" s="34">
        <f>B2*C2</f>
        <v>2129.3108280254778</v>
      </c>
      <c r="E2" s="2"/>
      <c r="F2" s="2"/>
    </row>
    <row r="3" spans="1:6" x14ac:dyDescent="0.25">
      <c r="A3" s="30" t="s">
        <v>16</v>
      </c>
      <c r="B3" s="42">
        <f>B2-3%</f>
        <v>212.90108280254776</v>
      </c>
      <c r="C3" s="39">
        <v>3</v>
      </c>
      <c r="D3" s="35">
        <f t="shared" ref="D3:D9" si="0">B3*C3</f>
        <v>638.70324840764329</v>
      </c>
      <c r="E3" s="2"/>
      <c r="F3" s="2"/>
    </row>
    <row r="4" spans="1:6" x14ac:dyDescent="0.25">
      <c r="A4" s="31" t="s">
        <v>17</v>
      </c>
      <c r="B4" s="42">
        <f>B2+10</f>
        <v>222.93108280254776</v>
      </c>
      <c r="C4" s="39">
        <v>4</v>
      </c>
      <c r="D4" s="35">
        <f t="shared" si="0"/>
        <v>891.72433121019105</v>
      </c>
    </row>
    <row r="5" spans="1:6" x14ac:dyDescent="0.25">
      <c r="A5" s="31" t="s">
        <v>18</v>
      </c>
      <c r="B5" s="42">
        <f>B2*3</f>
        <v>638.79324840764332</v>
      </c>
      <c r="C5" s="39">
        <v>3</v>
      </c>
      <c r="D5" s="35">
        <f t="shared" si="0"/>
        <v>1916.3797452229301</v>
      </c>
      <c r="F5" s="2"/>
    </row>
    <row r="6" spans="1:6" x14ac:dyDescent="0.25">
      <c r="A6" s="31" t="s">
        <v>19</v>
      </c>
      <c r="B6" s="42">
        <f>B5+200</f>
        <v>838.79324840764332</v>
      </c>
      <c r="C6" s="39">
        <v>10</v>
      </c>
      <c r="D6" s="35">
        <f t="shared" si="0"/>
        <v>8387.932484076433</v>
      </c>
    </row>
    <row r="7" spans="1:6" x14ac:dyDescent="0.25">
      <c r="A7" s="31" t="s">
        <v>20</v>
      </c>
      <c r="B7" s="42">
        <f>B4*1.5</f>
        <v>334.39662420382166</v>
      </c>
      <c r="C7" s="39">
        <v>3</v>
      </c>
      <c r="D7" s="35">
        <f t="shared" si="0"/>
        <v>1003.189872611465</v>
      </c>
    </row>
    <row r="8" spans="1:6" ht="15.75" thickBot="1" x14ac:dyDescent="0.3">
      <c r="A8" s="32" t="s">
        <v>21</v>
      </c>
      <c r="B8" s="43">
        <f>B6*2</f>
        <v>1677.5864968152866</v>
      </c>
      <c r="C8" s="40">
        <v>3</v>
      </c>
      <c r="D8" s="36">
        <f t="shared" si="0"/>
        <v>5032.7594904458601</v>
      </c>
    </row>
    <row r="9" spans="1:6" ht="15.75" thickBot="1" x14ac:dyDescent="0.3">
      <c r="A9" s="33" t="s">
        <v>23</v>
      </c>
      <c r="B9" s="37"/>
      <c r="C9" s="28"/>
      <c r="D9" s="37">
        <f>SUM(D2:D8)</f>
        <v>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4523C-431D-438D-91C8-FB8129203ED3}">
  <dimension ref="A1:B4"/>
  <sheetViews>
    <sheetView workbookViewId="0">
      <selection activeCell="C3" sqref="C3"/>
    </sheetView>
  </sheetViews>
  <sheetFormatPr defaultRowHeight="15" x14ac:dyDescent="0.25"/>
  <cols>
    <col min="1" max="1" width="19" bestFit="1" customWidth="1"/>
    <col min="2" max="2" width="12.42578125" bestFit="1" customWidth="1"/>
  </cols>
  <sheetData>
    <row r="1" spans="1:2" x14ac:dyDescent="0.25">
      <c r="A1" s="4" t="s">
        <v>83</v>
      </c>
      <c r="B1" s="51">
        <v>100000</v>
      </c>
    </row>
    <row r="2" spans="1:2" x14ac:dyDescent="0.25">
      <c r="A2" s="4" t="s">
        <v>84</v>
      </c>
      <c r="B2" s="4">
        <v>180</v>
      </c>
    </row>
    <row r="3" spans="1:2" x14ac:dyDescent="0.25">
      <c r="A3" s="4" t="s">
        <v>85</v>
      </c>
      <c r="B3" s="52">
        <v>0</v>
      </c>
    </row>
    <row r="4" spans="1:2" x14ac:dyDescent="0.25">
      <c r="A4" s="4" t="s">
        <v>86</v>
      </c>
      <c r="B4" s="53">
        <f>PMT(B3/12,B2,B1)</f>
        <v>-555.55555555555554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50EB-0B64-4079-8758-276D2469154F}">
  <dimension ref="A1:E10"/>
  <sheetViews>
    <sheetView tabSelected="1" workbookViewId="0">
      <selection activeCell="V8" sqref="V8"/>
    </sheetView>
  </sheetViews>
  <sheetFormatPr defaultRowHeight="15" x14ac:dyDescent="0.25"/>
  <cols>
    <col min="1" max="1" width="12.5703125" customWidth="1"/>
    <col min="4" max="4" width="13.140625" bestFit="1" customWidth="1"/>
    <col min="5" max="5" width="8.7109375" bestFit="1" customWidth="1"/>
  </cols>
  <sheetData>
    <row r="1" spans="1:5" ht="15.75" thickBot="1" x14ac:dyDescent="0.3">
      <c r="A1" s="54" t="s">
        <v>87</v>
      </c>
      <c r="B1" s="60" t="s">
        <v>93</v>
      </c>
      <c r="C1" s="61"/>
      <c r="D1" s="55" t="s">
        <v>96</v>
      </c>
      <c r="E1" s="55" t="s">
        <v>97</v>
      </c>
    </row>
    <row r="2" spans="1:5" ht="15.75" thickBot="1" x14ac:dyDescent="0.3">
      <c r="A2" s="54"/>
      <c r="B2" s="69" t="s">
        <v>94</v>
      </c>
      <c r="C2" s="68" t="s">
        <v>95</v>
      </c>
      <c r="D2" s="57"/>
      <c r="E2" s="57"/>
    </row>
    <row r="3" spans="1:5" ht="15.75" thickBot="1" x14ac:dyDescent="0.3">
      <c r="A3" s="28" t="s">
        <v>88</v>
      </c>
      <c r="B3">
        <v>30</v>
      </c>
      <c r="C3" s="28">
        <v>25</v>
      </c>
      <c r="D3">
        <v>140</v>
      </c>
      <c r="E3" s="28"/>
    </row>
    <row r="4" spans="1:5" ht="15.75" thickBot="1" x14ac:dyDescent="0.3">
      <c r="A4" t="s">
        <v>89</v>
      </c>
      <c r="B4" s="28">
        <v>25</v>
      </c>
      <c r="C4">
        <v>15</v>
      </c>
      <c r="D4" s="28">
        <v>100</v>
      </c>
      <c r="E4" s="28"/>
    </row>
    <row r="5" spans="1:5" ht="15.75" thickBot="1" x14ac:dyDescent="0.3">
      <c r="A5" s="28" t="s">
        <v>90</v>
      </c>
      <c r="B5">
        <v>13</v>
      </c>
      <c r="C5" s="28">
        <v>14</v>
      </c>
      <c r="D5">
        <v>62</v>
      </c>
      <c r="E5" s="56"/>
    </row>
    <row r="6" spans="1:5" ht="15.75" thickBot="1" x14ac:dyDescent="0.3">
      <c r="A6" s="28" t="s">
        <v>91</v>
      </c>
      <c r="B6" s="28">
        <v>20</v>
      </c>
      <c r="C6" s="28">
        <v>15</v>
      </c>
      <c r="D6" s="62">
        <v>45</v>
      </c>
      <c r="E6" s="28"/>
    </row>
    <row r="7" spans="1:5" ht="15.75" thickBot="1" x14ac:dyDescent="0.3">
      <c r="A7" s="59" t="s">
        <v>92</v>
      </c>
      <c r="B7" s="63">
        <v>24</v>
      </c>
      <c r="C7" s="58">
        <v>60</v>
      </c>
      <c r="D7" s="62"/>
      <c r="E7" s="70">
        <f>B7+C7</f>
        <v>84</v>
      </c>
    </row>
    <row r="8" spans="1:5" ht="16.5" thickTop="1" thickBot="1" x14ac:dyDescent="0.3"/>
    <row r="9" spans="1:5" ht="30.75" thickBot="1" x14ac:dyDescent="0.3">
      <c r="A9" s="66" t="s">
        <v>98</v>
      </c>
      <c r="B9" s="64" t="s">
        <v>99</v>
      </c>
      <c r="C9" s="64" t="s">
        <v>100</v>
      </c>
    </row>
    <row r="10" spans="1:5" ht="30" x14ac:dyDescent="0.25">
      <c r="A10" s="67" t="s">
        <v>101</v>
      </c>
      <c r="B10" s="65"/>
      <c r="C10" s="65"/>
    </row>
  </sheetData>
  <mergeCells count="4">
    <mergeCell ref="A1:A2"/>
    <mergeCell ref="B1:C1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9E90-6B0E-481B-A788-E6D91D0B53EA}">
  <dimension ref="A1:E6"/>
  <sheetViews>
    <sheetView workbookViewId="0">
      <selection activeCell="B4" sqref="B4"/>
    </sheetView>
  </sheetViews>
  <sheetFormatPr defaultRowHeight="15" x14ac:dyDescent="0.25"/>
  <cols>
    <col min="1" max="1" width="17.85546875" bestFit="1" customWidth="1"/>
    <col min="2" max="2" width="11.42578125" bestFit="1" customWidth="1"/>
    <col min="4" max="4" width="17.85546875" bestFit="1" customWidth="1"/>
    <col min="5" max="5" width="11.42578125" bestFit="1" customWidth="1"/>
  </cols>
  <sheetData>
    <row r="1" spans="1:5" ht="15.75" thickBot="1" x14ac:dyDescent="0.3">
      <c r="A1" s="3" t="s">
        <v>0</v>
      </c>
      <c r="B1" s="3"/>
      <c r="C1" s="5"/>
      <c r="D1" s="1"/>
      <c r="E1" s="1"/>
    </row>
    <row r="2" spans="1:5" x14ac:dyDescent="0.25">
      <c r="A2" s="6" t="s">
        <v>1</v>
      </c>
      <c r="B2" s="8">
        <v>150000</v>
      </c>
      <c r="C2" s="2"/>
      <c r="D2" s="23"/>
      <c r="E2" s="24"/>
    </row>
    <row r="3" spans="1:5" x14ac:dyDescent="0.25">
      <c r="A3" s="7" t="s">
        <v>2</v>
      </c>
      <c r="B3" s="9">
        <v>26000</v>
      </c>
      <c r="C3" s="2"/>
      <c r="D3" s="23"/>
      <c r="E3" s="24"/>
    </row>
    <row r="4" spans="1:5" x14ac:dyDescent="0.25">
      <c r="A4" s="7" t="s">
        <v>3</v>
      </c>
      <c r="B4" s="9">
        <f>$B$2-$B$3</f>
        <v>124000</v>
      </c>
      <c r="C4" s="2"/>
      <c r="D4" s="23"/>
      <c r="E4" s="24"/>
    </row>
    <row r="5" spans="1:5" x14ac:dyDescent="0.25">
      <c r="A5" s="2"/>
      <c r="B5" s="2"/>
      <c r="C5" s="2"/>
    </row>
    <row r="6" spans="1:5" x14ac:dyDescent="0.25">
      <c r="A6" s="2"/>
      <c r="B6" s="2"/>
      <c r="C6" s="2"/>
    </row>
  </sheetData>
  <scenarios current="0" sqref="B4">
    <scenario name="Худший случай" locked="1" count="2" user="Студент ПТК">
      <inputCells r="B2" val="50000" numFmtId="164"/>
      <inputCells r="B3" val="13200" numFmtId="164"/>
    </scenario>
    <scenario name="Лучший случай" locked="1" count="2" user="Студент ПТК">
      <inputCells r="B2" val="150000" numFmtId="164"/>
      <inputCells r="B3" val="26000" numFmtId="164"/>
    </scenario>
  </scenarios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Структура сценария</vt:lpstr>
      <vt:lpstr>Отчет о результатах 1</vt:lpstr>
      <vt:lpstr>Лист4</vt:lpstr>
      <vt:lpstr>Лист5</vt:lpstr>
      <vt:lpstr>Лист7</vt:lpstr>
      <vt:lpstr>Бюджет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ПТК</dc:creator>
  <cp:lastModifiedBy>Студент ПТК</cp:lastModifiedBy>
  <dcterms:created xsi:type="dcterms:W3CDTF">2024-11-14T05:37:19Z</dcterms:created>
  <dcterms:modified xsi:type="dcterms:W3CDTF">2024-11-14T07:05:40Z</dcterms:modified>
</cp:coreProperties>
</file>