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Структура сценария" sheetId="2" r:id="rId5"/>
    <sheet state="visible" name="Task2" sheetId="3" r:id="rId6"/>
    <sheet state="visible" name="Task3" sheetId="4" r:id="rId7"/>
    <sheet state="visible" name="Task4" sheetId="5" r:id="rId8"/>
    <sheet state="visible" name="Task5" sheetId="6" r:id="rId9"/>
  </sheets>
  <definedNames>
    <definedName name="solver_lhs6">Task5!$D$6</definedName>
    <definedName localSheetId="4" name="solver_rhs3">Task2!$C$2</definedName>
    <definedName name="solver_lhs4">Task5!$D$4</definedName>
    <definedName localSheetId="4" name="solver_lhs5">Task2!$C$8</definedName>
    <definedName name="solver_opt">Task5!$E$7</definedName>
    <definedName name="solver_lhs5">Task5!$D$5</definedName>
    <definedName localSheetId="4" name="solver_opt">Task2!$D$9</definedName>
    <definedName localSheetId="4" name="solver_lhs1">Task2!$C$2:$C$8</definedName>
    <definedName localSheetId="4" name="solver_lhs4">Task2!$C$7</definedName>
    <definedName localSheetId="4" name="solver_lhs3">Task2!$C$6</definedName>
    <definedName name="solver_lhs3">Task5!$D$3</definedName>
    <definedName name="solver_lhs1">Task5!$B$10</definedName>
    <definedName localSheetId="4" name="solver_rhs4">Task2!$C$8</definedName>
    <definedName name="solver_lhs2">Task5!$C$10</definedName>
    <definedName localSheetId="4" name="solver_lhs2">Task2!$C$2:$C$8</definedName>
  </definedNames>
  <calcPr/>
</workbook>
</file>

<file path=xl/sharedStrings.xml><?xml version="1.0" encoding="utf-8"?>
<sst xmlns="http://schemas.openxmlformats.org/spreadsheetml/2006/main" count="57" uniqueCount="46">
  <si>
    <t>Бюджет</t>
  </si>
  <si>
    <t>Прибыль</t>
  </si>
  <si>
    <t>Стоимость товара</t>
  </si>
  <si>
    <t>Доход</t>
  </si>
  <si>
    <t>Структура сценария</t>
  </si>
  <si>
    <t>Текущие значения:</t>
  </si>
  <si>
    <t>Худший случай</t>
  </si>
  <si>
    <t>Лучший случай</t>
  </si>
  <si>
    <t>Изменяемые:</t>
  </si>
  <si>
    <t>$B$2</t>
  </si>
  <si>
    <t>$B$3</t>
  </si>
  <si>
    <t>Результат:</t>
  </si>
  <si>
    <t>$B$4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</si>
  <si>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</si>
  <si>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</si>
  <si>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</si>
  <si>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Оклад</t>
  </si>
  <si>
    <t>Кол-во человек</t>
  </si>
  <si>
    <t>Всего</t>
  </si>
  <si>
    <t>Медсестра</t>
  </si>
  <si>
    <t>Уборщица</t>
  </si>
  <si>
    <t>Лаборант</t>
  </si>
  <si>
    <t>Фельдшер</t>
  </si>
  <si>
    <t>Врач</t>
  </si>
  <si>
    <t>Секретарь</t>
  </si>
  <si>
    <t>Глав Врач</t>
  </si>
  <si>
    <t>ИТОГ</t>
  </si>
  <si>
    <t>Сумма займа</t>
  </si>
  <si>
    <t>Срок (в месяцах)</t>
  </si>
  <si>
    <t>Процентная ставка</t>
  </si>
  <si>
    <t>Платеж наличными</t>
  </si>
  <si>
    <t>Пит. Вещ.</t>
  </si>
  <si>
    <t>ПРОДУКТЫ</t>
  </si>
  <si>
    <t>Потребность</t>
  </si>
  <si>
    <t>Условие</t>
  </si>
  <si>
    <t>булочка</t>
  </si>
  <si>
    <t>молоко</t>
  </si>
  <si>
    <t>белки</t>
  </si>
  <si>
    <t>углеводы</t>
  </si>
  <si>
    <t>жиры</t>
  </si>
  <si>
    <t>витамины</t>
  </si>
  <si>
    <t>Стоимость</t>
  </si>
  <si>
    <t>Неизвестные величины</t>
  </si>
  <si>
    <t>x1</t>
  </si>
  <si>
    <t>x2</t>
  </si>
  <si>
    <t>Количество продуктов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</si>
</sst>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&quot; ₽&quot;"/>
    <numFmt numFmtId="165" formatCode="#,##0&quot; ₽&quot;"/>
    <numFmt numFmtId="166" formatCode="#,##0.00&quot; ₽&quot;;[RED]#,##0.00&quot; ₽&quot;"/>
  </numFmts>
  <fonts count="10">
    <font>
      <sz val="11.0"/>
      <color rgb="FF000000"/>
      <name val="Aptos Narrow"/>
      <scheme val="minor"/>
    </font>
    <font>
      <b/>
      <sz val="11.0"/>
      <color rgb="FF215F9A"/>
      <name val="Aptos Narrow"/>
    </font>
    <font/>
    <font>
      <sz val="11.0"/>
      <color rgb="FF000000"/>
      <name val="Aptos Narrow"/>
    </font>
    <font>
      <b/>
      <sz val="11.0"/>
      <color rgb="FF000000"/>
      <name val="Aptos Narrow"/>
    </font>
    <font>
      <b/>
      <sz val="12.0"/>
      <color rgb="FFFFFFFF"/>
      <name val="Aptos Narrow"/>
    </font>
    <font>
      <sz val="10.0"/>
      <color rgb="FFFFFFFF"/>
      <name val="Aptos Narrow"/>
    </font>
    <font>
      <sz val="8.0"/>
      <color rgb="FF000000"/>
      <name val="Aptos Narrow"/>
    </font>
    <font>
      <b/>
      <sz val="11.0"/>
      <color rgb="FF000080"/>
      <name val="Aptos Narrow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800080"/>
        <bgColor rgb="FF800080"/>
      </patternFill>
    </fill>
    <fill>
      <patternFill patternType="solid">
        <fgColor rgb="FFC0C0C0"/>
        <bgColor rgb="FFC0C0C0"/>
      </patternFill>
    </fill>
  </fills>
  <borders count="32">
    <border/>
    <border>
      <bottom style="medium">
        <color rgb="FF215F9A"/>
      </bottom>
    </border>
    <border>
      <left style="thin">
        <color rgb="FF000000"/>
      </left>
      <right style="thin">
        <color rgb="FF215F9A"/>
      </right>
      <bottom style="thin">
        <color rgb="FF000000"/>
      </bottom>
    </border>
    <border>
      <left style="thin">
        <color rgb="FF215F9A"/>
      </left>
      <right style="thin">
        <color rgb="FF215F9A"/>
      </right>
      <bottom style="thin">
        <color rgb="FF215F9A"/>
      </bottom>
    </border>
    <border>
      <left style="thin">
        <color rgb="FF000000"/>
      </left>
      <right style="thin">
        <color rgb="FF215F9A"/>
      </right>
      <top style="thin">
        <color rgb="FF000000"/>
      </top>
      <bottom style="thin">
        <color rgb="FF000000"/>
      </bottom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</border>
    <border>
      <left/>
      <right/>
      <top style="medium">
        <color rgb="FF000000"/>
      </top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215F9A"/>
      </bottom>
    </border>
    <border>
      <left style="medium">
        <color rgb="FF000000"/>
      </left>
      <bottom style="thin">
        <color rgb="FF215F9A"/>
      </bottom>
    </border>
    <border>
      <left style="medium">
        <color rgb="FF000000"/>
      </left>
      <right style="medium">
        <color rgb="FF000000"/>
      </right>
      <top style="thin">
        <color rgb="FF215F9A"/>
      </top>
      <bottom style="thin">
        <color rgb="FF215F9A"/>
      </bottom>
    </border>
    <border>
      <left style="medium">
        <color rgb="FF000000"/>
      </left>
      <top style="thin">
        <color rgb="FF215F9A"/>
      </top>
      <bottom style="thin">
        <color rgb="FF215F9A"/>
      </bottom>
    </border>
    <border>
      <left style="medium">
        <color rgb="FF000000"/>
      </left>
      <top style="thin">
        <color rgb="FF215F9A"/>
      </top>
    </border>
    <border>
      <left style="medium">
        <color rgb="FF000000"/>
      </left>
      <right style="medium">
        <color rgb="FF000000"/>
      </right>
      <top style="thin">
        <color rgb="FF215F9A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3" numFmtId="164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3" numFmtId="164" xfId="0" applyAlignment="1" applyBorder="1" applyFont="1" applyNumberFormat="1">
      <alignment shrinkToFit="0" vertical="bottom" wrapText="0"/>
    </xf>
    <xf borderId="6" fillId="2" fontId="5" numFmtId="0" xfId="0" applyAlignment="1" applyBorder="1" applyFill="1" applyFont="1">
      <alignment horizontal="left" shrinkToFit="0" vertical="bottom" wrapText="0"/>
    </xf>
    <xf borderId="6" fillId="2" fontId="6" numFmtId="0" xfId="0" applyAlignment="1" applyBorder="1" applyFont="1">
      <alignment horizontal="right" shrinkToFit="0" vertical="bottom" wrapText="0"/>
    </xf>
    <xf borderId="7" fillId="2" fontId="5" numFmtId="0" xfId="0" applyAlignment="1" applyBorder="1" applyFont="1">
      <alignment horizontal="left" shrinkToFit="0" vertical="bottom" wrapText="0"/>
    </xf>
    <xf borderId="7" fillId="2" fontId="6" numFmtId="0" xfId="0" applyAlignment="1" applyBorder="1" applyFont="1">
      <alignment horizontal="right" shrinkToFit="0" vertical="bottom" wrapText="0"/>
    </xf>
    <xf borderId="8" fillId="3" fontId="4" numFmtId="0" xfId="0" applyAlignment="1" applyBorder="1" applyFill="1" applyFont="1">
      <alignment horizontal="left" shrinkToFit="0" vertical="bottom" wrapText="0"/>
    </xf>
    <xf borderId="0" fillId="0" fontId="7" numFmtId="0" xfId="0" applyAlignment="1" applyFont="1">
      <alignment shrinkToFit="0" vertical="top" wrapText="1"/>
    </xf>
    <xf borderId="9" fillId="3" fontId="8" numFmtId="0" xfId="0" applyAlignment="1" applyBorder="1" applyFont="1">
      <alignment horizontal="left" shrinkToFit="0" vertical="bottom" wrapText="0"/>
    </xf>
    <xf borderId="10" fillId="0" fontId="3" numFmtId="0" xfId="0" applyAlignment="1" applyBorder="1" applyFont="1">
      <alignment shrinkToFit="0" vertical="bottom" wrapText="0"/>
    </xf>
    <xf borderId="8" fillId="3" fontId="3" numFmtId="164" xfId="0" applyAlignment="1" applyBorder="1" applyFont="1" applyNumberFormat="1">
      <alignment shrinkToFit="0" vertical="bottom" wrapText="0"/>
    </xf>
    <xf borderId="11" fillId="3" fontId="4" numFmtId="0" xfId="0" applyAlignment="1" applyBorder="1" applyFont="1">
      <alignment horizontal="left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0" fillId="0" fontId="9" numFmtId="0" xfId="0" applyFont="1"/>
    <xf borderId="13" fillId="0" fontId="3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16" fillId="0" fontId="3" numFmtId="164" xfId="0" applyAlignment="1" applyBorder="1" applyFont="1" applyNumberFormat="1">
      <alignment horizontal="center" shrinkToFit="0" vertical="center" wrapText="0"/>
    </xf>
    <xf borderId="16" fillId="0" fontId="3" numFmtId="0" xfId="0" applyAlignment="1" applyBorder="1" applyFont="1">
      <alignment shrinkToFit="0" vertical="bottom" wrapText="0"/>
    </xf>
    <xf borderId="16" fillId="0" fontId="3" numFmtId="164" xfId="0" applyAlignment="1" applyBorder="1" applyFont="1" applyNumberFormat="1">
      <alignment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3" numFmtId="164" xfId="0" applyAlignment="1" applyBorder="1" applyFont="1" applyNumberFormat="1">
      <alignment horizontal="center" shrinkToFit="0" vertical="center" wrapText="0"/>
    </xf>
    <xf borderId="18" fillId="0" fontId="3" numFmtId="0" xfId="0" applyAlignment="1" applyBorder="1" applyFont="1">
      <alignment shrinkToFit="0" vertical="bottom" wrapText="0"/>
    </xf>
    <xf borderId="18" fillId="0" fontId="3" numFmtId="164" xfId="0" applyAlignment="1" applyBorder="1" applyFont="1" applyNumberFormat="1">
      <alignment shrinkToFit="0" vertical="bottom" wrapText="0"/>
    </xf>
    <xf borderId="19" fillId="0" fontId="4" numFmtId="0" xfId="0" applyAlignment="1" applyBorder="1" applyFont="1">
      <alignment shrinkToFit="0" vertical="bottom" wrapText="0"/>
    </xf>
    <xf borderId="20" fillId="0" fontId="4" numFmtId="0" xfId="0" applyAlignment="1" applyBorder="1" applyFont="1">
      <alignment shrinkToFit="0" vertical="bottom" wrapText="0"/>
    </xf>
    <xf borderId="21" fillId="0" fontId="3" numFmtId="164" xfId="0" applyAlignment="1" applyBorder="1" applyFont="1" applyNumberFormat="1">
      <alignment horizontal="center" shrinkToFit="0" vertical="center" wrapText="0"/>
    </xf>
    <xf borderId="21" fillId="0" fontId="3" numFmtId="0" xfId="0" applyAlignment="1" applyBorder="1" applyFont="1">
      <alignment shrinkToFit="0" vertical="bottom" wrapText="0"/>
    </xf>
    <xf borderId="21" fillId="0" fontId="3" numFmtId="164" xfId="0" applyAlignment="1" applyBorder="1" applyFont="1" applyNumberFormat="1">
      <alignment shrinkToFit="0" vertical="bottom" wrapText="0"/>
    </xf>
    <xf borderId="13" fillId="0" fontId="4" numFmtId="0" xfId="0" applyAlignment="1" applyBorder="1" applyFont="1">
      <alignment shrinkToFit="0" vertical="bottom" wrapText="0"/>
    </xf>
    <xf borderId="14" fillId="0" fontId="3" numFmtId="164" xfId="0" applyAlignment="1" applyBorder="1" applyFont="1" applyNumberForma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shrinkToFit="0" vertical="bottom" wrapText="0"/>
    </xf>
    <xf borderId="22" fillId="0" fontId="3" numFmtId="165" xfId="0" applyAlignment="1" applyBorder="1" applyFont="1" applyNumberFormat="1">
      <alignment horizontal="right" shrinkToFit="0" vertical="bottom" wrapText="0"/>
    </xf>
    <xf borderId="22" fillId="0" fontId="3" numFmtId="10" xfId="0" applyAlignment="1" applyBorder="1" applyFont="1" applyNumberFormat="1">
      <alignment shrinkToFit="0" vertical="bottom" wrapText="0"/>
    </xf>
    <xf borderId="22" fillId="0" fontId="3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13" fillId="0" fontId="4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24" fillId="0" fontId="4" numFmtId="0" xfId="0" applyAlignment="1" applyBorder="1" applyFont="1">
      <alignment horizontal="center" shrinkToFit="0" vertical="bottom" wrapText="0"/>
    </xf>
    <xf borderId="25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25" fillId="0" fontId="2" numFmtId="0" xfId="0" applyBorder="1" applyFont="1"/>
    <xf borderId="26" fillId="0" fontId="3" numFmtId="0" xfId="0" applyAlignment="1" applyBorder="1" applyFont="1">
      <alignment shrinkToFit="0" vertical="bottom" wrapText="0"/>
    </xf>
    <xf borderId="24" fillId="0" fontId="3" numFmtId="0" xfId="0" applyAlignment="1" applyBorder="1" applyFont="1">
      <alignment shrinkToFit="0" vertical="bottom" wrapText="0"/>
    </xf>
    <xf borderId="27" fillId="0" fontId="4" numFmtId="0" xfId="0" applyAlignment="1" applyBorder="1" applyFont="1">
      <alignment shrinkToFit="0" vertical="bottom" wrapText="0"/>
    </xf>
    <xf borderId="28" fillId="0" fontId="3" numFmtId="164" xfId="0" applyAlignment="1" applyBorder="1" applyFont="1" applyNumberFormat="1">
      <alignment horizontal="right" shrinkToFit="0" vertical="bottom" wrapText="0"/>
    </xf>
    <xf borderId="27" fillId="0" fontId="3" numFmtId="164" xfId="0" applyAlignment="1" applyBorder="1" applyFont="1" applyNumberFormat="1">
      <alignment horizontal="right" shrinkToFit="0" vertical="bottom" wrapText="0"/>
    </xf>
    <xf borderId="29" fillId="0" fontId="3" numFmtId="164" xfId="0" applyAlignment="1" applyBorder="1" applyFont="1" applyNumberFormat="1">
      <alignment shrinkToFit="0" vertical="bottom" wrapText="0"/>
    </xf>
    <xf borderId="14" fillId="0" fontId="3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0"/>
    </xf>
    <xf borderId="30" fillId="0" fontId="3" numFmtId="0" xfId="0" applyAlignment="1" applyBorder="1" applyFont="1">
      <alignment horizontal="center" shrinkToFit="0" vertical="center" wrapText="1"/>
    </xf>
    <xf borderId="3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1.75"/>
    <col customWidth="1" min="3" max="3" width="8.13"/>
    <col customWidth="1" min="4" max="4" width="16.63"/>
    <col customWidth="1" min="5" max="5" width="10.63"/>
    <col customWidth="1" min="6" max="6" width="8.13"/>
    <col customWidth="1" min="7" max="26" width="8.63"/>
  </cols>
  <sheetData>
    <row r="1" ht="12.75" customHeight="1">
      <c r="A1" s="1" t="s">
        <v>0</v>
      </c>
      <c r="B1" s="2"/>
      <c r="C1" s="3"/>
      <c r="D1" s="4"/>
    </row>
    <row r="2" ht="12.75" customHeight="1">
      <c r="A2" s="5" t="s">
        <v>1</v>
      </c>
      <c r="B2" s="6">
        <v>150000.0</v>
      </c>
      <c r="C2" s="7"/>
      <c r="D2" s="8"/>
      <c r="E2" s="9"/>
    </row>
    <row r="3" ht="12.75" customHeight="1">
      <c r="A3" s="10" t="s">
        <v>2</v>
      </c>
      <c r="B3" s="11">
        <v>26000.0</v>
      </c>
      <c r="C3" s="7"/>
      <c r="D3" s="8"/>
      <c r="E3" s="9"/>
    </row>
    <row r="4" ht="12.75" customHeight="1">
      <c r="A4" s="10" t="s">
        <v>3</v>
      </c>
      <c r="B4" s="11">
        <f>$B$2-$B$3</f>
        <v>124000</v>
      </c>
      <c r="C4" s="7"/>
      <c r="D4" s="8"/>
      <c r="E4" s="9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D1:E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 outlineLevelRow="1"/>
  <cols>
    <col customWidth="1" min="1" max="2" width="8.13"/>
    <col customWidth="1" min="3" max="3" width="4.75"/>
    <col customWidth="1" min="4" max="6" width="14.75" outlineLevel="1"/>
    <col customWidth="1" min="7" max="26" width="8.63"/>
  </cols>
  <sheetData>
    <row r="1" ht="12.75" customHeight="1"/>
    <row r="2" ht="12.75" customHeight="1">
      <c r="B2" s="12" t="s">
        <v>4</v>
      </c>
      <c r="C2" s="12"/>
      <c r="D2" s="13"/>
      <c r="E2" s="13"/>
      <c r="F2" s="13"/>
    </row>
    <row r="3" ht="12.75" customHeight="1">
      <c r="B3" s="14"/>
      <c r="C3" s="14"/>
      <c r="D3" s="15" t="s">
        <v>5</v>
      </c>
      <c r="E3" s="15" t="s">
        <v>6</v>
      </c>
      <c r="F3" s="15" t="s">
        <v>7</v>
      </c>
    </row>
    <row r="4" ht="12.75" hidden="1" customHeight="1" outlineLevel="1">
      <c r="B4" s="16"/>
      <c r="C4" s="16"/>
      <c r="D4" s="7"/>
      <c r="E4" s="17"/>
      <c r="F4" s="17"/>
    </row>
    <row r="5" ht="12.75" customHeight="1">
      <c r="B5" s="18" t="s">
        <v>8</v>
      </c>
      <c r="C5" s="18"/>
      <c r="D5" s="19"/>
      <c r="E5" s="19"/>
      <c r="F5" s="19"/>
    </row>
    <row r="6" ht="12.75" customHeight="1" outlineLevel="1">
      <c r="B6" s="16"/>
      <c r="C6" s="16" t="s">
        <v>9</v>
      </c>
      <c r="D6" s="9">
        <v>150000.0</v>
      </c>
      <c r="E6" s="20">
        <v>50000.0</v>
      </c>
      <c r="F6" s="20">
        <v>150000.0</v>
      </c>
    </row>
    <row r="7" ht="12.75" customHeight="1" outlineLevel="1">
      <c r="B7" s="16"/>
      <c r="C7" s="16" t="s">
        <v>10</v>
      </c>
      <c r="D7" s="9">
        <v>26000.0</v>
      </c>
      <c r="E7" s="20">
        <v>13200.0</v>
      </c>
      <c r="F7" s="20">
        <v>26000.0</v>
      </c>
    </row>
    <row r="8" ht="12.75" customHeight="1">
      <c r="B8" s="18" t="s">
        <v>11</v>
      </c>
      <c r="C8" s="18"/>
      <c r="D8" s="19"/>
      <c r="E8" s="19"/>
      <c r="F8" s="19"/>
    </row>
    <row r="9" ht="12.75" customHeight="1" outlineLevel="1">
      <c r="B9" s="21"/>
      <c r="C9" s="21" t="s">
        <v>12</v>
      </c>
      <c r="D9" s="22">
        <v>124000.0</v>
      </c>
      <c r="E9" s="22">
        <v>36800.0</v>
      </c>
      <c r="F9" s="22">
        <v>124000.0</v>
      </c>
    </row>
    <row r="10" ht="12.75" customHeight="1">
      <c r="B10" s="23" t="s">
        <v>13</v>
      </c>
    </row>
    <row r="11" ht="12.75" customHeight="1">
      <c r="B11" s="23" t="s">
        <v>14</v>
      </c>
    </row>
    <row r="12" ht="12.75" customHeight="1">
      <c r="B12" s="23" t="s">
        <v>15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8.75"/>
    <col customWidth="1" min="3" max="3" width="14.5"/>
    <col customWidth="1" min="4" max="4" width="9.75"/>
    <col customWidth="1" min="5" max="6" width="8.13"/>
    <col customWidth="1" min="7" max="26" width="8.63"/>
  </cols>
  <sheetData>
    <row r="1" ht="12.75" customHeight="1">
      <c r="A1" s="24"/>
      <c r="B1" s="25" t="s">
        <v>16</v>
      </c>
      <c r="C1" s="25" t="s">
        <v>17</v>
      </c>
      <c r="D1" s="25" t="s">
        <v>18</v>
      </c>
      <c r="E1" s="7"/>
      <c r="F1" s="7"/>
    </row>
    <row r="2" ht="12.75" customHeight="1">
      <c r="A2" s="26" t="s">
        <v>19</v>
      </c>
      <c r="B2" s="27">
        <v>213.174340007652</v>
      </c>
      <c r="C2" s="28">
        <v>10.0</v>
      </c>
      <c r="D2" s="29">
        <f t="shared" ref="D2:D8" si="1">B2*C2</f>
        <v>2131.7434</v>
      </c>
      <c r="E2" s="7"/>
      <c r="F2" s="7"/>
    </row>
    <row r="3" ht="12.75" customHeight="1">
      <c r="A3" s="30" t="s">
        <v>20</v>
      </c>
      <c r="B3" s="31">
        <f>B2-B2*3%</f>
        <v>206.7791098</v>
      </c>
      <c r="C3" s="32">
        <v>3.0</v>
      </c>
      <c r="D3" s="33">
        <f t="shared" si="1"/>
        <v>620.3373294</v>
      </c>
      <c r="E3" s="7"/>
      <c r="F3" s="7"/>
    </row>
    <row r="4" ht="12.75" customHeight="1">
      <c r="A4" s="34" t="s">
        <v>21</v>
      </c>
      <c r="B4" s="31">
        <f>B2+10</f>
        <v>223.17434</v>
      </c>
      <c r="C4" s="32">
        <v>4.0</v>
      </c>
      <c r="D4" s="33">
        <f t="shared" si="1"/>
        <v>892.69736</v>
      </c>
    </row>
    <row r="5" ht="12.75" customHeight="1">
      <c r="A5" s="34" t="s">
        <v>22</v>
      </c>
      <c r="B5" s="31">
        <f>B2*3</f>
        <v>639.52302</v>
      </c>
      <c r="C5" s="32">
        <v>3.0</v>
      </c>
      <c r="D5" s="33">
        <f t="shared" si="1"/>
        <v>1918.56906</v>
      </c>
      <c r="F5" s="7"/>
    </row>
    <row r="6" ht="12.75" customHeight="1">
      <c r="A6" s="34" t="s">
        <v>23</v>
      </c>
      <c r="B6" s="31">
        <f>B5+200</f>
        <v>839.52302</v>
      </c>
      <c r="C6" s="32">
        <v>10.0</v>
      </c>
      <c r="D6" s="33">
        <f t="shared" si="1"/>
        <v>8395.2302</v>
      </c>
    </row>
    <row r="7" ht="12.75" customHeight="1">
      <c r="A7" s="34" t="s">
        <v>24</v>
      </c>
      <c r="B7" s="31">
        <f>B4*1.5</f>
        <v>334.76151</v>
      </c>
      <c r="C7" s="32">
        <v>3.0</v>
      </c>
      <c r="D7" s="33">
        <f t="shared" si="1"/>
        <v>1004.28453</v>
      </c>
    </row>
    <row r="8" ht="12.75" customHeight="1">
      <c r="A8" s="35" t="s">
        <v>25</v>
      </c>
      <c r="B8" s="36">
        <f>B6*2</f>
        <v>1679.04604</v>
      </c>
      <c r="C8" s="37">
        <v>3.0</v>
      </c>
      <c r="D8" s="38">
        <f t="shared" si="1"/>
        <v>5037.13812</v>
      </c>
    </row>
    <row r="9" ht="12.75" customHeight="1">
      <c r="A9" s="39" t="s">
        <v>26</v>
      </c>
      <c r="B9" s="40"/>
      <c r="C9" s="41"/>
      <c r="D9" s="40">
        <f>SUM(D2:D8)</f>
        <v>20000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5"/>
    <col customWidth="1" min="7" max="26" width="8.63"/>
  </cols>
  <sheetData>
    <row r="1" ht="12.75" customHeight="1">
      <c r="A1" s="24"/>
      <c r="B1" s="25" t="s">
        <v>16</v>
      </c>
      <c r="C1" s="25" t="s">
        <v>17</v>
      </c>
      <c r="D1" s="25" t="s">
        <v>18</v>
      </c>
    </row>
    <row r="2" ht="12.75" customHeight="1">
      <c r="A2" s="26" t="s">
        <v>19</v>
      </c>
      <c r="B2" s="27">
        <v>213.174340007652</v>
      </c>
      <c r="C2" s="28">
        <v>10.0</v>
      </c>
      <c r="D2" s="29">
        <f t="shared" ref="D2:D8" si="1">B2*C2</f>
        <v>2131.7434</v>
      </c>
    </row>
    <row r="3" ht="12.75" customHeight="1">
      <c r="A3" s="30" t="s">
        <v>20</v>
      </c>
      <c r="B3" s="31">
        <f>B2-B2*3%</f>
        <v>206.7791098</v>
      </c>
      <c r="C3" s="32">
        <v>3.0</v>
      </c>
      <c r="D3" s="33">
        <f t="shared" si="1"/>
        <v>620.3373294</v>
      </c>
    </row>
    <row r="4" ht="12.75" customHeight="1">
      <c r="A4" s="34" t="s">
        <v>21</v>
      </c>
      <c r="B4" s="31">
        <f>B2+10</f>
        <v>223.17434</v>
      </c>
      <c r="C4" s="32">
        <v>4.0</v>
      </c>
      <c r="D4" s="33">
        <f t="shared" si="1"/>
        <v>892.69736</v>
      </c>
    </row>
    <row r="5" ht="12.75" customHeight="1">
      <c r="A5" s="34" t="s">
        <v>22</v>
      </c>
      <c r="B5" s="31">
        <f>B2*3</f>
        <v>639.52302</v>
      </c>
      <c r="C5" s="32">
        <v>3.0</v>
      </c>
      <c r="D5" s="33">
        <f t="shared" si="1"/>
        <v>1918.56906</v>
      </c>
    </row>
    <row r="6" ht="12.75" customHeight="1">
      <c r="A6" s="34" t="s">
        <v>23</v>
      </c>
      <c r="B6" s="31">
        <f>B5+200</f>
        <v>839.52302</v>
      </c>
      <c r="C6" s="32">
        <v>10.0</v>
      </c>
      <c r="D6" s="33">
        <f t="shared" si="1"/>
        <v>8395.2302</v>
      </c>
    </row>
    <row r="7" ht="12.75" customHeight="1">
      <c r="A7" s="34" t="s">
        <v>24</v>
      </c>
      <c r="B7" s="31">
        <f>B4*1.5</f>
        <v>334.76151</v>
      </c>
      <c r="C7" s="32">
        <v>3.0</v>
      </c>
      <c r="D7" s="33">
        <f t="shared" si="1"/>
        <v>1004.28453</v>
      </c>
    </row>
    <row r="8" ht="12.75" customHeight="1">
      <c r="A8" s="35" t="s">
        <v>25</v>
      </c>
      <c r="B8" s="36">
        <f>B6*2</f>
        <v>1679.04604</v>
      </c>
      <c r="C8" s="37">
        <v>3.0</v>
      </c>
      <c r="D8" s="38">
        <f t="shared" si="1"/>
        <v>5037.13812</v>
      </c>
    </row>
    <row r="9" ht="12.75" customHeight="1">
      <c r="A9" s="39" t="s">
        <v>26</v>
      </c>
      <c r="B9" s="40"/>
      <c r="C9" s="41"/>
      <c r="D9" s="40">
        <f>SUM(D2:D8)</f>
        <v>20000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1.5"/>
    <col customWidth="1" min="3" max="6" width="8.13"/>
    <col customWidth="1" min="7" max="26" width="8.63"/>
  </cols>
  <sheetData>
    <row r="1" ht="12.75" customHeight="1">
      <c r="A1" s="42" t="s">
        <v>27</v>
      </c>
      <c r="B1" s="43">
        <v>100000.0</v>
      </c>
    </row>
    <row r="2" ht="12.75" customHeight="1">
      <c r="A2" s="42" t="s">
        <v>28</v>
      </c>
      <c r="B2" s="42">
        <v>180.0</v>
      </c>
    </row>
    <row r="3" ht="12.75" customHeight="1">
      <c r="A3" s="42" t="s">
        <v>29</v>
      </c>
      <c r="B3" s="44">
        <v>0.0</v>
      </c>
    </row>
    <row r="4" ht="12.75" customHeight="1">
      <c r="A4" s="42" t="s">
        <v>30</v>
      </c>
      <c r="B4" s="45">
        <f>PMT(B3/12,B2,B1)</f>
        <v>-555.5555556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3" width="8.13"/>
    <col customWidth="1" min="4" max="4" width="12.25"/>
    <col customWidth="1" min="5" max="6" width="8.13"/>
    <col customWidth="1" min="7" max="26" width="8.63"/>
  </cols>
  <sheetData>
    <row r="1" ht="12.75" customHeight="1">
      <c r="A1" s="46" t="s">
        <v>31</v>
      </c>
      <c r="B1" s="47" t="s">
        <v>32</v>
      </c>
      <c r="C1" s="48"/>
      <c r="D1" s="49" t="s">
        <v>33</v>
      </c>
      <c r="E1" s="49" t="s">
        <v>34</v>
      </c>
    </row>
    <row r="2" ht="12.75" customHeight="1">
      <c r="B2" s="50" t="s">
        <v>35</v>
      </c>
      <c r="C2" s="51" t="s">
        <v>36</v>
      </c>
      <c r="D2" s="52"/>
      <c r="E2" s="52"/>
    </row>
    <row r="3" ht="12.75" customHeight="1">
      <c r="A3" s="41" t="s">
        <v>37</v>
      </c>
      <c r="B3" s="23">
        <v>30.0</v>
      </c>
      <c r="C3" s="41">
        <v>25.0</v>
      </c>
      <c r="D3" s="23">
        <v>140.0</v>
      </c>
      <c r="E3" s="41"/>
    </row>
    <row r="4" ht="12.75" customHeight="1">
      <c r="A4" s="23" t="s">
        <v>38</v>
      </c>
      <c r="B4" s="41">
        <v>25.0</v>
      </c>
      <c r="C4" s="23">
        <v>15.0</v>
      </c>
      <c r="D4" s="41">
        <v>100.0</v>
      </c>
      <c r="E4" s="41"/>
    </row>
    <row r="5" ht="12.75" customHeight="1">
      <c r="A5" s="41" t="s">
        <v>39</v>
      </c>
      <c r="B5" s="23">
        <v>13.0</v>
      </c>
      <c r="C5" s="41">
        <v>14.0</v>
      </c>
      <c r="D5" s="23">
        <v>62.0</v>
      </c>
      <c r="E5" s="53"/>
    </row>
    <row r="6" ht="12.75" customHeight="1">
      <c r="A6" s="41" t="s">
        <v>40</v>
      </c>
      <c r="B6" s="41">
        <v>20.0</v>
      </c>
      <c r="C6" s="41">
        <v>15.0</v>
      </c>
      <c r="D6" s="54">
        <v>45.0</v>
      </c>
      <c r="E6" s="41"/>
    </row>
    <row r="7" ht="12.75" customHeight="1">
      <c r="A7" s="55" t="s">
        <v>41</v>
      </c>
      <c r="B7" s="56">
        <v>24.0</v>
      </c>
      <c r="C7" s="57">
        <v>60.0</v>
      </c>
      <c r="D7" s="54"/>
      <c r="E7" s="58"/>
    </row>
    <row r="8" ht="12.75" customHeight="1"/>
    <row r="9" ht="12.75" customHeight="1">
      <c r="A9" s="59" t="s">
        <v>42</v>
      </c>
      <c r="B9" s="60" t="s">
        <v>43</v>
      </c>
      <c r="C9" s="60" t="s">
        <v>44</v>
      </c>
    </row>
    <row r="10" ht="12.75" customHeight="1">
      <c r="A10" s="61" t="s">
        <v>45</v>
      </c>
      <c r="B10" s="62"/>
      <c r="C10" s="62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A2"/>
    <mergeCell ref="B1:C1"/>
    <mergeCell ref="D1:D2"/>
    <mergeCell ref="E1:E2"/>
  </mergeCells>
  <printOptions/>
  <pageMargins bottom="0.75" footer="0.0" header="0.0" left="0.7" right="0.7" top="0.75"/>
  <pageSetup paperSize="9" orientation="portrait"/>
  <drawing r:id="rId1"/>
</worksheet>
</file>