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Leadership Log" sheetId="2" state="visible" r:id="rId2"/>
    <sheet xmlns:r="http://schemas.openxmlformats.org/officeDocument/2006/relationships" name="Inputs" sheetId="3" state="visible" r:id="rId3"/>
    <sheet xmlns:r="http://schemas.openxmlformats.org/officeDocument/2006/relationships" name="Scout" sheetId="4" state="visible" r:id="rId4"/>
    <sheet xmlns:r="http://schemas.openxmlformats.org/officeDocument/2006/relationships" name="Tenderfoot" sheetId="5" state="visible" r:id="rId5"/>
    <sheet xmlns:r="http://schemas.openxmlformats.org/officeDocument/2006/relationships" name="Second Class" sheetId="6" state="visible" r:id="rId6"/>
    <sheet xmlns:r="http://schemas.openxmlformats.org/officeDocument/2006/relationships" name="First Class" sheetId="7" state="visible" r:id="rId7"/>
    <sheet xmlns:r="http://schemas.openxmlformats.org/officeDocument/2006/relationships" name="Star" sheetId="8" state="visible" r:id="rId8"/>
    <sheet xmlns:r="http://schemas.openxmlformats.org/officeDocument/2006/relationships" name="Life" sheetId="9" state="visible" r:id="rId9"/>
    <sheet xmlns:r="http://schemas.openxmlformats.org/officeDocument/2006/relationships" name="Eagle" sheetId="10" state="visible" r:id="rId10"/>
    <sheet xmlns:r="http://schemas.openxmlformats.org/officeDocument/2006/relationships" name="Eagle Badges" sheetId="11" state="visible" r:id="rId11"/>
    <sheet xmlns:r="http://schemas.openxmlformats.org/officeDocument/2006/relationships" name="Overview" sheetId="12" state="visible" r:id="rId12"/>
    <sheet xmlns:r="http://schemas.openxmlformats.org/officeDocument/2006/relationships" name="Progress Report" sheetId="13" state="visible" r:id="rId13"/>
    <sheet xmlns:r="http://schemas.openxmlformats.org/officeDocument/2006/relationships" name="Gantt" sheetId="14" state="visible" r:id="rId14"/>
  </sheets>
  <definedNames>
    <definedName name="_xlnm.Print_Titles" localSheetId="3">'Scout'!1:3</definedName>
    <definedName name="_xlnm.Print_Titles" localSheetId="4">'Tenderfoot'!1:3</definedName>
    <definedName name="_xlnm.Print_Titles" localSheetId="5">'Second Class'!1:3</definedName>
    <definedName name="_xlnm.Print_Titles" localSheetId="6">'First Class'!1:3</definedName>
    <definedName name="_xlnm.Print_Titles" localSheetId="7">'Star'!1:3</definedName>
    <definedName name="_xlnm.Print_Titles" localSheetId="8">'Life'!1:3</definedName>
    <definedName name="_xlnm.Print_Titles" localSheetId="9">'Eagle'!1:3</definedName>
    <definedName name="_xlnm.Print_Titles" localSheetId="10">'Eagle Badges'!1:3</definedName>
    <definedName name="_xlnm.Print_Titles" localSheetId="11">'Overview'!1:3</definedName>
    <definedName name="_xlnm.Print_Titles" localSheetId="12">'Progress Report'!1:3</definedName>
    <definedName name="_xlnm.Print_Titles" localSheetId="13">'Gantt'!1:3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6"/>
    </font>
    <font>
      <b val="1"/>
      <sz val="12"/>
    </font>
    <font/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24" customWidth="1" min="1" max="1"/>
    <col width="30" customWidth="1" min="2" max="2"/>
    <col width="2" customWidth="1" min="3" max="3"/>
    <col width="26" customWidth="1" min="4" max="4"/>
    <col width="50" customWidth="1" min="5" max="5"/>
  </cols>
  <sheetData>
    <row r="1">
      <c r="A1" s="1" t="inlineStr">
        <is>
          <t>Scout-User Profile</t>
        </is>
      </c>
    </row>
    <row r="3">
      <c r="A3" t="inlineStr">
        <is>
          <t>Full Name</t>
        </is>
      </c>
      <c r="B3" t="inlineStr"/>
      <c r="D3" s="2" t="inlineStr">
        <is>
          <t>Next 3 Steps (suggestions)</t>
        </is>
      </c>
    </row>
    <row r="4">
      <c r="A4" t="inlineStr">
        <is>
          <t>Scout ID (SID#)</t>
        </is>
      </c>
      <c r="B4" t="inlineStr"/>
      <c r="D4" t="inlineStr">
        <is>
          <t>1)</t>
        </is>
      </c>
      <c r="E4" t="inlineStr"/>
    </row>
    <row r="5">
      <c r="A5" t="inlineStr">
        <is>
          <t>Date of Birth</t>
        </is>
      </c>
      <c r="B5" t="inlineStr"/>
      <c r="D5" t="inlineStr">
        <is>
          <t>2)</t>
        </is>
      </c>
      <c r="E5" t="inlineStr"/>
    </row>
    <row r="6">
      <c r="A6" t="inlineStr">
        <is>
          <t>Age (years)</t>
        </is>
      </c>
      <c r="B6">
        <f>IF(B5&lt;&gt;"",DATEDIF(B5,Inputs!B2,"Y"),"")</f>
        <v/>
      </c>
      <c r="D6" t="inlineStr">
        <is>
          <t>3)</t>
        </is>
      </c>
      <c r="E6" t="inlineStr"/>
    </row>
    <row r="7">
      <c r="A7" t="inlineStr">
        <is>
          <t>Phone</t>
        </is>
      </c>
      <c r="B7" t="inlineStr"/>
    </row>
    <row r="8">
      <c r="A8" t="inlineStr">
        <is>
          <t>Email</t>
        </is>
      </c>
      <c r="B8" t="inlineStr"/>
    </row>
    <row r="9">
      <c r="A9" t="inlineStr">
        <is>
          <t>Unit (e.g., Troop 123)</t>
        </is>
      </c>
      <c r="B9" t="inlineStr"/>
    </row>
    <row r="10">
      <c r="A10" t="inlineStr">
        <is>
          <t>Council</t>
        </is>
      </c>
      <c r="B10" t="inlineStr"/>
    </row>
    <row r="11">
      <c r="A11" t="inlineStr">
        <is>
          <t>Current Rank</t>
        </is>
      </c>
      <c r="B11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A1" sqref="A1"/>
    </sheetView>
  </sheetViews>
  <sheetFormatPr baseColWidth="8" defaultRowHeight="15"/>
  <cols>
    <col width="26" customWidth="1" min="1" max="1"/>
    <col width="16" customWidth="1" min="2" max="2"/>
    <col width="16" customWidth="1" min="3" max="3"/>
    <col width="18" customWidth="1" min="4" max="4"/>
    <col width="16" customWidth="1" min="5" max="5"/>
    <col width="18" customWidth="1" min="6" max="6"/>
    <col width="50" customWidth="1" min="7" max="7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</row>
    <row r="4">
      <c r="A4" s="2" t="inlineStr">
        <is>
          <t>Milestone</t>
        </is>
      </c>
      <c r="B4" s="2" t="inlineStr">
        <is>
          <t>Min Duration</t>
        </is>
      </c>
      <c r="C4" s="2" t="inlineStr">
        <is>
          <t>Start Date</t>
        </is>
      </c>
      <c r="D4" s="2" t="inlineStr">
        <is>
          <t>Eligible/Auto</t>
        </is>
      </c>
      <c r="E4" s="2" t="inlineStr">
        <is>
          <t>Done Date</t>
        </is>
      </c>
      <c r="F4" s="2" t="inlineStr">
        <is>
          <t>Approved By (Initials)</t>
        </is>
      </c>
      <c r="G4" s="2" t="inlineStr">
        <is>
          <t>Notes</t>
        </is>
      </c>
    </row>
    <row r="5">
      <c r="A5" t="inlineStr">
        <is>
          <t>Active as Life Scout</t>
        </is>
      </c>
      <c r="B5" t="inlineStr">
        <is>
          <t>6 months</t>
        </is>
      </c>
      <c r="C5" s="3">
        <f>IF('Life'!L2&lt;&gt;"",'Life'!L2,"")</f>
        <v/>
      </c>
      <c r="D5" s="3">
        <f>IF(C5&lt;&gt;"",EDATE(C5,6),"")</f>
        <v/>
      </c>
      <c r="E5" s="3" t="inlineStr"/>
      <c r="F5" t="inlineStr"/>
      <c r="G5" t="inlineStr">
        <is>
          <t>Counts from Life BOR (actual or projected).</t>
        </is>
      </c>
    </row>
    <row r="6">
      <c r="A6" t="inlineStr">
        <is>
          <t>Leadership (as Life)</t>
        </is>
      </c>
      <c r="B6" t="inlineStr">
        <is>
          <t>6 months</t>
        </is>
      </c>
      <c r="C6" s="3" t="inlineStr"/>
      <c r="D6" s="3">
        <f>IF(C6&lt;&gt;"",EDATE(C6,6),"")</f>
        <v/>
      </c>
      <c r="E6" s="3" t="inlineStr"/>
      <c r="F6" t="inlineStr"/>
      <c r="G6" t="inlineStr">
        <is>
          <t>Approved position(s) totaling 6 months.</t>
        </is>
      </c>
    </row>
    <row r="7">
      <c r="A7" t="inlineStr">
        <is>
          <t>14 required merit badges complete</t>
        </is>
      </c>
      <c r="B7" t="inlineStr">
        <is>
          <t>—</t>
        </is>
      </c>
      <c r="C7" s="3" t="inlineStr"/>
      <c r="D7" s="3">
        <f>'Eagle Badges'!B30</f>
        <v/>
      </c>
      <c r="E7" s="3" t="inlineStr"/>
      <c r="F7" t="inlineStr"/>
      <c r="G7" t="inlineStr">
        <is>
          <t>Tracked on Eagle Badges tab.</t>
        </is>
      </c>
    </row>
    <row r="8">
      <c r="A8" t="inlineStr">
        <is>
          <t>21 merit badges complete</t>
        </is>
      </c>
      <c r="B8" t="inlineStr">
        <is>
          <t>—</t>
        </is>
      </c>
      <c r="C8" s="3" t="inlineStr"/>
      <c r="D8" s="3">
        <f>'Eagle Badges'!B31</f>
        <v/>
      </c>
      <c r="E8" s="3" t="inlineStr"/>
      <c r="F8" t="inlineStr"/>
      <c r="G8" t="inlineStr">
        <is>
          <t>Tracked on Eagle Badges tab.</t>
        </is>
      </c>
    </row>
    <row r="9">
      <c r="A9" t="inlineStr">
        <is>
          <t>Project: Proposal Approved</t>
        </is>
      </c>
      <c r="B9" t="inlineStr">
        <is>
          <t>—</t>
        </is>
      </c>
      <c r="C9" s="3" t="inlineStr"/>
      <c r="D9" s="3" t="inlineStr"/>
      <c r="E9" s="3" t="inlineStr"/>
      <c r="F9" t="inlineStr"/>
      <c r="G9" t="inlineStr">
        <is>
          <t>Must be approved before work.</t>
        </is>
      </c>
    </row>
    <row r="10">
      <c r="A10" t="inlineStr">
        <is>
          <t>Project: Work Complete</t>
        </is>
      </c>
      <c r="B10" t="inlineStr">
        <is>
          <t>—</t>
        </is>
      </c>
      <c r="C10" s="3" t="inlineStr"/>
      <c r="D10" s="3" t="inlineStr"/>
      <c r="E10" s="3" t="inlineStr"/>
      <c r="F10" t="inlineStr"/>
      <c r="G10" t="inlineStr"/>
    </row>
    <row r="11">
      <c r="A11" t="inlineStr">
        <is>
          <t>Project: Report Submitted</t>
        </is>
      </c>
      <c r="B11" t="inlineStr">
        <is>
          <t>—</t>
        </is>
      </c>
      <c r="C11" s="3" t="inlineStr"/>
      <c r="D11" s="3" t="inlineStr"/>
      <c r="E11" s="3" t="inlineStr"/>
      <c r="F11" t="inlineStr"/>
      <c r="G11" t="inlineStr"/>
    </row>
    <row r="12">
      <c r="A12" t="inlineStr">
        <is>
          <t>Ambitions / Life Purpose Statement</t>
        </is>
      </c>
      <c r="B12" t="inlineStr">
        <is>
          <t>—</t>
        </is>
      </c>
      <c r="C12" s="3" t="inlineStr"/>
      <c r="D12" s="3" t="inlineStr"/>
      <c r="E12" s="3" t="inlineStr"/>
      <c r="F12" t="inlineStr"/>
      <c r="G12" t="inlineStr"/>
    </row>
    <row r="13">
      <c r="A13" t="inlineStr">
        <is>
          <t>References listed on application</t>
        </is>
      </c>
      <c r="B13" t="inlineStr">
        <is>
          <t>—</t>
        </is>
      </c>
      <c r="C13" s="3" t="inlineStr"/>
      <c r="D13" s="3" t="inlineStr"/>
      <c r="E13" s="3" t="inlineStr"/>
      <c r="F13" t="inlineStr"/>
      <c r="G13" t="inlineStr"/>
    </row>
    <row r="14">
      <c r="A14" t="inlineStr">
        <is>
          <t>Unit Leader Conference</t>
        </is>
      </c>
      <c r="B14" t="inlineStr">
        <is>
          <t>—</t>
        </is>
      </c>
      <c r="C14" s="3" t="inlineStr"/>
      <c r="D14" s="3" t="inlineStr"/>
      <c r="E14" s="3" t="inlineStr"/>
      <c r="F14" t="inlineStr"/>
      <c r="G14" t="inlineStr"/>
    </row>
    <row r="15">
      <c r="A15" t="inlineStr">
        <is>
          <t>Eagle Application Submitted</t>
        </is>
      </c>
      <c r="B15" t="inlineStr">
        <is>
          <t>—</t>
        </is>
      </c>
      <c r="C15" s="3" t="inlineStr"/>
      <c r="D15" s="3" t="inlineStr"/>
      <c r="E15" s="3" t="inlineStr"/>
      <c r="F15" t="inlineStr"/>
      <c r="G15" t="inlineStr"/>
    </row>
    <row r="16">
      <c r="A16" t="inlineStr">
        <is>
          <t>Eagle Board of Review</t>
        </is>
      </c>
      <c r="B16" t="inlineStr">
        <is>
          <t>—</t>
        </is>
      </c>
      <c r="C16" s="3" t="inlineStr"/>
      <c r="D16" s="3" t="inlineStr"/>
      <c r="E16" s="3" t="inlineStr"/>
      <c r="F16" t="inlineStr"/>
      <c r="G16" t="inlineStr"/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31"/>
  <sheetViews>
    <sheetView workbookViewId="0">
      <selection activeCell="A1" sqref="A1"/>
    </sheetView>
  </sheetViews>
  <sheetFormatPr baseColWidth="8" defaultRowHeight="15"/>
  <cols>
    <col width="12" customWidth="1" min="1" max="1"/>
    <col width="48" customWidth="1" min="2" max="2"/>
    <col width="16" customWidth="1" min="3" max="3"/>
    <col width="16" customWidth="1" min="4" max="4"/>
    <col width="40" customWidth="1" min="5" max="5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</row>
    <row r="4">
      <c r="A4" s="2" t="inlineStr">
        <is>
          <t>Type</t>
        </is>
      </c>
      <c r="B4" s="2" t="inlineStr">
        <is>
          <t>Merit Badge</t>
        </is>
      </c>
      <c r="C4" s="2" t="inlineStr">
        <is>
          <t>Date Started</t>
        </is>
      </c>
      <c r="D4" s="2" t="inlineStr">
        <is>
          <t>Date Completed</t>
        </is>
      </c>
      <c r="E4" s="2" t="inlineStr">
        <is>
          <t>Notes</t>
        </is>
      </c>
    </row>
    <row r="5">
      <c r="A5" t="inlineStr">
        <is>
          <t>Required</t>
        </is>
      </c>
      <c r="B5" t="inlineStr">
        <is>
          <t>First Aid</t>
        </is>
      </c>
    </row>
    <row r="6">
      <c r="A6" t="inlineStr">
        <is>
          <t>Required</t>
        </is>
      </c>
      <c r="B6" t="inlineStr">
        <is>
          <t>Citizenship in the Community</t>
        </is>
      </c>
    </row>
    <row r="7">
      <c r="A7" t="inlineStr">
        <is>
          <t>Required</t>
        </is>
      </c>
      <c r="B7" t="inlineStr">
        <is>
          <t>Citizenship in the Nation</t>
        </is>
      </c>
    </row>
    <row r="8">
      <c r="A8" t="inlineStr">
        <is>
          <t>Required</t>
        </is>
      </c>
      <c r="B8" t="inlineStr">
        <is>
          <t>Citizenship in Society</t>
        </is>
      </c>
    </row>
    <row r="9">
      <c r="A9" t="inlineStr">
        <is>
          <t>Required</t>
        </is>
      </c>
      <c r="B9" t="inlineStr">
        <is>
          <t>Citizenship in the World</t>
        </is>
      </c>
    </row>
    <row r="10">
      <c r="A10" t="inlineStr">
        <is>
          <t>Required</t>
        </is>
      </c>
      <c r="B10" t="inlineStr">
        <is>
          <t>Communication</t>
        </is>
      </c>
    </row>
    <row r="11">
      <c r="A11" t="inlineStr">
        <is>
          <t>Required</t>
        </is>
      </c>
      <c r="B11" t="inlineStr">
        <is>
          <t>Cooking</t>
        </is>
      </c>
    </row>
    <row r="12">
      <c r="A12" t="inlineStr">
        <is>
          <t>Required</t>
        </is>
      </c>
      <c r="B12" t="inlineStr">
        <is>
          <t>Personal Fitness</t>
        </is>
      </c>
    </row>
    <row r="13">
      <c r="A13" t="inlineStr">
        <is>
          <t>Required</t>
        </is>
      </c>
      <c r="B13" t="inlineStr">
        <is>
          <t>Emergency Preparedness / Lifesaving (choose one)</t>
        </is>
      </c>
    </row>
    <row r="14">
      <c r="A14" t="inlineStr">
        <is>
          <t>Required</t>
        </is>
      </c>
      <c r="B14" t="inlineStr">
        <is>
          <t>Environmental Science / Sustainability (choose one)</t>
        </is>
      </c>
    </row>
    <row r="15">
      <c r="A15" t="inlineStr">
        <is>
          <t>Required</t>
        </is>
      </c>
      <c r="B15" t="inlineStr">
        <is>
          <t>Personal Management</t>
        </is>
      </c>
    </row>
    <row r="16">
      <c r="A16" t="inlineStr">
        <is>
          <t>Required</t>
        </is>
      </c>
      <c r="B16" t="inlineStr">
        <is>
          <t>Swimming / Hiking / Cycling (choose one)</t>
        </is>
      </c>
    </row>
    <row r="17">
      <c r="A17" t="inlineStr">
        <is>
          <t>Required</t>
        </is>
      </c>
      <c r="B17" t="inlineStr">
        <is>
          <t>Camping</t>
        </is>
      </c>
    </row>
    <row r="18">
      <c r="A18" t="inlineStr">
        <is>
          <t>Required</t>
        </is>
      </c>
      <c r="B18" t="inlineStr">
        <is>
          <t>Family Life</t>
        </is>
      </c>
    </row>
    <row r="19">
      <c r="A19" t="inlineStr">
        <is>
          <t>Elective</t>
        </is>
      </c>
      <c r="B19" t="inlineStr">
        <is>
          <t>Elective Badge 1</t>
        </is>
      </c>
    </row>
    <row r="20">
      <c r="A20" t="inlineStr">
        <is>
          <t>Elective</t>
        </is>
      </c>
      <c r="B20" t="inlineStr">
        <is>
          <t>Elective Badge 2</t>
        </is>
      </c>
    </row>
    <row r="21">
      <c r="A21" t="inlineStr">
        <is>
          <t>Elective</t>
        </is>
      </c>
      <c r="B21" t="inlineStr">
        <is>
          <t>Elective Badge 3</t>
        </is>
      </c>
    </row>
    <row r="22">
      <c r="A22" t="inlineStr">
        <is>
          <t>Elective</t>
        </is>
      </c>
      <c r="B22" t="inlineStr">
        <is>
          <t>Elective Badge 4</t>
        </is>
      </c>
    </row>
    <row r="23">
      <c r="A23" t="inlineStr">
        <is>
          <t>Elective</t>
        </is>
      </c>
      <c r="B23" t="inlineStr">
        <is>
          <t>Elective Badge 5</t>
        </is>
      </c>
    </row>
    <row r="24">
      <c r="A24" t="inlineStr">
        <is>
          <t>Elective</t>
        </is>
      </c>
      <c r="B24" t="inlineStr">
        <is>
          <t>Elective Badge 6</t>
        </is>
      </c>
    </row>
    <row r="25">
      <c r="A25" t="inlineStr">
        <is>
          <t>Elective</t>
        </is>
      </c>
      <c r="B25" t="inlineStr">
        <is>
          <t>Elective Badge 7</t>
        </is>
      </c>
    </row>
    <row r="27">
      <c r="A27" t="inlineStr">
        <is>
          <t>Completed Required Count</t>
        </is>
      </c>
      <c r="B27">
        <f>COUNTIFS(A5:A25,"Required",D5:D25,"&gt;0")</f>
        <v/>
      </c>
    </row>
    <row r="28">
      <c r="A28" t="inlineStr">
        <is>
          <t>Completed Electives Count</t>
        </is>
      </c>
      <c r="B28">
        <f>COUNTIFS(A5:A25,"Elective",D5:D25,"&gt;0")</f>
        <v/>
      </c>
    </row>
    <row r="29">
      <c r="A29" t="inlineStr">
        <is>
          <t>Total Completed Badges</t>
        </is>
      </c>
      <c r="B29">
        <f>B27+B28</f>
        <v/>
      </c>
    </row>
    <row r="30">
      <c r="A30" t="inlineStr">
        <is>
          <t>Date All Required Completed</t>
        </is>
      </c>
      <c r="B30" s="3">
        <f>IF(B27=14,MAX(IF(A5:A25="Required",D5:D25)),"")</f>
        <v/>
      </c>
    </row>
    <row r="31">
      <c r="A31" t="inlineStr">
        <is>
          <t>Date 21 Badges Completed</t>
        </is>
      </c>
      <c r="B31" s="3">
        <f>IF(B29&gt;=21,MAX(D5:D25),"")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cols>
    <col width="16" customWidth="1" min="1" max="1"/>
    <col width="26" customWidth="1" min="2" max="2"/>
    <col width="22" customWidth="1" min="3" max="3"/>
    <col width="22" customWidth="1" min="4" max="4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</row>
    <row r="4">
      <c r="A4" s="2" t="inlineStr">
        <is>
          <t>Rank</t>
        </is>
      </c>
      <c r="B4" s="2" t="inlineStr">
        <is>
          <t>Previous Rank BOR (auto)</t>
        </is>
      </c>
      <c r="C4" s="2" t="inlineStr">
        <is>
          <t>Projected BOR Date</t>
        </is>
      </c>
      <c r="D4" s="2" t="inlineStr">
        <is>
          <t>Actual BOR Date (enter when done)</t>
        </is>
      </c>
    </row>
    <row r="5">
      <c r="A5" t="inlineStr">
        <is>
          <t>Scout</t>
        </is>
      </c>
      <c r="B5" s="3" t="inlineStr"/>
      <c r="C5" s="3">
        <f>Scout!B9</f>
        <v/>
      </c>
      <c r="D5" s="3">
        <f>Scout!B8</f>
        <v/>
      </c>
    </row>
    <row r="6">
      <c r="A6" t="inlineStr">
        <is>
          <t>Tenderfoot</t>
        </is>
      </c>
      <c r="B6" s="3">
        <f>'Scout'!L2</f>
        <v/>
      </c>
      <c r="C6" s="3">
        <f>Tenderfoot!B9</f>
        <v/>
      </c>
      <c r="D6" s="3">
        <f>Tenderfoot!B8</f>
        <v/>
      </c>
    </row>
    <row r="7">
      <c r="A7" t="inlineStr">
        <is>
          <t>Second Class</t>
        </is>
      </c>
      <c r="B7" s="3">
        <f>'Tenderfoot'!L2</f>
        <v/>
      </c>
      <c r="C7" s="3">
        <f>Second Class!B9</f>
        <v/>
      </c>
      <c r="D7" s="3">
        <f>Second Class!B8</f>
        <v/>
      </c>
    </row>
    <row r="8">
      <c r="A8" t="inlineStr">
        <is>
          <t>First Class</t>
        </is>
      </c>
      <c r="B8" s="3">
        <f>'Second Class'!L2</f>
        <v/>
      </c>
      <c r="C8" s="3">
        <f>First Class!B9</f>
        <v/>
      </c>
      <c r="D8" s="3">
        <f>First Class!B8</f>
        <v/>
      </c>
    </row>
    <row r="9">
      <c r="A9" t="inlineStr">
        <is>
          <t>Star</t>
        </is>
      </c>
      <c r="B9" s="3">
        <f>'First Class'!L2</f>
        <v/>
      </c>
      <c r="C9" s="3">
        <f>Star!B9</f>
        <v/>
      </c>
      <c r="D9" s="3">
        <f>Star!B8</f>
        <v/>
      </c>
    </row>
    <row r="10">
      <c r="A10" t="inlineStr">
        <is>
          <t>Life</t>
        </is>
      </c>
      <c r="B10" s="3">
        <f>'Star'!L2</f>
        <v/>
      </c>
      <c r="C10" s="3">
        <f>Life!B9</f>
        <v/>
      </c>
      <c r="D10" s="3">
        <f>Life!B8</f>
        <v/>
      </c>
    </row>
    <row r="11">
      <c r="A11" t="inlineStr">
        <is>
          <t>Eagle</t>
        </is>
      </c>
      <c r="B11" s="3">
        <f>'Life'!L2</f>
        <v/>
      </c>
      <c r="C11" s="3">
        <f>Eagle!B19</f>
        <v/>
      </c>
      <c r="D11" s="3">
        <f>Eagle!E16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5"/>
  <cols>
    <col width="22" customWidth="1" min="1" max="1"/>
    <col width="22" customWidth="1" min="2" max="2"/>
    <col width="22" customWidth="1" min="3" max="3"/>
    <col width="22" customWidth="1" min="4" max="4"/>
    <col width="2" customWidth="1" min="5" max="5"/>
    <col width="18" customWidth="1" min="6" max="6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</row>
    <row r="4">
      <c r="A4" s="5" t="inlineStr">
        <is>
          <t>Path to Eagle — One-Page Progress Report</t>
        </is>
      </c>
    </row>
    <row r="6">
      <c r="A6" s="6" t="inlineStr">
        <is>
          <t>Current Rank (latest actual BOR)</t>
        </is>
      </c>
      <c r="B6">
        <f>IF(Overview!D11&lt;&gt;"","Eagle",
IF(Overview!D10&lt;&gt;"","Life",
IF(Overview!D9&lt;&gt;"","Star",
IF(Overview!D8&lt;&gt;"","First Class",
IF(Overview!D7&lt;&gt;"","Second Class",
IF(Overview!D6&lt;&gt;"","Tenderfoot",
IF(Overview!D5&lt;&gt;"","Scout","—")))))))</f>
        <v/>
      </c>
    </row>
    <row r="7">
      <c r="A7" s="6" t="inlineStr">
        <is>
          <t>Next Rank (in progress)</t>
        </is>
      </c>
      <c r="B7">
        <f>IF(Overview!D5="", "Scout",
IF(Overview!D6="", "Tenderfoot",
IF(Overview!D7="", "Second Class",
IF(Overview!D8="", "First Class",
IF(Overview!D9="", "Star",
IF(Overview!D10="", "Life",
IF(Overview!D11="", "Eagle","—")))))))</f>
        <v/>
      </c>
    </row>
    <row r="9">
      <c r="A9" s="2" t="inlineStr">
        <is>
          <t>Rank</t>
        </is>
      </c>
      <c r="B9" s="2" t="inlineStr">
        <is>
          <t>Previous BOR (auto)</t>
        </is>
      </c>
      <c r="C9" s="2" t="inlineStr">
        <is>
          <t>Projected BOR</t>
        </is>
      </c>
      <c r="D9" s="2" t="inlineStr">
        <is>
          <t>Actual BOR</t>
        </is>
      </c>
      <c r="F9" s="2" t="inlineStr">
        <is>
          <t>Ranks Completed</t>
        </is>
      </c>
    </row>
    <row r="10">
      <c r="A10" s="7" t="inlineStr">
        <is>
          <t>Scout</t>
        </is>
      </c>
      <c r="B10" s="3">
        <f>Overview!B5</f>
        <v/>
      </c>
      <c r="C10" s="3">
        <f>Overview!C5</f>
        <v/>
      </c>
      <c r="D10" s="3">
        <f>Overview!D5</f>
        <v/>
      </c>
      <c r="F10">
        <f>COUNTIF(Overview!D5:D11,"&gt;0")</f>
        <v/>
      </c>
    </row>
    <row r="11">
      <c r="A11" s="7" t="inlineStr">
        <is>
          <t>Tenderfoot</t>
        </is>
      </c>
      <c r="B11" s="3">
        <f>Overview!B6</f>
        <v/>
      </c>
      <c r="C11" s="3">
        <f>Overview!C6</f>
        <v/>
      </c>
      <c r="D11" s="3">
        <f>Overview!D6</f>
        <v/>
      </c>
      <c r="F11" s="2" t="inlineStr">
        <is>
          <t>Overall Progress (%)</t>
        </is>
      </c>
    </row>
    <row r="12">
      <c r="A12" s="7" t="inlineStr">
        <is>
          <t>Second Class</t>
        </is>
      </c>
      <c r="B12" s="3">
        <f>Overview!B7</f>
        <v/>
      </c>
      <c r="C12" s="3">
        <f>Overview!C7</f>
        <v/>
      </c>
      <c r="D12" s="3">
        <f>Overview!D7</f>
        <v/>
      </c>
      <c r="F12">
        <f>ROUND(100*F10/7,0)</f>
        <v/>
      </c>
    </row>
    <row r="13">
      <c r="A13" s="7" t="inlineStr">
        <is>
          <t>First Class</t>
        </is>
      </c>
      <c r="B13" s="3">
        <f>Overview!B8</f>
        <v/>
      </c>
      <c r="C13" s="3">
        <f>Overview!C8</f>
        <v/>
      </c>
      <c r="D13" s="3">
        <f>Overview!D8</f>
        <v/>
      </c>
    </row>
    <row r="14">
      <c r="A14" s="2" t="inlineStr">
        <is>
          <t>Star</t>
        </is>
      </c>
      <c r="B14" s="3">
        <f>Overview!B9</f>
        <v/>
      </c>
      <c r="C14" s="3">
        <f>Overview!C9</f>
        <v/>
      </c>
      <c r="D14" s="3">
        <f>Overview!D9</f>
        <v/>
      </c>
    </row>
    <row r="15">
      <c r="A15" s="2" t="inlineStr">
        <is>
          <t>Life</t>
        </is>
      </c>
      <c r="B15" s="3">
        <f>Overview!B10</f>
        <v/>
      </c>
      <c r="C15" s="3">
        <f>Overview!C10</f>
        <v/>
      </c>
      <c r="D15" s="3">
        <f>Overview!D10</f>
        <v/>
      </c>
    </row>
    <row r="16">
      <c r="A16" s="2" t="inlineStr">
        <is>
          <t>Eagle</t>
        </is>
      </c>
      <c r="B16" s="3">
        <f>Overview!B11</f>
        <v/>
      </c>
      <c r="C16" s="3">
        <f>Overview!C11</f>
        <v/>
      </c>
      <c r="D16" s="3">
        <f>Overview!D11</f>
        <v/>
      </c>
    </row>
    <row r="20">
      <c r="A20" s="2" t="inlineStr">
        <is>
          <t>Next 3 Steps (from Profile)</t>
        </is>
      </c>
    </row>
    <row r="21">
      <c r="A21" t="inlineStr">
        <is>
          <t>1)</t>
        </is>
      </c>
      <c r="B21">
        <f>Profile!E4</f>
        <v/>
      </c>
    </row>
    <row r="22">
      <c r="A22" t="inlineStr">
        <is>
          <t>2)</t>
        </is>
      </c>
      <c r="B22">
        <f>Profile!E5</f>
        <v/>
      </c>
    </row>
    <row r="23">
      <c r="A23" t="inlineStr">
        <is>
          <t>3)</t>
        </is>
      </c>
      <c r="B23">
        <f>Profile!E6</f>
        <v/>
      </c>
    </row>
  </sheetData>
  <mergeCells count="1">
    <mergeCell ref="A4:F4"/>
  </mergeCells>
  <pageMargins left="0.4" right="0.4" top="0.5" bottom="0.5" header="0.5" footer="0.5"/>
  <pageSetup orientation="portrait" fitToWidth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6" customWidth="1" min="2" max="2"/>
    <col width="20" customWidth="1" min="3" max="3"/>
    <col width="16" customWidth="1" min="4" max="4"/>
    <col width="30" customWidth="1" min="5" max="5"/>
    <col width="16" customWidth="1" min="6" max="6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</row>
    <row r="4">
      <c r="A4" s="5" t="inlineStr">
        <is>
          <t>Simple Gantt-Style Timeline (durations shown as data bars)</t>
        </is>
      </c>
    </row>
    <row r="6">
      <c r="A6" s="2" t="inlineStr">
        <is>
          <t>Task</t>
        </is>
      </c>
      <c r="B6" s="2" t="inlineStr">
        <is>
          <t>Start</t>
        </is>
      </c>
      <c r="C6" s="2" t="inlineStr">
        <is>
          <t>Finish (Projected BOR)</t>
        </is>
      </c>
      <c r="D6" s="2" t="inlineStr">
        <is>
          <t>Duration (days)</t>
        </is>
      </c>
      <c r="E6" s="2" t="inlineStr">
        <is>
          <t>Duration Bar</t>
        </is>
      </c>
      <c r="F6" s="2" t="inlineStr">
        <is>
          <t>Actual BOR</t>
        </is>
      </c>
    </row>
    <row r="7">
      <c r="A7" t="inlineStr">
        <is>
          <t>Scout</t>
        </is>
      </c>
      <c r="B7" s="3">
        <f>Overview!B5</f>
        <v/>
      </c>
      <c r="C7" s="3">
        <f>Overview!C5</f>
        <v/>
      </c>
      <c r="D7">
        <f>IF(AND(B7&gt;0,C7&gt;0),C7-B7,"")</f>
        <v/>
      </c>
      <c r="E7">
        <f>IF(D7&gt;0,D7,0)</f>
        <v/>
      </c>
      <c r="F7" s="3">
        <f>Overview!D5</f>
        <v/>
      </c>
    </row>
    <row r="8">
      <c r="A8" t="inlineStr">
        <is>
          <t>Tenderfoot</t>
        </is>
      </c>
      <c r="B8" s="3">
        <f>Overview!B6</f>
        <v/>
      </c>
      <c r="C8" s="3">
        <f>Overview!C6</f>
        <v/>
      </c>
      <c r="D8">
        <f>IF(AND(B8&gt;0,C8&gt;0),C8-B8,"")</f>
        <v/>
      </c>
      <c r="E8">
        <f>IF(D8&gt;0,D8,0)</f>
        <v/>
      </c>
      <c r="F8" s="3">
        <f>Overview!D6</f>
        <v/>
      </c>
    </row>
    <row r="9">
      <c r="A9" t="inlineStr">
        <is>
          <t>Second Class</t>
        </is>
      </c>
      <c r="B9" s="3">
        <f>Overview!B7</f>
        <v/>
      </c>
      <c r="C9" s="3">
        <f>Overview!C7</f>
        <v/>
      </c>
      <c r="D9">
        <f>IF(AND(B9&gt;0,C9&gt;0),C9-B9,"")</f>
        <v/>
      </c>
      <c r="E9">
        <f>IF(D9&gt;0,D9,0)</f>
        <v/>
      </c>
      <c r="F9" s="3">
        <f>Overview!D7</f>
        <v/>
      </c>
    </row>
    <row r="10">
      <c r="A10" t="inlineStr">
        <is>
          <t>First Class</t>
        </is>
      </c>
      <c r="B10" s="3">
        <f>Overview!B8</f>
        <v/>
      </c>
      <c r="C10" s="3">
        <f>Overview!C8</f>
        <v/>
      </c>
      <c r="D10">
        <f>IF(AND(B10&gt;0,C10&gt;0),C10-B10,"")</f>
        <v/>
      </c>
      <c r="E10">
        <f>IF(D10&gt;0,D10,0)</f>
        <v/>
      </c>
      <c r="F10" s="3">
        <f>Overview!D8</f>
        <v/>
      </c>
    </row>
    <row r="11">
      <c r="A11" t="inlineStr">
        <is>
          <t>Star</t>
        </is>
      </c>
      <c r="B11" s="3">
        <f>Overview!B9</f>
        <v/>
      </c>
      <c r="C11" s="3">
        <f>Overview!C9</f>
        <v/>
      </c>
      <c r="D11">
        <f>IF(AND(B11&gt;0,C11&gt;0),C11-B11,"")</f>
        <v/>
      </c>
      <c r="E11">
        <f>IF(D11&gt;0,D11,0)</f>
        <v/>
      </c>
      <c r="F11" s="3">
        <f>Overview!D9</f>
        <v/>
      </c>
    </row>
    <row r="12">
      <c r="A12" t="inlineStr">
        <is>
          <t>Life</t>
        </is>
      </c>
      <c r="B12" s="3">
        <f>Overview!B10</f>
        <v/>
      </c>
      <c r="C12" s="3">
        <f>Overview!C10</f>
        <v/>
      </c>
      <c r="D12">
        <f>IF(AND(B12&gt;0,C12&gt;0),C12-B12,"")</f>
        <v/>
      </c>
      <c r="E12">
        <f>IF(D12&gt;0,D12,0)</f>
        <v/>
      </c>
      <c r="F12" s="3">
        <f>Overview!D10</f>
        <v/>
      </c>
    </row>
    <row r="13">
      <c r="A13" t="inlineStr">
        <is>
          <t>Eagle</t>
        </is>
      </c>
      <c r="B13" s="3">
        <f>Overview!B11</f>
        <v/>
      </c>
      <c r="C13" s="3">
        <f>Overview!C11</f>
        <v/>
      </c>
      <c r="D13">
        <f>IF(AND(B13&gt;0,C13&gt;0),C13-B13,"")</f>
        <v/>
      </c>
      <c r="E13">
        <f>IF(D13&gt;0,D13,0)</f>
        <v/>
      </c>
      <c r="F13" s="3">
        <f>Overview!D11</f>
        <v/>
      </c>
    </row>
  </sheetData>
  <mergeCells count="1">
    <mergeCell ref="A4:F4"/>
  </mergeCells>
  <conditionalFormatting sqref="E7:E13">
    <cfRule type="dataBar" priority="1">
      <dataBar showValue="0">
        <cfvo type="num" val="0"/>
        <cfvo type="max" val="0"/>
        <color rgb="FF4F81BD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18" customWidth="1" min="3" max="3"/>
    <col width="16" customWidth="1" min="4" max="4"/>
    <col width="28" customWidth="1" min="5" max="5"/>
    <col width="16" customWidth="1" min="6" max="6"/>
  </cols>
  <sheetData>
    <row r="1">
      <c r="A1" s="2" t="inlineStr">
        <is>
          <t>Initials</t>
        </is>
      </c>
      <c r="B1" s="2" t="inlineStr">
        <is>
          <t>Full Name</t>
        </is>
      </c>
      <c r="C1" s="2" t="inlineStr">
        <is>
          <t>Position</t>
        </is>
      </c>
      <c r="D1" s="2" t="inlineStr">
        <is>
          <t>Phone</t>
        </is>
      </c>
      <c r="E1" s="2" t="inlineStr">
        <is>
          <t>Email</t>
        </is>
      </c>
      <c r="F1" s="2" t="inlineStr">
        <is>
          <t>SID# (BSA ID)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46" customWidth="1" min="1" max="1"/>
    <col width="20" customWidth="1" min="2" max="2"/>
    <col width="60" customWidth="1" min="3" max="3"/>
  </cols>
  <sheetData>
    <row r="1">
      <c r="A1" s="2" t="inlineStr">
        <is>
          <t>Field</t>
        </is>
      </c>
      <c r="B1" s="2" t="inlineStr">
        <is>
          <t>Value</t>
        </is>
      </c>
      <c r="C1" s="2" t="inlineStr">
        <is>
          <t>Notes</t>
        </is>
      </c>
    </row>
    <row r="2">
      <c r="A2" t="inlineStr">
        <is>
          <t>Today's Date</t>
        </is>
      </c>
      <c r="B2" t="inlineStr">
        <is>
          <t>2025-10-24</t>
        </is>
      </c>
      <c r="C2" t="inlineStr">
        <is>
          <t>Auto; adjust if needed.</t>
        </is>
      </c>
    </row>
    <row r="3">
      <c r="A3" t="inlineStr">
        <is>
          <t>Default Buffer before any Board of Review (days)</t>
        </is>
      </c>
      <c r="B3" t="n">
        <v>21</v>
      </c>
      <c r="C3" t="inlineStr">
        <is>
          <t>Used for projected BOR dates when not set.</t>
        </is>
      </c>
    </row>
    <row r="4">
      <c r="A4" t="inlineStr">
        <is>
          <t>Merit Badge pace (days/badge)</t>
        </is>
      </c>
      <c r="B4" t="n">
        <v>21</v>
      </c>
      <c r="C4" t="inlineStr">
        <is>
          <t>Only used for simple projections when dates are missing.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9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 t="inlineStr"/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SC-1</t>
        </is>
      </c>
      <c r="B9" t="inlineStr">
        <is>
          <t>Oath, Law, motto, slogan; explain meanings.</t>
        </is>
      </c>
      <c r="C9" t="inlineStr">
        <is>
          <t>—</t>
        </is>
      </c>
      <c r="D9" s="3" t="inlineStr"/>
      <c r="E9" s="3" t="inlineStr"/>
      <c r="F9" s="3" t="inlineStr"/>
      <c r="H9" t="inlineStr"/>
    </row>
    <row r="10">
      <c r="A10" t="inlineStr">
        <is>
          <t>SC-2</t>
        </is>
      </c>
      <c r="B10" t="inlineStr">
        <is>
          <t>Scout Spirit; duty to God; living Oath/Law.</t>
        </is>
      </c>
      <c r="C10" t="inlineStr">
        <is>
          <t>—</t>
        </is>
      </c>
      <c r="D10" s="3" t="inlineStr"/>
      <c r="E10" s="3" t="inlineStr"/>
      <c r="F10" s="3" t="inlineStr"/>
      <c r="H10" t="inlineStr"/>
    </row>
    <row r="11">
      <c r="A11" t="inlineStr">
        <is>
          <t>SC-3</t>
        </is>
      </c>
      <c r="B11" t="inlineStr">
        <is>
          <t>Personal Safety Awareness (with parent/guardian).</t>
        </is>
      </c>
      <c r="C11" t="inlineStr">
        <is>
          <t>—</t>
        </is>
      </c>
      <c r="D11" s="3" t="inlineStr"/>
      <c r="E11" s="3" t="inlineStr"/>
      <c r="F11" s="3" t="inlineStr"/>
      <c r="H11" t="inlineStr"/>
    </row>
    <row r="12">
      <c r="A12" t="inlineStr">
        <is>
          <t>SC-4</t>
        </is>
      </c>
      <c r="B12" t="inlineStr">
        <is>
          <t>Patrol method basics and troop structure.</t>
        </is>
      </c>
      <c r="C12" t="inlineStr">
        <is>
          <t>—</t>
        </is>
      </c>
      <c r="D12" s="3" t="inlineStr"/>
      <c r="E12" s="3" t="inlineStr"/>
      <c r="F12" s="3" t="inlineStr"/>
      <c r="H12" t="inlineStr"/>
    </row>
    <row r="13">
      <c r="A13" t="inlineStr">
        <is>
          <t>SC-5</t>
        </is>
      </c>
      <c r="B13" t="inlineStr">
        <is>
          <t>Outdoor code; flag; handshake/sign/salute; basic knots.</t>
        </is>
      </c>
      <c r="C13" t="inlineStr">
        <is>
          <t>—</t>
        </is>
      </c>
      <c r="D13" s="3" t="inlineStr"/>
      <c r="E13" s="3" t="inlineStr"/>
      <c r="F13" s="3" t="inlineStr"/>
      <c r="H13" t="inlineStr"/>
    </row>
    <row r="14">
      <c r="A14" t="inlineStr">
        <is>
          <t>SC-6</t>
        </is>
      </c>
      <c r="B14" t="inlineStr">
        <is>
          <t>Internet safety discussion.</t>
        </is>
      </c>
      <c r="C14" t="inlineStr">
        <is>
          <t>—</t>
        </is>
      </c>
      <c r="D14" s="3" t="inlineStr"/>
      <c r="E14" s="3" t="inlineStr"/>
      <c r="F14" s="3" t="inlineStr"/>
      <c r="H14" t="inlineStr"/>
    </row>
    <row r="15">
      <c r="A15" t="inlineStr">
        <is>
          <t>SC-7</t>
        </is>
      </c>
      <c r="B15" t="inlineStr">
        <is>
          <t>Scoutmaster conference.</t>
        </is>
      </c>
      <c r="C15" t="inlineStr">
        <is>
          <t>—</t>
        </is>
      </c>
      <c r="D15" s="3" t="inlineStr"/>
      <c r="E15" s="3" t="inlineStr"/>
      <c r="F15" s="3" t="inlineStr"/>
      <c r="H15" t="inlineStr"/>
    </row>
    <row r="16">
      <c r="A16" t="inlineStr">
        <is>
          <t>SC-8</t>
        </is>
      </c>
      <c r="B16" t="inlineStr">
        <is>
          <t>Board of review.</t>
        </is>
      </c>
      <c r="C16" t="inlineStr">
        <is>
          <t>—</t>
        </is>
      </c>
      <c r="D16" s="3" t="inlineStr"/>
      <c r="E16" s="3" t="inlineStr"/>
      <c r="F16" s="3" t="inlineStr"/>
      <c r="H16" t="inlineStr"/>
    </row>
    <row r="18">
      <c r="A18" s="2" t="inlineStr">
        <is>
          <t>Projected BOR Eligibility (auto)</t>
        </is>
      </c>
      <c r="B18" s="3">
        <f>MAX(E9:E16,F9:F16)</f>
        <v/>
      </c>
    </row>
    <row r="19">
      <c r="A19" s="2" t="inlineStr">
        <is>
          <t>Projected BOR Date (with buffer)</t>
        </is>
      </c>
      <c r="B19" s="3">
        <f>IF(B8&lt;&gt;"",B18+'Inputs'!B3,"")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>
        <f>IF('Scout'!L2&lt;&gt;"",'Scout'!L2,"")</f>
        <v/>
      </c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TF-1</t>
        </is>
      </c>
      <c r="B9" t="inlineStr">
        <is>
          <t>Campout participation &amp; gear; Outdoor Code/Leave No Trace.</t>
        </is>
      </c>
      <c r="C9" t="inlineStr">
        <is>
          <t>—</t>
        </is>
      </c>
      <c r="D9" s="3" t="inlineStr"/>
      <c r="E9" s="3" t="inlineStr"/>
      <c r="F9" s="3" t="inlineStr"/>
      <c r="H9" t="inlineStr"/>
    </row>
    <row r="10">
      <c r="A10" t="inlineStr">
        <is>
          <t>TF-2</t>
        </is>
      </c>
      <c r="B10" t="inlineStr">
        <is>
          <t>Cooking &amp; cleanup on a campout.</t>
        </is>
      </c>
      <c r="C10" t="inlineStr">
        <is>
          <t>—</t>
        </is>
      </c>
      <c r="D10" s="3" t="inlineStr"/>
      <c r="E10" s="3" t="inlineStr"/>
      <c r="F10" s="3" t="inlineStr"/>
      <c r="H10" t="inlineStr"/>
    </row>
    <row r="11">
      <c r="A11" t="inlineStr">
        <is>
          <t>TF-3</t>
        </is>
      </c>
      <c r="B11" t="inlineStr">
        <is>
          <t>Tools &amp; basic knots/hitches; knife/saw/axe care.</t>
        </is>
      </c>
      <c r="C11" t="inlineStr">
        <is>
          <t>—</t>
        </is>
      </c>
      <c r="D11" s="3" t="inlineStr"/>
      <c r="E11" s="3" t="inlineStr"/>
      <c r="F11" s="3" t="inlineStr"/>
      <c r="H11" t="inlineStr"/>
    </row>
    <row r="12">
      <c r="A12" t="inlineStr">
        <is>
          <t>TF-4</t>
        </is>
      </c>
      <c r="B12" t="inlineStr">
        <is>
          <t>First aid basics and personal first-aid kit.</t>
        </is>
      </c>
      <c r="C12" t="inlineStr">
        <is>
          <t>—</t>
        </is>
      </c>
      <c r="D12" s="3" t="inlineStr"/>
      <c r="E12" s="3" t="inlineStr"/>
      <c r="F12" s="3" t="inlineStr"/>
      <c r="H12" t="inlineStr"/>
    </row>
    <row r="13">
      <c r="A13" t="inlineStr">
        <is>
          <t>TF-5</t>
        </is>
      </c>
      <c r="B13" t="inlineStr">
        <is>
          <t>Hiking &amp; lost procedures; durable surfaces.</t>
        </is>
      </c>
      <c r="C13" t="inlineStr">
        <is>
          <t>—</t>
        </is>
      </c>
      <c r="D13" s="3" t="inlineStr"/>
      <c r="E13" s="3" t="inlineStr"/>
      <c r="F13" s="3" t="inlineStr"/>
      <c r="H13" t="inlineStr"/>
    </row>
    <row r="14">
      <c r="A14" t="inlineStr">
        <is>
          <t>TF-6a</t>
        </is>
      </c>
      <c r="B14" t="inlineStr">
        <is>
          <t>Record fitness baseline (pushups, curl-ups, sit-and-reach, 1-mile).</t>
        </is>
      </c>
      <c r="C14" t="inlineStr">
        <is>
          <t>—</t>
        </is>
      </c>
      <c r="D14" s="3" t="inlineStr"/>
      <c r="E14" s="3" t="inlineStr"/>
      <c r="F14" s="3" t="inlineStr"/>
      <c r="H14" t="inlineStr"/>
    </row>
    <row r="15">
      <c r="A15" t="inlineStr">
        <is>
          <t>TF-6b</t>
        </is>
      </c>
      <c r="B15" t="inlineStr">
        <is>
          <t>Fitness improvement plan &amp; track 30 days.</t>
        </is>
      </c>
      <c r="C15" t="inlineStr">
        <is>
          <t>30 days</t>
        </is>
      </c>
      <c r="D15" s="3" t="inlineStr"/>
      <c r="E15" s="3">
        <f>IF(D15&lt;&gt;"",D15+30,"")</f>
        <v/>
      </c>
      <c r="F15" s="3" t="inlineStr"/>
      <c r="H15" t="inlineStr">
        <is>
          <t>Start after baseline (TF-6a).</t>
        </is>
      </c>
    </row>
    <row r="16">
      <c r="A16" t="inlineStr">
        <is>
          <t>TF-6c</t>
        </is>
      </c>
      <c r="B16" t="inlineStr">
        <is>
          <t>Show improvement after 30 days.</t>
        </is>
      </c>
      <c r="C16" t="inlineStr">
        <is>
          <t>—</t>
        </is>
      </c>
      <c r="D16" s="3" t="inlineStr"/>
      <c r="E16" s="3" t="inlineStr"/>
      <c r="F16" s="3" t="inlineStr"/>
      <c r="H16" t="inlineStr"/>
    </row>
    <row r="17">
      <c r="A17" t="inlineStr">
        <is>
          <t>TF-7</t>
        </is>
      </c>
      <c r="B17" t="inlineStr">
        <is>
          <t>Citizenship: flag skills; 1 hour service.</t>
        </is>
      </c>
      <c r="C17" t="inlineStr">
        <is>
          <t>—</t>
        </is>
      </c>
      <c r="D17" s="3" t="inlineStr"/>
      <c r="E17" s="3" t="inlineStr"/>
      <c r="F17" s="3" t="inlineStr"/>
      <c r="H17" t="inlineStr"/>
    </row>
    <row r="18">
      <c r="A18" t="inlineStr">
        <is>
          <t>TF-8</t>
        </is>
      </c>
      <c r="B18" t="inlineStr">
        <is>
          <t>Teaching EDGE: teach square knot.</t>
        </is>
      </c>
      <c r="C18" t="inlineStr">
        <is>
          <t>—</t>
        </is>
      </c>
      <c r="D18" s="3" t="inlineStr"/>
      <c r="E18" s="3" t="inlineStr"/>
      <c r="F18" s="3" t="inlineStr"/>
      <c r="H18" t="inlineStr"/>
    </row>
    <row r="19">
      <c r="A19" t="inlineStr">
        <is>
          <t>TF-9</t>
        </is>
      </c>
      <c r="B19" t="inlineStr">
        <is>
          <t>Scout spirit (duty to God, 4 points of Law).</t>
        </is>
      </c>
      <c r="C19" t="inlineStr">
        <is>
          <t>—</t>
        </is>
      </c>
      <c r="D19" s="3" t="inlineStr"/>
      <c r="E19" s="3" t="inlineStr"/>
      <c r="F19" s="3" t="inlineStr"/>
      <c r="H19" t="inlineStr"/>
    </row>
    <row r="20">
      <c r="A20" t="inlineStr">
        <is>
          <t>TF-10</t>
        </is>
      </c>
      <c r="B20" t="inlineStr">
        <is>
          <t>Scoutmaster conference.</t>
        </is>
      </c>
      <c r="C20" t="inlineStr">
        <is>
          <t>—</t>
        </is>
      </c>
      <c r="D20" s="3" t="inlineStr"/>
      <c r="E20" s="3" t="inlineStr"/>
      <c r="F20" s="3" t="inlineStr"/>
      <c r="H20" t="inlineStr"/>
    </row>
    <row r="21">
      <c r="A21" t="inlineStr">
        <is>
          <t>TF-11</t>
        </is>
      </c>
      <c r="B21" t="inlineStr">
        <is>
          <t>Board of review.</t>
        </is>
      </c>
      <c r="C21" t="inlineStr">
        <is>
          <t>—</t>
        </is>
      </c>
      <c r="D21" s="3" t="inlineStr"/>
      <c r="E21" s="3" t="inlineStr"/>
      <c r="F21" s="3" t="inlineStr"/>
      <c r="H21" t="inlineStr"/>
    </row>
    <row r="23">
      <c r="A23" s="2" t="inlineStr">
        <is>
          <t>Projected BOR Eligibility (auto)</t>
        </is>
      </c>
      <c r="B23" s="3">
        <f>MAX(E9:E21,F9:F21)</f>
        <v/>
      </c>
    </row>
    <row r="24">
      <c r="A24" s="2" t="inlineStr">
        <is>
          <t>Projected BOR Date (with buffer)</t>
        </is>
      </c>
      <c r="B24" s="3">
        <f>IF(B8&lt;&gt;"",B23+'Inputs'!B3,"")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>
        <f>IF('Tenderfoot'!L2&lt;&gt;"",'Tenderfoot'!L2,"")</f>
        <v/>
      </c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SC2-1</t>
        </is>
      </c>
      <c r="B9" t="inlineStr">
        <is>
          <t>Outdoor activities (5 total; 3 outdoors; 2 camping) &amp; site selection.</t>
        </is>
      </c>
      <c r="C9" t="inlineStr">
        <is>
          <t>—</t>
        </is>
      </c>
      <c r="D9" s="3" t="inlineStr"/>
      <c r="E9" s="3" t="inlineStr"/>
      <c r="F9" s="3" t="inlineStr"/>
      <c r="H9" t="inlineStr"/>
    </row>
    <row r="10">
      <c r="A10" t="inlineStr">
        <is>
          <t>SC2-2</t>
        </is>
      </c>
      <c r="B10" t="inlineStr">
        <is>
          <t>Cooking/tools &amp; fire; stove safety; sheet bend &amp; bowline.</t>
        </is>
      </c>
      <c r="C10" t="inlineStr">
        <is>
          <t>—</t>
        </is>
      </c>
      <c r="D10" s="3" t="inlineStr"/>
      <c r="E10" s="3" t="inlineStr"/>
      <c r="F10" s="3" t="inlineStr"/>
      <c r="H10" t="inlineStr"/>
    </row>
    <row r="11">
      <c r="A11" t="inlineStr">
        <is>
          <t>SC2-3</t>
        </is>
      </c>
      <c r="B11" t="inlineStr">
        <is>
          <t>Navigation: compass/map; 5-mile hike (or 10 by bike); hazards.</t>
        </is>
      </c>
      <c r="C11" t="inlineStr">
        <is>
          <t>—</t>
        </is>
      </c>
      <c r="D11" s="3" t="inlineStr"/>
      <c r="E11" s="3" t="inlineStr"/>
      <c r="F11" s="3" t="inlineStr"/>
      <c r="H11" t="inlineStr"/>
    </row>
    <row r="12">
      <c r="A12" t="inlineStr">
        <is>
          <t>SC2-4</t>
        </is>
      </c>
      <c r="B12" t="inlineStr">
        <is>
          <t>Nature: identify 10 kinds of wild animals.</t>
        </is>
      </c>
      <c r="C12" t="inlineStr">
        <is>
          <t>—</t>
        </is>
      </c>
      <c r="D12" s="3" t="inlineStr"/>
      <c r="E12" s="3" t="inlineStr"/>
      <c r="F12" s="3" t="inlineStr"/>
      <c r="H12" t="inlineStr"/>
    </row>
    <row r="13">
      <c r="A13" t="inlineStr">
        <is>
          <t>SC2-5</t>
        </is>
      </c>
      <c r="B13" t="inlineStr">
        <is>
          <t>Aquatics: safe swim; BSA beginner test; rescues.</t>
        </is>
      </c>
      <c r="C13" t="inlineStr">
        <is>
          <t>—</t>
        </is>
      </c>
      <c r="D13" s="3" t="inlineStr"/>
      <c r="E13" s="3" t="inlineStr"/>
      <c r="F13" s="3" t="inlineStr"/>
      <c r="H13" t="inlineStr"/>
    </row>
    <row r="14">
      <c r="A14" t="inlineStr">
        <is>
          <t>SC2-6</t>
        </is>
      </c>
      <c r="B14" t="inlineStr">
        <is>
          <t>First aid: specified cases; emergencies; accident response.</t>
        </is>
      </c>
      <c r="C14" t="inlineStr">
        <is>
          <t>—</t>
        </is>
      </c>
      <c r="D14" s="3" t="inlineStr"/>
      <c r="E14" s="3" t="inlineStr"/>
      <c r="F14" s="3" t="inlineStr"/>
      <c r="H14" t="inlineStr"/>
    </row>
    <row r="15">
      <c r="A15" t="inlineStr">
        <is>
          <t>SC2-7a</t>
        </is>
      </c>
      <c r="B15" t="inlineStr">
        <is>
          <t>Fitness: be active 30 min/day, 5 days/week for 4 weeks.</t>
        </is>
      </c>
      <c r="C15" t="inlineStr">
        <is>
          <t>28 days</t>
        </is>
      </c>
      <c r="D15" s="3" t="inlineStr"/>
      <c r="E15" s="3">
        <f>IF(D15&lt;&gt;"",D15+28,"")</f>
        <v/>
      </c>
      <c r="F15" s="3" t="inlineStr"/>
      <c r="H15" t="inlineStr">
        <is>
          <t>Start after Tenderfoot 6c complete.</t>
        </is>
      </c>
    </row>
    <row r="16">
      <c r="A16" t="inlineStr">
        <is>
          <t>SC2-7b</t>
        </is>
      </c>
      <c r="B16" t="inlineStr">
        <is>
          <t>Share challenges and plan for fitness.</t>
        </is>
      </c>
      <c r="C16" t="inlineStr">
        <is>
          <t>—</t>
        </is>
      </c>
      <c r="D16" s="3" t="inlineStr"/>
      <c r="E16" s="3" t="inlineStr"/>
      <c r="F16" s="3" t="inlineStr"/>
      <c r="H16" t="inlineStr"/>
    </row>
    <row r="17">
      <c r="A17" t="inlineStr">
        <is>
          <t>SC2-7c</t>
        </is>
      </c>
      <c r="B17" t="inlineStr">
        <is>
          <t>Substance-abuse awareness program &amp; discussion.</t>
        </is>
      </c>
      <c r="C17" t="inlineStr">
        <is>
          <t>—</t>
        </is>
      </c>
      <c r="D17" s="3" t="inlineStr"/>
      <c r="E17" s="3" t="inlineStr"/>
      <c r="F17" s="3" t="inlineStr"/>
      <c r="H17" t="inlineStr"/>
    </row>
    <row r="18">
      <c r="A18" t="inlineStr">
        <is>
          <t>SC2-8</t>
        </is>
      </c>
      <c r="B18" t="inlineStr">
        <is>
          <t>Citizenship: money-earning plan &amp; comparison; 2 hours service.</t>
        </is>
      </c>
      <c r="C18" t="inlineStr">
        <is>
          <t>—</t>
        </is>
      </c>
      <c r="D18" s="3" t="inlineStr"/>
      <c r="E18" s="3" t="inlineStr"/>
      <c r="F18" s="3" t="inlineStr"/>
      <c r="H18" t="inlineStr"/>
    </row>
    <row r="19">
      <c r="A19" t="inlineStr">
        <is>
          <t>SC2-9</t>
        </is>
      </c>
      <c r="B19" t="inlineStr">
        <is>
          <t>Personal safety awareness; bullying.</t>
        </is>
      </c>
      <c r="C19" t="inlineStr">
        <is>
          <t>—</t>
        </is>
      </c>
      <c r="D19" s="3" t="inlineStr"/>
      <c r="E19" s="3" t="inlineStr"/>
      <c r="F19" s="3" t="inlineStr"/>
      <c r="H19" t="inlineStr"/>
    </row>
    <row r="20">
      <c r="A20" t="inlineStr">
        <is>
          <t>SC2-10</t>
        </is>
      </c>
      <c r="B20" t="inlineStr">
        <is>
          <t>Scout spirit (duty to God; 4 points of Law not used previously).</t>
        </is>
      </c>
      <c r="C20" t="inlineStr">
        <is>
          <t>—</t>
        </is>
      </c>
      <c r="D20" s="3" t="inlineStr"/>
      <c r="E20" s="3" t="inlineStr"/>
      <c r="F20" s="3" t="inlineStr"/>
      <c r="H20" t="inlineStr"/>
    </row>
    <row r="21">
      <c r="A21" t="inlineStr">
        <is>
          <t>SC2-11</t>
        </is>
      </c>
      <c r="B21" t="inlineStr">
        <is>
          <t>Scoutmaster conference.</t>
        </is>
      </c>
      <c r="C21" t="inlineStr">
        <is>
          <t>—</t>
        </is>
      </c>
      <c r="D21" s="3" t="inlineStr"/>
      <c r="E21" s="3" t="inlineStr"/>
      <c r="F21" s="3" t="inlineStr"/>
      <c r="H21" t="inlineStr"/>
    </row>
    <row r="22">
      <c r="A22" t="inlineStr">
        <is>
          <t>SC2-12</t>
        </is>
      </c>
      <c r="B22" t="inlineStr">
        <is>
          <t>Board of review.</t>
        </is>
      </c>
      <c r="C22" t="inlineStr">
        <is>
          <t>—</t>
        </is>
      </c>
      <c r="D22" s="3" t="inlineStr"/>
      <c r="E22" s="3" t="inlineStr"/>
      <c r="F22" s="3" t="inlineStr"/>
      <c r="H22" t="inlineStr"/>
    </row>
    <row r="24">
      <c r="A24" s="2" t="inlineStr">
        <is>
          <t>Projected BOR Eligibility (auto)</t>
        </is>
      </c>
      <c r="B24" s="3">
        <f>MAX(E9:E22,F9:F22)</f>
        <v/>
      </c>
    </row>
    <row r="25">
      <c r="A25" s="2" t="inlineStr">
        <is>
          <t>Projected BOR Date (with buffer)</t>
        </is>
      </c>
      <c r="B25" s="3">
        <f>IF(B8&lt;&gt;"",B24+'Inputs'!B3,"")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>
        <f>IF('Second Class'!L2&lt;&gt;"",'Second Class'!L2,"")</f>
        <v/>
      </c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FC-1</t>
        </is>
      </c>
      <c r="B9" t="inlineStr">
        <is>
          <t>Outdoor activities (10 total; 6 outdoors; 3 camping).</t>
        </is>
      </c>
      <c r="C9" t="inlineStr">
        <is>
          <t>—</t>
        </is>
      </c>
      <c r="D9" s="3" t="inlineStr"/>
      <c r="E9" s="3" t="inlineStr"/>
      <c r="F9" s="3" t="inlineStr"/>
      <c r="H9" t="inlineStr"/>
    </row>
    <row r="10">
      <c r="A10" t="inlineStr">
        <is>
          <t>FC-2</t>
        </is>
      </c>
      <c r="B10" t="inlineStr">
        <is>
          <t>Cooking plan/budget/serve as cook; food safety.</t>
        </is>
      </c>
      <c r="C10" t="inlineStr">
        <is>
          <t>—</t>
        </is>
      </c>
      <c r="D10" s="3" t="inlineStr"/>
      <c r="E10" s="3" t="inlineStr"/>
      <c r="F10" s="3" t="inlineStr"/>
      <c r="H10" t="inlineStr"/>
    </row>
    <row r="11">
      <c r="A11" t="inlineStr">
        <is>
          <t>FC-3</t>
        </is>
      </c>
      <c r="B11" t="inlineStr">
        <is>
          <t>Tools &amp; lashings; build useful gadget.</t>
        </is>
      </c>
      <c r="C11" t="inlineStr">
        <is>
          <t>—</t>
        </is>
      </c>
      <c r="D11" s="3" t="inlineStr"/>
      <c r="E11" s="3" t="inlineStr"/>
      <c r="F11" s="3" t="inlineStr"/>
      <c r="H11" t="inlineStr"/>
    </row>
    <row r="12">
      <c r="A12" t="inlineStr">
        <is>
          <t>FC-4</t>
        </is>
      </c>
      <c r="B12" t="inlineStr">
        <is>
          <t>Navigation: orienteering course; GPS usage.</t>
        </is>
      </c>
      <c r="C12" t="inlineStr">
        <is>
          <t>—</t>
        </is>
      </c>
      <c r="D12" s="3" t="inlineStr"/>
      <c r="E12" s="3" t="inlineStr"/>
      <c r="F12" s="3" t="inlineStr"/>
      <c r="H12" t="inlineStr"/>
    </row>
    <row r="13">
      <c r="A13" t="inlineStr">
        <is>
          <t>FC-5</t>
        </is>
      </c>
      <c r="B13" t="inlineStr">
        <is>
          <t>Nature &amp; weather awareness.</t>
        </is>
      </c>
      <c r="C13" t="inlineStr">
        <is>
          <t>—</t>
        </is>
      </c>
      <c r="D13" s="3" t="inlineStr"/>
      <c r="E13" s="3" t="inlineStr"/>
      <c r="F13" s="3" t="inlineStr"/>
      <c r="H13" t="inlineStr"/>
    </row>
    <row r="14">
      <c r="A14" t="inlineStr">
        <is>
          <t>FC-6</t>
        </is>
      </c>
      <c r="B14" t="inlineStr">
        <is>
          <t>Aquatics: BSA swimmer test; afloat safety; line rescue.</t>
        </is>
      </c>
      <c r="C14" t="inlineStr">
        <is>
          <t>—</t>
        </is>
      </c>
      <c r="D14" s="3" t="inlineStr"/>
      <c r="E14" s="3" t="inlineStr"/>
      <c r="F14" s="3" t="inlineStr"/>
      <c r="H14" t="inlineStr"/>
    </row>
    <row r="15">
      <c r="A15" t="inlineStr">
        <is>
          <t>FC-7</t>
        </is>
      </c>
      <c r="B15" t="inlineStr">
        <is>
          <t>First aid transports; CPR signals; utilities hazards; home EAP; potable water.</t>
        </is>
      </c>
      <c r="C15" t="inlineStr">
        <is>
          <t>—</t>
        </is>
      </c>
      <c r="D15" s="3" t="inlineStr"/>
      <c r="E15" s="3" t="inlineStr"/>
      <c r="F15" s="3" t="inlineStr"/>
      <c r="H15" t="inlineStr"/>
    </row>
    <row r="16">
      <c r="A16" t="inlineStr">
        <is>
          <t>FC-8a</t>
        </is>
      </c>
      <c r="B16" t="inlineStr">
        <is>
          <t>Fitness: 30 min/day, 5 days/week for 4 weeks.</t>
        </is>
      </c>
      <c r="C16" t="inlineStr">
        <is>
          <t>28 days</t>
        </is>
      </c>
      <c r="D16" s="3" t="inlineStr"/>
      <c r="E16" s="3">
        <f>IF(D16&lt;&gt;"",D16+28,"")</f>
        <v/>
      </c>
      <c r="F16" s="3" t="inlineStr"/>
      <c r="H16" t="inlineStr">
        <is>
          <t>Start after completing Second Class 7a.</t>
        </is>
      </c>
    </row>
    <row r="17">
      <c r="A17" t="inlineStr">
        <is>
          <t>FC-8b</t>
        </is>
      </c>
      <c r="B17" t="inlineStr">
        <is>
          <t>Share challenges and set ongoing fitness goal.</t>
        </is>
      </c>
      <c r="C17" t="inlineStr">
        <is>
          <t>—</t>
        </is>
      </c>
      <c r="D17" s="3" t="inlineStr"/>
      <c r="E17" s="3" t="inlineStr"/>
      <c r="F17" s="3" t="inlineStr"/>
      <c r="H17" t="inlineStr"/>
    </row>
    <row r="18">
      <c r="A18" t="inlineStr">
        <is>
          <t>FC-9</t>
        </is>
      </c>
      <c r="B18" t="inlineStr">
        <is>
          <t>Citizenship: civics discussion; community issue; reduce/recycle; 3 hours service.</t>
        </is>
      </c>
      <c r="C18" t="inlineStr">
        <is>
          <t>—</t>
        </is>
      </c>
      <c r="D18" s="3" t="inlineStr"/>
      <c r="E18" s="3" t="inlineStr"/>
      <c r="F18" s="3" t="inlineStr"/>
      <c r="H18" t="inlineStr"/>
    </row>
    <row r="19">
      <c r="A19" t="inlineStr">
        <is>
          <t>FC-10</t>
        </is>
      </c>
      <c r="B19" t="inlineStr">
        <is>
          <t>Invite or re-engage a Scout.</t>
        </is>
      </c>
      <c r="C19" t="inlineStr">
        <is>
          <t>—</t>
        </is>
      </c>
      <c r="D19" s="3" t="inlineStr"/>
      <c r="E19" s="3" t="inlineStr"/>
      <c r="F19" s="3" t="inlineStr"/>
      <c r="H19" t="inlineStr"/>
    </row>
    <row r="20">
      <c r="A20" t="inlineStr">
        <is>
          <t>FC-11</t>
        </is>
      </c>
      <c r="B20" t="inlineStr">
        <is>
          <t>Scout spirit (duty to God; new points of Law).</t>
        </is>
      </c>
      <c r="C20" t="inlineStr">
        <is>
          <t>—</t>
        </is>
      </c>
      <c r="D20" s="3" t="inlineStr"/>
      <c r="E20" s="3" t="inlineStr"/>
      <c r="F20" s="3" t="inlineStr"/>
      <c r="H20" t="inlineStr"/>
    </row>
    <row r="21">
      <c r="A21" t="inlineStr">
        <is>
          <t>FC-12</t>
        </is>
      </c>
      <c r="B21" t="inlineStr">
        <is>
          <t>Scoutmaster conference.</t>
        </is>
      </c>
      <c r="C21" t="inlineStr">
        <is>
          <t>—</t>
        </is>
      </c>
      <c r="D21" s="3" t="inlineStr"/>
      <c r="E21" s="3" t="inlineStr"/>
      <c r="F21" s="3" t="inlineStr"/>
      <c r="H21" t="inlineStr"/>
    </row>
    <row r="22">
      <c r="A22" t="inlineStr">
        <is>
          <t>FC-13</t>
        </is>
      </c>
      <c r="B22" t="inlineStr">
        <is>
          <t>Board of review.</t>
        </is>
      </c>
      <c r="C22" t="inlineStr">
        <is>
          <t>—</t>
        </is>
      </c>
      <c r="D22" s="3" t="inlineStr"/>
      <c r="E22" s="3" t="inlineStr"/>
      <c r="F22" s="3" t="inlineStr"/>
      <c r="H22" t="inlineStr"/>
    </row>
    <row r="24">
      <c r="A24" s="2" t="inlineStr">
        <is>
          <t>Projected BOR Eligibility (auto)</t>
        </is>
      </c>
      <c r="B24" s="3">
        <f>MAX(E9:E22,F9:F22)</f>
        <v/>
      </c>
    </row>
    <row r="25">
      <c r="A25" s="2" t="inlineStr">
        <is>
          <t>Projected BOR Date (with buffer)</t>
        </is>
      </c>
      <c r="B25" s="3">
        <f>IF(B8&lt;&gt;"",B24+'Inputs'!B3,"")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>
        <f>IF('First Class'!L2&lt;&gt;"",'First Class'!L2,"")</f>
        <v/>
      </c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St-Active</t>
        </is>
      </c>
      <c r="B9" t="inlineStr">
        <is>
          <t>Be active in troop as First Class</t>
        </is>
      </c>
      <c r="C9" t="inlineStr">
        <is>
          <t>4 months</t>
        </is>
      </c>
      <c r="D9" s="3">
        <f>IF(B7&lt;&gt;"",B7,"")</f>
        <v/>
      </c>
      <c r="E9" s="3">
        <f>IF(D9&lt;&gt;"",EDATE(D9,4),"")</f>
        <v/>
      </c>
      <c r="H9" t="inlineStr">
        <is>
          <t>Starts from previous rank BOR.</t>
        </is>
      </c>
    </row>
    <row r="10">
      <c r="A10" t="inlineStr">
        <is>
          <t>St-POR</t>
        </is>
      </c>
      <c r="B10" t="inlineStr">
        <is>
          <t>Serve actively in a POR (as First Class)</t>
        </is>
      </c>
      <c r="C10" t="inlineStr">
        <is>
          <t>4 months</t>
        </is>
      </c>
      <c r="D10" s="3" t="inlineStr"/>
      <c r="E10" s="3">
        <f>IF(D10&lt;&gt;"",EDATE(D10,4),"")</f>
        <v/>
      </c>
    </row>
    <row r="11">
      <c r="A11" t="inlineStr">
        <is>
          <t>St-MBs</t>
        </is>
      </c>
      <c r="B11" t="inlineStr">
        <is>
          <t>Earn merit badges: total 6 (incl. 4 Eagle-required)</t>
        </is>
      </c>
      <c r="C11" t="inlineStr">
        <is>
          <t>—</t>
        </is>
      </c>
      <c r="D11" s="3" t="n"/>
      <c r="E11" s="3" t="n"/>
      <c r="H11" t="inlineStr">
        <is>
          <t>Enter badge dates below to auto-track.</t>
        </is>
      </c>
    </row>
    <row r="12">
      <c r="B12" s="2" t="inlineStr">
        <is>
          <t>Merit Badge</t>
        </is>
      </c>
      <c r="C12" s="2" t="inlineStr">
        <is>
          <t>Eagle-Required?</t>
        </is>
      </c>
      <c r="D12" s="4" t="inlineStr">
        <is>
          <t>Date Completed</t>
        </is>
      </c>
      <c r="E12" s="3" t="n"/>
    </row>
    <row r="13">
      <c r="B13" t="inlineStr">
        <is>
          <t>Badge 1</t>
        </is>
      </c>
      <c r="C13" t="inlineStr"/>
      <c r="D13" s="3" t="inlineStr"/>
      <c r="E13" s="3" t="n"/>
    </row>
    <row r="14">
      <c r="B14" t="inlineStr">
        <is>
          <t>Badge 2</t>
        </is>
      </c>
      <c r="C14" t="inlineStr"/>
      <c r="D14" s="3" t="inlineStr"/>
      <c r="E14" s="3" t="n"/>
    </row>
    <row r="15">
      <c r="B15" t="inlineStr">
        <is>
          <t>Badge 3</t>
        </is>
      </c>
      <c r="C15" t="inlineStr"/>
      <c r="D15" s="3" t="inlineStr"/>
      <c r="E15" s="3" t="n"/>
    </row>
    <row r="16">
      <c r="B16" t="inlineStr">
        <is>
          <t>Badge 4</t>
        </is>
      </c>
      <c r="C16" t="inlineStr"/>
      <c r="D16" s="3" t="inlineStr"/>
      <c r="E16" s="3" t="n"/>
    </row>
    <row r="17">
      <c r="B17" t="inlineStr">
        <is>
          <t>Badge 5</t>
        </is>
      </c>
      <c r="C17" t="inlineStr"/>
      <c r="D17" s="3" t="inlineStr"/>
      <c r="E17" s="3" t="n"/>
    </row>
    <row r="18">
      <c r="B18" t="inlineStr">
        <is>
          <t>Badge 6</t>
        </is>
      </c>
      <c r="C18" t="inlineStr"/>
      <c r="D18" s="3" t="inlineStr"/>
      <c r="E18" s="3" t="n"/>
    </row>
    <row r="19">
      <c r="B19" t="inlineStr">
        <is>
          <t>Completed (Total)</t>
        </is>
      </c>
      <c r="C19">
        <f>COUNTIF(D13:D18,"&gt;0")</f>
        <v/>
      </c>
      <c r="D19" s="3" t="n"/>
      <c r="E19" s="3" t="n"/>
    </row>
    <row r="20">
      <c r="B20" t="inlineStr">
        <is>
          <t>Completed (Eagle-Required)</t>
        </is>
      </c>
      <c r="C20">
        <f>COUNTIFS(C13:C18,"Yes",D13:D18,"&gt;0")</f>
        <v/>
      </c>
      <c r="D20" s="3" t="n"/>
      <c r="E20" s="3" t="n"/>
    </row>
    <row r="21">
      <c r="B21" t="inlineStr">
        <is>
          <t>Date: All MBs for this rank completed</t>
        </is>
      </c>
      <c r="C21" s="3">
        <f>IF(AND(C19&gt;=6,C20&gt;=4),MAX(D13:D18),"")</f>
        <v/>
      </c>
      <c r="D21" s="3" t="n"/>
      <c r="E21" s="3" t="n"/>
    </row>
    <row r="22">
      <c r="D22" s="3" t="n"/>
      <c r="E22" s="3" t="n"/>
    </row>
    <row r="23">
      <c r="A23" t="inlineStr">
        <is>
          <t>ST-6</t>
        </is>
      </c>
      <c r="B23" t="inlineStr">
        <is>
          <t>Youth protection: pamphlet + Personal Safety Awareness (with parent/guardian).</t>
        </is>
      </c>
      <c r="C23" t="inlineStr">
        <is>
          <t>—</t>
        </is>
      </c>
      <c r="D23" s="3" t="inlineStr"/>
      <c r="E23" s="3" t="inlineStr"/>
      <c r="F23" s="3" t="inlineStr"/>
      <c r="H23" t="inlineStr"/>
    </row>
    <row r="24">
      <c r="A24" t="inlineStr">
        <is>
          <t>ST-7</t>
        </is>
      </c>
      <c r="B24" t="inlineStr">
        <is>
          <t>Scoutmaster conference.</t>
        </is>
      </c>
      <c r="C24" t="inlineStr">
        <is>
          <t>—</t>
        </is>
      </c>
      <c r="D24" s="3" t="inlineStr"/>
      <c r="E24" s="3" t="inlineStr"/>
      <c r="F24" s="3" t="inlineStr"/>
      <c r="H24" t="inlineStr"/>
    </row>
    <row r="25">
      <c r="A25" t="inlineStr">
        <is>
          <t>ST-8</t>
        </is>
      </c>
      <c r="B25" t="inlineStr">
        <is>
          <t>Board of review.</t>
        </is>
      </c>
      <c r="C25" t="inlineStr">
        <is>
          <t>—</t>
        </is>
      </c>
      <c r="D25" s="3" t="inlineStr"/>
      <c r="E25" s="3" t="inlineStr"/>
      <c r="F25" s="3" t="inlineStr"/>
      <c r="H25" t="inlineStr"/>
    </row>
    <row r="27">
      <c r="A27" s="2" t="inlineStr">
        <is>
          <t>Projected BOR Eligibility (auto)</t>
        </is>
      </c>
      <c r="B27" s="3">
        <f>MAX(E9:E25,F9:F25)</f>
        <v/>
      </c>
    </row>
    <row r="28">
      <c r="A28" s="2" t="inlineStr">
        <is>
          <t>Projected BOR Date (with buffer)</t>
        </is>
      </c>
      <c r="B28" s="3">
        <f>IF(B8&lt;&gt;"",B27+'Inputs'!B3,"")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cols>
    <col width="10" customWidth="1" min="1" max="1"/>
    <col width="52" customWidth="1" min="2" max="2"/>
    <col width="14" customWidth="1" min="3" max="3"/>
    <col width="16" customWidth="1" min="4" max="4"/>
    <col width="18" customWidth="1" min="5" max="5"/>
    <col width="16" customWidth="1" min="6" max="6"/>
    <col width="18" customWidth="1" min="7" max="7"/>
    <col width="52" customWidth="1" min="8" max="8"/>
  </cols>
  <sheetData>
    <row r="1">
      <c r="A1" s="2" t="inlineStr">
        <is>
          <t>Scout:</t>
        </is>
      </c>
      <c r="B1">
        <f>Profile!B3</f>
        <v/>
      </c>
      <c r="D1" s="2" t="inlineStr">
        <is>
          <t>SID#:</t>
        </is>
      </c>
      <c r="E1">
        <f>Profile!B4</f>
        <v/>
      </c>
      <c r="G1" s="2" t="inlineStr">
        <is>
          <t>Unit:</t>
        </is>
      </c>
      <c r="H1">
        <f>Profile!B9</f>
        <v/>
      </c>
      <c r="J1" s="2" t="inlineStr">
        <is>
          <t>Current Rank:</t>
        </is>
      </c>
      <c r="K1">
        <f>Profile!B11</f>
        <v/>
      </c>
      <c r="L1" t="inlineStr">
        <is>
          <t>BOR_use_for_next</t>
        </is>
      </c>
    </row>
    <row r="2">
      <c r="A2" s="2" t="inlineStr">
        <is>
          <t>Age:</t>
        </is>
      </c>
      <c r="B2">
        <f>Profile!B6</f>
        <v/>
      </c>
      <c r="D2" s="2" t="inlineStr">
        <is>
          <t>Phone:</t>
        </is>
      </c>
      <c r="E2">
        <f>Profile!B7</f>
        <v/>
      </c>
      <c r="G2" s="2" t="inlineStr">
        <is>
          <t>Council:</t>
        </is>
      </c>
      <c r="H2">
        <f>Profile!B10</f>
        <v/>
      </c>
      <c r="L2" s="3">
        <f>IF(B8&lt;&gt;"",B8,B9)</f>
        <v/>
      </c>
    </row>
    <row r="4">
      <c r="A4" s="2" t="inlineStr">
        <is>
          <t>Code</t>
        </is>
      </c>
      <c r="B4" s="2" t="inlineStr">
        <is>
          <t>Requirement (condensed)</t>
        </is>
      </c>
      <c r="C4" s="2" t="inlineStr">
        <is>
          <t>Min Duration</t>
        </is>
      </c>
      <c r="D4" s="2" t="inlineStr">
        <is>
          <t>Start Date</t>
        </is>
      </c>
      <c r="E4" s="2" t="inlineStr">
        <is>
          <t>Eligible/Auto</t>
        </is>
      </c>
      <c r="F4" s="2" t="inlineStr">
        <is>
          <t>Done Date</t>
        </is>
      </c>
      <c r="G4" s="2" t="inlineStr">
        <is>
          <t>Approved By (Initials)</t>
        </is>
      </c>
      <c r="H4" s="2" t="inlineStr">
        <is>
          <t>Notes</t>
        </is>
      </c>
    </row>
    <row r="5">
      <c r="A5" s="2" t="inlineStr">
        <is>
          <t>Previous Rank BOR (actual or projected)</t>
        </is>
      </c>
      <c r="B5" s="3">
        <f>IF('Star'!L2&lt;&gt;"",'Star'!L2,"")</f>
        <v/>
      </c>
    </row>
    <row r="6">
      <c r="A6" t="inlineStr">
        <is>
          <t>This Rank BOR (Actual)</t>
        </is>
      </c>
      <c r="B6" s="3" t="inlineStr"/>
    </row>
    <row r="7">
      <c r="A7" s="2" t="inlineStr">
        <is>
          <t>This Rank BOR (Projected)</t>
        </is>
      </c>
      <c r="B7" s="3" t="inlineStr"/>
    </row>
    <row r="9">
      <c r="A9" t="inlineStr">
        <is>
          <t>Li-Active</t>
        </is>
      </c>
      <c r="B9" t="inlineStr">
        <is>
          <t>Be active in troop as Star</t>
        </is>
      </c>
      <c r="C9" t="inlineStr">
        <is>
          <t>6 months</t>
        </is>
      </c>
      <c r="D9" s="3">
        <f>IF(B7&lt;&gt;"",B7,"")</f>
        <v/>
      </c>
      <c r="E9" s="3">
        <f>IF(D9&lt;&gt;"",EDATE(D9,6),"")</f>
        <v/>
      </c>
      <c r="H9" t="inlineStr">
        <is>
          <t>Starts from previous rank BOR.</t>
        </is>
      </c>
    </row>
    <row r="10">
      <c r="A10" t="inlineStr">
        <is>
          <t>Li-POR</t>
        </is>
      </c>
      <c r="B10" t="inlineStr">
        <is>
          <t>Serve actively in a POR (as Star)</t>
        </is>
      </c>
      <c r="C10" t="inlineStr">
        <is>
          <t>6 months</t>
        </is>
      </c>
      <c r="D10" s="3" t="inlineStr"/>
      <c r="E10" s="3">
        <f>IF(D10&lt;&gt;"",EDATE(D10,6),"")</f>
        <v/>
      </c>
    </row>
    <row r="11">
      <c r="A11" t="inlineStr">
        <is>
          <t>Li-MBs</t>
        </is>
      </c>
      <c r="B11" t="inlineStr">
        <is>
          <t>Earn merit badges: total 11 (incl. 7 Eagle-required)</t>
        </is>
      </c>
      <c r="C11" t="inlineStr">
        <is>
          <t>—</t>
        </is>
      </c>
      <c r="D11" s="3" t="n"/>
      <c r="E11" s="3" t="n"/>
      <c r="H11" t="inlineStr">
        <is>
          <t>Enter badge dates below to auto-track.</t>
        </is>
      </c>
    </row>
    <row r="12">
      <c r="B12" s="2" t="inlineStr">
        <is>
          <t>Merit Badge</t>
        </is>
      </c>
      <c r="C12" s="2" t="inlineStr">
        <is>
          <t>Eagle-Required?</t>
        </is>
      </c>
      <c r="D12" s="4" t="inlineStr">
        <is>
          <t>Date Completed</t>
        </is>
      </c>
      <c r="E12" s="3" t="n"/>
    </row>
    <row r="13">
      <c r="B13" t="inlineStr">
        <is>
          <t>Badge 1</t>
        </is>
      </c>
      <c r="C13" t="inlineStr"/>
      <c r="D13" s="3" t="inlineStr"/>
      <c r="E13" s="3" t="n"/>
    </row>
    <row r="14">
      <c r="B14" t="inlineStr">
        <is>
          <t>Badge 2</t>
        </is>
      </c>
      <c r="C14" t="inlineStr"/>
      <c r="D14" s="3" t="inlineStr"/>
      <c r="E14" s="3" t="n"/>
    </row>
    <row r="15">
      <c r="B15" t="inlineStr">
        <is>
          <t>Badge 3</t>
        </is>
      </c>
      <c r="C15" t="inlineStr"/>
      <c r="D15" s="3" t="inlineStr"/>
      <c r="E15" s="3" t="n"/>
    </row>
    <row r="16">
      <c r="B16" t="inlineStr">
        <is>
          <t>Badge 4</t>
        </is>
      </c>
      <c r="C16" t="inlineStr"/>
      <c r="D16" s="3" t="inlineStr"/>
      <c r="E16" s="3" t="n"/>
    </row>
    <row r="17">
      <c r="B17" t="inlineStr">
        <is>
          <t>Badge 5</t>
        </is>
      </c>
      <c r="C17" t="inlineStr"/>
      <c r="D17" s="3" t="inlineStr"/>
      <c r="E17" s="3" t="n"/>
    </row>
    <row r="18">
      <c r="B18" t="inlineStr">
        <is>
          <t>Badge 6</t>
        </is>
      </c>
      <c r="C18" t="inlineStr"/>
      <c r="D18" s="3" t="inlineStr"/>
      <c r="E18" s="3" t="n"/>
    </row>
    <row r="19">
      <c r="B19" t="inlineStr">
        <is>
          <t>Badge 7</t>
        </is>
      </c>
      <c r="C19" t="inlineStr"/>
      <c r="D19" s="3" t="inlineStr"/>
      <c r="E19" s="3" t="n"/>
    </row>
    <row r="20">
      <c r="B20" t="inlineStr">
        <is>
          <t>Badge 8</t>
        </is>
      </c>
      <c r="C20" t="inlineStr"/>
      <c r="D20" s="3" t="inlineStr"/>
      <c r="E20" s="3" t="n"/>
    </row>
    <row r="21">
      <c r="B21" t="inlineStr">
        <is>
          <t>Badge 9</t>
        </is>
      </c>
      <c r="C21" t="inlineStr"/>
      <c r="D21" s="3" t="inlineStr"/>
      <c r="E21" s="3" t="n"/>
    </row>
    <row r="22">
      <c r="B22" t="inlineStr">
        <is>
          <t>Badge 10</t>
        </is>
      </c>
      <c r="C22" t="inlineStr"/>
      <c r="D22" s="3" t="inlineStr"/>
      <c r="E22" s="3" t="n"/>
    </row>
    <row r="23">
      <c r="B23" t="inlineStr">
        <is>
          <t>Badge 11</t>
        </is>
      </c>
      <c r="C23" t="inlineStr"/>
      <c r="D23" s="3" t="inlineStr"/>
      <c r="E23" s="3" t="n"/>
    </row>
    <row r="24">
      <c r="B24" t="inlineStr">
        <is>
          <t>Completed (Total)</t>
        </is>
      </c>
      <c r="C24">
        <f>COUNTIF(D13:D23,"&gt;0")</f>
        <v/>
      </c>
      <c r="D24" s="3" t="n"/>
      <c r="E24" s="3" t="n"/>
    </row>
    <row r="25">
      <c r="B25" t="inlineStr">
        <is>
          <t>Completed (Eagle-Required)</t>
        </is>
      </c>
      <c r="C25">
        <f>COUNTIFS(C13:C23,"Yes",D13:D23,"&gt;0")</f>
        <v/>
      </c>
      <c r="D25" s="3" t="n"/>
      <c r="E25" s="3" t="n"/>
    </row>
    <row r="26">
      <c r="B26" t="inlineStr">
        <is>
          <t>Date: All MBs for this rank completed</t>
        </is>
      </c>
      <c r="C26" s="3">
        <f>IF(AND(C24&gt;=11,C25&gt;=7),MAX(D13:D23),"")</f>
        <v/>
      </c>
      <c r="D26" s="3" t="n"/>
      <c r="E26" s="3" t="n"/>
    </row>
    <row r="27">
      <c r="D27" s="3" t="n"/>
      <c r="E27" s="3" t="n"/>
    </row>
    <row r="28">
      <c r="A28" t="inlineStr">
        <is>
          <t>LI-6</t>
        </is>
      </c>
      <c r="B28" t="inlineStr">
        <is>
          <t>Teaching EDGE: teach skills to another Scout.</t>
        </is>
      </c>
      <c r="C28" t="inlineStr">
        <is>
          <t>—</t>
        </is>
      </c>
      <c r="D28" s="3" t="inlineStr"/>
      <c r="E28" s="3" t="inlineStr"/>
      <c r="F28" s="3" t="inlineStr"/>
      <c r="H28" t="inlineStr"/>
    </row>
    <row r="29">
      <c r="A29" t="inlineStr">
        <is>
          <t>LI-7</t>
        </is>
      </c>
      <c r="B29" t="inlineStr">
        <is>
          <t>Scoutmaster conference.</t>
        </is>
      </c>
      <c r="C29" t="inlineStr">
        <is>
          <t>—</t>
        </is>
      </c>
      <c r="D29" s="3" t="inlineStr"/>
      <c r="E29" s="3" t="inlineStr"/>
      <c r="F29" s="3" t="inlineStr"/>
      <c r="H29" t="inlineStr"/>
    </row>
    <row r="30">
      <c r="A30" t="inlineStr">
        <is>
          <t>LI-8</t>
        </is>
      </c>
      <c r="B30" t="inlineStr">
        <is>
          <t>Board of review.</t>
        </is>
      </c>
      <c r="C30" t="inlineStr">
        <is>
          <t>—</t>
        </is>
      </c>
      <c r="D30" s="3" t="inlineStr"/>
      <c r="E30" s="3" t="inlineStr"/>
      <c r="F30" s="3" t="inlineStr"/>
      <c r="H30" t="inlineStr"/>
    </row>
    <row r="32">
      <c r="A32" s="2" t="inlineStr">
        <is>
          <t>Projected BOR Eligibility (auto)</t>
        </is>
      </c>
      <c r="B32" s="3">
        <f>MAX(E9:E30,F9:F30)</f>
        <v/>
      </c>
    </row>
    <row r="33">
      <c r="A33" s="2" t="inlineStr">
        <is>
          <t>Projected BOR Date (with buffer)</t>
        </is>
      </c>
      <c r="B33" s="3">
        <f>IF(B8&lt;&gt;"",B32+'Inputs'!B3,"")</f>
        <v/>
      </c>
    </row>
  </sheetData>
  <dataValidations count="1">
    <dataValidation sqref="G9:G16 G9:G21 G9:G22 G9:G25 G9:G30 F5:F16" showErrorMessage="1" showInputMessage="1" allowBlank="1" errorTitle="Invalid initials" error="Choose from Leadership Log (col A)." promptTitle="Approved By" prompt="Pick the initials of the signing leader." type="list">
      <formula1>='Leadership Log'!$A$2:$A$200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2025-10-24T13:37:11Z</dcterms:created>
  <dcterms:modified xmlns:dcterms="http://purl.org/dc/terms/" xmlns:xsi="http://www.w3.org/2001/XMLSchema-instance" xsi:type="dcterms:W3CDTF">2025-10-24T13:37:11Z</dcterms:modified>
</cp:coreProperties>
</file>