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2010\Zadanie 5\"/>
    </mc:Choice>
  </mc:AlternateContent>
  <xr:revisionPtr revIDLastSave="0" documentId="13_ncr:1_{16A60244-4161-4CBE-9A53-70ED23C96E83}" xr6:coauthVersionLast="47" xr6:coauthVersionMax="47" xr10:uidLastSave="{00000000-0000-0000-0000-000000000000}"/>
  <bookViews>
    <workbookView xWindow="-98" yWindow="-98" windowWidth="21795" windowHeight="12975" firstSheet="1" activeTab="5" xr2:uid="{69ABA67F-A647-4D0B-A2F6-BE59870B7C35}"/>
  </bookViews>
  <sheets>
    <sheet name="pesel" sheetId="8" r:id="rId1"/>
    <sheet name="Rozklad" sheetId="7" r:id="rId2"/>
    <sheet name="Zadanie 2" sheetId="10" r:id="rId3"/>
    <sheet name="Zadanie 3" sheetId="11" r:id="rId4"/>
    <sheet name="Zadanie 4" sheetId="12" r:id="rId5"/>
    <sheet name="Zadanie 5" sheetId="13" r:id="rId6"/>
    <sheet name="Zadanie 1" sheetId="9" r:id="rId7"/>
  </sheets>
  <definedNames>
    <definedName name="ExternalData_1" localSheetId="0" hidden="1">pesel!$A$1:$A$151</definedName>
    <definedName name="ExternalData_1" localSheetId="1" hidden="1">Rozklad!$A$1:$A$151</definedName>
    <definedName name="ExternalData_1" localSheetId="6" hidden="1">'Zadanie 1'!$A$1:$A$151</definedName>
    <definedName name="ExternalData_1" localSheetId="2" hidden="1">'Zadanie 2'!$A$1:$A$151</definedName>
    <definedName name="ExternalData_1" localSheetId="3" hidden="1">'Zadanie 3'!$A$1:$A$151</definedName>
    <definedName name="ExternalData_1" localSheetId="4" hidden="1">'Zadanie 4'!$A$1:$A$151</definedName>
    <definedName name="ExternalData_1" localSheetId="5" hidden="1">'Zadanie 5'!$A$1:$A$151</definedName>
  </definedNames>
  <calcPr calcId="191029"/>
  <pivotCaches>
    <pivotCache cacheId="4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G151" i="13"/>
  <c r="F151" i="13"/>
  <c r="E151" i="13"/>
  <c r="D151" i="13"/>
  <c r="C151" i="13"/>
  <c r="B151" i="13"/>
  <c r="G150" i="13"/>
  <c r="F150" i="13"/>
  <c r="E150" i="13"/>
  <c r="D150" i="13"/>
  <c r="C150" i="13"/>
  <c r="B150" i="13"/>
  <c r="G149" i="13"/>
  <c r="F149" i="13"/>
  <c r="E149" i="13"/>
  <c r="D149" i="13"/>
  <c r="C149" i="13"/>
  <c r="B149" i="13"/>
  <c r="G148" i="13"/>
  <c r="F148" i="13"/>
  <c r="E148" i="13"/>
  <c r="D148" i="13"/>
  <c r="C148" i="13"/>
  <c r="B148" i="13"/>
  <c r="G147" i="13"/>
  <c r="F147" i="13"/>
  <c r="E147" i="13"/>
  <c r="D147" i="13"/>
  <c r="C147" i="13"/>
  <c r="B147" i="13"/>
  <c r="G146" i="13"/>
  <c r="F146" i="13"/>
  <c r="E146" i="13"/>
  <c r="D146" i="13"/>
  <c r="C146" i="13"/>
  <c r="B146" i="13"/>
  <c r="G145" i="13"/>
  <c r="F145" i="13"/>
  <c r="E145" i="13"/>
  <c r="D145" i="13"/>
  <c r="C145" i="13"/>
  <c r="B145" i="13"/>
  <c r="G144" i="13"/>
  <c r="F144" i="13"/>
  <c r="E144" i="13"/>
  <c r="D144" i="13"/>
  <c r="C144" i="13"/>
  <c r="B144" i="13"/>
  <c r="G143" i="13"/>
  <c r="F143" i="13"/>
  <c r="E143" i="13"/>
  <c r="D143" i="13"/>
  <c r="C143" i="13"/>
  <c r="B143" i="13"/>
  <c r="G142" i="13"/>
  <c r="F142" i="13"/>
  <c r="E142" i="13"/>
  <c r="D142" i="13"/>
  <c r="C142" i="13"/>
  <c r="B142" i="13"/>
  <c r="G141" i="13"/>
  <c r="F141" i="13"/>
  <c r="E141" i="13"/>
  <c r="D141" i="13"/>
  <c r="C141" i="13"/>
  <c r="B141" i="13"/>
  <c r="G140" i="13"/>
  <c r="F140" i="13"/>
  <c r="E140" i="13"/>
  <c r="D140" i="13"/>
  <c r="C140" i="13"/>
  <c r="B140" i="13"/>
  <c r="G139" i="13"/>
  <c r="F139" i="13"/>
  <c r="E139" i="13"/>
  <c r="D139" i="13"/>
  <c r="C139" i="13"/>
  <c r="B139" i="13"/>
  <c r="G138" i="13"/>
  <c r="F138" i="13"/>
  <c r="E138" i="13"/>
  <c r="D138" i="13"/>
  <c r="C138" i="13"/>
  <c r="B138" i="13"/>
  <c r="G137" i="13"/>
  <c r="F137" i="13"/>
  <c r="E137" i="13"/>
  <c r="D137" i="13"/>
  <c r="C137" i="13"/>
  <c r="B137" i="13"/>
  <c r="G136" i="13"/>
  <c r="F136" i="13"/>
  <c r="E136" i="13"/>
  <c r="D136" i="13"/>
  <c r="C136" i="13"/>
  <c r="B136" i="13"/>
  <c r="G135" i="13"/>
  <c r="F135" i="13"/>
  <c r="E135" i="13"/>
  <c r="D135" i="13"/>
  <c r="C135" i="13"/>
  <c r="B135" i="13"/>
  <c r="G134" i="13"/>
  <c r="F134" i="13"/>
  <c r="E134" i="13"/>
  <c r="D134" i="13"/>
  <c r="C134" i="13"/>
  <c r="B134" i="13"/>
  <c r="G133" i="13"/>
  <c r="F133" i="13"/>
  <c r="E133" i="13"/>
  <c r="D133" i="13"/>
  <c r="C133" i="13"/>
  <c r="B133" i="13"/>
  <c r="G132" i="13"/>
  <c r="F132" i="13"/>
  <c r="E132" i="13"/>
  <c r="D132" i="13"/>
  <c r="C132" i="13"/>
  <c r="B132" i="13"/>
  <c r="G131" i="13"/>
  <c r="F131" i="13"/>
  <c r="E131" i="13"/>
  <c r="D131" i="13"/>
  <c r="C131" i="13"/>
  <c r="B131" i="13"/>
  <c r="G130" i="13"/>
  <c r="F130" i="13"/>
  <c r="E130" i="13"/>
  <c r="D130" i="13"/>
  <c r="C130" i="13"/>
  <c r="B130" i="13"/>
  <c r="G129" i="13"/>
  <c r="F129" i="13"/>
  <c r="E129" i="13"/>
  <c r="D129" i="13"/>
  <c r="C129" i="13"/>
  <c r="B129" i="13"/>
  <c r="G128" i="13"/>
  <c r="F128" i="13"/>
  <c r="E128" i="13"/>
  <c r="D128" i="13"/>
  <c r="C128" i="13"/>
  <c r="B128" i="13"/>
  <c r="G127" i="13"/>
  <c r="F127" i="13"/>
  <c r="E127" i="13"/>
  <c r="D127" i="13"/>
  <c r="C127" i="13"/>
  <c r="B127" i="13"/>
  <c r="G126" i="13"/>
  <c r="F126" i="13"/>
  <c r="E126" i="13"/>
  <c r="D126" i="13"/>
  <c r="C126" i="13"/>
  <c r="B126" i="13"/>
  <c r="G125" i="13"/>
  <c r="F125" i="13"/>
  <c r="E125" i="13"/>
  <c r="D125" i="13"/>
  <c r="C125" i="13"/>
  <c r="B125" i="13"/>
  <c r="G124" i="13"/>
  <c r="F124" i="13"/>
  <c r="E124" i="13"/>
  <c r="D124" i="13"/>
  <c r="C124" i="13"/>
  <c r="B124" i="13"/>
  <c r="G123" i="13"/>
  <c r="F123" i="13"/>
  <c r="E123" i="13"/>
  <c r="D123" i="13"/>
  <c r="C123" i="13"/>
  <c r="B123" i="13"/>
  <c r="G122" i="13"/>
  <c r="F122" i="13"/>
  <c r="E122" i="13"/>
  <c r="D122" i="13"/>
  <c r="C122" i="13"/>
  <c r="B122" i="13"/>
  <c r="G121" i="13"/>
  <c r="F121" i="13"/>
  <c r="E121" i="13"/>
  <c r="D121" i="13"/>
  <c r="C121" i="13"/>
  <c r="B121" i="13"/>
  <c r="G120" i="13"/>
  <c r="F120" i="13"/>
  <c r="E120" i="13"/>
  <c r="D120" i="13"/>
  <c r="C120" i="13"/>
  <c r="B120" i="13"/>
  <c r="G119" i="13"/>
  <c r="F119" i="13"/>
  <c r="E119" i="13"/>
  <c r="D119" i="13"/>
  <c r="C119" i="13"/>
  <c r="B119" i="13"/>
  <c r="G118" i="13"/>
  <c r="F118" i="13"/>
  <c r="E118" i="13"/>
  <c r="D118" i="13"/>
  <c r="C118" i="13"/>
  <c r="B118" i="13"/>
  <c r="G117" i="13"/>
  <c r="F117" i="13"/>
  <c r="E117" i="13"/>
  <c r="D117" i="13"/>
  <c r="C117" i="13"/>
  <c r="B117" i="13"/>
  <c r="G116" i="13"/>
  <c r="F116" i="13"/>
  <c r="E116" i="13"/>
  <c r="D116" i="13"/>
  <c r="C116" i="13"/>
  <c r="B116" i="13"/>
  <c r="G115" i="13"/>
  <c r="F115" i="13"/>
  <c r="E115" i="13"/>
  <c r="D115" i="13"/>
  <c r="C115" i="13"/>
  <c r="B115" i="13"/>
  <c r="G114" i="13"/>
  <c r="F114" i="13"/>
  <c r="E114" i="13"/>
  <c r="D114" i="13"/>
  <c r="C114" i="13"/>
  <c r="B114" i="13"/>
  <c r="G113" i="13"/>
  <c r="F113" i="13"/>
  <c r="E113" i="13"/>
  <c r="D113" i="13"/>
  <c r="C113" i="13"/>
  <c r="B113" i="13"/>
  <c r="G112" i="13"/>
  <c r="F112" i="13"/>
  <c r="E112" i="13"/>
  <c r="D112" i="13"/>
  <c r="C112" i="13"/>
  <c r="B112" i="13"/>
  <c r="G111" i="13"/>
  <c r="F111" i="13"/>
  <c r="E111" i="13"/>
  <c r="D111" i="13"/>
  <c r="C111" i="13"/>
  <c r="B111" i="13"/>
  <c r="G110" i="13"/>
  <c r="F110" i="13"/>
  <c r="E110" i="13"/>
  <c r="D110" i="13"/>
  <c r="C110" i="13"/>
  <c r="B110" i="13"/>
  <c r="G109" i="13"/>
  <c r="F109" i="13"/>
  <c r="E109" i="13"/>
  <c r="D109" i="13"/>
  <c r="C109" i="13"/>
  <c r="B109" i="13"/>
  <c r="G108" i="13"/>
  <c r="F108" i="13"/>
  <c r="E108" i="13"/>
  <c r="D108" i="13"/>
  <c r="C108" i="13"/>
  <c r="B108" i="13"/>
  <c r="G107" i="13"/>
  <c r="F107" i="13"/>
  <c r="E107" i="13"/>
  <c r="D107" i="13"/>
  <c r="C107" i="13"/>
  <c r="B107" i="13"/>
  <c r="G106" i="13"/>
  <c r="F106" i="13"/>
  <c r="E106" i="13"/>
  <c r="D106" i="13"/>
  <c r="C106" i="13"/>
  <c r="B106" i="13"/>
  <c r="G105" i="13"/>
  <c r="F105" i="13"/>
  <c r="E105" i="13"/>
  <c r="D105" i="13"/>
  <c r="C105" i="13"/>
  <c r="B105" i="13"/>
  <c r="G104" i="13"/>
  <c r="F104" i="13"/>
  <c r="E104" i="13"/>
  <c r="D104" i="13"/>
  <c r="C104" i="13"/>
  <c r="B104" i="13"/>
  <c r="G103" i="13"/>
  <c r="F103" i="13"/>
  <c r="E103" i="13"/>
  <c r="D103" i="13"/>
  <c r="C103" i="13"/>
  <c r="B103" i="13"/>
  <c r="G102" i="13"/>
  <c r="F102" i="13"/>
  <c r="E102" i="13"/>
  <c r="D102" i="13"/>
  <c r="C102" i="13"/>
  <c r="B102" i="13"/>
  <c r="G101" i="13"/>
  <c r="F101" i="13"/>
  <c r="E101" i="13"/>
  <c r="D101" i="13"/>
  <c r="C101" i="13"/>
  <c r="B101" i="13"/>
  <c r="G100" i="13"/>
  <c r="F100" i="13"/>
  <c r="E100" i="13"/>
  <c r="D100" i="13"/>
  <c r="C100" i="13"/>
  <c r="B100" i="13"/>
  <c r="G99" i="13"/>
  <c r="F99" i="13"/>
  <c r="E99" i="13"/>
  <c r="D99" i="13"/>
  <c r="C99" i="13"/>
  <c r="B99" i="13"/>
  <c r="G98" i="13"/>
  <c r="F98" i="13"/>
  <c r="E98" i="13"/>
  <c r="D98" i="13"/>
  <c r="C98" i="13"/>
  <c r="B98" i="13"/>
  <c r="G97" i="13"/>
  <c r="F97" i="13"/>
  <c r="E97" i="13"/>
  <c r="D97" i="13"/>
  <c r="C97" i="13"/>
  <c r="B97" i="13"/>
  <c r="G96" i="13"/>
  <c r="F96" i="13"/>
  <c r="E96" i="13"/>
  <c r="D96" i="13"/>
  <c r="C96" i="13"/>
  <c r="B96" i="13"/>
  <c r="G95" i="13"/>
  <c r="F95" i="13"/>
  <c r="E95" i="13"/>
  <c r="D95" i="13"/>
  <c r="C95" i="13"/>
  <c r="B95" i="13"/>
  <c r="G94" i="13"/>
  <c r="F94" i="13"/>
  <c r="E94" i="13"/>
  <c r="D94" i="13"/>
  <c r="C94" i="13"/>
  <c r="B94" i="13"/>
  <c r="G93" i="13"/>
  <c r="F93" i="13"/>
  <c r="E93" i="13"/>
  <c r="D93" i="13"/>
  <c r="C93" i="13"/>
  <c r="B93" i="13"/>
  <c r="G92" i="13"/>
  <c r="F92" i="13"/>
  <c r="E92" i="13"/>
  <c r="D92" i="13"/>
  <c r="C92" i="13"/>
  <c r="B92" i="13"/>
  <c r="G91" i="13"/>
  <c r="F91" i="13"/>
  <c r="E91" i="13"/>
  <c r="D91" i="13"/>
  <c r="C91" i="13"/>
  <c r="B91" i="13"/>
  <c r="G90" i="13"/>
  <c r="F90" i="13"/>
  <c r="E90" i="13"/>
  <c r="D90" i="13"/>
  <c r="C90" i="13"/>
  <c r="B90" i="13"/>
  <c r="G89" i="13"/>
  <c r="F89" i="13"/>
  <c r="E89" i="13"/>
  <c r="D89" i="13"/>
  <c r="C89" i="13"/>
  <c r="B89" i="13"/>
  <c r="G88" i="13"/>
  <c r="F88" i="13"/>
  <c r="E88" i="13"/>
  <c r="D88" i="13"/>
  <c r="C88" i="13"/>
  <c r="B88" i="13"/>
  <c r="G87" i="13"/>
  <c r="F87" i="13"/>
  <c r="E87" i="13"/>
  <c r="D87" i="13"/>
  <c r="C87" i="13"/>
  <c r="B87" i="13"/>
  <c r="G86" i="13"/>
  <c r="F86" i="13"/>
  <c r="E86" i="13"/>
  <c r="D86" i="13"/>
  <c r="C86" i="13"/>
  <c r="B86" i="13"/>
  <c r="G85" i="13"/>
  <c r="F85" i="13"/>
  <c r="E85" i="13"/>
  <c r="D85" i="13"/>
  <c r="C85" i="13"/>
  <c r="B85" i="13"/>
  <c r="G84" i="13"/>
  <c r="F84" i="13"/>
  <c r="E84" i="13"/>
  <c r="D84" i="13"/>
  <c r="C84" i="13"/>
  <c r="B84" i="13"/>
  <c r="G83" i="13"/>
  <c r="F83" i="13"/>
  <c r="E83" i="13"/>
  <c r="D83" i="13"/>
  <c r="C83" i="13"/>
  <c r="B83" i="13"/>
  <c r="G82" i="13"/>
  <c r="F82" i="13"/>
  <c r="E82" i="13"/>
  <c r="D82" i="13"/>
  <c r="C82" i="13"/>
  <c r="B82" i="13"/>
  <c r="G81" i="13"/>
  <c r="F81" i="13"/>
  <c r="E81" i="13"/>
  <c r="D81" i="13"/>
  <c r="C81" i="13"/>
  <c r="B81" i="13"/>
  <c r="G80" i="13"/>
  <c r="F80" i="13"/>
  <c r="E80" i="13"/>
  <c r="D80" i="13"/>
  <c r="C80" i="13"/>
  <c r="B80" i="13"/>
  <c r="G79" i="13"/>
  <c r="F79" i="13"/>
  <c r="E79" i="13"/>
  <c r="D79" i="13"/>
  <c r="C79" i="13"/>
  <c r="B79" i="13"/>
  <c r="G78" i="13"/>
  <c r="F78" i="13"/>
  <c r="E78" i="13"/>
  <c r="D78" i="13"/>
  <c r="C78" i="13"/>
  <c r="B78" i="13"/>
  <c r="G77" i="13"/>
  <c r="F77" i="13"/>
  <c r="E77" i="13"/>
  <c r="D77" i="13"/>
  <c r="C77" i="13"/>
  <c r="B77" i="13"/>
  <c r="G76" i="13"/>
  <c r="F76" i="13"/>
  <c r="E76" i="13"/>
  <c r="D76" i="13"/>
  <c r="C76" i="13"/>
  <c r="B76" i="13"/>
  <c r="G75" i="13"/>
  <c r="F75" i="13"/>
  <c r="E75" i="13"/>
  <c r="D75" i="13"/>
  <c r="C75" i="13"/>
  <c r="B75" i="13"/>
  <c r="G74" i="13"/>
  <c r="F74" i="13"/>
  <c r="E74" i="13"/>
  <c r="D74" i="13"/>
  <c r="C74" i="13"/>
  <c r="B74" i="13"/>
  <c r="G73" i="13"/>
  <c r="F73" i="13"/>
  <c r="E73" i="13"/>
  <c r="D73" i="13"/>
  <c r="C73" i="13"/>
  <c r="B73" i="13"/>
  <c r="G72" i="13"/>
  <c r="F72" i="13"/>
  <c r="E72" i="13"/>
  <c r="D72" i="13"/>
  <c r="C72" i="13"/>
  <c r="B72" i="13"/>
  <c r="G71" i="13"/>
  <c r="F71" i="13"/>
  <c r="E71" i="13"/>
  <c r="D71" i="13"/>
  <c r="C71" i="13"/>
  <c r="B71" i="13"/>
  <c r="G70" i="13"/>
  <c r="F70" i="13"/>
  <c r="E70" i="13"/>
  <c r="D70" i="13"/>
  <c r="C70" i="13"/>
  <c r="B70" i="13"/>
  <c r="G69" i="13"/>
  <c r="F69" i="13"/>
  <c r="E69" i="13"/>
  <c r="D69" i="13"/>
  <c r="C69" i="13"/>
  <c r="B69" i="13"/>
  <c r="G68" i="13"/>
  <c r="F68" i="13"/>
  <c r="E68" i="13"/>
  <c r="D68" i="13"/>
  <c r="C68" i="13"/>
  <c r="B68" i="13"/>
  <c r="G67" i="13"/>
  <c r="F67" i="13"/>
  <c r="E67" i="13"/>
  <c r="D67" i="13"/>
  <c r="C67" i="13"/>
  <c r="B67" i="13"/>
  <c r="G66" i="13"/>
  <c r="F66" i="13"/>
  <c r="E66" i="13"/>
  <c r="D66" i="13"/>
  <c r="C66" i="13"/>
  <c r="B66" i="13"/>
  <c r="G65" i="13"/>
  <c r="F65" i="13"/>
  <c r="E65" i="13"/>
  <c r="D65" i="13"/>
  <c r="C65" i="13"/>
  <c r="B65" i="13"/>
  <c r="G64" i="13"/>
  <c r="F64" i="13"/>
  <c r="E64" i="13"/>
  <c r="D64" i="13"/>
  <c r="C64" i="13"/>
  <c r="B64" i="13"/>
  <c r="G63" i="13"/>
  <c r="F63" i="13"/>
  <c r="E63" i="13"/>
  <c r="D63" i="13"/>
  <c r="C63" i="13"/>
  <c r="B63" i="13"/>
  <c r="G62" i="13"/>
  <c r="F62" i="13"/>
  <c r="E62" i="13"/>
  <c r="D62" i="13"/>
  <c r="C62" i="13"/>
  <c r="B62" i="13"/>
  <c r="G61" i="13"/>
  <c r="F61" i="13"/>
  <c r="E61" i="13"/>
  <c r="D61" i="13"/>
  <c r="C61" i="13"/>
  <c r="B61" i="13"/>
  <c r="G60" i="13"/>
  <c r="F60" i="13"/>
  <c r="E60" i="13"/>
  <c r="D60" i="13"/>
  <c r="C60" i="13"/>
  <c r="B60" i="13"/>
  <c r="G59" i="13"/>
  <c r="F59" i="13"/>
  <c r="E59" i="13"/>
  <c r="D59" i="13"/>
  <c r="C59" i="13"/>
  <c r="B59" i="13"/>
  <c r="G58" i="13"/>
  <c r="F58" i="13"/>
  <c r="E58" i="13"/>
  <c r="D58" i="13"/>
  <c r="C58" i="13"/>
  <c r="B58" i="13"/>
  <c r="G57" i="13"/>
  <c r="F57" i="13"/>
  <c r="E57" i="13"/>
  <c r="D57" i="13"/>
  <c r="C57" i="13"/>
  <c r="B57" i="13"/>
  <c r="G56" i="13"/>
  <c r="F56" i="13"/>
  <c r="E56" i="13"/>
  <c r="D56" i="13"/>
  <c r="C56" i="13"/>
  <c r="B56" i="13"/>
  <c r="G55" i="13"/>
  <c r="F55" i="13"/>
  <c r="E55" i="13"/>
  <c r="D55" i="13"/>
  <c r="C55" i="13"/>
  <c r="B55" i="13"/>
  <c r="G54" i="13"/>
  <c r="F54" i="13"/>
  <c r="E54" i="13"/>
  <c r="D54" i="13"/>
  <c r="C54" i="13"/>
  <c r="B54" i="13"/>
  <c r="G53" i="13"/>
  <c r="F53" i="13"/>
  <c r="E53" i="13"/>
  <c r="D53" i="13"/>
  <c r="C53" i="13"/>
  <c r="B53" i="13"/>
  <c r="G52" i="13"/>
  <c r="F52" i="13"/>
  <c r="E52" i="13"/>
  <c r="D52" i="13"/>
  <c r="C52" i="13"/>
  <c r="B52" i="13"/>
  <c r="G51" i="13"/>
  <c r="F51" i="13"/>
  <c r="E51" i="13"/>
  <c r="D51" i="13"/>
  <c r="C51" i="13"/>
  <c r="B51" i="13"/>
  <c r="G50" i="13"/>
  <c r="F50" i="13"/>
  <c r="E50" i="13"/>
  <c r="D50" i="13"/>
  <c r="C50" i="13"/>
  <c r="B50" i="13"/>
  <c r="G49" i="13"/>
  <c r="F49" i="13"/>
  <c r="E49" i="13"/>
  <c r="D49" i="13"/>
  <c r="C49" i="13"/>
  <c r="B49" i="13"/>
  <c r="G48" i="13"/>
  <c r="F48" i="13"/>
  <c r="E48" i="13"/>
  <c r="D48" i="13"/>
  <c r="C48" i="13"/>
  <c r="B48" i="13"/>
  <c r="G47" i="13"/>
  <c r="F47" i="13"/>
  <c r="E47" i="13"/>
  <c r="D47" i="13"/>
  <c r="C47" i="13"/>
  <c r="B47" i="13"/>
  <c r="G46" i="13"/>
  <c r="F46" i="13"/>
  <c r="E46" i="13"/>
  <c r="D46" i="13"/>
  <c r="C46" i="13"/>
  <c r="B46" i="13"/>
  <c r="G45" i="13"/>
  <c r="F45" i="13"/>
  <c r="E45" i="13"/>
  <c r="D45" i="13"/>
  <c r="C45" i="13"/>
  <c r="B45" i="13"/>
  <c r="G44" i="13"/>
  <c r="F44" i="13"/>
  <c r="E44" i="13"/>
  <c r="D44" i="13"/>
  <c r="C44" i="13"/>
  <c r="B44" i="13"/>
  <c r="G43" i="13"/>
  <c r="F43" i="13"/>
  <c r="E43" i="13"/>
  <c r="D43" i="13"/>
  <c r="C43" i="13"/>
  <c r="B43" i="13"/>
  <c r="G42" i="13"/>
  <c r="F42" i="13"/>
  <c r="E42" i="13"/>
  <c r="D42" i="13"/>
  <c r="C42" i="13"/>
  <c r="B42" i="13"/>
  <c r="G41" i="13"/>
  <c r="F41" i="13"/>
  <c r="E41" i="13"/>
  <c r="D41" i="13"/>
  <c r="C41" i="13"/>
  <c r="B41" i="13"/>
  <c r="G40" i="13"/>
  <c r="F40" i="13"/>
  <c r="E40" i="13"/>
  <c r="D40" i="13"/>
  <c r="C40" i="13"/>
  <c r="B40" i="13"/>
  <c r="G39" i="13"/>
  <c r="F39" i="13"/>
  <c r="E39" i="13"/>
  <c r="D39" i="13"/>
  <c r="C39" i="13"/>
  <c r="B39" i="13"/>
  <c r="G38" i="13"/>
  <c r="F38" i="13"/>
  <c r="E38" i="13"/>
  <c r="D38" i="13"/>
  <c r="C38" i="13"/>
  <c r="B38" i="13"/>
  <c r="G37" i="13"/>
  <c r="F37" i="13"/>
  <c r="E37" i="13"/>
  <c r="D37" i="13"/>
  <c r="C37" i="13"/>
  <c r="B37" i="13"/>
  <c r="G36" i="13"/>
  <c r="F36" i="13"/>
  <c r="E36" i="13"/>
  <c r="D36" i="13"/>
  <c r="C36" i="13"/>
  <c r="B36" i="13"/>
  <c r="G35" i="13"/>
  <c r="F35" i="13"/>
  <c r="E35" i="13"/>
  <c r="D35" i="13"/>
  <c r="C35" i="13"/>
  <c r="B35" i="13"/>
  <c r="G34" i="13"/>
  <c r="F34" i="13"/>
  <c r="E34" i="13"/>
  <c r="D34" i="13"/>
  <c r="C34" i="13"/>
  <c r="B34" i="13"/>
  <c r="G33" i="13"/>
  <c r="F33" i="13"/>
  <c r="E33" i="13"/>
  <c r="D33" i="13"/>
  <c r="C33" i="13"/>
  <c r="B33" i="13"/>
  <c r="G32" i="13"/>
  <c r="F32" i="13"/>
  <c r="E32" i="13"/>
  <c r="D32" i="13"/>
  <c r="C32" i="13"/>
  <c r="B32" i="13"/>
  <c r="G31" i="13"/>
  <c r="F31" i="13"/>
  <c r="E31" i="13"/>
  <c r="D31" i="13"/>
  <c r="C31" i="13"/>
  <c r="B31" i="13"/>
  <c r="G30" i="13"/>
  <c r="F30" i="13"/>
  <c r="E30" i="13"/>
  <c r="D30" i="13"/>
  <c r="C30" i="13"/>
  <c r="B30" i="13"/>
  <c r="G29" i="13"/>
  <c r="F29" i="13"/>
  <c r="E29" i="13"/>
  <c r="D29" i="13"/>
  <c r="C29" i="13"/>
  <c r="B29" i="13"/>
  <c r="G28" i="13"/>
  <c r="F28" i="13"/>
  <c r="E28" i="13"/>
  <c r="D28" i="13"/>
  <c r="C28" i="13"/>
  <c r="B28" i="13"/>
  <c r="G27" i="13"/>
  <c r="F27" i="13"/>
  <c r="E27" i="13"/>
  <c r="D27" i="13"/>
  <c r="C27" i="13"/>
  <c r="B27" i="13"/>
  <c r="G26" i="13"/>
  <c r="F26" i="13"/>
  <c r="E26" i="13"/>
  <c r="D26" i="13"/>
  <c r="C26" i="13"/>
  <c r="B26" i="13"/>
  <c r="G25" i="13"/>
  <c r="F25" i="13"/>
  <c r="E25" i="13"/>
  <c r="D25" i="13"/>
  <c r="C25" i="13"/>
  <c r="B25" i="13"/>
  <c r="G24" i="13"/>
  <c r="F24" i="13"/>
  <c r="E24" i="13"/>
  <c r="D24" i="13"/>
  <c r="C24" i="13"/>
  <c r="B24" i="13"/>
  <c r="G23" i="13"/>
  <c r="F23" i="13"/>
  <c r="E23" i="13"/>
  <c r="D23" i="13"/>
  <c r="C23" i="13"/>
  <c r="B23" i="13"/>
  <c r="G22" i="13"/>
  <c r="F22" i="13"/>
  <c r="E22" i="13"/>
  <c r="D22" i="13"/>
  <c r="C22" i="13"/>
  <c r="B22" i="13"/>
  <c r="G21" i="13"/>
  <c r="F21" i="13"/>
  <c r="E21" i="13"/>
  <c r="D21" i="13"/>
  <c r="C21" i="13"/>
  <c r="B21" i="13"/>
  <c r="G20" i="13"/>
  <c r="F20" i="13"/>
  <c r="E20" i="13"/>
  <c r="D20" i="13"/>
  <c r="C20" i="13"/>
  <c r="B20" i="13"/>
  <c r="G19" i="13"/>
  <c r="F19" i="13"/>
  <c r="E19" i="13"/>
  <c r="D19" i="13"/>
  <c r="C19" i="13"/>
  <c r="B19" i="13"/>
  <c r="G18" i="13"/>
  <c r="F18" i="13"/>
  <c r="E18" i="13"/>
  <c r="D18" i="13"/>
  <c r="C18" i="13"/>
  <c r="B18" i="13"/>
  <c r="G17" i="13"/>
  <c r="F17" i="13"/>
  <c r="E17" i="13"/>
  <c r="D17" i="13"/>
  <c r="C17" i="13"/>
  <c r="B17" i="13"/>
  <c r="G16" i="13"/>
  <c r="F16" i="13"/>
  <c r="E16" i="13"/>
  <c r="D16" i="13"/>
  <c r="C16" i="13"/>
  <c r="B16" i="13"/>
  <c r="G15" i="13"/>
  <c r="F15" i="13"/>
  <c r="E15" i="13"/>
  <c r="D15" i="13"/>
  <c r="C15" i="13"/>
  <c r="B15" i="13"/>
  <c r="G14" i="13"/>
  <c r="F14" i="13"/>
  <c r="E14" i="13"/>
  <c r="D14" i="13"/>
  <c r="C14" i="13"/>
  <c r="B14" i="13"/>
  <c r="G13" i="13"/>
  <c r="F13" i="13"/>
  <c r="E13" i="13"/>
  <c r="D13" i="13"/>
  <c r="C13" i="13"/>
  <c r="B13" i="13"/>
  <c r="G12" i="13"/>
  <c r="F12" i="13"/>
  <c r="E12" i="13"/>
  <c r="D12" i="13"/>
  <c r="C12" i="13"/>
  <c r="B12" i="13"/>
  <c r="G11" i="13"/>
  <c r="F11" i="13"/>
  <c r="E11" i="13"/>
  <c r="D11" i="13"/>
  <c r="C11" i="13"/>
  <c r="B11" i="13"/>
  <c r="G10" i="13"/>
  <c r="F10" i="13"/>
  <c r="E10" i="13"/>
  <c r="D10" i="13"/>
  <c r="C10" i="13"/>
  <c r="B10" i="13"/>
  <c r="G9" i="13"/>
  <c r="F9" i="13"/>
  <c r="E9" i="13"/>
  <c r="D9" i="13"/>
  <c r="C9" i="13"/>
  <c r="B9" i="13"/>
  <c r="G8" i="13"/>
  <c r="F8" i="13"/>
  <c r="E8" i="13"/>
  <c r="D8" i="13"/>
  <c r="C8" i="13"/>
  <c r="B8" i="13"/>
  <c r="G7" i="13"/>
  <c r="F7" i="13"/>
  <c r="E7" i="13"/>
  <c r="D7" i="13"/>
  <c r="C7" i="13"/>
  <c r="B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G3" i="13"/>
  <c r="F3" i="13"/>
  <c r="E3" i="13"/>
  <c r="D3" i="13"/>
  <c r="C3" i="13"/>
  <c r="B3" i="13"/>
  <c r="G2" i="13"/>
  <c r="F2" i="13"/>
  <c r="E2" i="13"/>
  <c r="D2" i="13"/>
  <c r="C2" i="13"/>
  <c r="B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40" i="12"/>
  <c r="L17" i="12"/>
  <c r="L18" i="12"/>
  <c r="L19" i="12"/>
  <c r="L21" i="12"/>
  <c r="L146" i="12"/>
  <c r="L37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55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16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20" i="12"/>
  <c r="L141" i="12"/>
  <c r="L142" i="12"/>
  <c r="L143" i="12"/>
  <c r="L144" i="12"/>
  <c r="L145" i="12"/>
  <c r="L22" i="12"/>
  <c r="L147" i="12"/>
  <c r="L148" i="12"/>
  <c r="L149" i="12"/>
  <c r="L150" i="12"/>
  <c r="L15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40" i="12"/>
  <c r="K17" i="12"/>
  <c r="K18" i="12"/>
  <c r="K19" i="12"/>
  <c r="K21" i="12"/>
  <c r="K146" i="12"/>
  <c r="K37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55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16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20" i="12"/>
  <c r="K141" i="12"/>
  <c r="K142" i="12"/>
  <c r="K143" i="12"/>
  <c r="K144" i="12"/>
  <c r="K145" i="12"/>
  <c r="K22" i="12"/>
  <c r="K147" i="12"/>
  <c r="K148" i="12"/>
  <c r="K149" i="12"/>
  <c r="K150" i="12"/>
  <c r="K15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40" i="12"/>
  <c r="J17" i="12"/>
  <c r="J18" i="12"/>
  <c r="J19" i="12"/>
  <c r="J21" i="12"/>
  <c r="J146" i="12"/>
  <c r="J37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55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16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20" i="12"/>
  <c r="J141" i="12"/>
  <c r="J142" i="12"/>
  <c r="J143" i="12"/>
  <c r="J144" i="12"/>
  <c r="J145" i="12"/>
  <c r="J22" i="12"/>
  <c r="J147" i="12"/>
  <c r="J148" i="12"/>
  <c r="J149" i="12"/>
  <c r="J150" i="12"/>
  <c r="J151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40" i="12"/>
  <c r="I17" i="12"/>
  <c r="I18" i="12"/>
  <c r="I19" i="12"/>
  <c r="I21" i="12"/>
  <c r="I146" i="12"/>
  <c r="I37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55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16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20" i="12"/>
  <c r="I141" i="12"/>
  <c r="I142" i="12"/>
  <c r="I143" i="12"/>
  <c r="I144" i="12"/>
  <c r="I145" i="12"/>
  <c r="I22" i="12"/>
  <c r="I147" i="12"/>
  <c r="I148" i="12"/>
  <c r="I149" i="12"/>
  <c r="I150" i="12"/>
  <c r="I15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40" i="12"/>
  <c r="H17" i="12"/>
  <c r="H18" i="12"/>
  <c r="H19" i="12"/>
  <c r="H21" i="12"/>
  <c r="H146" i="12"/>
  <c r="H37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55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16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20" i="12"/>
  <c r="H141" i="12"/>
  <c r="H142" i="12"/>
  <c r="H143" i="12"/>
  <c r="H144" i="12"/>
  <c r="H145" i="12"/>
  <c r="H22" i="12"/>
  <c r="H147" i="12"/>
  <c r="H148" i="12"/>
  <c r="H149" i="12"/>
  <c r="H150" i="12"/>
  <c r="H15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40" i="12"/>
  <c r="G17" i="12"/>
  <c r="G18" i="12"/>
  <c r="G19" i="12"/>
  <c r="G21" i="12"/>
  <c r="G146" i="12"/>
  <c r="G37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55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16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20" i="12"/>
  <c r="G141" i="12"/>
  <c r="G142" i="12"/>
  <c r="G143" i="12"/>
  <c r="G144" i="12"/>
  <c r="G145" i="12"/>
  <c r="G22" i="12"/>
  <c r="G147" i="12"/>
  <c r="G148" i="12"/>
  <c r="G149" i="12"/>
  <c r="G150" i="12"/>
  <c r="G15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40" i="12"/>
  <c r="F17" i="12"/>
  <c r="F18" i="12"/>
  <c r="F19" i="12"/>
  <c r="F21" i="12"/>
  <c r="F146" i="12"/>
  <c r="F37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55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16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20" i="12"/>
  <c r="F141" i="12"/>
  <c r="F142" i="12"/>
  <c r="F143" i="12"/>
  <c r="F144" i="12"/>
  <c r="F145" i="12"/>
  <c r="F22" i="12"/>
  <c r="F147" i="12"/>
  <c r="F148" i="12"/>
  <c r="F149" i="12"/>
  <c r="F150" i="12"/>
  <c r="F151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40" i="12"/>
  <c r="E17" i="12"/>
  <c r="E18" i="12"/>
  <c r="E19" i="12"/>
  <c r="E21" i="12"/>
  <c r="E146" i="12"/>
  <c r="E37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55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16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20" i="12"/>
  <c r="E141" i="12"/>
  <c r="E142" i="12"/>
  <c r="E143" i="12"/>
  <c r="E144" i="12"/>
  <c r="E145" i="12"/>
  <c r="E22" i="12"/>
  <c r="E147" i="12"/>
  <c r="E148" i="12"/>
  <c r="E149" i="12"/>
  <c r="E150" i="12"/>
  <c r="E15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40" i="12"/>
  <c r="D17" i="12"/>
  <c r="D18" i="12"/>
  <c r="D19" i="12"/>
  <c r="D21" i="12"/>
  <c r="D146" i="12"/>
  <c r="D37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55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16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20" i="12"/>
  <c r="D141" i="12"/>
  <c r="D142" i="12"/>
  <c r="D143" i="12"/>
  <c r="D144" i="12"/>
  <c r="D145" i="12"/>
  <c r="D22" i="12"/>
  <c r="D147" i="12"/>
  <c r="D148" i="12"/>
  <c r="D149" i="12"/>
  <c r="D150" i="12"/>
  <c r="D15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40" i="12"/>
  <c r="C17" i="12"/>
  <c r="C18" i="12"/>
  <c r="C19" i="12"/>
  <c r="C21" i="12"/>
  <c r="C146" i="12"/>
  <c r="C37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55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16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20" i="12"/>
  <c r="C141" i="12"/>
  <c r="C142" i="12"/>
  <c r="C143" i="12"/>
  <c r="C144" i="12"/>
  <c r="C145" i="12"/>
  <c r="C22" i="12"/>
  <c r="C147" i="12"/>
  <c r="C148" i="12"/>
  <c r="C149" i="12"/>
  <c r="C150" i="12"/>
  <c r="C151" i="12"/>
  <c r="B151" i="12"/>
  <c r="B150" i="12"/>
  <c r="B149" i="12"/>
  <c r="B148" i="12"/>
  <c r="B147" i="12"/>
  <c r="B22" i="12"/>
  <c r="B145" i="12"/>
  <c r="B144" i="12"/>
  <c r="B143" i="12"/>
  <c r="B142" i="12"/>
  <c r="B141" i="12"/>
  <c r="B2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16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55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37" i="12"/>
  <c r="B146" i="12"/>
  <c r="B21" i="12"/>
  <c r="B19" i="12"/>
  <c r="B18" i="12"/>
  <c r="B17" i="12"/>
  <c r="B140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G151" i="11"/>
  <c r="F151" i="11"/>
  <c r="E151" i="11"/>
  <c r="D151" i="11"/>
  <c r="C151" i="11"/>
  <c r="B151" i="11"/>
  <c r="G150" i="11"/>
  <c r="F150" i="11"/>
  <c r="E150" i="11"/>
  <c r="D150" i="11"/>
  <c r="C150" i="11"/>
  <c r="B150" i="11"/>
  <c r="G149" i="11"/>
  <c r="F149" i="11"/>
  <c r="E149" i="11"/>
  <c r="D149" i="11"/>
  <c r="C149" i="11"/>
  <c r="B149" i="11"/>
  <c r="G148" i="11"/>
  <c r="F148" i="11"/>
  <c r="E148" i="11"/>
  <c r="D148" i="11"/>
  <c r="C148" i="11"/>
  <c r="B148" i="11"/>
  <c r="G147" i="11"/>
  <c r="F147" i="11"/>
  <c r="E147" i="11"/>
  <c r="D147" i="11"/>
  <c r="C147" i="11"/>
  <c r="B147" i="11"/>
  <c r="G146" i="11"/>
  <c r="F146" i="11"/>
  <c r="E146" i="11"/>
  <c r="D146" i="11"/>
  <c r="C146" i="11"/>
  <c r="B146" i="11"/>
  <c r="G145" i="11"/>
  <c r="F145" i="11"/>
  <c r="E145" i="11"/>
  <c r="D145" i="11"/>
  <c r="C145" i="11"/>
  <c r="B145" i="11"/>
  <c r="G144" i="11"/>
  <c r="F144" i="11"/>
  <c r="E144" i="11"/>
  <c r="D144" i="11"/>
  <c r="C144" i="11"/>
  <c r="B144" i="11"/>
  <c r="G143" i="11"/>
  <c r="F143" i="11"/>
  <c r="E143" i="11"/>
  <c r="D143" i="11"/>
  <c r="C143" i="11"/>
  <c r="B143" i="11"/>
  <c r="G142" i="11"/>
  <c r="F142" i="11"/>
  <c r="E142" i="11"/>
  <c r="D142" i="11"/>
  <c r="C142" i="11"/>
  <c r="B142" i="11"/>
  <c r="G141" i="11"/>
  <c r="F141" i="11"/>
  <c r="E141" i="11"/>
  <c r="D141" i="11"/>
  <c r="C141" i="11"/>
  <c r="B141" i="11"/>
  <c r="G140" i="11"/>
  <c r="F140" i="11"/>
  <c r="E140" i="11"/>
  <c r="D140" i="11"/>
  <c r="C140" i="11"/>
  <c r="B140" i="11"/>
  <c r="G139" i="11"/>
  <c r="F139" i="11"/>
  <c r="E139" i="11"/>
  <c r="D139" i="11"/>
  <c r="C139" i="11"/>
  <c r="B139" i="11"/>
  <c r="G138" i="11"/>
  <c r="F138" i="11"/>
  <c r="E138" i="11"/>
  <c r="D138" i="11"/>
  <c r="C138" i="11"/>
  <c r="B138" i="11"/>
  <c r="G137" i="11"/>
  <c r="F137" i="11"/>
  <c r="E137" i="11"/>
  <c r="D137" i="11"/>
  <c r="C137" i="11"/>
  <c r="B137" i="11"/>
  <c r="G136" i="11"/>
  <c r="F136" i="11"/>
  <c r="E136" i="11"/>
  <c r="D136" i="11"/>
  <c r="C136" i="11"/>
  <c r="B136" i="11"/>
  <c r="G135" i="11"/>
  <c r="F135" i="11"/>
  <c r="E135" i="11"/>
  <c r="D135" i="11"/>
  <c r="C135" i="11"/>
  <c r="B135" i="11"/>
  <c r="G134" i="11"/>
  <c r="F134" i="11"/>
  <c r="E134" i="11"/>
  <c r="D134" i="11"/>
  <c r="C134" i="11"/>
  <c r="B134" i="11"/>
  <c r="G133" i="11"/>
  <c r="F133" i="11"/>
  <c r="E133" i="11"/>
  <c r="D133" i="11"/>
  <c r="C133" i="11"/>
  <c r="B133" i="11"/>
  <c r="G132" i="11"/>
  <c r="F132" i="11"/>
  <c r="E132" i="11"/>
  <c r="D132" i="11"/>
  <c r="C132" i="11"/>
  <c r="B132" i="11"/>
  <c r="G131" i="11"/>
  <c r="F131" i="11"/>
  <c r="E131" i="11"/>
  <c r="D131" i="11"/>
  <c r="C131" i="11"/>
  <c r="B131" i="11"/>
  <c r="G130" i="11"/>
  <c r="F130" i="11"/>
  <c r="E130" i="11"/>
  <c r="D130" i="11"/>
  <c r="C130" i="11"/>
  <c r="B130" i="11"/>
  <c r="G129" i="11"/>
  <c r="F129" i="11"/>
  <c r="E129" i="11"/>
  <c r="D129" i="11"/>
  <c r="C129" i="11"/>
  <c r="B129" i="11"/>
  <c r="G128" i="11"/>
  <c r="F128" i="11"/>
  <c r="E128" i="11"/>
  <c r="D128" i="11"/>
  <c r="C128" i="11"/>
  <c r="B128" i="11"/>
  <c r="G127" i="11"/>
  <c r="F127" i="11"/>
  <c r="E127" i="11"/>
  <c r="D127" i="11"/>
  <c r="C127" i="11"/>
  <c r="B127" i="11"/>
  <c r="G126" i="11"/>
  <c r="F126" i="11"/>
  <c r="E126" i="11"/>
  <c r="D126" i="11"/>
  <c r="C126" i="11"/>
  <c r="B126" i="11"/>
  <c r="G125" i="11"/>
  <c r="F125" i="11"/>
  <c r="E125" i="11"/>
  <c r="D125" i="11"/>
  <c r="C125" i="11"/>
  <c r="B125" i="11"/>
  <c r="G124" i="11"/>
  <c r="F124" i="11"/>
  <c r="E124" i="11"/>
  <c r="D124" i="11"/>
  <c r="C124" i="11"/>
  <c r="B124" i="11"/>
  <c r="G123" i="11"/>
  <c r="F123" i="11"/>
  <c r="E123" i="11"/>
  <c r="D123" i="11"/>
  <c r="C123" i="11"/>
  <c r="B123" i="11"/>
  <c r="G122" i="11"/>
  <c r="F122" i="11"/>
  <c r="E122" i="11"/>
  <c r="D122" i="11"/>
  <c r="C122" i="11"/>
  <c r="B122" i="11"/>
  <c r="G121" i="11"/>
  <c r="F121" i="11"/>
  <c r="E121" i="11"/>
  <c r="D121" i="11"/>
  <c r="C121" i="11"/>
  <c r="B121" i="11"/>
  <c r="G120" i="11"/>
  <c r="F120" i="11"/>
  <c r="E120" i="11"/>
  <c r="D120" i="11"/>
  <c r="C120" i="11"/>
  <c r="B120" i="11"/>
  <c r="G119" i="11"/>
  <c r="F119" i="11"/>
  <c r="E119" i="11"/>
  <c r="D119" i="11"/>
  <c r="C119" i="11"/>
  <c r="B119" i="11"/>
  <c r="G118" i="11"/>
  <c r="F118" i="11"/>
  <c r="E118" i="11"/>
  <c r="D118" i="11"/>
  <c r="C118" i="11"/>
  <c r="B118" i="11"/>
  <c r="G117" i="11"/>
  <c r="F117" i="11"/>
  <c r="E117" i="11"/>
  <c r="D117" i="11"/>
  <c r="C117" i="11"/>
  <c r="B117" i="11"/>
  <c r="G116" i="11"/>
  <c r="F116" i="11"/>
  <c r="E116" i="11"/>
  <c r="D116" i="11"/>
  <c r="C116" i="11"/>
  <c r="B116" i="11"/>
  <c r="G115" i="11"/>
  <c r="F115" i="11"/>
  <c r="E115" i="11"/>
  <c r="D115" i="11"/>
  <c r="C115" i="11"/>
  <c r="B115" i="11"/>
  <c r="G114" i="11"/>
  <c r="F114" i="11"/>
  <c r="E114" i="11"/>
  <c r="D114" i="11"/>
  <c r="C114" i="11"/>
  <c r="B114" i="11"/>
  <c r="G113" i="11"/>
  <c r="F113" i="11"/>
  <c r="E113" i="11"/>
  <c r="D113" i="11"/>
  <c r="C113" i="11"/>
  <c r="B113" i="11"/>
  <c r="G112" i="11"/>
  <c r="F112" i="11"/>
  <c r="E112" i="11"/>
  <c r="D112" i="11"/>
  <c r="C112" i="11"/>
  <c r="B112" i="11"/>
  <c r="G111" i="11"/>
  <c r="F111" i="11"/>
  <c r="E111" i="11"/>
  <c r="D111" i="11"/>
  <c r="C111" i="11"/>
  <c r="B111" i="11"/>
  <c r="G110" i="11"/>
  <c r="F110" i="11"/>
  <c r="E110" i="11"/>
  <c r="D110" i="11"/>
  <c r="C110" i="11"/>
  <c r="B110" i="11"/>
  <c r="G109" i="11"/>
  <c r="F109" i="11"/>
  <c r="E109" i="11"/>
  <c r="D109" i="11"/>
  <c r="C109" i="11"/>
  <c r="B109" i="11"/>
  <c r="G108" i="11"/>
  <c r="F108" i="11"/>
  <c r="E108" i="11"/>
  <c r="D108" i="11"/>
  <c r="C108" i="11"/>
  <c r="B108" i="11"/>
  <c r="G107" i="11"/>
  <c r="F107" i="11"/>
  <c r="E107" i="11"/>
  <c r="D107" i="11"/>
  <c r="C107" i="11"/>
  <c r="B107" i="11"/>
  <c r="G106" i="11"/>
  <c r="F106" i="11"/>
  <c r="E106" i="11"/>
  <c r="D106" i="11"/>
  <c r="C106" i="11"/>
  <c r="B106" i="11"/>
  <c r="G105" i="11"/>
  <c r="F105" i="11"/>
  <c r="E105" i="11"/>
  <c r="D105" i="11"/>
  <c r="C105" i="11"/>
  <c r="B105" i="11"/>
  <c r="G104" i="11"/>
  <c r="F104" i="11"/>
  <c r="E104" i="11"/>
  <c r="D104" i="11"/>
  <c r="C104" i="11"/>
  <c r="B104" i="11"/>
  <c r="G103" i="11"/>
  <c r="F103" i="11"/>
  <c r="E103" i="11"/>
  <c r="D103" i="11"/>
  <c r="C103" i="11"/>
  <c r="B103" i="11"/>
  <c r="G102" i="11"/>
  <c r="F102" i="11"/>
  <c r="E102" i="11"/>
  <c r="D102" i="11"/>
  <c r="C102" i="11"/>
  <c r="B102" i="11"/>
  <c r="G101" i="11"/>
  <c r="F101" i="11"/>
  <c r="E101" i="11"/>
  <c r="D101" i="11"/>
  <c r="C101" i="11"/>
  <c r="B101" i="11"/>
  <c r="G100" i="11"/>
  <c r="F100" i="11"/>
  <c r="E100" i="11"/>
  <c r="D100" i="11"/>
  <c r="C100" i="11"/>
  <c r="B100" i="11"/>
  <c r="G99" i="11"/>
  <c r="F99" i="11"/>
  <c r="E99" i="11"/>
  <c r="D99" i="11"/>
  <c r="C99" i="11"/>
  <c r="B99" i="11"/>
  <c r="G98" i="11"/>
  <c r="F98" i="11"/>
  <c r="E98" i="11"/>
  <c r="D98" i="11"/>
  <c r="C98" i="11"/>
  <c r="B98" i="11"/>
  <c r="G97" i="11"/>
  <c r="F97" i="11"/>
  <c r="E97" i="11"/>
  <c r="D97" i="11"/>
  <c r="C97" i="11"/>
  <c r="B97" i="11"/>
  <c r="G96" i="11"/>
  <c r="F96" i="11"/>
  <c r="E96" i="11"/>
  <c r="D96" i="11"/>
  <c r="C96" i="11"/>
  <c r="B96" i="11"/>
  <c r="G95" i="11"/>
  <c r="F95" i="11"/>
  <c r="E95" i="11"/>
  <c r="D95" i="11"/>
  <c r="C95" i="11"/>
  <c r="B95" i="11"/>
  <c r="G94" i="11"/>
  <c r="F94" i="11"/>
  <c r="E94" i="11"/>
  <c r="D94" i="11"/>
  <c r="C94" i="11"/>
  <c r="B94" i="11"/>
  <c r="G93" i="11"/>
  <c r="F93" i="11"/>
  <c r="E93" i="11"/>
  <c r="D93" i="11"/>
  <c r="C93" i="1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8" i="11"/>
  <c r="F88" i="11"/>
  <c r="E88" i="11"/>
  <c r="D88" i="11"/>
  <c r="C88" i="11"/>
  <c r="B88" i="11"/>
  <c r="G87" i="11"/>
  <c r="F87" i="11"/>
  <c r="E87" i="11"/>
  <c r="D87" i="11"/>
  <c r="C87" i="11"/>
  <c r="B87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81" i="11"/>
  <c r="F81" i="11"/>
  <c r="E81" i="11"/>
  <c r="D81" i="11"/>
  <c r="C81" i="11"/>
  <c r="B81" i="11"/>
  <c r="G80" i="11"/>
  <c r="F80" i="11"/>
  <c r="E80" i="11"/>
  <c r="D80" i="11"/>
  <c r="C80" i="11"/>
  <c r="B80" i="11"/>
  <c r="G79" i="11"/>
  <c r="F79" i="11"/>
  <c r="E79" i="11"/>
  <c r="D79" i="11"/>
  <c r="C79" i="11"/>
  <c r="B79" i="11"/>
  <c r="G78" i="11"/>
  <c r="F78" i="11"/>
  <c r="E78" i="1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4" i="11"/>
  <c r="F74" i="11"/>
  <c r="E74" i="11"/>
  <c r="D74" i="11"/>
  <c r="C74" i="11"/>
  <c r="B74" i="11"/>
  <c r="G73" i="11"/>
  <c r="F73" i="11"/>
  <c r="E73" i="11"/>
  <c r="D73" i="11"/>
  <c r="C73" i="11"/>
  <c r="B73" i="11"/>
  <c r="G72" i="11"/>
  <c r="F72" i="11"/>
  <c r="E72" i="11"/>
  <c r="D72" i="11"/>
  <c r="C72" i="11"/>
  <c r="B72" i="11"/>
  <c r="G71" i="11"/>
  <c r="F71" i="11"/>
  <c r="E71" i="11"/>
  <c r="D71" i="11"/>
  <c r="C71" i="11"/>
  <c r="B71" i="11"/>
  <c r="G70" i="11"/>
  <c r="F70" i="11"/>
  <c r="E70" i="11"/>
  <c r="D70" i="11"/>
  <c r="C70" i="11"/>
  <c r="B70" i="11"/>
  <c r="G69" i="11"/>
  <c r="F69" i="11"/>
  <c r="E69" i="11"/>
  <c r="D69" i="11"/>
  <c r="C69" i="11"/>
  <c r="B69" i="11"/>
  <c r="G68" i="11"/>
  <c r="F68" i="11"/>
  <c r="E68" i="11"/>
  <c r="D68" i="11"/>
  <c r="C68" i="11"/>
  <c r="B68" i="11"/>
  <c r="G67" i="11"/>
  <c r="F67" i="11"/>
  <c r="E67" i="11"/>
  <c r="D67" i="11"/>
  <c r="C67" i="11"/>
  <c r="B67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G61" i="11"/>
  <c r="F61" i="11"/>
  <c r="E61" i="11"/>
  <c r="D61" i="11"/>
  <c r="C61" i="11"/>
  <c r="B61" i="11"/>
  <c r="G60" i="11"/>
  <c r="F60" i="11"/>
  <c r="E60" i="11"/>
  <c r="D60" i="11"/>
  <c r="C60" i="11"/>
  <c r="B60" i="11"/>
  <c r="G59" i="11"/>
  <c r="F59" i="11"/>
  <c r="E59" i="11"/>
  <c r="D59" i="11"/>
  <c r="C59" i="11"/>
  <c r="B59" i="11"/>
  <c r="G58" i="11"/>
  <c r="F58" i="11"/>
  <c r="E58" i="11"/>
  <c r="D58" i="11"/>
  <c r="C58" i="11"/>
  <c r="B58" i="11"/>
  <c r="G57" i="11"/>
  <c r="F57" i="11"/>
  <c r="E57" i="11"/>
  <c r="D57" i="11"/>
  <c r="C57" i="11"/>
  <c r="B57" i="11"/>
  <c r="G56" i="11"/>
  <c r="F56" i="11"/>
  <c r="E56" i="11"/>
  <c r="D56" i="11"/>
  <c r="C56" i="11"/>
  <c r="B56" i="11"/>
  <c r="G55" i="11"/>
  <c r="F55" i="11"/>
  <c r="E55" i="11"/>
  <c r="D55" i="11"/>
  <c r="C55" i="11"/>
  <c r="B55" i="11"/>
  <c r="G54" i="11"/>
  <c r="F54" i="11"/>
  <c r="E54" i="11"/>
  <c r="D54" i="11"/>
  <c r="C54" i="11"/>
  <c r="B54" i="11"/>
  <c r="G53" i="11"/>
  <c r="F53" i="11"/>
  <c r="E53" i="11"/>
  <c r="D53" i="11"/>
  <c r="C53" i="11"/>
  <c r="B53" i="11"/>
  <c r="G52" i="11"/>
  <c r="F52" i="11"/>
  <c r="E52" i="11"/>
  <c r="D52" i="11"/>
  <c r="C52" i="11"/>
  <c r="B52" i="11"/>
  <c r="G51" i="11"/>
  <c r="F51" i="11"/>
  <c r="E51" i="11"/>
  <c r="D51" i="11"/>
  <c r="C51" i="11"/>
  <c r="B51" i="11"/>
  <c r="G50" i="11"/>
  <c r="F50" i="11"/>
  <c r="E50" i="11"/>
  <c r="D50" i="11"/>
  <c r="C50" i="11"/>
  <c r="B50" i="11"/>
  <c r="G49" i="11"/>
  <c r="F49" i="11"/>
  <c r="E49" i="11"/>
  <c r="D49" i="11"/>
  <c r="C49" i="11"/>
  <c r="B49" i="11"/>
  <c r="G48" i="11"/>
  <c r="F48" i="11"/>
  <c r="E48" i="11"/>
  <c r="D48" i="11"/>
  <c r="C48" i="11"/>
  <c r="B48" i="11"/>
  <c r="G47" i="11"/>
  <c r="F47" i="11"/>
  <c r="E47" i="11"/>
  <c r="D47" i="11"/>
  <c r="C47" i="11"/>
  <c r="B47" i="11"/>
  <c r="G46" i="11"/>
  <c r="F46" i="11"/>
  <c r="E46" i="11"/>
  <c r="D46" i="11"/>
  <c r="C46" i="11"/>
  <c r="B46" i="11"/>
  <c r="G45" i="11"/>
  <c r="F45" i="11"/>
  <c r="E45" i="11"/>
  <c r="D45" i="11"/>
  <c r="C45" i="11"/>
  <c r="B45" i="11"/>
  <c r="G44" i="11"/>
  <c r="F44" i="11"/>
  <c r="E44" i="11"/>
  <c r="D44" i="11"/>
  <c r="C44" i="11"/>
  <c r="B44" i="11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F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3" i="11"/>
  <c r="F3" i="11"/>
  <c r="E3" i="11"/>
  <c r="D3" i="11"/>
  <c r="C3" i="11"/>
  <c r="B3" i="11"/>
  <c r="G2" i="11"/>
  <c r="F2" i="11"/>
  <c r="E2" i="11"/>
  <c r="D2" i="11"/>
  <c r="C2" i="11"/>
  <c r="B2" i="11"/>
  <c r="J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I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6" i="9"/>
  <c r="F126" i="9"/>
  <c r="E126" i="9"/>
  <c r="D126" i="9"/>
  <c r="C126" i="9"/>
  <c r="B126" i="9"/>
  <c r="G125" i="9"/>
  <c r="F125" i="9"/>
  <c r="E125" i="9"/>
  <c r="D125" i="9"/>
  <c r="C125" i="9"/>
  <c r="B125" i="9"/>
  <c r="G124" i="9"/>
  <c r="F124" i="9"/>
  <c r="E124" i="9"/>
  <c r="D124" i="9"/>
  <c r="C124" i="9"/>
  <c r="B124" i="9"/>
  <c r="G123" i="9"/>
  <c r="F123" i="9"/>
  <c r="E123" i="9"/>
  <c r="D123" i="9"/>
  <c r="C123" i="9"/>
  <c r="B123" i="9"/>
  <c r="G122" i="9"/>
  <c r="F122" i="9"/>
  <c r="E122" i="9"/>
  <c r="D122" i="9"/>
  <c r="C122" i="9"/>
  <c r="B122" i="9"/>
  <c r="G121" i="9"/>
  <c r="F121" i="9"/>
  <c r="E121" i="9"/>
  <c r="D121" i="9"/>
  <c r="C121" i="9"/>
  <c r="B121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F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C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K22" i="13"/>
  <c r="K21" i="13"/>
  <c r="K20" i="13"/>
  <c r="K19" i="13"/>
  <c r="K18" i="13"/>
  <c r="M120" i="12" l="1"/>
  <c r="N120" i="12" s="1"/>
  <c r="M24" i="12"/>
  <c r="N24" i="12" s="1"/>
  <c r="M102" i="12"/>
  <c r="N102" i="12" s="1"/>
  <c r="M148" i="12"/>
  <c r="N148" i="12" s="1"/>
  <c r="M132" i="12"/>
  <c r="N132" i="12" s="1"/>
  <c r="M116" i="12"/>
  <c r="N116" i="12" s="1"/>
  <c r="M100" i="12"/>
  <c r="N100" i="12" s="1"/>
  <c r="M84" i="12"/>
  <c r="N84" i="12" s="1"/>
  <c r="M68" i="12"/>
  <c r="N68" i="12" s="1"/>
  <c r="M52" i="12"/>
  <c r="N52" i="12" s="1"/>
  <c r="M36" i="12"/>
  <c r="N36" i="12" s="1"/>
  <c r="M21" i="12"/>
  <c r="N21" i="12" s="1"/>
  <c r="M4" i="12"/>
  <c r="N4" i="12" s="1"/>
  <c r="M138" i="12"/>
  <c r="N138" i="12" s="1"/>
  <c r="M122" i="12"/>
  <c r="N122" i="12" s="1"/>
  <c r="M106" i="12"/>
  <c r="N106" i="12" s="1"/>
  <c r="M90" i="12"/>
  <c r="N90" i="12" s="1"/>
  <c r="M74" i="12"/>
  <c r="N74" i="12" s="1"/>
  <c r="M58" i="12"/>
  <c r="N58" i="12" s="1"/>
  <c r="M42" i="12"/>
  <c r="N42" i="12" s="1"/>
  <c r="M26" i="12"/>
  <c r="N26" i="12" s="1"/>
  <c r="M10" i="12"/>
  <c r="N10" i="12" s="1"/>
  <c r="M144" i="12"/>
  <c r="N144" i="12" s="1"/>
  <c r="M128" i="12"/>
  <c r="N128" i="12" s="1"/>
  <c r="M112" i="12"/>
  <c r="N112" i="12" s="1"/>
  <c r="M96" i="12"/>
  <c r="N96" i="12" s="1"/>
  <c r="M80" i="12"/>
  <c r="N80" i="12" s="1"/>
  <c r="M64" i="12"/>
  <c r="N64" i="12" s="1"/>
  <c r="M48" i="12"/>
  <c r="N48" i="12" s="1"/>
  <c r="M32" i="12"/>
  <c r="N32" i="12" s="1"/>
  <c r="M140" i="12"/>
  <c r="N140" i="12" s="1"/>
  <c r="M104" i="12"/>
  <c r="N104" i="12" s="1"/>
  <c r="M8" i="12"/>
  <c r="N8" i="12" s="1"/>
  <c r="M86" i="12"/>
  <c r="N86" i="12" s="1"/>
  <c r="M37" i="12"/>
  <c r="N37" i="12" s="1"/>
  <c r="M149" i="12"/>
  <c r="N149" i="12" s="1"/>
  <c r="M69" i="12"/>
  <c r="N69" i="12" s="1"/>
  <c r="M139" i="12"/>
  <c r="N139" i="12" s="1"/>
  <c r="M59" i="12"/>
  <c r="N59" i="12" s="1"/>
  <c r="M113" i="12"/>
  <c r="N113" i="12" s="1"/>
  <c r="M17" i="12"/>
  <c r="N17" i="12" s="1"/>
  <c r="M98" i="12"/>
  <c r="N98" i="12" s="1"/>
  <c r="M18" i="12"/>
  <c r="N18" i="12" s="1"/>
  <c r="M94" i="12"/>
  <c r="N94" i="12" s="1"/>
  <c r="M14" i="12"/>
  <c r="N14" i="12" s="1"/>
  <c r="M20" i="12"/>
  <c r="N20" i="12" s="1"/>
  <c r="M124" i="12"/>
  <c r="N124" i="12" s="1"/>
  <c r="M108" i="12"/>
  <c r="N108" i="12" s="1"/>
  <c r="M92" i="12"/>
  <c r="N92" i="12" s="1"/>
  <c r="M76" i="12"/>
  <c r="N76" i="12" s="1"/>
  <c r="M60" i="12"/>
  <c r="N60" i="12" s="1"/>
  <c r="M44" i="12"/>
  <c r="N44" i="12" s="1"/>
  <c r="M28" i="12"/>
  <c r="N28" i="12" s="1"/>
  <c r="M12" i="12"/>
  <c r="N12" i="12" s="1"/>
  <c r="M72" i="12"/>
  <c r="N72" i="12" s="1"/>
  <c r="M118" i="12"/>
  <c r="N118" i="12" s="1"/>
  <c r="M6" i="12"/>
  <c r="N6" i="12" s="1"/>
  <c r="M85" i="12"/>
  <c r="N85" i="12" s="1"/>
  <c r="M5" i="12"/>
  <c r="N5" i="12" s="1"/>
  <c r="M75" i="12"/>
  <c r="N75" i="12" s="1"/>
  <c r="M145" i="12"/>
  <c r="N145" i="12" s="1"/>
  <c r="M33" i="12"/>
  <c r="N33" i="12" s="1"/>
  <c r="M82" i="12"/>
  <c r="N82" i="12" s="1"/>
  <c r="M2" i="12"/>
  <c r="N2" i="12" s="1"/>
  <c r="M110" i="12"/>
  <c r="N110" i="12" s="1"/>
  <c r="M62" i="12"/>
  <c r="N62" i="12" s="1"/>
  <c r="M88" i="12"/>
  <c r="N88" i="12" s="1"/>
  <c r="M150" i="12"/>
  <c r="N150" i="12" s="1"/>
  <c r="M54" i="12"/>
  <c r="N54" i="12" s="1"/>
  <c r="M117" i="12"/>
  <c r="N117" i="12" s="1"/>
  <c r="M55" i="12"/>
  <c r="N55" i="12" s="1"/>
  <c r="M91" i="12"/>
  <c r="N91" i="12" s="1"/>
  <c r="M11" i="12"/>
  <c r="N11" i="12" s="1"/>
  <c r="M81" i="12"/>
  <c r="N81" i="12" s="1"/>
  <c r="M22" i="12"/>
  <c r="N22" i="12" s="1"/>
  <c r="M66" i="12"/>
  <c r="N66" i="12" s="1"/>
  <c r="M78" i="12"/>
  <c r="N78" i="12" s="1"/>
  <c r="M136" i="12"/>
  <c r="N136" i="12" s="1"/>
  <c r="M40" i="12"/>
  <c r="N40" i="12" s="1"/>
  <c r="M70" i="12"/>
  <c r="N70" i="12" s="1"/>
  <c r="M133" i="12"/>
  <c r="N133" i="12" s="1"/>
  <c r="M53" i="12"/>
  <c r="N53" i="12" s="1"/>
  <c r="M123" i="12"/>
  <c r="N123" i="12" s="1"/>
  <c r="M43" i="12"/>
  <c r="N43" i="12" s="1"/>
  <c r="M129" i="12"/>
  <c r="N129" i="12" s="1"/>
  <c r="M65" i="12"/>
  <c r="N65" i="12" s="1"/>
  <c r="M130" i="12"/>
  <c r="N130" i="12" s="1"/>
  <c r="M34" i="12"/>
  <c r="N34" i="12" s="1"/>
  <c r="M126" i="12"/>
  <c r="N126" i="12" s="1"/>
  <c r="M30" i="12"/>
  <c r="N30" i="12" s="1"/>
  <c r="M56" i="12"/>
  <c r="N56" i="12" s="1"/>
  <c r="M134" i="12"/>
  <c r="N134" i="12" s="1"/>
  <c r="M38" i="12"/>
  <c r="N38" i="12" s="1"/>
  <c r="M101" i="12"/>
  <c r="N101" i="12" s="1"/>
  <c r="M146" i="12"/>
  <c r="N146" i="12" s="1"/>
  <c r="M107" i="12"/>
  <c r="N107" i="12" s="1"/>
  <c r="M27" i="12"/>
  <c r="N27" i="12" s="1"/>
  <c r="M97" i="12"/>
  <c r="N97" i="12" s="1"/>
  <c r="M49" i="12"/>
  <c r="N49" i="12" s="1"/>
  <c r="M114" i="12"/>
  <c r="N114" i="12" s="1"/>
  <c r="M50" i="12"/>
  <c r="N50" i="12" s="1"/>
  <c r="M142" i="12"/>
  <c r="N142" i="12" s="1"/>
  <c r="M46" i="12"/>
  <c r="N46" i="12" s="1"/>
  <c r="M147" i="12"/>
  <c r="N147" i="12" s="1"/>
  <c r="M115" i="12"/>
  <c r="N115" i="12" s="1"/>
  <c r="M83" i="12"/>
  <c r="N83" i="12" s="1"/>
  <c r="M51" i="12"/>
  <c r="N51" i="12" s="1"/>
  <c r="M19" i="12"/>
  <c r="N19" i="12" s="1"/>
  <c r="M143" i="12"/>
  <c r="N143" i="12" s="1"/>
  <c r="M111" i="12"/>
  <c r="N111" i="12" s="1"/>
  <c r="M79" i="12"/>
  <c r="N79" i="12" s="1"/>
  <c r="M47" i="12"/>
  <c r="N47" i="12" s="1"/>
  <c r="M31" i="12"/>
  <c r="N31" i="12" s="1"/>
  <c r="M125" i="12"/>
  <c r="N125" i="12" s="1"/>
  <c r="M77" i="12"/>
  <c r="N77" i="12" s="1"/>
  <c r="M13" i="12"/>
  <c r="N13" i="12" s="1"/>
  <c r="M131" i="12"/>
  <c r="N131" i="12" s="1"/>
  <c r="M99" i="12"/>
  <c r="N99" i="12" s="1"/>
  <c r="M67" i="12"/>
  <c r="N67" i="12" s="1"/>
  <c r="M35" i="12"/>
  <c r="N35" i="12" s="1"/>
  <c r="M3" i="12"/>
  <c r="N3" i="12" s="1"/>
  <c r="M127" i="12"/>
  <c r="N127" i="12" s="1"/>
  <c r="M95" i="12"/>
  <c r="N95" i="12" s="1"/>
  <c r="M63" i="12"/>
  <c r="N63" i="12" s="1"/>
  <c r="M15" i="12"/>
  <c r="N15" i="12" s="1"/>
  <c r="M141" i="12"/>
  <c r="N141" i="12" s="1"/>
  <c r="M93" i="12"/>
  <c r="N93" i="12" s="1"/>
  <c r="M29" i="12"/>
  <c r="N29" i="12" s="1"/>
  <c r="M137" i="12"/>
  <c r="N137" i="12" s="1"/>
  <c r="M121" i="12"/>
  <c r="N121" i="12" s="1"/>
  <c r="M105" i="12"/>
  <c r="N105" i="12" s="1"/>
  <c r="M89" i="12"/>
  <c r="N89" i="12" s="1"/>
  <c r="M73" i="12"/>
  <c r="N73" i="12" s="1"/>
  <c r="M57" i="12"/>
  <c r="N57" i="12" s="1"/>
  <c r="M41" i="12"/>
  <c r="N41" i="12" s="1"/>
  <c r="M25" i="12"/>
  <c r="N25" i="12" s="1"/>
  <c r="M9" i="12"/>
  <c r="N9" i="12" s="1"/>
  <c r="M109" i="12"/>
  <c r="N109" i="12" s="1"/>
  <c r="M61" i="12"/>
  <c r="N61" i="12" s="1"/>
  <c r="M45" i="12"/>
  <c r="N45" i="12" s="1"/>
  <c r="M151" i="12"/>
  <c r="N151" i="12" s="1"/>
  <c r="M135" i="12"/>
  <c r="N135" i="12" s="1"/>
  <c r="M119" i="12"/>
  <c r="N119" i="12" s="1"/>
  <c r="M103" i="12"/>
  <c r="N103" i="12" s="1"/>
  <c r="M87" i="12"/>
  <c r="N87" i="12" s="1"/>
  <c r="M71" i="12"/>
  <c r="N71" i="12" s="1"/>
  <c r="M16" i="12"/>
  <c r="N16" i="12" s="1"/>
  <c r="M39" i="12"/>
  <c r="N39" i="12" s="1"/>
  <c r="M23" i="12"/>
  <c r="N23" i="12" s="1"/>
  <c r="M7" i="12"/>
  <c r="N7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29779-7C03-4E83-9A3D-506DF47C85C4}" keepAlive="1" name="Zapytanie — pesel" description="Połączenie z zapytaniem „pesel” w skoroszycie." type="5" refreshedVersion="8" background="1" saveData="1">
    <dbPr connection="Provider=Microsoft.Mashup.OleDb.1;Data Source=$Workbook$;Location=pesel;Extended Properties=&quot;&quot;" command="SELECT * FROM [pesel]"/>
  </connection>
  <connection id="2" xr16:uid="{1989D39D-BFF6-4750-9CA7-EBCFF01DF7F7}" keepAlive="1" name="Zapytanie — pesel (2)" description="Połączenie z zapytaniem „pesel (2)” w skoroszycie." type="5" refreshedVersion="8" background="1" saveData="1">
    <dbPr connection="Provider=Microsoft.Mashup.OleDb.1;Data Source=$Workbook$;Location=&quot;pesel (2)&quot;;Extended Properties=&quot;&quot;" command="SELECT * FROM [pesel (2)]"/>
  </connection>
  <connection id="3" xr16:uid="{CBD8C9B3-8863-45FE-94ED-72BDB9CB8FD4}" keepAlive="1" name="Zapytanie — pesel (3)" description="Połączenie z zapytaniem „pesel (3)” w skoroszycie." type="5" refreshedVersion="8" background="1" saveData="1">
    <dbPr connection="Provider=Microsoft.Mashup.OleDb.1;Data Source=$Workbook$;Location=&quot;pesel (3)&quot;;Extended Properties=&quot;&quot;" command="SELECT * FROM [pesel (3)]"/>
  </connection>
  <connection id="4" xr16:uid="{90014487-E43C-42C1-9E10-3B8EA2C5263A}" keepAlive="1" name="Zapytanie — pesel (4)" description="Połączenie z zapytaniem „pesel (4)” w skoroszycie." type="5" refreshedVersion="8" background="1" saveData="1">
    <dbPr connection="Provider=Microsoft.Mashup.OleDb.1;Data Source=$Workbook$;Location=&quot;pesel (4)&quot;;Extended Properties=&quot;&quot;" command="SELECT * FROM [pesel (4)]"/>
  </connection>
  <connection id="5" xr16:uid="{AE76870C-5A25-443F-A523-292E95955554}" keepAlive="1" name="Zapytanie — pesel (5)" description="Połączenie z zapytaniem „pesel (5)” w skoroszycie." type="5" refreshedVersion="8" background="1" saveData="1">
    <dbPr connection="Provider=Microsoft.Mashup.OleDb.1;Data Source=$Workbook$;Location=&quot;pesel (5)&quot;;Extended Properties=&quot;&quot;" command="SELECT * FROM [pesel (5)]"/>
  </connection>
  <connection id="6" xr16:uid="{93685BC0-6260-4600-8EBD-630B50C11311}" keepAlive="1" name="Zapytanie — pesel (6)" description="Połączenie z zapytaniem „pesel (6)” w skoroszycie." type="5" refreshedVersion="8" background="1" saveData="1">
    <dbPr connection="Provider=Microsoft.Mashup.OleDb.1;Data Source=$Workbook$;Location=&quot;pesel (6)&quot;;Extended Properties=&quot;&quot;" command="SELECT * FROM [pesel (6)]"/>
  </connection>
  <connection id="7" xr16:uid="{2C0B06FA-E7F6-4271-BF76-6175D40F3B60}" keepAlive="1" name="Zapytanie — pesel (7)" description="Połączenie z zapytaniem „pesel (7)” w skoroszycie." type="5" refreshedVersion="8" background="1" saveData="1">
    <dbPr connection="Provider=Microsoft.Mashup.OleDb.1;Data Source=$Workbook$;Location=&quot;pesel (7)&quot;;Extended Properties=&quot;&quot;" command="SELECT * FROM [pesel (7)]"/>
  </connection>
  <connection id="8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9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10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1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2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3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<sst xmlns="http://schemas.openxmlformats.org/spreadsheetml/2006/main" count="1157" uniqueCount="223">
  <si>
    <t>Column1</t>
  </si>
  <si>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</si>
  <si>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</si>
  <si>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</si>
  <si>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</si>
  <si>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</si>
  <si>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</si>
  <si>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</si>
  <si>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</si>
  <si>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</si>
  <si>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</si>
  <si>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</si>
  <si>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</si>
  <si>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</si>
  <si>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</si>
  <si>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</si>
  <si>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</si>
  <si>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</si>
  <si>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</si>
  <si>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</si>
  <si>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</si>
  <si>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</si>
  <si>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</si>
  <si>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</si>
  <si>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</si>
  <si>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</si>
  <si>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</si>
  <si>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</si>
  <si>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</si>
  <si>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</si>
  <si>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</si>
  <si>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</si>
  <si>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</si>
  <si>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</si>
  <si>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</si>
  <si>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</si>
  <si>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</si>
  <si>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</si>
  <si>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</si>
  <si>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</si>
  <si>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</si>
  <si>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</si>
  <si>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</si>
  <si>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</si>
  <si>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</si>
  <si>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</si>
  <si>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</si>
  <si>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</si>
  <si>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</si>
  <si>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</si>
  <si>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</si>
  <si>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</si>
  <si>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</si>
  <si>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</si>
  <si>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</si>
  <si>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</si>
  <si>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</si>
  <si>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</si>
  <si>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</si>
  <si>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</si>
  <si>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</si>
  <si>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</si>
  <si>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</si>
  <si>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</si>
  <si>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</si>
  <si>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</si>
  <si>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</si>
  <si>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</si>
  <si>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</si>
  <si>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</si>
  <si>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</si>
  <si>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</si>
  <si>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</si>
  <si>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</si>
  <si>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</si>
  <si>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</si>
  <si>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</si>
  <si>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</si>
  <si>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</si>
  <si>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</si>
  <si>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</si>
  <si>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</si>
  <si>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</si>
  <si>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</si>
  <si>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</si>
  <si>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</si>
  <si>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</si>
  <si>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</si>
  <si>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</si>
  <si>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</si>
  <si>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</si>
  <si>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</si>
  <si>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</si>
  <si>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</si>
  <si>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</si>
  <si>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</si>
  <si>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</si>
  <si>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</si>
  <si>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</si>
  <si>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</si>
  <si>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</si>
  <si>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</si>
  <si>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</si>
  <si>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</si>
  <si>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</si>
  <si>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</si>
  <si>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</si>
  <si>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</si>
  <si>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</si>
  <si>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</si>
  <si>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</si>
  <si>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</si>
  <si>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</si>
  <si>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</si>
  <si>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</si>
  <si>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</si>
  <si>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</si>
  <si>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</si>
  <si>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</si>
  <si>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</si>
  <si>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</si>
  <si>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</si>
  <si>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</si>
  <si>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</si>
  <si>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</si>
  <si>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</si>
  <si>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</si>
  <si>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</si>
  <si>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</si>
  <si>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</si>
  <si>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</si>
  <si>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</si>
  <si>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</si>
  <si>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</si>
  <si>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</si>
  <si>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</si>
  <si>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</si>
  <si>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</si>
  <si>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</si>
  <si>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</si>
  <si>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</si>
  <si>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</si>
  <si>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</si>
  <si>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</si>
  <si>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</si>
  <si>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</si>
  <si>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</si>
  <si>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</si>
  <si>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</si>
  <si>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</si>
  <si>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</si>
  <si>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Rok</t>
  </si>
  <si>
    <t>Miesiąc</t>
  </si>
  <si>
    <t>Dzień</t>
  </si>
  <si>
    <t>Number porzadkowy</t>
  </si>
  <si>
    <t>plec</t>
  </si>
  <si>
    <t>cyfra kontrolna</t>
  </si>
  <si>
    <t>Czy kobieta</t>
  </si>
  <si>
    <t>Etykiety wierszy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</si>
  <si>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</si>
  <si>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</si>
  <si>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</si>
  <si>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</si>
  <si>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</si>
  <si>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</si>
  <si>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</si>
  <si>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</si>
  <si>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</si>
  <si>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</si>
  <si>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</si>
  <si>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</si>
  <si>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</si>
  <si>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</si>
  <si>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</si>
  <si>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</si>
  <si>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</si>
  <si>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</si>
  <si>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</si>
  <si>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</si>
  <si>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</si>
  <si>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</si>
  <si>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</si>
  <si>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</si>
  <si>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</si>
  <si>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</si>
  <si>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</si>
  <si>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</si>
  <si>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</si>
  <si>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</si>
  <si>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</si>
  <si>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</si>
  <si>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</si>
  <si>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</si>
  <si>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</si>
  <si>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</si>
  <si>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</si>
  <si>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</si>
  <si>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</si>
  <si>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</si>
  <si>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</si>
  <si>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</si>
  <si>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(puste)</t>
  </si>
  <si>
    <t>Suma końcowa</t>
  </si>
  <si>
    <t>Liczba z Column1</t>
  </si>
  <si>
    <t>Cyfra 1</t>
  </si>
  <si>
    <t>Cyfra 2</t>
  </si>
  <si>
    <t>Cyfra 3</t>
  </si>
  <si>
    <t>Cyfra 4</t>
  </si>
  <si>
    <t>Cyfra 5</t>
  </si>
  <si>
    <t>Cyfra 6</t>
  </si>
  <si>
    <t>Cyfra 7</t>
  </si>
  <si>
    <t>Cyfra 8</t>
  </si>
  <si>
    <t>Cyfra 9</t>
  </si>
  <si>
    <t>Cyfra 10</t>
  </si>
  <si>
    <t>Suma</t>
  </si>
  <si>
    <t>Wekryfikacja</t>
  </si>
  <si>
    <t>Dziesie</t>
  </si>
  <si>
    <t>5</t>
  </si>
  <si>
    <t>6</t>
  </si>
  <si>
    <t>7</t>
  </si>
  <si>
    <t>8</t>
  </si>
  <si>
    <t>9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</si>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</sst>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'Zadanie 5'!$K$17</c:f>
              <c:strCache>
                <c:ptCount val="1"/>
                <c:pt idx="0">
                  <c:v>Procent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'Zadanie 5'!$J$18:$J$22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'Zadanie 5'!$K$18:$K$22</c:f>
              <c:numCache>
                <c:formatCode>General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0.38666666666666666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C-4182-94A3-C0579E71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526256</xdr:colOff>
      <xdr:row>6</xdr:row>
      <xdr:rowOff>85725</xdr:rowOff>
    </xdr:from>
    <xdr:to>
      <xdr:col>14</xdr:col>
      <xdr:colOff>350043</xdr:colOff>
      <xdr:row>21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2103C5-6530-2383-21A6-89C59BB4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57.329281597224" createdVersion="8" refreshedVersion="8" minRefreshableVersion="3" recordCount="151" xr:uid="{A07C8401-3B61-4CE2-8165-D2CE54798074}">
  <cacheSource type="worksheet">
    <worksheetSource ref="A1:G1048576" sheet="Zadanie 3"/>
  </cacheSource>
  <cacheFields count="7">
    <cacheField name="Column1" numFmtId="0">
      <sharedItems containsBlank="1" count="151">
        <s v="53082806059"/>
        <s v="89100192752"/>
        <s v="85111779283"/>
        <s v="86080941169"/>
        <s v="89011129700"/>
        <s v="62033089803"/>
        <s v="62092569090"/>
        <s v="64063159211"/>
        <s v="88120262427"/>
        <s v="75121005045"/>
        <s v="74121108598"/>
        <s v="67112966668"/>
        <s v="89010737704"/>
        <s v="52101156863"/>
        <s v="91032272651"/>
        <s v="75032006098"/>
        <s v="55110906690"/>
        <s v="67103111042"/>
        <s v="77072919805"/>
        <s v="92022716243"/>
        <s v="83041812338"/>
        <s v="86072032543"/>
        <s v="71110410883"/>
        <s v="73070871368"/>
        <s v="74040249598"/>
        <s v="85052135674"/>
        <s v="70053179170"/>
        <s v="89021468413"/>
        <s v="64040919575"/>
        <s v="66100294134"/>
        <s v="63102092944"/>
        <s v="89040205480"/>
        <s v="74123184206"/>
        <s v="88080204509"/>
        <s v="70032057433"/>
        <s v="89081421445"/>
        <s v="66113183995"/>
        <s v="56111161549"/>
        <s v="78103188695"/>
        <s v="88080601948"/>
        <s v="71093058856"/>
        <s v="64022301455"/>
        <s v="65102086116"/>
        <s v="68112117597"/>
        <s v="70101195486"/>
        <s v="77111084850"/>
        <s v="78123189018"/>
        <s v="79110673709"/>
        <s v="74120284541"/>
        <s v="89082179879"/>
        <s v="86070630583"/>
        <s v="63122755182"/>
        <s v="90112004373"/>
        <s v="54043010088"/>
        <s v="69122174118"/>
        <s v="84051294894"/>
        <s v="66111176164"/>
        <s v="71112677514"/>
        <s v="89040633348"/>
        <s v="90053120136"/>
        <s v="75123199317"/>
        <s v="73112328551"/>
        <s v="85031079443"/>
        <s v="85052568643"/>
        <s v="55022153432"/>
        <s v="83041947282"/>
        <s v="86081443325"/>
        <s v="59110570565"/>
        <s v="66063014631"/>
        <s v="67120749923"/>
        <s v="89081519801"/>
        <s v="70120794633"/>
        <s v="76121186303"/>
        <s v="72031096705"/>
        <s v="61100157652"/>
        <s v="79012564484"/>
        <s v="88111094545"/>
        <s v="89040876453"/>
        <s v="89120952161"/>
        <s v="59083036077"/>
        <s v="61121020469"/>
        <s v="89040185241"/>
        <s v="88080416256"/>
        <s v="61032479116"/>
        <s v="54020837137"/>
        <s v="87072724289"/>
        <s v="88103032931"/>
        <s v="59042989686"/>
        <s v="91023191330"/>
        <s v="59031152059"/>
        <s v="84112185145"/>
        <s v="60102890107"/>
        <s v="84050694367"/>
        <s v="89041133472"/>
        <s v="82072219267"/>
        <s v="57102202414"/>
        <s v="55123128973"/>
        <s v="86070511185"/>
        <s v="81101148770"/>
        <s v="87071164662"/>
        <s v="51011153311"/>
        <s v="89052085069"/>
        <s v="50102636355"/>
        <s v="89011581319"/>
        <s v="53122299122"/>
        <s v="75113162747"/>
        <s v="89102588171"/>
        <s v="89022379914"/>
        <s v="92080709353"/>
        <s v="50101111305"/>
        <s v="89042620494"/>
        <s v="51102573842"/>
        <s v="89021697637"/>
        <s v="63092608644"/>
        <s v="78102945963"/>
        <s v="86061995325"/>
        <s v="78011115028"/>
        <s v="89042750933"/>
        <s v="89112466825"/>
        <s v="89020265394"/>
        <s v="66100651663"/>
        <s v="65062892381"/>
        <s v="69030626134"/>
        <s v="67113048790"/>
        <s v="84051840149"/>
        <s v="57073163051"/>
        <s v="81081010863"/>
        <s v="89062644823"/>
        <s v="52110446139"/>
        <s v="50021011352"/>
        <s v="65092056892"/>
        <s v="85052605175"/>
        <s v="89032143350"/>
        <s v="71123061643"/>
        <s v="73103000844"/>
        <s v="89012630357"/>
        <s v="73010399576"/>
        <s v="87070895372"/>
        <s v="60061144469"/>
        <s v="76043169949"/>
        <s v="79101146737"/>
        <s v="76043054555"/>
        <s v="89082608599"/>
        <s v="76122752028"/>
        <s v="77120835871"/>
        <s v="89010293604"/>
        <s v="89091482250"/>
        <s v="58122188027"/>
        <s v="89052295172"/>
        <s v="79070627831"/>
        <m/>
      </sharedItems>
    </cacheField>
    <cacheField name="Rok" numFmtId="0">
      <sharedItems containsBlank="1" count="43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  <m/>
      </sharedItems>
    </cacheField>
    <cacheField name="Miesiąc" numFmtId="0">
      <sharedItems containsBlank="1"/>
    </cacheField>
    <cacheField name="Dzień" numFmtId="0">
      <sharedItems containsBlank="1"/>
    </cacheField>
    <cacheField name="Number porzadkowy" numFmtId="0">
      <sharedItems containsBlank="1"/>
    </cacheField>
    <cacheField name="plec" numFmtId="0">
      <sharedItems containsBlank="1"/>
    </cacheField>
    <cacheField name="cyfra kontroln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57.338034490742" createdVersion="8" refreshedVersion="8" minRefreshableVersion="3" recordCount="150" xr:uid="{80F71549-34A5-400A-9D24-E66006CDB6B6}">
  <cacheSource type="worksheet">
    <worksheetSource name="pesel38"/>
  </cacheSource>
  <cacheFields count="8">
    <cacheField name="Column1" numFmtId="0">
      <sharedItems count="150">
        <s v="53082806059"/>
        <s v="89100192752"/>
        <s v="85111779283"/>
        <s v="86080941169"/>
        <s v="89011129700"/>
        <s v="62033089803"/>
        <s v="62092569090"/>
        <s v="64063159211"/>
        <s v="88120262427"/>
        <s v="75121005045"/>
        <s v="74121108598"/>
        <s v="67112966668"/>
        <s v="89010737704"/>
        <s v="52101156863"/>
        <s v="91032272651"/>
        <s v="75032006098"/>
        <s v="55110906690"/>
        <s v="67103111042"/>
        <s v="77072919805"/>
        <s v="92022716243"/>
        <s v="83041812338"/>
        <s v="86072032543"/>
        <s v="71110410883"/>
        <s v="73070871368"/>
        <s v="74040249598"/>
        <s v="85052135674"/>
        <s v="70053179170"/>
        <s v="89021468413"/>
        <s v="64040919575"/>
        <s v="66100294134"/>
        <s v="63102092944"/>
        <s v="89040205480"/>
        <s v="74123184206"/>
        <s v="88080204509"/>
        <s v="70032057433"/>
        <s v="89081421445"/>
        <s v="66113183995"/>
        <s v="56111161549"/>
        <s v="78103188695"/>
        <s v="88080601948"/>
        <s v="71093058856"/>
        <s v="64022301455"/>
        <s v="65102086116"/>
        <s v="68112117597"/>
        <s v="70101195486"/>
        <s v="77111084850"/>
        <s v="78123189018"/>
        <s v="79110673709"/>
        <s v="74120284541"/>
        <s v="89082179879"/>
        <s v="86070630583"/>
        <s v="63122755182"/>
        <s v="90112004373"/>
        <s v="54043010088"/>
        <s v="69122174118"/>
        <s v="84051294894"/>
        <s v="66111176164"/>
        <s v="71112677514"/>
        <s v="89040633348"/>
        <s v="90053120136"/>
        <s v="75123199317"/>
        <s v="73112328551"/>
        <s v="85031079443"/>
        <s v="85052568643"/>
        <s v="55022153432"/>
        <s v="83041947282"/>
        <s v="86081443325"/>
        <s v="59110570565"/>
        <s v="66063014631"/>
        <s v="67120749923"/>
        <s v="89081519801"/>
        <s v="70120794633"/>
        <s v="76121186303"/>
        <s v="72031096705"/>
        <s v="61100157652"/>
        <s v="79012564484"/>
        <s v="88111094545"/>
        <s v="89040876453"/>
        <s v="89120952161"/>
        <s v="59083036077"/>
        <s v="61121020469"/>
        <s v="89040185241"/>
        <s v="88080416256"/>
        <s v="61032479116"/>
        <s v="54020837137"/>
        <s v="87072724289"/>
        <s v="88103032931"/>
        <s v="59042989686"/>
        <s v="91023191330"/>
        <s v="59031152059"/>
        <s v="84112185145"/>
        <s v="60102890107"/>
        <s v="84050694367"/>
        <s v="89041133472"/>
        <s v="82072219267"/>
        <s v="57102202414"/>
        <s v="55123128973"/>
        <s v="86070511185"/>
        <s v="81101148770"/>
        <s v="87071164662"/>
        <s v="51011153311"/>
        <s v="89052085069"/>
        <s v="50102636355"/>
        <s v="89011581319"/>
        <s v="53122299122"/>
        <s v="75113162747"/>
        <s v="89102588171"/>
        <s v="89022379914"/>
        <s v="92080709353"/>
        <s v="50101111305"/>
        <s v="89042620494"/>
        <s v="51102573842"/>
        <s v="89021697637"/>
        <s v="63092608644"/>
        <s v="78102945963"/>
        <s v="86061995325"/>
        <s v="78011115028"/>
        <s v="89042750933"/>
        <s v="89112466825"/>
        <s v="89020265394"/>
        <s v="66100651663"/>
        <s v="65062892381"/>
        <s v="69030626134"/>
        <s v="67113048790"/>
        <s v="84051840149"/>
        <s v="57073163051"/>
        <s v="81081010863"/>
        <s v="89062644823"/>
        <s v="52110446139"/>
        <s v="50021011352"/>
        <s v="65092056892"/>
        <s v="85052605175"/>
        <s v="89032143350"/>
        <s v="71123061643"/>
        <s v="73103000844"/>
        <s v="89012630357"/>
        <s v="73010399576"/>
        <s v="87070895372"/>
        <s v="60061144469"/>
        <s v="76043169949"/>
        <s v="79101146737"/>
        <s v="76043054555"/>
        <s v="89082608599"/>
        <s v="76122752028"/>
        <s v="77120835871"/>
        <s v="89010293604"/>
        <s v="89091482250"/>
        <s v="58122188027"/>
        <s v="89052295172"/>
        <s v="79070627831"/>
      </sharedItems>
    </cacheField>
    <cacheField name="Rok" numFmtId="0">
      <sharedItems/>
    </cacheField>
    <cacheField name="Miesiąc" numFmtId="0">
      <sharedItems/>
    </cacheField>
    <cacheField name="Dzień" numFmtId="0">
      <sharedItems/>
    </cacheField>
    <cacheField name="Number porzadkowy" numFmtId="0">
      <sharedItems/>
    </cacheField>
    <cacheField name="plec" numFmtId="0">
      <sharedItems/>
    </cacheField>
    <cacheField name="cyfra kontrolna" numFmtId="0">
      <sharedItems/>
    </cacheField>
    <cacheField name="Dziesie" numFmtId="0">
      <sharedItems count="5">
        <s v="5"/>
        <s v="8"/>
        <s v="6"/>
        <s v="7"/>
        <s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s v="08"/>
    <s v="28"/>
    <s v="060"/>
    <s v="5"/>
    <s v="9"/>
  </r>
  <r>
    <x v="1"/>
    <x v="1"/>
    <s v="10"/>
    <s v="01"/>
    <s v="927"/>
    <s v="5"/>
    <s v="2"/>
  </r>
  <r>
    <x v="2"/>
    <x v="2"/>
    <s v="11"/>
    <s v="17"/>
    <s v="792"/>
    <s v="8"/>
    <s v="3"/>
  </r>
  <r>
    <x v="3"/>
    <x v="3"/>
    <s v="08"/>
    <s v="09"/>
    <s v="411"/>
    <s v="6"/>
    <s v="9"/>
  </r>
  <r>
    <x v="4"/>
    <x v="1"/>
    <s v="01"/>
    <s v="11"/>
    <s v="297"/>
    <s v="0"/>
    <s v="0"/>
  </r>
  <r>
    <x v="5"/>
    <x v="4"/>
    <s v="03"/>
    <s v="30"/>
    <s v="898"/>
    <s v="0"/>
    <s v="3"/>
  </r>
  <r>
    <x v="6"/>
    <x v="4"/>
    <s v="09"/>
    <s v="25"/>
    <s v="690"/>
    <s v="9"/>
    <s v="0"/>
  </r>
  <r>
    <x v="7"/>
    <x v="5"/>
    <s v="06"/>
    <s v="31"/>
    <s v="592"/>
    <s v="1"/>
    <s v="1"/>
  </r>
  <r>
    <x v="8"/>
    <x v="6"/>
    <s v="12"/>
    <s v="02"/>
    <s v="624"/>
    <s v="2"/>
    <s v="7"/>
  </r>
  <r>
    <x v="9"/>
    <x v="7"/>
    <s v="12"/>
    <s v="10"/>
    <s v="050"/>
    <s v="4"/>
    <s v="5"/>
  </r>
  <r>
    <x v="10"/>
    <x v="8"/>
    <s v="12"/>
    <s v="11"/>
    <s v="085"/>
    <s v="9"/>
    <s v="8"/>
  </r>
  <r>
    <x v="11"/>
    <x v="9"/>
    <s v="11"/>
    <s v="29"/>
    <s v="666"/>
    <s v="6"/>
    <s v="8"/>
  </r>
  <r>
    <x v="12"/>
    <x v="1"/>
    <s v="01"/>
    <s v="07"/>
    <s v="377"/>
    <s v="0"/>
    <s v="4"/>
  </r>
  <r>
    <x v="13"/>
    <x v="10"/>
    <s v="10"/>
    <s v="11"/>
    <s v="568"/>
    <s v="6"/>
    <s v="3"/>
  </r>
  <r>
    <x v="14"/>
    <x v="11"/>
    <s v="03"/>
    <s v="22"/>
    <s v="726"/>
    <s v="5"/>
    <s v="1"/>
  </r>
  <r>
    <x v="15"/>
    <x v="7"/>
    <s v="03"/>
    <s v="20"/>
    <s v="060"/>
    <s v="9"/>
    <s v="8"/>
  </r>
  <r>
    <x v="16"/>
    <x v="12"/>
    <s v="11"/>
    <s v="09"/>
    <s v="066"/>
    <s v="9"/>
    <s v="0"/>
  </r>
  <r>
    <x v="17"/>
    <x v="9"/>
    <s v="10"/>
    <s v="31"/>
    <s v="110"/>
    <s v="4"/>
    <s v="2"/>
  </r>
  <r>
    <x v="18"/>
    <x v="13"/>
    <s v="07"/>
    <s v="29"/>
    <s v="198"/>
    <s v="0"/>
    <s v="5"/>
  </r>
  <r>
    <x v="19"/>
    <x v="14"/>
    <s v="02"/>
    <s v="27"/>
    <s v="162"/>
    <s v="4"/>
    <s v="3"/>
  </r>
  <r>
    <x v="20"/>
    <x v="15"/>
    <s v="04"/>
    <s v="18"/>
    <s v="123"/>
    <s v="3"/>
    <s v="8"/>
  </r>
  <r>
    <x v="21"/>
    <x v="3"/>
    <s v="07"/>
    <s v="20"/>
    <s v="325"/>
    <s v="4"/>
    <s v="3"/>
  </r>
  <r>
    <x v="22"/>
    <x v="16"/>
    <s v="11"/>
    <s v="04"/>
    <s v="108"/>
    <s v="8"/>
    <s v="3"/>
  </r>
  <r>
    <x v="23"/>
    <x v="17"/>
    <s v="07"/>
    <s v="08"/>
    <s v="713"/>
    <s v="6"/>
    <s v="8"/>
  </r>
  <r>
    <x v="24"/>
    <x v="8"/>
    <s v="04"/>
    <s v="02"/>
    <s v="495"/>
    <s v="9"/>
    <s v="8"/>
  </r>
  <r>
    <x v="25"/>
    <x v="2"/>
    <s v="05"/>
    <s v="21"/>
    <s v="356"/>
    <s v="7"/>
    <s v="4"/>
  </r>
  <r>
    <x v="26"/>
    <x v="18"/>
    <s v="05"/>
    <s v="31"/>
    <s v="791"/>
    <s v="7"/>
    <s v="0"/>
  </r>
  <r>
    <x v="27"/>
    <x v="1"/>
    <s v="02"/>
    <s v="14"/>
    <s v="684"/>
    <s v="1"/>
    <s v="3"/>
  </r>
  <r>
    <x v="28"/>
    <x v="5"/>
    <s v="04"/>
    <s v="09"/>
    <s v="195"/>
    <s v="7"/>
    <s v="5"/>
  </r>
  <r>
    <x v="29"/>
    <x v="19"/>
    <s v="10"/>
    <s v="02"/>
    <s v="941"/>
    <s v="3"/>
    <s v="4"/>
  </r>
  <r>
    <x v="30"/>
    <x v="20"/>
    <s v="10"/>
    <s v="20"/>
    <s v="929"/>
    <s v="4"/>
    <s v="4"/>
  </r>
  <r>
    <x v="31"/>
    <x v="1"/>
    <s v="04"/>
    <s v="02"/>
    <s v="054"/>
    <s v="8"/>
    <s v="0"/>
  </r>
  <r>
    <x v="32"/>
    <x v="8"/>
    <s v="12"/>
    <s v="31"/>
    <s v="842"/>
    <s v="0"/>
    <s v="6"/>
  </r>
  <r>
    <x v="33"/>
    <x v="6"/>
    <s v="08"/>
    <s v="02"/>
    <s v="045"/>
    <s v="0"/>
    <s v="9"/>
  </r>
  <r>
    <x v="34"/>
    <x v="18"/>
    <s v="03"/>
    <s v="20"/>
    <s v="574"/>
    <s v="3"/>
    <s v="3"/>
  </r>
  <r>
    <x v="35"/>
    <x v="1"/>
    <s v="08"/>
    <s v="14"/>
    <s v="214"/>
    <s v="4"/>
    <s v="5"/>
  </r>
  <r>
    <x v="36"/>
    <x v="19"/>
    <s v="11"/>
    <s v="31"/>
    <s v="839"/>
    <s v="9"/>
    <s v="5"/>
  </r>
  <r>
    <x v="37"/>
    <x v="21"/>
    <s v="11"/>
    <s v="11"/>
    <s v="615"/>
    <s v="4"/>
    <s v="9"/>
  </r>
  <r>
    <x v="38"/>
    <x v="22"/>
    <s v="10"/>
    <s v="31"/>
    <s v="886"/>
    <s v="9"/>
    <s v="5"/>
  </r>
  <r>
    <x v="39"/>
    <x v="6"/>
    <s v="08"/>
    <s v="06"/>
    <s v="019"/>
    <s v="4"/>
    <s v="8"/>
  </r>
  <r>
    <x v="40"/>
    <x v="16"/>
    <s v="09"/>
    <s v="30"/>
    <s v="588"/>
    <s v="5"/>
    <s v="6"/>
  </r>
  <r>
    <x v="41"/>
    <x v="5"/>
    <s v="02"/>
    <s v="23"/>
    <s v="014"/>
    <s v="5"/>
    <s v="5"/>
  </r>
  <r>
    <x v="42"/>
    <x v="23"/>
    <s v="10"/>
    <s v="20"/>
    <s v="861"/>
    <s v="1"/>
    <s v="6"/>
  </r>
  <r>
    <x v="43"/>
    <x v="24"/>
    <s v="11"/>
    <s v="21"/>
    <s v="175"/>
    <s v="9"/>
    <s v="7"/>
  </r>
  <r>
    <x v="44"/>
    <x v="18"/>
    <s v="10"/>
    <s v="11"/>
    <s v="954"/>
    <s v="8"/>
    <s v="6"/>
  </r>
  <r>
    <x v="45"/>
    <x v="13"/>
    <s v="11"/>
    <s v="10"/>
    <s v="848"/>
    <s v="5"/>
    <s v="0"/>
  </r>
  <r>
    <x v="46"/>
    <x v="22"/>
    <s v="12"/>
    <s v="31"/>
    <s v="890"/>
    <s v="1"/>
    <s v="8"/>
  </r>
  <r>
    <x v="47"/>
    <x v="25"/>
    <s v="11"/>
    <s v="06"/>
    <s v="737"/>
    <s v="0"/>
    <s v="9"/>
  </r>
  <r>
    <x v="48"/>
    <x v="8"/>
    <s v="12"/>
    <s v="02"/>
    <s v="845"/>
    <s v="4"/>
    <s v="1"/>
  </r>
  <r>
    <x v="49"/>
    <x v="1"/>
    <s v="08"/>
    <s v="21"/>
    <s v="798"/>
    <s v="7"/>
    <s v="9"/>
  </r>
  <r>
    <x v="50"/>
    <x v="3"/>
    <s v="07"/>
    <s v="06"/>
    <s v="305"/>
    <s v="8"/>
    <s v="3"/>
  </r>
  <r>
    <x v="51"/>
    <x v="20"/>
    <s v="12"/>
    <s v="27"/>
    <s v="551"/>
    <s v="8"/>
    <s v="2"/>
  </r>
  <r>
    <x v="52"/>
    <x v="26"/>
    <s v="11"/>
    <s v="20"/>
    <s v="043"/>
    <s v="7"/>
    <s v="3"/>
  </r>
  <r>
    <x v="53"/>
    <x v="27"/>
    <s v="04"/>
    <s v="30"/>
    <s v="100"/>
    <s v="8"/>
    <s v="8"/>
  </r>
  <r>
    <x v="54"/>
    <x v="28"/>
    <s v="12"/>
    <s v="21"/>
    <s v="741"/>
    <s v="1"/>
    <s v="8"/>
  </r>
  <r>
    <x v="55"/>
    <x v="29"/>
    <s v="05"/>
    <s v="12"/>
    <s v="948"/>
    <s v="9"/>
    <s v="4"/>
  </r>
  <r>
    <x v="56"/>
    <x v="19"/>
    <s v="11"/>
    <s v="11"/>
    <s v="761"/>
    <s v="6"/>
    <s v="4"/>
  </r>
  <r>
    <x v="57"/>
    <x v="16"/>
    <s v="11"/>
    <s v="26"/>
    <s v="775"/>
    <s v="1"/>
    <s v="4"/>
  </r>
  <r>
    <x v="58"/>
    <x v="1"/>
    <s v="04"/>
    <s v="06"/>
    <s v="333"/>
    <s v="4"/>
    <s v="8"/>
  </r>
  <r>
    <x v="59"/>
    <x v="26"/>
    <s v="05"/>
    <s v="31"/>
    <s v="201"/>
    <s v="3"/>
    <s v="6"/>
  </r>
  <r>
    <x v="60"/>
    <x v="7"/>
    <s v="12"/>
    <s v="31"/>
    <s v="993"/>
    <s v="1"/>
    <s v="7"/>
  </r>
  <r>
    <x v="61"/>
    <x v="17"/>
    <s v="11"/>
    <s v="23"/>
    <s v="285"/>
    <s v="5"/>
    <s v="1"/>
  </r>
  <r>
    <x v="62"/>
    <x v="2"/>
    <s v="03"/>
    <s v="10"/>
    <s v="794"/>
    <s v="4"/>
    <s v="3"/>
  </r>
  <r>
    <x v="63"/>
    <x v="2"/>
    <s v="05"/>
    <s v="25"/>
    <s v="686"/>
    <s v="4"/>
    <s v="3"/>
  </r>
  <r>
    <x v="64"/>
    <x v="12"/>
    <s v="02"/>
    <s v="21"/>
    <s v="534"/>
    <s v="3"/>
    <s v="2"/>
  </r>
  <r>
    <x v="65"/>
    <x v="15"/>
    <s v="04"/>
    <s v="19"/>
    <s v="472"/>
    <s v="8"/>
    <s v="2"/>
  </r>
  <r>
    <x v="66"/>
    <x v="3"/>
    <s v="08"/>
    <s v="14"/>
    <s v="433"/>
    <s v="2"/>
    <s v="5"/>
  </r>
  <r>
    <x v="67"/>
    <x v="30"/>
    <s v="11"/>
    <s v="05"/>
    <s v="705"/>
    <s v="6"/>
    <s v="5"/>
  </r>
  <r>
    <x v="68"/>
    <x v="19"/>
    <s v="06"/>
    <s v="30"/>
    <s v="146"/>
    <s v="3"/>
    <s v="1"/>
  </r>
  <r>
    <x v="69"/>
    <x v="9"/>
    <s v="12"/>
    <s v="07"/>
    <s v="499"/>
    <s v="2"/>
    <s v="3"/>
  </r>
  <r>
    <x v="70"/>
    <x v="1"/>
    <s v="08"/>
    <s v="15"/>
    <s v="198"/>
    <s v="0"/>
    <s v="1"/>
  </r>
  <r>
    <x v="71"/>
    <x v="18"/>
    <s v="12"/>
    <s v="07"/>
    <s v="946"/>
    <s v="3"/>
    <s v="3"/>
  </r>
  <r>
    <x v="72"/>
    <x v="31"/>
    <s v="12"/>
    <s v="11"/>
    <s v="863"/>
    <s v="0"/>
    <s v="3"/>
  </r>
  <r>
    <x v="73"/>
    <x v="32"/>
    <s v="03"/>
    <s v="10"/>
    <s v="967"/>
    <s v="0"/>
    <s v="5"/>
  </r>
  <r>
    <x v="74"/>
    <x v="33"/>
    <s v="10"/>
    <s v="01"/>
    <s v="576"/>
    <s v="5"/>
    <s v="2"/>
  </r>
  <r>
    <x v="75"/>
    <x v="25"/>
    <s v="01"/>
    <s v="25"/>
    <s v="644"/>
    <s v="8"/>
    <s v="4"/>
  </r>
  <r>
    <x v="76"/>
    <x v="6"/>
    <s v="11"/>
    <s v="10"/>
    <s v="945"/>
    <s v="4"/>
    <s v="5"/>
  </r>
  <r>
    <x v="77"/>
    <x v="1"/>
    <s v="04"/>
    <s v="08"/>
    <s v="764"/>
    <s v="5"/>
    <s v="3"/>
  </r>
  <r>
    <x v="78"/>
    <x v="1"/>
    <s v="12"/>
    <s v="09"/>
    <s v="521"/>
    <s v="6"/>
    <s v="1"/>
  </r>
  <r>
    <x v="79"/>
    <x v="30"/>
    <s v="08"/>
    <s v="30"/>
    <s v="360"/>
    <s v="7"/>
    <s v="7"/>
  </r>
  <r>
    <x v="80"/>
    <x v="33"/>
    <s v="12"/>
    <s v="10"/>
    <s v="204"/>
    <s v="6"/>
    <s v="9"/>
  </r>
  <r>
    <x v="81"/>
    <x v="1"/>
    <s v="04"/>
    <s v="01"/>
    <s v="852"/>
    <s v="4"/>
    <s v="1"/>
  </r>
  <r>
    <x v="82"/>
    <x v="6"/>
    <s v="08"/>
    <s v="04"/>
    <s v="162"/>
    <s v="5"/>
    <s v="6"/>
  </r>
  <r>
    <x v="83"/>
    <x v="33"/>
    <s v="03"/>
    <s v="24"/>
    <s v="791"/>
    <s v="1"/>
    <s v="6"/>
  </r>
  <r>
    <x v="84"/>
    <x v="27"/>
    <s v="02"/>
    <s v="08"/>
    <s v="371"/>
    <s v="3"/>
    <s v="7"/>
  </r>
  <r>
    <x v="85"/>
    <x v="34"/>
    <s v="07"/>
    <s v="27"/>
    <s v="242"/>
    <s v="8"/>
    <s v="9"/>
  </r>
  <r>
    <x v="86"/>
    <x v="6"/>
    <s v="10"/>
    <s v="30"/>
    <s v="329"/>
    <s v="3"/>
    <s v="1"/>
  </r>
  <r>
    <x v="87"/>
    <x v="30"/>
    <s v="04"/>
    <s v="29"/>
    <s v="896"/>
    <s v="8"/>
    <s v="6"/>
  </r>
  <r>
    <x v="88"/>
    <x v="11"/>
    <s v="02"/>
    <s v="31"/>
    <s v="913"/>
    <s v="3"/>
    <s v="0"/>
  </r>
  <r>
    <x v="89"/>
    <x v="30"/>
    <s v="03"/>
    <s v="11"/>
    <s v="520"/>
    <s v="5"/>
    <s v="9"/>
  </r>
  <r>
    <x v="90"/>
    <x v="29"/>
    <s v="11"/>
    <s v="21"/>
    <s v="851"/>
    <s v="4"/>
    <s v="5"/>
  </r>
  <r>
    <x v="91"/>
    <x v="35"/>
    <s v="10"/>
    <s v="28"/>
    <s v="901"/>
    <s v="0"/>
    <s v="7"/>
  </r>
  <r>
    <x v="92"/>
    <x v="29"/>
    <s v="05"/>
    <s v="06"/>
    <s v="943"/>
    <s v="6"/>
    <s v="7"/>
  </r>
  <r>
    <x v="93"/>
    <x v="1"/>
    <s v="04"/>
    <s v="11"/>
    <s v="334"/>
    <s v="7"/>
    <s v="2"/>
  </r>
  <r>
    <x v="94"/>
    <x v="36"/>
    <s v="07"/>
    <s v="22"/>
    <s v="192"/>
    <s v="6"/>
    <s v="7"/>
  </r>
  <r>
    <x v="95"/>
    <x v="37"/>
    <s v="10"/>
    <s v="22"/>
    <s v="024"/>
    <s v="1"/>
    <s v="4"/>
  </r>
  <r>
    <x v="96"/>
    <x v="12"/>
    <s v="12"/>
    <s v="31"/>
    <s v="289"/>
    <s v="7"/>
    <s v="3"/>
  </r>
  <r>
    <x v="97"/>
    <x v="3"/>
    <s v="07"/>
    <s v="05"/>
    <s v="111"/>
    <s v="8"/>
    <s v="5"/>
  </r>
  <r>
    <x v="98"/>
    <x v="38"/>
    <s v="10"/>
    <s v="11"/>
    <s v="487"/>
    <s v="7"/>
    <s v="0"/>
  </r>
  <r>
    <x v="99"/>
    <x v="34"/>
    <s v="07"/>
    <s v="11"/>
    <s v="646"/>
    <s v="6"/>
    <s v="2"/>
  </r>
  <r>
    <x v="100"/>
    <x v="39"/>
    <s v="01"/>
    <s v="11"/>
    <s v="533"/>
    <s v="1"/>
    <s v="1"/>
  </r>
  <r>
    <x v="101"/>
    <x v="1"/>
    <s v="05"/>
    <s v="20"/>
    <s v="850"/>
    <s v="6"/>
    <s v="9"/>
  </r>
  <r>
    <x v="102"/>
    <x v="40"/>
    <s v="10"/>
    <s v="26"/>
    <s v="363"/>
    <s v="5"/>
    <s v="5"/>
  </r>
  <r>
    <x v="103"/>
    <x v="1"/>
    <s v="01"/>
    <s v="15"/>
    <s v="813"/>
    <s v="1"/>
    <s v="9"/>
  </r>
  <r>
    <x v="104"/>
    <x v="0"/>
    <s v="12"/>
    <s v="22"/>
    <s v="991"/>
    <s v="2"/>
    <s v="2"/>
  </r>
  <r>
    <x v="105"/>
    <x v="7"/>
    <s v="11"/>
    <s v="31"/>
    <s v="627"/>
    <s v="4"/>
    <s v="7"/>
  </r>
  <r>
    <x v="106"/>
    <x v="1"/>
    <s v="10"/>
    <s v="25"/>
    <s v="881"/>
    <s v="7"/>
    <s v="1"/>
  </r>
  <r>
    <x v="107"/>
    <x v="1"/>
    <s v="02"/>
    <s v="23"/>
    <s v="799"/>
    <s v="1"/>
    <s v="4"/>
  </r>
  <r>
    <x v="108"/>
    <x v="14"/>
    <s v="08"/>
    <s v="07"/>
    <s v="093"/>
    <s v="5"/>
    <s v="3"/>
  </r>
  <r>
    <x v="109"/>
    <x v="40"/>
    <s v="10"/>
    <s v="11"/>
    <s v="113"/>
    <s v="0"/>
    <s v="5"/>
  </r>
  <r>
    <x v="110"/>
    <x v="1"/>
    <s v="04"/>
    <s v="26"/>
    <s v="204"/>
    <s v="9"/>
    <s v="4"/>
  </r>
  <r>
    <x v="111"/>
    <x v="39"/>
    <s v="10"/>
    <s v="25"/>
    <s v="738"/>
    <s v="4"/>
    <s v="2"/>
  </r>
  <r>
    <x v="112"/>
    <x v="1"/>
    <s v="02"/>
    <s v="16"/>
    <s v="976"/>
    <s v="3"/>
    <s v="7"/>
  </r>
  <r>
    <x v="113"/>
    <x v="20"/>
    <s v="09"/>
    <s v="26"/>
    <s v="086"/>
    <s v="4"/>
    <s v="4"/>
  </r>
  <r>
    <x v="114"/>
    <x v="22"/>
    <s v="10"/>
    <s v="29"/>
    <s v="459"/>
    <s v="6"/>
    <s v="3"/>
  </r>
  <r>
    <x v="115"/>
    <x v="3"/>
    <s v="06"/>
    <s v="19"/>
    <s v="953"/>
    <s v="2"/>
    <s v="5"/>
  </r>
  <r>
    <x v="116"/>
    <x v="22"/>
    <s v="01"/>
    <s v="11"/>
    <s v="150"/>
    <s v="2"/>
    <s v="8"/>
  </r>
  <r>
    <x v="117"/>
    <x v="1"/>
    <s v="04"/>
    <s v="27"/>
    <s v="509"/>
    <s v="3"/>
    <s v="3"/>
  </r>
  <r>
    <x v="118"/>
    <x v="1"/>
    <s v="11"/>
    <s v="24"/>
    <s v="668"/>
    <s v="2"/>
    <s v="5"/>
  </r>
  <r>
    <x v="119"/>
    <x v="1"/>
    <s v="02"/>
    <s v="02"/>
    <s v="653"/>
    <s v="9"/>
    <s v="4"/>
  </r>
  <r>
    <x v="120"/>
    <x v="19"/>
    <s v="10"/>
    <s v="06"/>
    <s v="516"/>
    <s v="6"/>
    <s v="3"/>
  </r>
  <r>
    <x v="121"/>
    <x v="23"/>
    <s v="06"/>
    <s v="28"/>
    <s v="923"/>
    <s v="8"/>
    <s v="1"/>
  </r>
  <r>
    <x v="122"/>
    <x v="28"/>
    <s v="03"/>
    <s v="06"/>
    <s v="261"/>
    <s v="3"/>
    <s v="4"/>
  </r>
  <r>
    <x v="123"/>
    <x v="9"/>
    <s v="11"/>
    <s v="30"/>
    <s v="487"/>
    <s v="9"/>
    <s v="0"/>
  </r>
  <r>
    <x v="124"/>
    <x v="29"/>
    <s v="05"/>
    <s v="18"/>
    <s v="401"/>
    <s v="4"/>
    <s v="9"/>
  </r>
  <r>
    <x v="125"/>
    <x v="37"/>
    <s v="07"/>
    <s v="31"/>
    <s v="630"/>
    <s v="5"/>
    <s v="1"/>
  </r>
  <r>
    <x v="126"/>
    <x v="38"/>
    <s v="08"/>
    <s v="10"/>
    <s v="108"/>
    <s v="6"/>
    <s v="3"/>
  </r>
  <r>
    <x v="127"/>
    <x v="1"/>
    <s v="06"/>
    <s v="26"/>
    <s v="448"/>
    <s v="2"/>
    <s v="3"/>
  </r>
  <r>
    <x v="128"/>
    <x v="10"/>
    <s v="11"/>
    <s v="04"/>
    <s v="461"/>
    <s v="3"/>
    <s v="9"/>
  </r>
  <r>
    <x v="129"/>
    <x v="40"/>
    <s v="02"/>
    <s v="10"/>
    <s v="113"/>
    <s v="5"/>
    <s v="2"/>
  </r>
  <r>
    <x v="130"/>
    <x v="23"/>
    <s v="09"/>
    <s v="20"/>
    <s v="568"/>
    <s v="9"/>
    <s v="2"/>
  </r>
  <r>
    <x v="131"/>
    <x v="2"/>
    <s v="05"/>
    <s v="26"/>
    <s v="051"/>
    <s v="7"/>
    <s v="5"/>
  </r>
  <r>
    <x v="132"/>
    <x v="1"/>
    <s v="03"/>
    <s v="21"/>
    <s v="433"/>
    <s v="5"/>
    <s v="0"/>
  </r>
  <r>
    <x v="133"/>
    <x v="16"/>
    <s v="12"/>
    <s v="30"/>
    <s v="616"/>
    <s v="4"/>
    <s v="3"/>
  </r>
  <r>
    <x v="134"/>
    <x v="17"/>
    <s v="10"/>
    <s v="30"/>
    <s v="008"/>
    <s v="4"/>
    <s v="4"/>
  </r>
  <r>
    <x v="135"/>
    <x v="1"/>
    <s v="01"/>
    <s v="26"/>
    <s v="303"/>
    <s v="5"/>
    <s v="7"/>
  </r>
  <r>
    <x v="136"/>
    <x v="17"/>
    <s v="01"/>
    <s v="03"/>
    <s v="995"/>
    <s v="7"/>
    <s v="6"/>
  </r>
  <r>
    <x v="137"/>
    <x v="34"/>
    <s v="07"/>
    <s v="08"/>
    <s v="953"/>
    <s v="7"/>
    <s v="2"/>
  </r>
  <r>
    <x v="138"/>
    <x v="35"/>
    <s v="06"/>
    <s v="11"/>
    <s v="444"/>
    <s v="6"/>
    <s v="9"/>
  </r>
  <r>
    <x v="139"/>
    <x v="31"/>
    <s v="04"/>
    <s v="31"/>
    <s v="699"/>
    <s v="4"/>
    <s v="9"/>
  </r>
  <r>
    <x v="140"/>
    <x v="25"/>
    <s v="10"/>
    <s v="11"/>
    <s v="467"/>
    <s v="3"/>
    <s v="7"/>
  </r>
  <r>
    <x v="141"/>
    <x v="31"/>
    <s v="04"/>
    <s v="30"/>
    <s v="545"/>
    <s v="5"/>
    <s v="5"/>
  </r>
  <r>
    <x v="142"/>
    <x v="1"/>
    <s v="08"/>
    <s v="26"/>
    <s v="085"/>
    <s v="9"/>
    <s v="9"/>
  </r>
  <r>
    <x v="143"/>
    <x v="31"/>
    <s v="12"/>
    <s v="27"/>
    <s v="520"/>
    <s v="2"/>
    <s v="8"/>
  </r>
  <r>
    <x v="144"/>
    <x v="13"/>
    <s v="12"/>
    <s v="08"/>
    <s v="358"/>
    <s v="7"/>
    <s v="1"/>
  </r>
  <r>
    <x v="145"/>
    <x v="1"/>
    <s v="01"/>
    <s v="02"/>
    <s v="936"/>
    <s v="0"/>
    <s v="4"/>
  </r>
  <r>
    <x v="146"/>
    <x v="1"/>
    <s v="09"/>
    <s v="14"/>
    <s v="822"/>
    <s v="5"/>
    <s v="0"/>
  </r>
  <r>
    <x v="147"/>
    <x v="41"/>
    <s v="12"/>
    <s v="21"/>
    <s v="880"/>
    <s v="2"/>
    <s v="7"/>
  </r>
  <r>
    <x v="148"/>
    <x v="1"/>
    <s v="05"/>
    <s v="22"/>
    <s v="951"/>
    <s v="7"/>
    <s v="2"/>
  </r>
  <r>
    <x v="149"/>
    <x v="25"/>
    <s v="07"/>
    <s v="06"/>
    <s v="278"/>
    <s v="3"/>
    <s v="1"/>
  </r>
  <r>
    <x v="150"/>
    <x v="4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53"/>
    <s v="08"/>
    <s v="28"/>
    <s v="060"/>
    <s v="5"/>
    <s v="9"/>
    <x v="0"/>
  </r>
  <r>
    <x v="1"/>
    <s v="89"/>
    <s v="10"/>
    <s v="01"/>
    <s v="927"/>
    <s v="5"/>
    <s v="2"/>
    <x v="1"/>
  </r>
  <r>
    <x v="2"/>
    <s v="85"/>
    <s v="11"/>
    <s v="17"/>
    <s v="792"/>
    <s v="8"/>
    <s v="3"/>
    <x v="1"/>
  </r>
  <r>
    <x v="3"/>
    <s v="86"/>
    <s v="08"/>
    <s v="09"/>
    <s v="411"/>
    <s v="6"/>
    <s v="9"/>
    <x v="1"/>
  </r>
  <r>
    <x v="4"/>
    <s v="89"/>
    <s v="01"/>
    <s v="11"/>
    <s v="297"/>
    <s v="0"/>
    <s v="0"/>
    <x v="1"/>
  </r>
  <r>
    <x v="5"/>
    <s v="62"/>
    <s v="03"/>
    <s v="30"/>
    <s v="898"/>
    <s v="0"/>
    <s v="3"/>
    <x v="2"/>
  </r>
  <r>
    <x v="6"/>
    <s v="62"/>
    <s v="09"/>
    <s v="25"/>
    <s v="690"/>
    <s v="9"/>
    <s v="0"/>
    <x v="2"/>
  </r>
  <r>
    <x v="7"/>
    <s v="64"/>
    <s v="06"/>
    <s v="31"/>
    <s v="592"/>
    <s v="1"/>
    <s v="1"/>
    <x v="2"/>
  </r>
  <r>
    <x v="8"/>
    <s v="88"/>
    <s v="12"/>
    <s v="02"/>
    <s v="624"/>
    <s v="2"/>
    <s v="7"/>
    <x v="1"/>
  </r>
  <r>
    <x v="9"/>
    <s v="75"/>
    <s v="12"/>
    <s v="10"/>
    <s v="050"/>
    <s v="4"/>
    <s v="5"/>
    <x v="3"/>
  </r>
  <r>
    <x v="10"/>
    <s v="74"/>
    <s v="12"/>
    <s v="11"/>
    <s v="085"/>
    <s v="9"/>
    <s v="8"/>
    <x v="3"/>
  </r>
  <r>
    <x v="11"/>
    <s v="67"/>
    <s v="11"/>
    <s v="29"/>
    <s v="666"/>
    <s v="6"/>
    <s v="8"/>
    <x v="2"/>
  </r>
  <r>
    <x v="12"/>
    <s v="89"/>
    <s v="01"/>
    <s v="07"/>
    <s v="377"/>
    <s v="0"/>
    <s v="4"/>
    <x v="1"/>
  </r>
  <r>
    <x v="13"/>
    <s v="52"/>
    <s v="10"/>
    <s v="11"/>
    <s v="568"/>
    <s v="6"/>
    <s v="3"/>
    <x v="0"/>
  </r>
  <r>
    <x v="14"/>
    <s v="91"/>
    <s v="03"/>
    <s v="22"/>
    <s v="726"/>
    <s v="5"/>
    <s v="1"/>
    <x v="4"/>
  </r>
  <r>
    <x v="15"/>
    <s v="75"/>
    <s v="03"/>
    <s v="20"/>
    <s v="060"/>
    <s v="9"/>
    <s v="8"/>
    <x v="3"/>
  </r>
  <r>
    <x v="16"/>
    <s v="55"/>
    <s v="11"/>
    <s v="09"/>
    <s v="066"/>
    <s v="9"/>
    <s v="0"/>
    <x v="0"/>
  </r>
  <r>
    <x v="17"/>
    <s v="67"/>
    <s v="10"/>
    <s v="31"/>
    <s v="110"/>
    <s v="4"/>
    <s v="2"/>
    <x v="2"/>
  </r>
  <r>
    <x v="18"/>
    <s v="77"/>
    <s v="07"/>
    <s v="29"/>
    <s v="198"/>
    <s v="0"/>
    <s v="5"/>
    <x v="3"/>
  </r>
  <r>
    <x v="19"/>
    <s v="92"/>
    <s v="02"/>
    <s v="27"/>
    <s v="162"/>
    <s v="4"/>
    <s v="3"/>
    <x v="4"/>
  </r>
  <r>
    <x v="20"/>
    <s v="83"/>
    <s v="04"/>
    <s v="18"/>
    <s v="123"/>
    <s v="3"/>
    <s v="8"/>
    <x v="1"/>
  </r>
  <r>
    <x v="21"/>
    <s v="86"/>
    <s v="07"/>
    <s v="20"/>
    <s v="325"/>
    <s v="4"/>
    <s v="3"/>
    <x v="1"/>
  </r>
  <r>
    <x v="22"/>
    <s v="71"/>
    <s v="11"/>
    <s v="04"/>
    <s v="108"/>
    <s v="8"/>
    <s v="3"/>
    <x v="3"/>
  </r>
  <r>
    <x v="23"/>
    <s v="73"/>
    <s v="07"/>
    <s v="08"/>
    <s v="713"/>
    <s v="6"/>
    <s v="8"/>
    <x v="3"/>
  </r>
  <r>
    <x v="24"/>
    <s v="74"/>
    <s v="04"/>
    <s v="02"/>
    <s v="495"/>
    <s v="9"/>
    <s v="8"/>
    <x v="3"/>
  </r>
  <r>
    <x v="25"/>
    <s v="85"/>
    <s v="05"/>
    <s v="21"/>
    <s v="356"/>
    <s v="7"/>
    <s v="4"/>
    <x v="1"/>
  </r>
  <r>
    <x v="26"/>
    <s v="70"/>
    <s v="05"/>
    <s v="31"/>
    <s v="791"/>
    <s v="7"/>
    <s v="0"/>
    <x v="3"/>
  </r>
  <r>
    <x v="27"/>
    <s v="89"/>
    <s v="02"/>
    <s v="14"/>
    <s v="684"/>
    <s v="1"/>
    <s v="3"/>
    <x v="1"/>
  </r>
  <r>
    <x v="28"/>
    <s v="64"/>
    <s v="04"/>
    <s v="09"/>
    <s v="195"/>
    <s v="7"/>
    <s v="5"/>
    <x v="2"/>
  </r>
  <r>
    <x v="29"/>
    <s v="66"/>
    <s v="10"/>
    <s v="02"/>
    <s v="941"/>
    <s v="3"/>
    <s v="4"/>
    <x v="2"/>
  </r>
  <r>
    <x v="30"/>
    <s v="63"/>
    <s v="10"/>
    <s v="20"/>
    <s v="929"/>
    <s v="4"/>
    <s v="4"/>
    <x v="2"/>
  </r>
  <r>
    <x v="31"/>
    <s v="89"/>
    <s v="04"/>
    <s v="02"/>
    <s v="054"/>
    <s v="8"/>
    <s v="0"/>
    <x v="1"/>
  </r>
  <r>
    <x v="32"/>
    <s v="74"/>
    <s v="12"/>
    <s v="31"/>
    <s v="842"/>
    <s v="0"/>
    <s v="6"/>
    <x v="3"/>
  </r>
  <r>
    <x v="33"/>
    <s v="88"/>
    <s v="08"/>
    <s v="02"/>
    <s v="045"/>
    <s v="0"/>
    <s v="9"/>
    <x v="1"/>
  </r>
  <r>
    <x v="34"/>
    <s v="70"/>
    <s v="03"/>
    <s v="20"/>
    <s v="574"/>
    <s v="3"/>
    <s v="3"/>
    <x v="3"/>
  </r>
  <r>
    <x v="35"/>
    <s v="89"/>
    <s v="08"/>
    <s v="14"/>
    <s v="214"/>
    <s v="4"/>
    <s v="5"/>
    <x v="1"/>
  </r>
  <r>
    <x v="36"/>
    <s v="66"/>
    <s v="11"/>
    <s v="31"/>
    <s v="839"/>
    <s v="9"/>
    <s v="5"/>
    <x v="2"/>
  </r>
  <r>
    <x v="37"/>
    <s v="56"/>
    <s v="11"/>
    <s v="11"/>
    <s v="615"/>
    <s v="4"/>
    <s v="9"/>
    <x v="0"/>
  </r>
  <r>
    <x v="38"/>
    <s v="78"/>
    <s v="10"/>
    <s v="31"/>
    <s v="886"/>
    <s v="9"/>
    <s v="5"/>
    <x v="3"/>
  </r>
  <r>
    <x v="39"/>
    <s v="88"/>
    <s v="08"/>
    <s v="06"/>
    <s v="019"/>
    <s v="4"/>
    <s v="8"/>
    <x v="1"/>
  </r>
  <r>
    <x v="40"/>
    <s v="71"/>
    <s v="09"/>
    <s v="30"/>
    <s v="588"/>
    <s v="5"/>
    <s v="6"/>
    <x v="3"/>
  </r>
  <r>
    <x v="41"/>
    <s v="64"/>
    <s v="02"/>
    <s v="23"/>
    <s v="014"/>
    <s v="5"/>
    <s v="5"/>
    <x v="2"/>
  </r>
  <r>
    <x v="42"/>
    <s v="65"/>
    <s v="10"/>
    <s v="20"/>
    <s v="861"/>
    <s v="1"/>
    <s v="6"/>
    <x v="2"/>
  </r>
  <r>
    <x v="43"/>
    <s v="68"/>
    <s v="11"/>
    <s v="21"/>
    <s v="175"/>
    <s v="9"/>
    <s v="7"/>
    <x v="2"/>
  </r>
  <r>
    <x v="44"/>
    <s v="70"/>
    <s v="10"/>
    <s v="11"/>
    <s v="954"/>
    <s v="8"/>
    <s v="6"/>
    <x v="3"/>
  </r>
  <r>
    <x v="45"/>
    <s v="77"/>
    <s v="11"/>
    <s v="10"/>
    <s v="848"/>
    <s v="5"/>
    <s v="0"/>
    <x v="3"/>
  </r>
  <r>
    <x v="46"/>
    <s v="78"/>
    <s v="12"/>
    <s v="31"/>
    <s v="890"/>
    <s v="1"/>
    <s v="8"/>
    <x v="3"/>
  </r>
  <r>
    <x v="47"/>
    <s v="79"/>
    <s v="11"/>
    <s v="06"/>
    <s v="737"/>
    <s v="0"/>
    <s v="9"/>
    <x v="3"/>
  </r>
  <r>
    <x v="48"/>
    <s v="74"/>
    <s v="12"/>
    <s v="02"/>
    <s v="845"/>
    <s v="4"/>
    <s v="1"/>
    <x v="3"/>
  </r>
  <r>
    <x v="49"/>
    <s v="89"/>
    <s v="08"/>
    <s v="21"/>
    <s v="798"/>
    <s v="7"/>
    <s v="9"/>
    <x v="1"/>
  </r>
  <r>
    <x v="50"/>
    <s v="86"/>
    <s v="07"/>
    <s v="06"/>
    <s v="305"/>
    <s v="8"/>
    <s v="3"/>
    <x v="1"/>
  </r>
  <r>
    <x v="51"/>
    <s v="63"/>
    <s v="12"/>
    <s v="27"/>
    <s v="551"/>
    <s v="8"/>
    <s v="2"/>
    <x v="2"/>
  </r>
  <r>
    <x v="52"/>
    <s v="90"/>
    <s v="11"/>
    <s v="20"/>
    <s v="043"/>
    <s v="7"/>
    <s v="3"/>
    <x v="4"/>
  </r>
  <r>
    <x v="53"/>
    <s v="54"/>
    <s v="04"/>
    <s v="30"/>
    <s v="100"/>
    <s v="8"/>
    <s v="8"/>
    <x v="0"/>
  </r>
  <r>
    <x v="54"/>
    <s v="69"/>
    <s v="12"/>
    <s v="21"/>
    <s v="741"/>
    <s v="1"/>
    <s v="8"/>
    <x v="2"/>
  </r>
  <r>
    <x v="55"/>
    <s v="84"/>
    <s v="05"/>
    <s v="12"/>
    <s v="948"/>
    <s v="9"/>
    <s v="4"/>
    <x v="1"/>
  </r>
  <r>
    <x v="56"/>
    <s v="66"/>
    <s v="11"/>
    <s v="11"/>
    <s v="761"/>
    <s v="6"/>
    <s v="4"/>
    <x v="2"/>
  </r>
  <r>
    <x v="57"/>
    <s v="71"/>
    <s v="11"/>
    <s v="26"/>
    <s v="775"/>
    <s v="1"/>
    <s v="4"/>
    <x v="3"/>
  </r>
  <r>
    <x v="58"/>
    <s v="89"/>
    <s v="04"/>
    <s v="06"/>
    <s v="333"/>
    <s v="4"/>
    <s v="8"/>
    <x v="1"/>
  </r>
  <r>
    <x v="59"/>
    <s v="90"/>
    <s v="05"/>
    <s v="31"/>
    <s v="201"/>
    <s v="3"/>
    <s v="6"/>
    <x v="4"/>
  </r>
  <r>
    <x v="60"/>
    <s v="75"/>
    <s v="12"/>
    <s v="31"/>
    <s v="993"/>
    <s v="1"/>
    <s v="7"/>
    <x v="3"/>
  </r>
  <r>
    <x v="61"/>
    <s v="73"/>
    <s v="11"/>
    <s v="23"/>
    <s v="285"/>
    <s v="5"/>
    <s v="1"/>
    <x v="3"/>
  </r>
  <r>
    <x v="62"/>
    <s v="85"/>
    <s v="03"/>
    <s v="10"/>
    <s v="794"/>
    <s v="4"/>
    <s v="3"/>
    <x v="1"/>
  </r>
  <r>
    <x v="63"/>
    <s v="85"/>
    <s v="05"/>
    <s v="25"/>
    <s v="686"/>
    <s v="4"/>
    <s v="3"/>
    <x v="1"/>
  </r>
  <r>
    <x v="64"/>
    <s v="55"/>
    <s v="02"/>
    <s v="21"/>
    <s v="534"/>
    <s v="3"/>
    <s v="2"/>
    <x v="0"/>
  </r>
  <r>
    <x v="65"/>
    <s v="83"/>
    <s v="04"/>
    <s v="19"/>
    <s v="472"/>
    <s v="8"/>
    <s v="2"/>
    <x v="1"/>
  </r>
  <r>
    <x v="66"/>
    <s v="86"/>
    <s v="08"/>
    <s v="14"/>
    <s v="433"/>
    <s v="2"/>
    <s v="5"/>
    <x v="1"/>
  </r>
  <r>
    <x v="67"/>
    <s v="59"/>
    <s v="11"/>
    <s v="05"/>
    <s v="705"/>
    <s v="6"/>
    <s v="5"/>
    <x v="0"/>
  </r>
  <r>
    <x v="68"/>
    <s v="66"/>
    <s v="06"/>
    <s v="30"/>
    <s v="146"/>
    <s v="3"/>
    <s v="1"/>
    <x v="2"/>
  </r>
  <r>
    <x v="69"/>
    <s v="67"/>
    <s v="12"/>
    <s v="07"/>
    <s v="499"/>
    <s v="2"/>
    <s v="3"/>
    <x v="2"/>
  </r>
  <r>
    <x v="70"/>
    <s v="89"/>
    <s v="08"/>
    <s v="15"/>
    <s v="198"/>
    <s v="0"/>
    <s v="1"/>
    <x v="1"/>
  </r>
  <r>
    <x v="71"/>
    <s v="70"/>
    <s v="12"/>
    <s v="07"/>
    <s v="946"/>
    <s v="3"/>
    <s v="3"/>
    <x v="3"/>
  </r>
  <r>
    <x v="72"/>
    <s v="76"/>
    <s v="12"/>
    <s v="11"/>
    <s v="863"/>
    <s v="0"/>
    <s v="3"/>
    <x v="3"/>
  </r>
  <r>
    <x v="73"/>
    <s v="72"/>
    <s v="03"/>
    <s v="10"/>
    <s v="967"/>
    <s v="0"/>
    <s v="5"/>
    <x v="3"/>
  </r>
  <r>
    <x v="74"/>
    <s v="61"/>
    <s v="10"/>
    <s v="01"/>
    <s v="576"/>
    <s v="5"/>
    <s v="2"/>
    <x v="2"/>
  </r>
  <r>
    <x v="75"/>
    <s v="79"/>
    <s v="01"/>
    <s v="25"/>
    <s v="644"/>
    <s v="8"/>
    <s v="4"/>
    <x v="3"/>
  </r>
  <r>
    <x v="76"/>
    <s v="88"/>
    <s v="11"/>
    <s v="10"/>
    <s v="945"/>
    <s v="4"/>
    <s v="5"/>
    <x v="1"/>
  </r>
  <r>
    <x v="77"/>
    <s v="89"/>
    <s v="04"/>
    <s v="08"/>
    <s v="764"/>
    <s v="5"/>
    <s v="3"/>
    <x v="1"/>
  </r>
  <r>
    <x v="78"/>
    <s v="89"/>
    <s v="12"/>
    <s v="09"/>
    <s v="521"/>
    <s v="6"/>
    <s v="1"/>
    <x v="1"/>
  </r>
  <r>
    <x v="79"/>
    <s v="59"/>
    <s v="08"/>
    <s v="30"/>
    <s v="360"/>
    <s v="7"/>
    <s v="7"/>
    <x v="0"/>
  </r>
  <r>
    <x v="80"/>
    <s v="61"/>
    <s v="12"/>
    <s v="10"/>
    <s v="204"/>
    <s v="6"/>
    <s v="9"/>
    <x v="2"/>
  </r>
  <r>
    <x v="81"/>
    <s v="89"/>
    <s v="04"/>
    <s v="01"/>
    <s v="852"/>
    <s v="4"/>
    <s v="1"/>
    <x v="1"/>
  </r>
  <r>
    <x v="82"/>
    <s v="88"/>
    <s v="08"/>
    <s v="04"/>
    <s v="162"/>
    <s v="5"/>
    <s v="6"/>
    <x v="1"/>
  </r>
  <r>
    <x v="83"/>
    <s v="61"/>
    <s v="03"/>
    <s v="24"/>
    <s v="791"/>
    <s v="1"/>
    <s v="6"/>
    <x v="2"/>
  </r>
  <r>
    <x v="84"/>
    <s v="54"/>
    <s v="02"/>
    <s v="08"/>
    <s v="371"/>
    <s v="3"/>
    <s v="7"/>
    <x v="0"/>
  </r>
  <r>
    <x v="85"/>
    <s v="87"/>
    <s v="07"/>
    <s v="27"/>
    <s v="242"/>
    <s v="8"/>
    <s v="9"/>
    <x v="1"/>
  </r>
  <r>
    <x v="86"/>
    <s v="88"/>
    <s v="10"/>
    <s v="30"/>
    <s v="329"/>
    <s v="3"/>
    <s v="1"/>
    <x v="1"/>
  </r>
  <r>
    <x v="87"/>
    <s v="59"/>
    <s v="04"/>
    <s v="29"/>
    <s v="896"/>
    <s v="8"/>
    <s v="6"/>
    <x v="0"/>
  </r>
  <r>
    <x v="88"/>
    <s v="91"/>
    <s v="02"/>
    <s v="31"/>
    <s v="913"/>
    <s v="3"/>
    <s v="0"/>
    <x v="4"/>
  </r>
  <r>
    <x v="89"/>
    <s v="59"/>
    <s v="03"/>
    <s v="11"/>
    <s v="520"/>
    <s v="5"/>
    <s v="9"/>
    <x v="0"/>
  </r>
  <r>
    <x v="90"/>
    <s v="84"/>
    <s v="11"/>
    <s v="21"/>
    <s v="851"/>
    <s v="4"/>
    <s v="5"/>
    <x v="1"/>
  </r>
  <r>
    <x v="91"/>
    <s v="60"/>
    <s v="10"/>
    <s v="28"/>
    <s v="901"/>
    <s v="0"/>
    <s v="7"/>
    <x v="2"/>
  </r>
  <r>
    <x v="92"/>
    <s v="84"/>
    <s v="05"/>
    <s v="06"/>
    <s v="943"/>
    <s v="6"/>
    <s v="7"/>
    <x v="1"/>
  </r>
  <r>
    <x v="93"/>
    <s v="89"/>
    <s v="04"/>
    <s v="11"/>
    <s v="334"/>
    <s v="7"/>
    <s v="2"/>
    <x v="1"/>
  </r>
  <r>
    <x v="94"/>
    <s v="82"/>
    <s v="07"/>
    <s v="22"/>
    <s v="192"/>
    <s v="6"/>
    <s v="7"/>
    <x v="1"/>
  </r>
  <r>
    <x v="95"/>
    <s v="57"/>
    <s v="10"/>
    <s v="22"/>
    <s v="024"/>
    <s v="1"/>
    <s v="4"/>
    <x v="0"/>
  </r>
  <r>
    <x v="96"/>
    <s v="55"/>
    <s v="12"/>
    <s v="31"/>
    <s v="289"/>
    <s v="7"/>
    <s v="3"/>
    <x v="0"/>
  </r>
  <r>
    <x v="97"/>
    <s v="86"/>
    <s v="07"/>
    <s v="05"/>
    <s v="111"/>
    <s v="8"/>
    <s v="5"/>
    <x v="1"/>
  </r>
  <r>
    <x v="98"/>
    <s v="81"/>
    <s v="10"/>
    <s v="11"/>
    <s v="487"/>
    <s v="7"/>
    <s v="0"/>
    <x v="1"/>
  </r>
  <r>
    <x v="99"/>
    <s v="87"/>
    <s v="07"/>
    <s v="11"/>
    <s v="646"/>
    <s v="6"/>
    <s v="2"/>
    <x v="1"/>
  </r>
  <r>
    <x v="100"/>
    <s v="51"/>
    <s v="01"/>
    <s v="11"/>
    <s v="533"/>
    <s v="1"/>
    <s v="1"/>
    <x v="0"/>
  </r>
  <r>
    <x v="101"/>
    <s v="89"/>
    <s v="05"/>
    <s v="20"/>
    <s v="850"/>
    <s v="6"/>
    <s v="9"/>
    <x v="1"/>
  </r>
  <r>
    <x v="102"/>
    <s v="50"/>
    <s v="10"/>
    <s v="26"/>
    <s v="363"/>
    <s v="5"/>
    <s v="5"/>
    <x v="0"/>
  </r>
  <r>
    <x v="103"/>
    <s v="89"/>
    <s v="01"/>
    <s v="15"/>
    <s v="813"/>
    <s v="1"/>
    <s v="9"/>
    <x v="1"/>
  </r>
  <r>
    <x v="104"/>
    <s v="53"/>
    <s v="12"/>
    <s v="22"/>
    <s v="991"/>
    <s v="2"/>
    <s v="2"/>
    <x v="0"/>
  </r>
  <r>
    <x v="105"/>
    <s v="75"/>
    <s v="11"/>
    <s v="31"/>
    <s v="627"/>
    <s v="4"/>
    <s v="7"/>
    <x v="3"/>
  </r>
  <r>
    <x v="106"/>
    <s v="89"/>
    <s v="10"/>
    <s v="25"/>
    <s v="881"/>
    <s v="7"/>
    <s v="1"/>
    <x v="1"/>
  </r>
  <r>
    <x v="107"/>
    <s v="89"/>
    <s v="02"/>
    <s v="23"/>
    <s v="799"/>
    <s v="1"/>
    <s v="4"/>
    <x v="1"/>
  </r>
  <r>
    <x v="108"/>
    <s v="92"/>
    <s v="08"/>
    <s v="07"/>
    <s v="093"/>
    <s v="5"/>
    <s v="3"/>
    <x v="4"/>
  </r>
  <r>
    <x v="109"/>
    <s v="50"/>
    <s v="10"/>
    <s v="11"/>
    <s v="113"/>
    <s v="0"/>
    <s v="5"/>
    <x v="0"/>
  </r>
  <r>
    <x v="110"/>
    <s v="89"/>
    <s v="04"/>
    <s v="26"/>
    <s v="204"/>
    <s v="9"/>
    <s v="4"/>
    <x v="1"/>
  </r>
  <r>
    <x v="111"/>
    <s v="51"/>
    <s v="10"/>
    <s v="25"/>
    <s v="738"/>
    <s v="4"/>
    <s v="2"/>
    <x v="0"/>
  </r>
  <r>
    <x v="112"/>
    <s v="89"/>
    <s v="02"/>
    <s v="16"/>
    <s v="976"/>
    <s v="3"/>
    <s v="7"/>
    <x v="1"/>
  </r>
  <r>
    <x v="113"/>
    <s v="63"/>
    <s v="09"/>
    <s v="26"/>
    <s v="086"/>
    <s v="4"/>
    <s v="4"/>
    <x v="2"/>
  </r>
  <r>
    <x v="114"/>
    <s v="78"/>
    <s v="10"/>
    <s v="29"/>
    <s v="459"/>
    <s v="6"/>
    <s v="3"/>
    <x v="3"/>
  </r>
  <r>
    <x v="115"/>
    <s v="86"/>
    <s v="06"/>
    <s v="19"/>
    <s v="953"/>
    <s v="2"/>
    <s v="5"/>
    <x v="1"/>
  </r>
  <r>
    <x v="116"/>
    <s v="78"/>
    <s v="01"/>
    <s v="11"/>
    <s v="150"/>
    <s v="2"/>
    <s v="8"/>
    <x v="3"/>
  </r>
  <r>
    <x v="117"/>
    <s v="89"/>
    <s v="04"/>
    <s v="27"/>
    <s v="509"/>
    <s v="3"/>
    <s v="3"/>
    <x v="1"/>
  </r>
  <r>
    <x v="118"/>
    <s v="89"/>
    <s v="11"/>
    <s v="24"/>
    <s v="668"/>
    <s v="2"/>
    <s v="5"/>
    <x v="1"/>
  </r>
  <r>
    <x v="119"/>
    <s v="89"/>
    <s v="02"/>
    <s v="02"/>
    <s v="653"/>
    <s v="9"/>
    <s v="4"/>
    <x v="1"/>
  </r>
  <r>
    <x v="120"/>
    <s v="66"/>
    <s v="10"/>
    <s v="06"/>
    <s v="516"/>
    <s v="6"/>
    <s v="3"/>
    <x v="2"/>
  </r>
  <r>
    <x v="121"/>
    <s v="65"/>
    <s v="06"/>
    <s v="28"/>
    <s v="923"/>
    <s v="8"/>
    <s v="1"/>
    <x v="2"/>
  </r>
  <r>
    <x v="122"/>
    <s v="69"/>
    <s v="03"/>
    <s v="06"/>
    <s v="261"/>
    <s v="3"/>
    <s v="4"/>
    <x v="2"/>
  </r>
  <r>
    <x v="123"/>
    <s v="67"/>
    <s v="11"/>
    <s v="30"/>
    <s v="487"/>
    <s v="9"/>
    <s v="0"/>
    <x v="2"/>
  </r>
  <r>
    <x v="124"/>
    <s v="84"/>
    <s v="05"/>
    <s v="18"/>
    <s v="401"/>
    <s v="4"/>
    <s v="9"/>
    <x v="1"/>
  </r>
  <r>
    <x v="125"/>
    <s v="57"/>
    <s v="07"/>
    <s v="31"/>
    <s v="630"/>
    <s v="5"/>
    <s v="1"/>
    <x v="0"/>
  </r>
  <r>
    <x v="126"/>
    <s v="81"/>
    <s v="08"/>
    <s v="10"/>
    <s v="108"/>
    <s v="6"/>
    <s v="3"/>
    <x v="1"/>
  </r>
  <r>
    <x v="127"/>
    <s v="89"/>
    <s v="06"/>
    <s v="26"/>
    <s v="448"/>
    <s v="2"/>
    <s v="3"/>
    <x v="1"/>
  </r>
  <r>
    <x v="128"/>
    <s v="52"/>
    <s v="11"/>
    <s v="04"/>
    <s v="461"/>
    <s v="3"/>
    <s v="9"/>
    <x v="0"/>
  </r>
  <r>
    <x v="129"/>
    <s v="50"/>
    <s v="02"/>
    <s v="10"/>
    <s v="113"/>
    <s v="5"/>
    <s v="2"/>
    <x v="0"/>
  </r>
  <r>
    <x v="130"/>
    <s v="65"/>
    <s v="09"/>
    <s v="20"/>
    <s v="568"/>
    <s v="9"/>
    <s v="2"/>
    <x v="2"/>
  </r>
  <r>
    <x v="131"/>
    <s v="85"/>
    <s v="05"/>
    <s v="26"/>
    <s v="051"/>
    <s v="7"/>
    <s v="5"/>
    <x v="1"/>
  </r>
  <r>
    <x v="132"/>
    <s v="89"/>
    <s v="03"/>
    <s v="21"/>
    <s v="433"/>
    <s v="5"/>
    <s v="0"/>
    <x v="1"/>
  </r>
  <r>
    <x v="133"/>
    <s v="71"/>
    <s v="12"/>
    <s v="30"/>
    <s v="616"/>
    <s v="4"/>
    <s v="3"/>
    <x v="3"/>
  </r>
  <r>
    <x v="134"/>
    <s v="73"/>
    <s v="10"/>
    <s v="30"/>
    <s v="008"/>
    <s v="4"/>
    <s v="4"/>
    <x v="3"/>
  </r>
  <r>
    <x v="135"/>
    <s v="89"/>
    <s v="01"/>
    <s v="26"/>
    <s v="303"/>
    <s v="5"/>
    <s v="7"/>
    <x v="1"/>
  </r>
  <r>
    <x v="136"/>
    <s v="73"/>
    <s v="01"/>
    <s v="03"/>
    <s v="995"/>
    <s v="7"/>
    <s v="6"/>
    <x v="3"/>
  </r>
  <r>
    <x v="137"/>
    <s v="87"/>
    <s v="07"/>
    <s v="08"/>
    <s v="953"/>
    <s v="7"/>
    <s v="2"/>
    <x v="1"/>
  </r>
  <r>
    <x v="138"/>
    <s v="60"/>
    <s v="06"/>
    <s v="11"/>
    <s v="444"/>
    <s v="6"/>
    <s v="9"/>
    <x v="2"/>
  </r>
  <r>
    <x v="139"/>
    <s v="76"/>
    <s v="04"/>
    <s v="31"/>
    <s v="699"/>
    <s v="4"/>
    <s v="9"/>
    <x v="3"/>
  </r>
  <r>
    <x v="140"/>
    <s v="79"/>
    <s v="10"/>
    <s v="11"/>
    <s v="467"/>
    <s v="3"/>
    <s v="7"/>
    <x v="3"/>
  </r>
  <r>
    <x v="141"/>
    <s v="76"/>
    <s v="04"/>
    <s v="30"/>
    <s v="545"/>
    <s v="5"/>
    <s v="5"/>
    <x v="3"/>
  </r>
  <r>
    <x v="142"/>
    <s v="89"/>
    <s v="08"/>
    <s v="26"/>
    <s v="085"/>
    <s v="9"/>
    <s v="9"/>
    <x v="1"/>
  </r>
  <r>
    <x v="143"/>
    <s v="76"/>
    <s v="12"/>
    <s v="27"/>
    <s v="520"/>
    <s v="2"/>
    <s v="8"/>
    <x v="3"/>
  </r>
  <r>
    <x v="144"/>
    <s v="77"/>
    <s v="12"/>
    <s v="08"/>
    <s v="358"/>
    <s v="7"/>
    <s v="1"/>
    <x v="3"/>
  </r>
  <r>
    <x v="145"/>
    <s v="89"/>
    <s v="01"/>
    <s v="02"/>
    <s v="936"/>
    <s v="0"/>
    <s v="4"/>
    <x v="1"/>
  </r>
  <r>
    <x v="146"/>
    <s v="89"/>
    <s v="09"/>
    <s v="14"/>
    <s v="822"/>
    <s v="5"/>
    <s v="0"/>
    <x v="1"/>
  </r>
  <r>
    <x v="147"/>
    <s v="58"/>
    <s v="12"/>
    <s v="21"/>
    <s v="880"/>
    <s v="2"/>
    <s v="7"/>
    <x v="0"/>
  </r>
  <r>
    <x v="148"/>
    <s v="89"/>
    <s v="05"/>
    <s v="22"/>
    <s v="951"/>
    <s v="7"/>
    <s v="2"/>
    <x v="1"/>
  </r>
  <r>
    <x v="149"/>
    <s v="79"/>
    <s v="07"/>
    <s v="06"/>
    <s v="278"/>
    <s v="3"/>
    <s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91082-14B4-41DA-B21E-C8413BAC7006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J4:K48" firstHeaderRow="1" firstDataRow="1" firstDataCol="1"/>
  <pivotFields count="7">
    <pivotField dataField="1" showAll="0">
      <items count="152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x="150"/>
        <item t="default"/>
      </items>
    </pivotField>
    <pivotField axis="axisRow" showAll="0">
      <items count="44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x="4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Liczba z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B96BB-160C-4CCD-B54D-23A6576DEE26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J7:K13" firstHeaderRow="1" firstDataRow="1" firstDataCol="1"/>
  <pivotFields count="8">
    <pivotField dataField="1" showAll="0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Column1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5454AC-E9FE-4B21-BDAA-DC0125A6225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C6634C-FD82-4046-B881-5B40C2CE5A1F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CE0E418-988E-4BDD-A6B9-3A3B8DE058D9}" autoFormatId="16" applyNumberFormats="0" applyBorderFormats="0" applyFontFormats="0" applyPatternFormats="0" applyAlignmentFormats="0" applyWidthHeightFormats="0">
  <queryTableRefresh nextId="9" unboundColumnsRight="7">
    <queryTableFields count="8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391334F-D4FE-4961-B521-7534DFAEE3E3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A1CBBB7-32DA-4EF2-A660-7ED917DB6059}" autoFormatId="16" applyNumberFormats="0" applyBorderFormats="0" applyFontFormats="0" applyPatternFormats="0" applyAlignmentFormats="0" applyWidthHeightFormats="0">
  <queryTableRefresh nextId="22" unboundColumnsRight="13">
    <queryTableFields count="14">
      <queryTableField id="1" name="Column1" tableColumnId="1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9"/>
      <queryTableField id="21" dataBound="0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84331DA-4CAA-4316-A273-1B5086619B7A}" autoFormatId="16" applyNumberFormats="0" applyBorderFormats="0" applyFontFormats="0" applyPatternFormats="0" applyAlignmentFormats="0" applyWidthHeightFormats="0">
  <queryTableRefresh nextId="9" unboundColumnsRight="7">
    <queryTableFields count="8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8C16D7-1071-4333-B629-010A176C4625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EB4FB-D06D-4B87-8BA6-32F4F20706B2}" name="pesel" displayName="pesel" ref="A1:A151" tableType="queryTable" totalsRowShown="0">
  <autoFilter ref="A1:A151" xr:uid="{877EB4FB-D06D-4B87-8BA6-32F4F20706B2}"/>
  <tableColumns count="1">
    <tableColumn id="1" xr3:uid="{1C20A37F-4EA1-4B81-B907-66F50F4B5C20}" uniqueName="1" name="Column1" queryTableFieldId="1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1FC2E-D3DF-4FA2-8D90-9AC9225DC945}" name="pesel3" displayName="pesel3" ref="A1:G151" tableType="queryTable" totalsRowShown="0">
  <autoFilter ref="A1:G151" xr:uid="{4C51FC2E-D3DF-4FA2-8D90-9AC9225DC945}"/>
  <tableColumns count="7">
    <tableColumn id="1" xr3:uid="{CD95E7BE-2532-4FCB-AAB6-7D43BBB5F664}" uniqueName="1" name="Column1" queryTableFieldId="1" dataDxfId="50"/>
    <tableColumn id="2" xr3:uid="{429A9A2E-B1D3-4528-90E5-A1D33242432C}" uniqueName="2" name="Rok" queryTableFieldId="2" dataDxfId="49">
      <calculatedColumnFormula>LEFT(pesel3[[#This Row],[Column1]], 2)</calculatedColumnFormula>
    </tableColumn>
    <tableColumn id="3" xr3:uid="{0E9A0DFA-6B2B-4E1A-8896-1002DF56A428}" uniqueName="3" name="Miesiąc" queryTableFieldId="3" dataDxfId="48">
      <calculatedColumnFormula>MID(pesel3[[#This Row],[Column1]],3,2)</calculatedColumnFormula>
    </tableColumn>
    <tableColumn id="4" xr3:uid="{028E94D3-430E-4FD2-8D42-F867BBC568E9}" uniqueName="4" name="Dzień" queryTableFieldId="4" dataDxfId="47">
      <calculatedColumnFormula>MID(pesel3[[#This Row],[Column1]],5,2)</calculatedColumnFormula>
    </tableColumn>
    <tableColumn id="5" xr3:uid="{281A15F0-8BA1-4D19-8135-D7A509D9EAB5}" uniqueName="5" name="Number porzadkowy" queryTableFieldId="5" dataDxfId="46">
      <calculatedColumnFormula>MID(pesel3[[#This Row],[Column1]], 7, 3)</calculatedColumnFormula>
    </tableColumn>
    <tableColumn id="6" xr3:uid="{7D271EB6-5ED6-47E2-8F78-770FDE75530D}" uniqueName="6" name="plec" queryTableFieldId="6" dataDxfId="45">
      <calculatedColumnFormula>MID(pesel3[[#This Row],[Column1]],10,1)</calculatedColumnFormula>
    </tableColumn>
    <tableColumn id="7" xr3:uid="{DAC82CF8-7B77-4293-93D0-77FD2E63AEDE}" uniqueName="7" name="cyfra kontrolna" queryTableFieldId="7" dataDxfId="44">
      <calculatedColumnFormula>RIGHT(pesel3[[#This Row],[Column1]],1)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3FEFBE-00C7-4A82-8032-54E0F41C949E}" name="pesel35" displayName="pesel35" ref="A1:H151" tableType="queryTable" totalsRowShown="0">
  <autoFilter ref="A1:H151" xr:uid="{5D3FEFBE-00C7-4A82-8032-54E0F41C949E}"/>
  <tableColumns count="8">
    <tableColumn id="1" xr3:uid="{FFEA779B-8485-4C40-B0F8-C49DF91D8C41}" uniqueName="1" name="Column1" queryTableFieldId="1" dataDxfId="36"/>
    <tableColumn id="2" xr3:uid="{D496E884-50AD-498C-AD4B-7F50E5781176}" uniqueName="2" name="Rok" queryTableFieldId="2" dataDxfId="35">
      <calculatedColumnFormula>LEFT(pesel35[[#This Row],[Column1]], 2)</calculatedColumnFormula>
    </tableColumn>
    <tableColumn id="3" xr3:uid="{1C76BEDA-F70B-4923-A164-07DAE9FDB2AB}" uniqueName="3" name="Miesiąc" queryTableFieldId="3" dataDxfId="34">
      <calculatedColumnFormula>MID(pesel35[[#This Row],[Column1]],3,2)</calculatedColumnFormula>
    </tableColumn>
    <tableColumn id="4" xr3:uid="{4AA1E246-F921-448B-A05D-77441B4385E7}" uniqueName="4" name="Dzień" queryTableFieldId="4" dataDxfId="33">
      <calculatedColumnFormula>MID(pesel35[[#This Row],[Column1]],5,2)</calculatedColumnFormula>
    </tableColumn>
    <tableColumn id="5" xr3:uid="{7F517DFA-383B-4C0C-921C-CE5565826EA8}" uniqueName="5" name="Number porzadkowy" queryTableFieldId="5" dataDxfId="32">
      <calculatedColumnFormula>MID(pesel35[[#This Row],[Column1]], 7, 3)</calculatedColumnFormula>
    </tableColumn>
    <tableColumn id="6" xr3:uid="{82FCF115-2C2A-48A2-9361-0044F54E6A3D}" uniqueName="6" name="plec" queryTableFieldId="6" dataDxfId="31">
      <calculatedColumnFormula>MID(pesel35[[#This Row],[Column1]],10,1)</calculatedColumnFormula>
    </tableColumn>
    <tableColumn id="7" xr3:uid="{D4894C7A-6300-4BB4-A4B4-A567E91D7E37}" uniqueName="7" name="cyfra kontrolna" queryTableFieldId="7" dataDxfId="30">
      <calculatedColumnFormula>RIGHT(pesel35[[#This Row],[Column1]],1)</calculatedColumnFormula>
    </tableColumn>
    <tableColumn id="8" xr3:uid="{558B849A-95BA-4A74-A23C-5DCC698AF2EF}" uniqueName="8" name="Czy kobieta" queryTableFieldId="8" dataDxfId="29">
      <calculatedColumnFormula>IF(MOD(pesel35[[#This Row],[plec]],2) = 0, "TAK", "NIE")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ABCAD2-220E-4EC0-A6A0-498767695685}" name="pesel36" displayName="pesel36" ref="A1:G151" tableType="queryTable" totalsRowShown="0">
  <autoFilter ref="A1:G151" xr:uid="{24ABCAD2-220E-4EC0-A6A0-498767695685}"/>
  <tableColumns count="7">
    <tableColumn id="1" xr3:uid="{AADE2FC0-C109-4DCD-AB2A-BD449D93CEDA}" uniqueName="1" name="Column1" queryTableFieldId="1" dataDxfId="28"/>
    <tableColumn id="2" xr3:uid="{5DECF618-AEB4-49E4-87D1-119DDB49D4BC}" uniqueName="2" name="Rok" queryTableFieldId="2" dataDxfId="27">
      <calculatedColumnFormula>LEFT(pesel36[[#This Row],[Column1]], 2)</calculatedColumnFormula>
    </tableColumn>
    <tableColumn id="3" xr3:uid="{A9E8BE44-9E43-468C-B1DE-B0C56BE5DD1C}" uniqueName="3" name="Miesiąc" queryTableFieldId="3" dataDxfId="26">
      <calculatedColumnFormula>MID(pesel36[[#This Row],[Column1]],3,2)</calculatedColumnFormula>
    </tableColumn>
    <tableColumn id="4" xr3:uid="{8C14D4EF-7EA6-43F9-9CFD-E389F85E7CE6}" uniqueName="4" name="Dzień" queryTableFieldId="4" dataDxfId="25">
      <calculatedColumnFormula>MID(pesel36[[#This Row],[Column1]],5,2)</calculatedColumnFormula>
    </tableColumn>
    <tableColumn id="5" xr3:uid="{F1551121-04F9-4EDB-8CCC-D3B660C13DA8}" uniqueName="5" name="Number porzadkowy" queryTableFieldId="5" dataDxfId="24">
      <calculatedColumnFormula>MID(pesel36[[#This Row],[Column1]], 7, 3)</calculatedColumnFormula>
    </tableColumn>
    <tableColumn id="6" xr3:uid="{3ECEF33F-7D5B-4D7D-AABF-1513B929233F}" uniqueName="6" name="plec" queryTableFieldId="6" dataDxfId="23">
      <calculatedColumnFormula>MID(pesel36[[#This Row],[Column1]],10,1)</calculatedColumnFormula>
    </tableColumn>
    <tableColumn id="7" xr3:uid="{28095E70-0CBD-4B21-9281-B96F58336E78}" uniqueName="7" name="cyfra kontrolna" queryTableFieldId="7" dataDxfId="22">
      <calculatedColumnFormula>RIGHT(pesel36[[#This Row],[Column1]],1)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D38E48-39F3-49F7-AA3A-FD7547660265}" name="pesel37" displayName="pesel37" ref="A1:N151" tableType="queryTable" totalsRowShown="0">
  <autoFilter ref="A1:N151" xr:uid="{B1D38E48-39F3-49F7-AA3A-FD7547660265}">
    <filterColumn colId="13">
      <filters>
        <filter val="0"/>
      </filters>
    </filterColumn>
  </autoFilter>
  <sortState xmlns:xlrd2="http://schemas.microsoft.com/office/spreadsheetml/2017/richdata2" ref="A16:N146">
    <sortCondition ref="A1:A151"/>
  </sortState>
  <tableColumns count="14">
    <tableColumn id="1" xr3:uid="{53510EF8-BAAE-4894-90DD-984B0C820BC4}" uniqueName="1" name="Column1" queryTableFieldId="1" dataDxfId="13"/>
    <tableColumn id="7" xr3:uid="{EBE682A8-785E-4B4B-9751-84F540F0B52E}" uniqueName="7" name="cyfra kontrolna" queryTableFieldId="7" dataDxfId="11">
      <calculatedColumnFormula>RIGHT(pesel37[[#This Row],[Column1]],1)</calculatedColumnFormula>
    </tableColumn>
    <tableColumn id="8" xr3:uid="{7CD7756F-9B25-4F70-8587-DE77DECD7674}" uniqueName="8" name="Cyfra 1" queryTableFieldId="8" dataDxfId="12">
      <calculatedColumnFormula>MID(pesel37[[#This Row],[Column1]],1,1)*1</calculatedColumnFormula>
    </tableColumn>
    <tableColumn id="9" xr3:uid="{863CA0B7-EEAC-4330-9D6A-429146A38323}" uniqueName="9" name="Cyfra 2" queryTableFieldId="9" dataDxfId="21">
      <calculatedColumnFormula>MID(pesel37[[#This Row],[Column1]],2,1)*3</calculatedColumnFormula>
    </tableColumn>
    <tableColumn id="10" xr3:uid="{D993218C-25CB-40C7-83C2-4E295B987084}" uniqueName="10" name="Cyfra 3" queryTableFieldId="10" dataDxfId="20">
      <calculatedColumnFormula>MID(pesel37[[#This Row],[Column1]],3,1)*7</calculatedColumnFormula>
    </tableColumn>
    <tableColumn id="11" xr3:uid="{848D9F89-ADBE-4835-9966-06154535D0B1}" uniqueName="11" name="Cyfra 4" queryTableFieldId="11" dataDxfId="19">
      <calculatedColumnFormula>MID(pesel37[[#This Row],[Column1]],4,1)*9</calculatedColumnFormula>
    </tableColumn>
    <tableColumn id="12" xr3:uid="{DAC09FDB-9482-43F0-90B6-54DC36574B9D}" uniqueName="12" name="Cyfra 5" queryTableFieldId="12" dataDxfId="18">
      <calculatedColumnFormula>MID(pesel37[[#This Row],[Column1]],5,1)*1</calculatedColumnFormula>
    </tableColumn>
    <tableColumn id="13" xr3:uid="{4A5BDB0A-3FC8-4C18-B450-C2057B16094D}" uniqueName="13" name="Cyfra 6" queryTableFieldId="13" dataDxfId="17">
      <calculatedColumnFormula>MID(pesel37[[#This Row],[Column1]],6,1)*3</calculatedColumnFormula>
    </tableColumn>
    <tableColumn id="14" xr3:uid="{F6602B0C-6AA9-4171-85DB-82B0A15A1A36}" uniqueName="14" name="Cyfra 7" queryTableFieldId="14" dataDxfId="16">
      <calculatedColumnFormula>MID(pesel37[[#This Row],[Column1]],7,1)*7</calculatedColumnFormula>
    </tableColumn>
    <tableColumn id="15" xr3:uid="{E888BF28-6041-4E50-8B8D-DBB906C7C3C9}" uniqueName="15" name="Cyfra 8" queryTableFieldId="15" dataDxfId="15">
      <calculatedColumnFormula>MID(pesel37[[#This Row],[Column1]],8,1)*9</calculatedColumnFormula>
    </tableColumn>
    <tableColumn id="16" xr3:uid="{E8EC894C-02D0-4993-AC7D-3D984E6C57D0}" uniqueName="16" name="Cyfra 9" queryTableFieldId="16" dataDxfId="14">
      <calculatedColumnFormula>MID(pesel37[[#This Row],[Column1]],9,1)*1</calculatedColumnFormula>
    </tableColumn>
    <tableColumn id="17" xr3:uid="{8002A600-827C-4F6E-97E3-49773C81F62B}" uniqueName="17" name="Cyfra 10" queryTableFieldId="17" dataDxfId="10">
      <calculatedColumnFormula>MID(pesel37[[#This Row],[Column1]],10,1)*3</calculatedColumnFormula>
    </tableColumn>
    <tableColumn id="19" xr3:uid="{90A8B7AC-2C8F-4857-A490-8A8A471CABEA}" uniqueName="19" name="Suma" queryTableFieldId="19" dataDxfId="9">
      <calculatedColumnFormula>IF(MOD(SUM(pesel37[[#This Row],[Cyfra 1]:[Cyfra 10]]),10)=0, 0, 10-MOD(SUM(pesel37[[#This Row],[Cyfra 1]:[Cyfra 10]]),10))</calculatedColumnFormula>
    </tableColumn>
    <tableColumn id="21" xr3:uid="{165C8F50-4B6C-4918-B5DC-E17E615618E4}" uniqueName="21" name="Wekryfikacja" queryTableFieldId="21" dataDxfId="8">
      <calculatedColumnFormula>IF(pesel37[[#This Row],[Suma]] = VALUE(pesel37[[#This Row],[cyfra kontrolna]]), 1, 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BBF96A-F782-48AF-B998-06005334D43D}" name="pesel38" displayName="pesel38" ref="A1:H151" tableType="queryTable" totalsRowShown="0">
  <autoFilter ref="A1:H151" xr:uid="{81BBF96A-F782-48AF-B998-06005334D43D}"/>
  <tableColumns count="8">
    <tableColumn id="1" xr3:uid="{D58CFFD8-B861-48DB-A811-E9F03C435E7E}" uniqueName="1" name="Column1" queryTableFieldId="1" dataDxfId="7"/>
    <tableColumn id="2" xr3:uid="{BE20871C-B7A4-444A-B7B3-F740BE2943BF}" uniqueName="2" name="Rok" queryTableFieldId="2" dataDxfId="6">
      <calculatedColumnFormula>LEFT(pesel38[[#This Row],[Column1]], 2)</calculatedColumnFormula>
    </tableColumn>
    <tableColumn id="3" xr3:uid="{9B0231C3-CEB6-4D60-B874-CD099034FC65}" uniqueName="3" name="Miesiąc" queryTableFieldId="3" dataDxfId="5">
      <calculatedColumnFormula>MID(pesel38[[#This Row],[Column1]],3,2)</calculatedColumnFormula>
    </tableColumn>
    <tableColumn id="4" xr3:uid="{7E43D8DF-1BED-44D7-AFE8-6664E3361CBC}" uniqueName="4" name="Dzień" queryTableFieldId="4" dataDxfId="4">
      <calculatedColumnFormula>MID(pesel38[[#This Row],[Column1]],5,2)</calculatedColumnFormula>
    </tableColumn>
    <tableColumn id="5" xr3:uid="{DE078E46-92D0-4228-8095-7E9C706510B6}" uniqueName="5" name="Number porzadkowy" queryTableFieldId="5" dataDxfId="3">
      <calculatedColumnFormula>MID(pesel38[[#This Row],[Column1]], 7, 3)</calculatedColumnFormula>
    </tableColumn>
    <tableColumn id="6" xr3:uid="{B4DD824D-93AA-4C16-B35D-5DC682C28B37}" uniqueName="6" name="plec" queryTableFieldId="6" dataDxfId="2">
      <calculatedColumnFormula>MID(pesel38[[#This Row],[Column1]],10,1)</calculatedColumnFormula>
    </tableColumn>
    <tableColumn id="7" xr3:uid="{9E05C329-8657-4FBC-B511-22FA570B7D6E}" uniqueName="7" name="cyfra kontrolna" queryTableFieldId="7" dataDxfId="1">
      <calculatedColumnFormula>RIGHT(pesel38[[#This Row],[Column1]],1)</calculatedColumnFormula>
    </tableColumn>
    <tableColumn id="8" xr3:uid="{E73DDB03-4162-4344-A245-AA31F0048D9C}" uniqueName="8" name="Dziesie" queryTableFieldId="8" dataDxfId="0">
      <calculatedColumnFormula>LEFT(pesel38[[#This Row],[Rok]],1)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CDF-86CE-4B7F-BA8B-6BCA249285A5}" name="pesel34" displayName="pesel34" ref="A1:G151" tableType="queryTable" totalsRowShown="0">
  <autoFilter ref="A1:G151" xr:uid="{FB10ECDF-86CE-4B7F-BA8B-6BCA249285A5}"/>
  <tableColumns count="7">
    <tableColumn id="1" xr3:uid="{060329CA-B6F7-4C5F-9421-44CB249DB96A}" uniqueName="1" name="Column1" queryTableFieldId="1" dataDxfId="43"/>
    <tableColumn id="2" xr3:uid="{D6004971-C090-4BD1-A0A6-21E0A1311689}" uniqueName="2" name="Rok" queryTableFieldId="2" dataDxfId="42">
      <calculatedColumnFormula>LEFT(pesel34[[#This Row],[Column1]], 2)</calculatedColumnFormula>
    </tableColumn>
    <tableColumn id="3" xr3:uid="{FBD0B5FE-191E-4A70-B53C-87B514C07290}" uniqueName="3" name="Miesiąc" queryTableFieldId="3" dataDxfId="41">
      <calculatedColumnFormula>MID(pesel34[[#This Row],[Column1]],3,2)</calculatedColumnFormula>
    </tableColumn>
    <tableColumn id="4" xr3:uid="{3C9C972B-175D-4275-A442-7473C0C33666}" uniqueName="4" name="Dzień" queryTableFieldId="4" dataDxfId="40">
      <calculatedColumnFormula>MID(pesel34[[#This Row],[Column1]],5,2)</calculatedColumnFormula>
    </tableColumn>
    <tableColumn id="5" xr3:uid="{D267D650-FA15-4DB0-8B4C-E718D7845C03}" uniqueName="5" name="Number porzadkowy" queryTableFieldId="5" dataDxfId="39">
      <calculatedColumnFormula>MID(pesel34[[#This Row],[Column1]], 7, 3)</calculatedColumnFormula>
    </tableColumn>
    <tableColumn id="6" xr3:uid="{4D06A723-CA05-4052-BE28-1E7F0D0CB0CD}" uniqueName="6" name="plec" queryTableFieldId="6" dataDxfId="38">
      <calculatedColumnFormula>MID(pesel34[[#This Row],[Column1]],10,1)</calculatedColumnFormula>
    </tableColumn>
    <tableColumn id="7" xr3:uid="{C2B3C952-FEAD-4651-9230-1FA9EBE72B0C}" uniqueName="7" name="cyfra kontrolna" queryTableFieldId="7" dataDxfId="37">
      <calculatedColumnFormula>RIGHT(pesel34[[#This Row],[Column1]],1)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C299-A7A6-410A-AEAA-22A6DA206EC7}">
  <dimension ref="A1:A151"/>
  <sheetViews>
    <sheetView workbookViewId="0">
      <selection sqref="A1:XFD1048576"/>
    </sheetView>
  </sheetViews>
  <sheetFormatPr defaultRowHeight="14.25" x14ac:dyDescent="0.45"/>
  <cols>
    <col min="1" max="1" width="11.73046875" bestFit="1" customWidth="1"/>
  </cols>
  <sheetData>
    <row r="1" spans="1:1" x14ac:dyDescent="0.45">
      <c r="A1" t="s">
        <v>0</v>
      </c>
    </row>
    <row r="2" spans="1:1" x14ac:dyDescent="0.45">
      <c r="A2" s="1" t="s">
        <v>1</v>
      </c>
    </row>
    <row r="3" spans="1:1" x14ac:dyDescent="0.45">
      <c r="A3" s="1" t="s">
        <v>2</v>
      </c>
    </row>
    <row r="4" spans="1:1" x14ac:dyDescent="0.45">
      <c r="A4" s="1" t="s">
        <v>3</v>
      </c>
    </row>
    <row r="5" spans="1:1" x14ac:dyDescent="0.45">
      <c r="A5" s="1" t="s">
        <v>4</v>
      </c>
    </row>
    <row r="6" spans="1:1" x14ac:dyDescent="0.45">
      <c r="A6" s="1" t="s">
        <v>5</v>
      </c>
    </row>
    <row r="7" spans="1:1" x14ac:dyDescent="0.45">
      <c r="A7" s="1" t="s">
        <v>6</v>
      </c>
    </row>
    <row r="8" spans="1:1" x14ac:dyDescent="0.45">
      <c r="A8" s="1" t="s">
        <v>7</v>
      </c>
    </row>
    <row r="9" spans="1:1" x14ac:dyDescent="0.45">
      <c r="A9" s="1" t="s">
        <v>8</v>
      </c>
    </row>
    <row r="10" spans="1:1" x14ac:dyDescent="0.45">
      <c r="A10" s="1" t="s">
        <v>9</v>
      </c>
    </row>
    <row r="11" spans="1:1" x14ac:dyDescent="0.45">
      <c r="A11" s="1" t="s">
        <v>10</v>
      </c>
    </row>
    <row r="12" spans="1:1" x14ac:dyDescent="0.45">
      <c r="A12" s="1" t="s">
        <v>11</v>
      </c>
    </row>
    <row r="13" spans="1:1" x14ac:dyDescent="0.45">
      <c r="A13" s="1" t="s">
        <v>12</v>
      </c>
    </row>
    <row r="14" spans="1:1" x14ac:dyDescent="0.45">
      <c r="A14" s="1" t="s">
        <v>13</v>
      </c>
    </row>
    <row r="15" spans="1:1" x14ac:dyDescent="0.45">
      <c r="A15" s="1" t="s">
        <v>14</v>
      </c>
    </row>
    <row r="16" spans="1:1" x14ac:dyDescent="0.45">
      <c r="A16" s="1" t="s">
        <v>15</v>
      </c>
    </row>
    <row r="17" spans="1:1" x14ac:dyDescent="0.45">
      <c r="A17" s="1" t="s">
        <v>16</v>
      </c>
    </row>
    <row r="18" spans="1:1" x14ac:dyDescent="0.45">
      <c r="A18" s="1" t="s">
        <v>17</v>
      </c>
    </row>
    <row r="19" spans="1:1" x14ac:dyDescent="0.45">
      <c r="A19" s="1" t="s">
        <v>18</v>
      </c>
    </row>
    <row r="20" spans="1:1" x14ac:dyDescent="0.45">
      <c r="A20" s="1" t="s">
        <v>19</v>
      </c>
    </row>
    <row r="21" spans="1:1" x14ac:dyDescent="0.45">
      <c r="A21" s="1" t="s">
        <v>20</v>
      </c>
    </row>
    <row r="22" spans="1:1" x14ac:dyDescent="0.45">
      <c r="A22" s="1" t="s">
        <v>21</v>
      </c>
    </row>
    <row r="23" spans="1:1" x14ac:dyDescent="0.45">
      <c r="A23" s="1" t="s">
        <v>22</v>
      </c>
    </row>
    <row r="24" spans="1:1" x14ac:dyDescent="0.45">
      <c r="A24" s="1" t="s">
        <v>23</v>
      </c>
    </row>
    <row r="25" spans="1:1" x14ac:dyDescent="0.45">
      <c r="A25" s="1" t="s">
        <v>24</v>
      </c>
    </row>
    <row r="26" spans="1:1" x14ac:dyDescent="0.45">
      <c r="A26" s="1" t="s">
        <v>25</v>
      </c>
    </row>
    <row r="27" spans="1:1" x14ac:dyDescent="0.45">
      <c r="A27" s="1" t="s">
        <v>26</v>
      </c>
    </row>
    <row r="28" spans="1:1" x14ac:dyDescent="0.45">
      <c r="A28" s="1" t="s">
        <v>27</v>
      </c>
    </row>
    <row r="29" spans="1:1" x14ac:dyDescent="0.45">
      <c r="A29" s="1" t="s">
        <v>28</v>
      </c>
    </row>
    <row r="30" spans="1:1" x14ac:dyDescent="0.45">
      <c r="A30" s="1" t="s">
        <v>29</v>
      </c>
    </row>
    <row r="31" spans="1:1" x14ac:dyDescent="0.45">
      <c r="A31" s="1" t="s">
        <v>30</v>
      </c>
    </row>
    <row r="32" spans="1:1" x14ac:dyDescent="0.45">
      <c r="A32" s="1" t="s">
        <v>31</v>
      </c>
    </row>
    <row r="33" spans="1:1" x14ac:dyDescent="0.45">
      <c r="A33" s="1" t="s">
        <v>32</v>
      </c>
    </row>
    <row r="34" spans="1:1" x14ac:dyDescent="0.45">
      <c r="A34" s="1" t="s">
        <v>33</v>
      </c>
    </row>
    <row r="35" spans="1:1" x14ac:dyDescent="0.45">
      <c r="A35" s="1" t="s">
        <v>34</v>
      </c>
    </row>
    <row r="36" spans="1:1" x14ac:dyDescent="0.45">
      <c r="A36" s="1" t="s">
        <v>35</v>
      </c>
    </row>
    <row r="37" spans="1:1" x14ac:dyDescent="0.45">
      <c r="A37" s="1" t="s">
        <v>36</v>
      </c>
    </row>
    <row r="38" spans="1:1" x14ac:dyDescent="0.45">
      <c r="A38" s="1" t="s">
        <v>37</v>
      </c>
    </row>
    <row r="39" spans="1:1" x14ac:dyDescent="0.45">
      <c r="A39" s="1" t="s">
        <v>38</v>
      </c>
    </row>
    <row r="40" spans="1:1" x14ac:dyDescent="0.45">
      <c r="A40" s="1" t="s">
        <v>39</v>
      </c>
    </row>
    <row r="41" spans="1:1" x14ac:dyDescent="0.45">
      <c r="A41" s="1" t="s">
        <v>40</v>
      </c>
    </row>
    <row r="42" spans="1:1" x14ac:dyDescent="0.45">
      <c r="A42" s="1" t="s">
        <v>41</v>
      </c>
    </row>
    <row r="43" spans="1:1" x14ac:dyDescent="0.45">
      <c r="A43" s="1" t="s">
        <v>42</v>
      </c>
    </row>
    <row r="44" spans="1:1" x14ac:dyDescent="0.45">
      <c r="A44" s="1" t="s">
        <v>43</v>
      </c>
    </row>
    <row r="45" spans="1:1" x14ac:dyDescent="0.45">
      <c r="A45" s="1" t="s">
        <v>44</v>
      </c>
    </row>
    <row r="46" spans="1:1" x14ac:dyDescent="0.45">
      <c r="A46" s="1" t="s">
        <v>45</v>
      </c>
    </row>
    <row r="47" spans="1:1" x14ac:dyDescent="0.45">
      <c r="A47" s="1" t="s">
        <v>46</v>
      </c>
    </row>
    <row r="48" spans="1:1" x14ac:dyDescent="0.45">
      <c r="A48" s="1" t="s">
        <v>47</v>
      </c>
    </row>
    <row r="49" spans="1:1" x14ac:dyDescent="0.45">
      <c r="A49" s="1" t="s">
        <v>48</v>
      </c>
    </row>
    <row r="50" spans="1:1" x14ac:dyDescent="0.45">
      <c r="A50" s="1" t="s">
        <v>49</v>
      </c>
    </row>
    <row r="51" spans="1:1" x14ac:dyDescent="0.45">
      <c r="A51" s="1" t="s">
        <v>50</v>
      </c>
    </row>
    <row r="52" spans="1:1" x14ac:dyDescent="0.45">
      <c r="A52" s="1" t="s">
        <v>51</v>
      </c>
    </row>
    <row r="53" spans="1:1" x14ac:dyDescent="0.45">
      <c r="A53" s="1" t="s">
        <v>52</v>
      </c>
    </row>
    <row r="54" spans="1:1" x14ac:dyDescent="0.45">
      <c r="A54" s="1" t="s">
        <v>53</v>
      </c>
    </row>
    <row r="55" spans="1:1" x14ac:dyDescent="0.45">
      <c r="A55" s="1" t="s">
        <v>54</v>
      </c>
    </row>
    <row r="56" spans="1:1" x14ac:dyDescent="0.45">
      <c r="A56" s="1" t="s">
        <v>55</v>
      </c>
    </row>
    <row r="57" spans="1:1" x14ac:dyDescent="0.45">
      <c r="A57" s="1" t="s">
        <v>56</v>
      </c>
    </row>
    <row r="58" spans="1:1" x14ac:dyDescent="0.45">
      <c r="A58" s="1" t="s">
        <v>57</v>
      </c>
    </row>
    <row r="59" spans="1:1" x14ac:dyDescent="0.45">
      <c r="A59" s="1" t="s">
        <v>58</v>
      </c>
    </row>
    <row r="60" spans="1:1" x14ac:dyDescent="0.45">
      <c r="A60" s="1" t="s">
        <v>59</v>
      </c>
    </row>
    <row r="61" spans="1:1" x14ac:dyDescent="0.45">
      <c r="A61" s="1" t="s">
        <v>60</v>
      </c>
    </row>
    <row r="62" spans="1:1" x14ac:dyDescent="0.45">
      <c r="A62" s="1" t="s">
        <v>61</v>
      </c>
    </row>
    <row r="63" spans="1:1" x14ac:dyDescent="0.45">
      <c r="A63" s="1" t="s">
        <v>62</v>
      </c>
    </row>
    <row r="64" spans="1:1" x14ac:dyDescent="0.45">
      <c r="A64" s="1" t="s">
        <v>63</v>
      </c>
    </row>
    <row r="65" spans="1:1" x14ac:dyDescent="0.45">
      <c r="A65" s="1" t="s">
        <v>64</v>
      </c>
    </row>
    <row r="66" spans="1:1" x14ac:dyDescent="0.45">
      <c r="A66" s="1" t="s">
        <v>65</v>
      </c>
    </row>
    <row r="67" spans="1:1" x14ac:dyDescent="0.45">
      <c r="A67" s="1" t="s">
        <v>66</v>
      </c>
    </row>
    <row r="68" spans="1:1" x14ac:dyDescent="0.45">
      <c r="A68" s="1" t="s">
        <v>67</v>
      </c>
    </row>
    <row r="69" spans="1:1" x14ac:dyDescent="0.45">
      <c r="A69" s="1" t="s">
        <v>68</v>
      </c>
    </row>
    <row r="70" spans="1:1" x14ac:dyDescent="0.45">
      <c r="A70" s="1" t="s">
        <v>69</v>
      </c>
    </row>
    <row r="71" spans="1:1" x14ac:dyDescent="0.45">
      <c r="A71" s="1" t="s">
        <v>70</v>
      </c>
    </row>
    <row r="72" spans="1:1" x14ac:dyDescent="0.45">
      <c r="A72" s="1" t="s">
        <v>71</v>
      </c>
    </row>
    <row r="73" spans="1:1" x14ac:dyDescent="0.45">
      <c r="A73" s="1" t="s">
        <v>72</v>
      </c>
    </row>
    <row r="74" spans="1:1" x14ac:dyDescent="0.45">
      <c r="A74" s="1" t="s">
        <v>73</v>
      </c>
    </row>
    <row r="75" spans="1:1" x14ac:dyDescent="0.45">
      <c r="A75" s="1" t="s">
        <v>74</v>
      </c>
    </row>
    <row r="76" spans="1:1" x14ac:dyDescent="0.45">
      <c r="A76" s="1" t="s">
        <v>75</v>
      </c>
    </row>
    <row r="77" spans="1:1" x14ac:dyDescent="0.45">
      <c r="A77" s="1" t="s">
        <v>76</v>
      </c>
    </row>
    <row r="78" spans="1:1" x14ac:dyDescent="0.45">
      <c r="A78" s="1" t="s">
        <v>77</v>
      </c>
    </row>
    <row r="79" spans="1:1" x14ac:dyDescent="0.45">
      <c r="A79" s="1" t="s">
        <v>78</v>
      </c>
    </row>
    <row r="80" spans="1:1" x14ac:dyDescent="0.45">
      <c r="A80" s="1" t="s">
        <v>79</v>
      </c>
    </row>
    <row r="81" spans="1:1" x14ac:dyDescent="0.45">
      <c r="A81" s="1" t="s">
        <v>80</v>
      </c>
    </row>
    <row r="82" spans="1:1" x14ac:dyDescent="0.45">
      <c r="A82" s="1" t="s">
        <v>81</v>
      </c>
    </row>
    <row r="83" spans="1:1" x14ac:dyDescent="0.45">
      <c r="A83" s="1" t="s">
        <v>82</v>
      </c>
    </row>
    <row r="84" spans="1:1" x14ac:dyDescent="0.45">
      <c r="A84" s="1" t="s">
        <v>83</v>
      </c>
    </row>
    <row r="85" spans="1:1" x14ac:dyDescent="0.45">
      <c r="A85" s="1" t="s">
        <v>84</v>
      </c>
    </row>
    <row r="86" spans="1:1" x14ac:dyDescent="0.45">
      <c r="A86" s="1" t="s">
        <v>85</v>
      </c>
    </row>
    <row r="87" spans="1:1" x14ac:dyDescent="0.45">
      <c r="A87" s="1" t="s">
        <v>86</v>
      </c>
    </row>
    <row r="88" spans="1:1" x14ac:dyDescent="0.45">
      <c r="A88" s="1" t="s">
        <v>87</v>
      </c>
    </row>
    <row r="89" spans="1:1" x14ac:dyDescent="0.45">
      <c r="A89" s="1" t="s">
        <v>88</v>
      </c>
    </row>
    <row r="90" spans="1:1" x14ac:dyDescent="0.45">
      <c r="A90" s="1" t="s">
        <v>89</v>
      </c>
    </row>
    <row r="91" spans="1:1" x14ac:dyDescent="0.45">
      <c r="A91" s="1" t="s">
        <v>90</v>
      </c>
    </row>
    <row r="92" spans="1:1" x14ac:dyDescent="0.45">
      <c r="A92" s="1" t="s">
        <v>91</v>
      </c>
    </row>
    <row r="93" spans="1:1" x14ac:dyDescent="0.45">
      <c r="A93" s="1" t="s">
        <v>92</v>
      </c>
    </row>
    <row r="94" spans="1:1" x14ac:dyDescent="0.45">
      <c r="A94" s="1" t="s">
        <v>93</v>
      </c>
    </row>
    <row r="95" spans="1:1" x14ac:dyDescent="0.45">
      <c r="A95" s="1" t="s">
        <v>94</v>
      </c>
    </row>
    <row r="96" spans="1:1" x14ac:dyDescent="0.45">
      <c r="A96" s="1" t="s">
        <v>95</v>
      </c>
    </row>
    <row r="97" spans="1:1" x14ac:dyDescent="0.45">
      <c r="A97" s="1" t="s">
        <v>96</v>
      </c>
    </row>
    <row r="98" spans="1:1" x14ac:dyDescent="0.45">
      <c r="A98" s="1" t="s">
        <v>97</v>
      </c>
    </row>
    <row r="99" spans="1:1" x14ac:dyDescent="0.45">
      <c r="A99" s="1" t="s">
        <v>98</v>
      </c>
    </row>
    <row r="100" spans="1:1" x14ac:dyDescent="0.45">
      <c r="A100" s="1" t="s">
        <v>99</v>
      </c>
    </row>
    <row r="101" spans="1:1" x14ac:dyDescent="0.45">
      <c r="A101" s="1" t="s">
        <v>100</v>
      </c>
    </row>
    <row r="102" spans="1:1" x14ac:dyDescent="0.45">
      <c r="A102" s="1" t="s">
        <v>101</v>
      </c>
    </row>
    <row r="103" spans="1:1" x14ac:dyDescent="0.45">
      <c r="A103" s="1" t="s">
        <v>102</v>
      </c>
    </row>
    <row r="104" spans="1:1" x14ac:dyDescent="0.45">
      <c r="A104" s="1" t="s">
        <v>103</v>
      </c>
    </row>
    <row r="105" spans="1:1" x14ac:dyDescent="0.45">
      <c r="A105" s="1" t="s">
        <v>104</v>
      </c>
    </row>
    <row r="106" spans="1:1" x14ac:dyDescent="0.45">
      <c r="A106" s="1" t="s">
        <v>105</v>
      </c>
    </row>
    <row r="107" spans="1:1" x14ac:dyDescent="0.45">
      <c r="A107" s="1" t="s">
        <v>106</v>
      </c>
    </row>
    <row r="108" spans="1:1" x14ac:dyDescent="0.45">
      <c r="A108" s="1" t="s">
        <v>107</v>
      </c>
    </row>
    <row r="109" spans="1:1" x14ac:dyDescent="0.45">
      <c r="A109" s="1" t="s">
        <v>108</v>
      </c>
    </row>
    <row r="110" spans="1:1" x14ac:dyDescent="0.45">
      <c r="A110" s="1" t="s">
        <v>109</v>
      </c>
    </row>
    <row r="111" spans="1:1" x14ac:dyDescent="0.45">
      <c r="A111" s="1" t="s">
        <v>110</v>
      </c>
    </row>
    <row r="112" spans="1:1" x14ac:dyDescent="0.45">
      <c r="A112" s="1" t="s">
        <v>111</v>
      </c>
    </row>
    <row r="113" spans="1:1" x14ac:dyDescent="0.45">
      <c r="A113" s="1" t="s">
        <v>112</v>
      </c>
    </row>
    <row r="114" spans="1:1" x14ac:dyDescent="0.45">
      <c r="A114" s="1" t="s">
        <v>113</v>
      </c>
    </row>
    <row r="115" spans="1:1" x14ac:dyDescent="0.45">
      <c r="A115" s="1" t="s">
        <v>114</v>
      </c>
    </row>
    <row r="116" spans="1:1" x14ac:dyDescent="0.45">
      <c r="A116" s="1" t="s">
        <v>115</v>
      </c>
    </row>
    <row r="117" spans="1:1" x14ac:dyDescent="0.45">
      <c r="A117" s="1" t="s">
        <v>116</v>
      </c>
    </row>
    <row r="118" spans="1:1" x14ac:dyDescent="0.45">
      <c r="A118" s="1" t="s">
        <v>117</v>
      </c>
    </row>
    <row r="119" spans="1:1" x14ac:dyDescent="0.45">
      <c r="A119" s="1" t="s">
        <v>118</v>
      </c>
    </row>
    <row r="120" spans="1:1" x14ac:dyDescent="0.45">
      <c r="A120" s="1" t="s">
        <v>119</v>
      </c>
    </row>
    <row r="121" spans="1:1" x14ac:dyDescent="0.45">
      <c r="A121" s="1" t="s">
        <v>120</v>
      </c>
    </row>
    <row r="122" spans="1:1" x14ac:dyDescent="0.45">
      <c r="A122" s="1" t="s">
        <v>121</v>
      </c>
    </row>
    <row r="123" spans="1:1" x14ac:dyDescent="0.45">
      <c r="A123" s="1" t="s">
        <v>122</v>
      </c>
    </row>
    <row r="124" spans="1:1" x14ac:dyDescent="0.45">
      <c r="A124" s="1" t="s">
        <v>123</v>
      </c>
    </row>
    <row r="125" spans="1:1" x14ac:dyDescent="0.45">
      <c r="A125" s="1" t="s">
        <v>124</v>
      </c>
    </row>
    <row r="126" spans="1:1" x14ac:dyDescent="0.45">
      <c r="A126" s="1" t="s">
        <v>125</v>
      </c>
    </row>
    <row r="127" spans="1:1" x14ac:dyDescent="0.45">
      <c r="A127" s="1" t="s">
        <v>126</v>
      </c>
    </row>
    <row r="128" spans="1:1" x14ac:dyDescent="0.45">
      <c r="A128" s="1" t="s">
        <v>127</v>
      </c>
    </row>
    <row r="129" spans="1:1" x14ac:dyDescent="0.45">
      <c r="A129" s="1" t="s">
        <v>128</v>
      </c>
    </row>
    <row r="130" spans="1:1" x14ac:dyDescent="0.45">
      <c r="A130" s="1" t="s">
        <v>129</v>
      </c>
    </row>
    <row r="131" spans="1:1" x14ac:dyDescent="0.45">
      <c r="A131" s="1" t="s">
        <v>130</v>
      </c>
    </row>
    <row r="132" spans="1:1" x14ac:dyDescent="0.45">
      <c r="A132" s="1" t="s">
        <v>131</v>
      </c>
    </row>
    <row r="133" spans="1:1" x14ac:dyDescent="0.45">
      <c r="A133" s="1" t="s">
        <v>132</v>
      </c>
    </row>
    <row r="134" spans="1:1" x14ac:dyDescent="0.45">
      <c r="A134" s="1" t="s">
        <v>133</v>
      </c>
    </row>
    <row r="135" spans="1:1" x14ac:dyDescent="0.45">
      <c r="A135" s="1" t="s">
        <v>134</v>
      </c>
    </row>
    <row r="136" spans="1:1" x14ac:dyDescent="0.45">
      <c r="A136" s="1" t="s">
        <v>135</v>
      </c>
    </row>
    <row r="137" spans="1:1" x14ac:dyDescent="0.45">
      <c r="A137" s="1" t="s">
        <v>136</v>
      </c>
    </row>
    <row r="138" spans="1:1" x14ac:dyDescent="0.45">
      <c r="A138" s="1" t="s">
        <v>137</v>
      </c>
    </row>
    <row r="139" spans="1:1" x14ac:dyDescent="0.45">
      <c r="A139" s="1" t="s">
        <v>138</v>
      </c>
    </row>
    <row r="140" spans="1:1" x14ac:dyDescent="0.45">
      <c r="A140" s="1" t="s">
        <v>139</v>
      </c>
    </row>
    <row r="141" spans="1:1" x14ac:dyDescent="0.45">
      <c r="A141" s="1" t="s">
        <v>140</v>
      </c>
    </row>
    <row r="142" spans="1:1" x14ac:dyDescent="0.45">
      <c r="A142" s="1" t="s">
        <v>141</v>
      </c>
    </row>
    <row r="143" spans="1:1" x14ac:dyDescent="0.45">
      <c r="A143" s="1" t="s">
        <v>142</v>
      </c>
    </row>
    <row r="144" spans="1:1" x14ac:dyDescent="0.45">
      <c r="A144" s="1" t="s">
        <v>143</v>
      </c>
    </row>
    <row r="145" spans="1:1" x14ac:dyDescent="0.45">
      <c r="A145" s="1" t="s">
        <v>144</v>
      </c>
    </row>
    <row r="146" spans="1:1" x14ac:dyDescent="0.45">
      <c r="A146" s="1" t="s">
        <v>145</v>
      </c>
    </row>
    <row r="147" spans="1:1" x14ac:dyDescent="0.45">
      <c r="A147" s="1" t="s">
        <v>146</v>
      </c>
    </row>
    <row r="148" spans="1:1" x14ac:dyDescent="0.45">
      <c r="A148" s="1" t="s">
        <v>147</v>
      </c>
    </row>
    <row r="149" spans="1:1" x14ac:dyDescent="0.45">
      <c r="A149" s="1" t="s">
        <v>148</v>
      </c>
    </row>
    <row r="150" spans="1:1" x14ac:dyDescent="0.45">
      <c r="A150" s="1" t="s">
        <v>149</v>
      </c>
    </row>
    <row r="151" spans="1:1" x14ac:dyDescent="0.45">
      <c r="A151" s="1" t="s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G151"/>
  <sheetViews>
    <sheetView workbookViewId="0">
      <selection sqref="A1:XFD1048576"/>
    </sheetView>
  </sheetViews>
  <sheetFormatPr defaultRowHeight="14.25" x14ac:dyDescent="0.45"/>
  <cols>
    <col min="1" max="1" width="11.73046875" bestFit="1" customWidth="1"/>
  </cols>
  <sheetData>
    <row r="1" spans="1:7" x14ac:dyDescent="0.4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7" x14ac:dyDescent="0.45">
      <c r="A2" s="1" t="s">
        <v>1</v>
      </c>
      <c r="B2" s="1" t="str">
        <f>LEFT(pesel3[[#This Row],[Column1]], 2)</f>
        <v>53</v>
      </c>
      <c r="C2" s="1" t="str">
        <f>MID(pesel3[[#This Row],[Column1]],3,2)</f>
        <v>08</v>
      </c>
      <c r="D2" s="1" t="str">
        <f>MID(pesel3[[#This Row],[Column1]],5,2)</f>
        <v>28</v>
      </c>
      <c r="E2" s="1" t="str">
        <f>MID(pesel3[[#This Row],[Column1]], 7, 3)</f>
        <v>060</v>
      </c>
      <c r="F2" s="1" t="str">
        <f>MID(pesel3[[#This Row],[Column1]],10,1)</f>
        <v>5</v>
      </c>
      <c r="G2" s="1" t="str">
        <f>RIGHT(pesel3[[#This Row],[Column1]],1)</f>
        <v>9</v>
      </c>
    </row>
    <row r="3" spans="1:7" x14ac:dyDescent="0.45">
      <c r="A3" s="1" t="s">
        <v>2</v>
      </c>
      <c r="B3" s="1" t="str">
        <f>LEFT(pesel3[[#This Row],[Column1]], 2)</f>
        <v>89</v>
      </c>
      <c r="C3" s="1" t="str">
        <f>MID(pesel3[[#This Row],[Column1]],3,2)</f>
        <v>10</v>
      </c>
      <c r="D3" s="1" t="str">
        <f>MID(pesel3[[#This Row],[Column1]],5,2)</f>
        <v>01</v>
      </c>
      <c r="E3" s="1" t="str">
        <f>MID(pesel3[[#This Row],[Column1]], 7, 3)</f>
        <v>927</v>
      </c>
      <c r="F3" s="1" t="str">
        <f>MID(pesel3[[#This Row],[Column1]],10,1)</f>
        <v>5</v>
      </c>
      <c r="G3" s="1" t="str">
        <f>RIGHT(pesel3[[#This Row],[Column1]],1)</f>
        <v>2</v>
      </c>
    </row>
    <row r="4" spans="1:7" x14ac:dyDescent="0.45">
      <c r="A4" s="1" t="s">
        <v>3</v>
      </c>
      <c r="B4" s="1" t="str">
        <f>LEFT(pesel3[[#This Row],[Column1]], 2)</f>
        <v>85</v>
      </c>
      <c r="C4" s="1" t="str">
        <f>MID(pesel3[[#This Row],[Column1]],3,2)</f>
        <v>11</v>
      </c>
      <c r="D4" s="1" t="str">
        <f>MID(pesel3[[#This Row],[Column1]],5,2)</f>
        <v>17</v>
      </c>
      <c r="E4" s="1" t="str">
        <f>MID(pesel3[[#This Row],[Column1]], 7, 3)</f>
        <v>792</v>
      </c>
      <c r="F4" s="1" t="str">
        <f>MID(pesel3[[#This Row],[Column1]],10,1)</f>
        <v>8</v>
      </c>
      <c r="G4" s="1" t="str">
        <f>RIGHT(pesel3[[#This Row],[Column1]],1)</f>
        <v>3</v>
      </c>
    </row>
    <row r="5" spans="1:7" x14ac:dyDescent="0.45">
      <c r="A5" s="1" t="s">
        <v>4</v>
      </c>
      <c r="B5" s="1" t="str">
        <f>LEFT(pesel3[[#This Row],[Column1]], 2)</f>
        <v>86</v>
      </c>
      <c r="C5" s="1" t="str">
        <f>MID(pesel3[[#This Row],[Column1]],3,2)</f>
        <v>08</v>
      </c>
      <c r="D5" s="1" t="str">
        <f>MID(pesel3[[#This Row],[Column1]],5,2)</f>
        <v>09</v>
      </c>
      <c r="E5" s="1" t="str">
        <f>MID(pesel3[[#This Row],[Column1]], 7, 3)</f>
        <v>411</v>
      </c>
      <c r="F5" s="1" t="str">
        <f>MID(pesel3[[#This Row],[Column1]],10,1)</f>
        <v>6</v>
      </c>
      <c r="G5" s="1" t="str">
        <f>RIGHT(pesel3[[#This Row],[Column1]],1)</f>
        <v>9</v>
      </c>
    </row>
    <row r="6" spans="1:7" x14ac:dyDescent="0.45">
      <c r="A6" s="1" t="s">
        <v>5</v>
      </c>
      <c r="B6" s="1" t="str">
        <f>LEFT(pesel3[[#This Row],[Column1]], 2)</f>
        <v>89</v>
      </c>
      <c r="C6" s="1" t="str">
        <f>MID(pesel3[[#This Row],[Column1]],3,2)</f>
        <v>01</v>
      </c>
      <c r="D6" s="1" t="str">
        <f>MID(pesel3[[#This Row],[Column1]],5,2)</f>
        <v>11</v>
      </c>
      <c r="E6" s="1" t="str">
        <f>MID(pesel3[[#This Row],[Column1]], 7, 3)</f>
        <v>297</v>
      </c>
      <c r="F6" s="1" t="str">
        <f>MID(pesel3[[#This Row],[Column1]],10,1)</f>
        <v>0</v>
      </c>
      <c r="G6" s="1" t="str">
        <f>RIGHT(pesel3[[#This Row],[Column1]],1)</f>
        <v>0</v>
      </c>
    </row>
    <row r="7" spans="1:7" x14ac:dyDescent="0.45">
      <c r="A7" s="1" t="s">
        <v>6</v>
      </c>
      <c r="B7" s="1" t="str">
        <f>LEFT(pesel3[[#This Row],[Column1]], 2)</f>
        <v>62</v>
      </c>
      <c r="C7" s="1" t="str">
        <f>MID(pesel3[[#This Row],[Column1]],3,2)</f>
        <v>03</v>
      </c>
      <c r="D7" s="1" t="str">
        <f>MID(pesel3[[#This Row],[Column1]],5,2)</f>
        <v>30</v>
      </c>
      <c r="E7" s="1" t="str">
        <f>MID(pesel3[[#This Row],[Column1]], 7, 3)</f>
        <v>898</v>
      </c>
      <c r="F7" s="1" t="str">
        <f>MID(pesel3[[#This Row],[Column1]],10,1)</f>
        <v>0</v>
      </c>
      <c r="G7" s="1" t="str">
        <f>RIGHT(pesel3[[#This Row],[Column1]],1)</f>
        <v>3</v>
      </c>
    </row>
    <row r="8" spans="1:7" x14ac:dyDescent="0.45">
      <c r="A8" s="1" t="s">
        <v>7</v>
      </c>
      <c r="B8" s="1" t="str">
        <f>LEFT(pesel3[[#This Row],[Column1]], 2)</f>
        <v>62</v>
      </c>
      <c r="C8" s="1" t="str">
        <f>MID(pesel3[[#This Row],[Column1]],3,2)</f>
        <v>09</v>
      </c>
      <c r="D8" s="1" t="str">
        <f>MID(pesel3[[#This Row],[Column1]],5,2)</f>
        <v>25</v>
      </c>
      <c r="E8" s="1" t="str">
        <f>MID(pesel3[[#This Row],[Column1]], 7, 3)</f>
        <v>690</v>
      </c>
      <c r="F8" s="1" t="str">
        <f>MID(pesel3[[#This Row],[Column1]],10,1)</f>
        <v>9</v>
      </c>
      <c r="G8" s="1" t="str">
        <f>RIGHT(pesel3[[#This Row],[Column1]],1)</f>
        <v>0</v>
      </c>
    </row>
    <row r="9" spans="1:7" x14ac:dyDescent="0.45">
      <c r="A9" s="1" t="s">
        <v>8</v>
      </c>
      <c r="B9" s="1" t="str">
        <f>LEFT(pesel3[[#This Row],[Column1]], 2)</f>
        <v>64</v>
      </c>
      <c r="C9" s="1" t="str">
        <f>MID(pesel3[[#This Row],[Column1]],3,2)</f>
        <v>06</v>
      </c>
      <c r="D9" s="1" t="str">
        <f>MID(pesel3[[#This Row],[Column1]],5,2)</f>
        <v>31</v>
      </c>
      <c r="E9" s="1" t="str">
        <f>MID(pesel3[[#This Row],[Column1]], 7, 3)</f>
        <v>592</v>
      </c>
      <c r="F9" s="1" t="str">
        <f>MID(pesel3[[#This Row],[Column1]],10,1)</f>
        <v>1</v>
      </c>
      <c r="G9" s="1" t="str">
        <f>RIGHT(pesel3[[#This Row],[Column1]],1)</f>
        <v>1</v>
      </c>
    </row>
    <row r="10" spans="1:7" x14ac:dyDescent="0.45">
      <c r="A10" s="1" t="s">
        <v>9</v>
      </c>
      <c r="B10" s="1" t="str">
        <f>LEFT(pesel3[[#This Row],[Column1]], 2)</f>
        <v>88</v>
      </c>
      <c r="C10" s="1" t="str">
        <f>MID(pesel3[[#This Row],[Column1]],3,2)</f>
        <v>12</v>
      </c>
      <c r="D10" s="1" t="str">
        <f>MID(pesel3[[#This Row],[Column1]],5,2)</f>
        <v>02</v>
      </c>
      <c r="E10" s="1" t="str">
        <f>MID(pesel3[[#This Row],[Column1]], 7, 3)</f>
        <v>624</v>
      </c>
      <c r="F10" s="1" t="str">
        <f>MID(pesel3[[#This Row],[Column1]],10,1)</f>
        <v>2</v>
      </c>
      <c r="G10" s="1" t="str">
        <f>RIGHT(pesel3[[#This Row],[Column1]],1)</f>
        <v>7</v>
      </c>
    </row>
    <row r="11" spans="1:7" x14ac:dyDescent="0.45">
      <c r="A11" s="1" t="s">
        <v>10</v>
      </c>
      <c r="B11" s="1" t="str">
        <f>LEFT(pesel3[[#This Row],[Column1]], 2)</f>
        <v>75</v>
      </c>
      <c r="C11" s="1" t="str">
        <f>MID(pesel3[[#This Row],[Column1]],3,2)</f>
        <v>12</v>
      </c>
      <c r="D11" s="1" t="str">
        <f>MID(pesel3[[#This Row],[Column1]],5,2)</f>
        <v>10</v>
      </c>
      <c r="E11" s="1" t="str">
        <f>MID(pesel3[[#This Row],[Column1]], 7, 3)</f>
        <v>050</v>
      </c>
      <c r="F11" s="1" t="str">
        <f>MID(pesel3[[#This Row],[Column1]],10,1)</f>
        <v>4</v>
      </c>
      <c r="G11" s="1" t="str">
        <f>RIGHT(pesel3[[#This Row],[Column1]],1)</f>
        <v>5</v>
      </c>
    </row>
    <row r="12" spans="1:7" x14ac:dyDescent="0.45">
      <c r="A12" s="1" t="s">
        <v>11</v>
      </c>
      <c r="B12" s="1" t="str">
        <f>LEFT(pesel3[[#This Row],[Column1]], 2)</f>
        <v>74</v>
      </c>
      <c r="C12" s="1" t="str">
        <f>MID(pesel3[[#This Row],[Column1]],3,2)</f>
        <v>12</v>
      </c>
      <c r="D12" s="1" t="str">
        <f>MID(pesel3[[#This Row],[Column1]],5,2)</f>
        <v>11</v>
      </c>
      <c r="E12" s="1" t="str">
        <f>MID(pesel3[[#This Row],[Column1]], 7, 3)</f>
        <v>085</v>
      </c>
      <c r="F12" s="1" t="str">
        <f>MID(pesel3[[#This Row],[Column1]],10,1)</f>
        <v>9</v>
      </c>
      <c r="G12" s="1" t="str">
        <f>RIGHT(pesel3[[#This Row],[Column1]],1)</f>
        <v>8</v>
      </c>
    </row>
    <row r="13" spans="1:7" x14ac:dyDescent="0.45">
      <c r="A13" s="1" t="s">
        <v>12</v>
      </c>
      <c r="B13" s="1" t="str">
        <f>LEFT(pesel3[[#This Row],[Column1]], 2)</f>
        <v>67</v>
      </c>
      <c r="C13" s="1" t="str">
        <f>MID(pesel3[[#This Row],[Column1]],3,2)</f>
        <v>11</v>
      </c>
      <c r="D13" s="1" t="str">
        <f>MID(pesel3[[#This Row],[Column1]],5,2)</f>
        <v>29</v>
      </c>
      <c r="E13" s="1" t="str">
        <f>MID(pesel3[[#This Row],[Column1]], 7, 3)</f>
        <v>666</v>
      </c>
      <c r="F13" s="1" t="str">
        <f>MID(pesel3[[#This Row],[Column1]],10,1)</f>
        <v>6</v>
      </c>
      <c r="G13" s="1" t="str">
        <f>RIGHT(pesel3[[#This Row],[Column1]],1)</f>
        <v>8</v>
      </c>
    </row>
    <row r="14" spans="1:7" x14ac:dyDescent="0.45">
      <c r="A14" s="1" t="s">
        <v>13</v>
      </c>
      <c r="B14" s="1" t="str">
        <f>LEFT(pesel3[[#This Row],[Column1]], 2)</f>
        <v>89</v>
      </c>
      <c r="C14" s="1" t="str">
        <f>MID(pesel3[[#This Row],[Column1]],3,2)</f>
        <v>01</v>
      </c>
      <c r="D14" s="1" t="str">
        <f>MID(pesel3[[#This Row],[Column1]],5,2)</f>
        <v>07</v>
      </c>
      <c r="E14" s="1" t="str">
        <f>MID(pesel3[[#This Row],[Column1]], 7, 3)</f>
        <v>377</v>
      </c>
      <c r="F14" s="1" t="str">
        <f>MID(pesel3[[#This Row],[Column1]],10,1)</f>
        <v>0</v>
      </c>
      <c r="G14" s="1" t="str">
        <f>RIGHT(pesel3[[#This Row],[Column1]],1)</f>
        <v>4</v>
      </c>
    </row>
    <row r="15" spans="1:7" x14ac:dyDescent="0.45">
      <c r="A15" s="1" t="s">
        <v>14</v>
      </c>
      <c r="B15" s="1" t="str">
        <f>LEFT(pesel3[[#This Row],[Column1]], 2)</f>
        <v>52</v>
      </c>
      <c r="C15" s="1" t="str">
        <f>MID(pesel3[[#This Row],[Column1]],3,2)</f>
        <v>10</v>
      </c>
      <c r="D15" s="1" t="str">
        <f>MID(pesel3[[#This Row],[Column1]],5,2)</f>
        <v>11</v>
      </c>
      <c r="E15" s="1" t="str">
        <f>MID(pesel3[[#This Row],[Column1]], 7, 3)</f>
        <v>568</v>
      </c>
      <c r="F15" s="1" t="str">
        <f>MID(pesel3[[#This Row],[Column1]],10,1)</f>
        <v>6</v>
      </c>
      <c r="G15" s="1" t="str">
        <f>RIGHT(pesel3[[#This Row],[Column1]],1)</f>
        <v>3</v>
      </c>
    </row>
    <row r="16" spans="1:7" x14ac:dyDescent="0.45">
      <c r="A16" s="1" t="s">
        <v>15</v>
      </c>
      <c r="B16" s="1" t="str">
        <f>LEFT(pesel3[[#This Row],[Column1]], 2)</f>
        <v>91</v>
      </c>
      <c r="C16" s="1" t="str">
        <f>MID(pesel3[[#This Row],[Column1]],3,2)</f>
        <v>03</v>
      </c>
      <c r="D16" s="1" t="str">
        <f>MID(pesel3[[#This Row],[Column1]],5,2)</f>
        <v>22</v>
      </c>
      <c r="E16" s="1" t="str">
        <f>MID(pesel3[[#This Row],[Column1]], 7, 3)</f>
        <v>726</v>
      </c>
      <c r="F16" s="1" t="str">
        <f>MID(pesel3[[#This Row],[Column1]],10,1)</f>
        <v>5</v>
      </c>
      <c r="G16" s="1" t="str">
        <f>RIGHT(pesel3[[#This Row],[Column1]],1)</f>
        <v>1</v>
      </c>
    </row>
    <row r="17" spans="1:7" x14ac:dyDescent="0.45">
      <c r="A17" s="1" t="s">
        <v>16</v>
      </c>
      <c r="B17" s="1" t="str">
        <f>LEFT(pesel3[[#This Row],[Column1]], 2)</f>
        <v>75</v>
      </c>
      <c r="C17" s="1" t="str">
        <f>MID(pesel3[[#This Row],[Column1]],3,2)</f>
        <v>03</v>
      </c>
      <c r="D17" s="1" t="str">
        <f>MID(pesel3[[#This Row],[Column1]],5,2)</f>
        <v>20</v>
      </c>
      <c r="E17" s="1" t="str">
        <f>MID(pesel3[[#This Row],[Column1]], 7, 3)</f>
        <v>060</v>
      </c>
      <c r="F17" s="1" t="str">
        <f>MID(pesel3[[#This Row],[Column1]],10,1)</f>
        <v>9</v>
      </c>
      <c r="G17" s="1" t="str">
        <f>RIGHT(pesel3[[#This Row],[Column1]],1)</f>
        <v>8</v>
      </c>
    </row>
    <row r="18" spans="1:7" x14ac:dyDescent="0.45">
      <c r="A18" s="1" t="s">
        <v>17</v>
      </c>
      <c r="B18" s="1" t="str">
        <f>LEFT(pesel3[[#This Row],[Column1]], 2)</f>
        <v>55</v>
      </c>
      <c r="C18" s="1" t="str">
        <f>MID(pesel3[[#This Row],[Column1]],3,2)</f>
        <v>11</v>
      </c>
      <c r="D18" s="1" t="str">
        <f>MID(pesel3[[#This Row],[Column1]],5,2)</f>
        <v>09</v>
      </c>
      <c r="E18" s="1" t="str">
        <f>MID(pesel3[[#This Row],[Column1]], 7, 3)</f>
        <v>066</v>
      </c>
      <c r="F18" s="1" t="str">
        <f>MID(pesel3[[#This Row],[Column1]],10,1)</f>
        <v>9</v>
      </c>
      <c r="G18" s="1" t="str">
        <f>RIGHT(pesel3[[#This Row],[Column1]],1)</f>
        <v>0</v>
      </c>
    </row>
    <row r="19" spans="1:7" x14ac:dyDescent="0.45">
      <c r="A19" s="1" t="s">
        <v>18</v>
      </c>
      <c r="B19" s="1" t="str">
        <f>LEFT(pesel3[[#This Row],[Column1]], 2)</f>
        <v>67</v>
      </c>
      <c r="C19" s="1" t="str">
        <f>MID(pesel3[[#This Row],[Column1]],3,2)</f>
        <v>10</v>
      </c>
      <c r="D19" s="1" t="str">
        <f>MID(pesel3[[#This Row],[Column1]],5,2)</f>
        <v>31</v>
      </c>
      <c r="E19" s="1" t="str">
        <f>MID(pesel3[[#This Row],[Column1]], 7, 3)</f>
        <v>110</v>
      </c>
      <c r="F19" s="1" t="str">
        <f>MID(pesel3[[#This Row],[Column1]],10,1)</f>
        <v>4</v>
      </c>
      <c r="G19" s="1" t="str">
        <f>RIGHT(pesel3[[#This Row],[Column1]],1)</f>
        <v>2</v>
      </c>
    </row>
    <row r="20" spans="1:7" x14ac:dyDescent="0.45">
      <c r="A20" s="1" t="s">
        <v>19</v>
      </c>
      <c r="B20" s="1" t="str">
        <f>LEFT(pesel3[[#This Row],[Column1]], 2)</f>
        <v>77</v>
      </c>
      <c r="C20" s="1" t="str">
        <f>MID(pesel3[[#This Row],[Column1]],3,2)</f>
        <v>07</v>
      </c>
      <c r="D20" s="1" t="str">
        <f>MID(pesel3[[#This Row],[Column1]],5,2)</f>
        <v>29</v>
      </c>
      <c r="E20" s="1" t="str">
        <f>MID(pesel3[[#This Row],[Column1]], 7, 3)</f>
        <v>198</v>
      </c>
      <c r="F20" s="1" t="str">
        <f>MID(pesel3[[#This Row],[Column1]],10,1)</f>
        <v>0</v>
      </c>
      <c r="G20" s="1" t="str">
        <f>RIGHT(pesel3[[#This Row],[Column1]],1)</f>
        <v>5</v>
      </c>
    </row>
    <row r="21" spans="1:7" x14ac:dyDescent="0.45">
      <c r="A21" s="1" t="s">
        <v>20</v>
      </c>
      <c r="B21" s="1" t="str">
        <f>LEFT(pesel3[[#This Row],[Column1]], 2)</f>
        <v>92</v>
      </c>
      <c r="C21" s="1" t="str">
        <f>MID(pesel3[[#This Row],[Column1]],3,2)</f>
        <v>02</v>
      </c>
      <c r="D21" s="1" t="str">
        <f>MID(pesel3[[#This Row],[Column1]],5,2)</f>
        <v>27</v>
      </c>
      <c r="E21" s="1" t="str">
        <f>MID(pesel3[[#This Row],[Column1]], 7, 3)</f>
        <v>162</v>
      </c>
      <c r="F21" s="1" t="str">
        <f>MID(pesel3[[#This Row],[Column1]],10,1)</f>
        <v>4</v>
      </c>
      <c r="G21" s="1" t="str">
        <f>RIGHT(pesel3[[#This Row],[Column1]],1)</f>
        <v>3</v>
      </c>
    </row>
    <row r="22" spans="1:7" x14ac:dyDescent="0.45">
      <c r="A22" s="1" t="s">
        <v>21</v>
      </c>
      <c r="B22" s="1" t="str">
        <f>LEFT(pesel3[[#This Row],[Column1]], 2)</f>
        <v>83</v>
      </c>
      <c r="C22" s="1" t="str">
        <f>MID(pesel3[[#This Row],[Column1]],3,2)</f>
        <v>04</v>
      </c>
      <c r="D22" s="1" t="str">
        <f>MID(pesel3[[#This Row],[Column1]],5,2)</f>
        <v>18</v>
      </c>
      <c r="E22" s="1" t="str">
        <f>MID(pesel3[[#This Row],[Column1]], 7, 3)</f>
        <v>123</v>
      </c>
      <c r="F22" s="1" t="str">
        <f>MID(pesel3[[#This Row],[Column1]],10,1)</f>
        <v>3</v>
      </c>
      <c r="G22" s="1" t="str">
        <f>RIGHT(pesel3[[#This Row],[Column1]],1)</f>
        <v>8</v>
      </c>
    </row>
    <row r="23" spans="1:7" x14ac:dyDescent="0.45">
      <c r="A23" s="1" t="s">
        <v>22</v>
      </c>
      <c r="B23" s="1" t="str">
        <f>LEFT(pesel3[[#This Row],[Column1]], 2)</f>
        <v>86</v>
      </c>
      <c r="C23" s="1" t="str">
        <f>MID(pesel3[[#This Row],[Column1]],3,2)</f>
        <v>07</v>
      </c>
      <c r="D23" s="1" t="str">
        <f>MID(pesel3[[#This Row],[Column1]],5,2)</f>
        <v>20</v>
      </c>
      <c r="E23" s="1" t="str">
        <f>MID(pesel3[[#This Row],[Column1]], 7, 3)</f>
        <v>325</v>
      </c>
      <c r="F23" s="1" t="str">
        <f>MID(pesel3[[#This Row],[Column1]],10,1)</f>
        <v>4</v>
      </c>
      <c r="G23" s="1" t="str">
        <f>RIGHT(pesel3[[#This Row],[Column1]],1)</f>
        <v>3</v>
      </c>
    </row>
    <row r="24" spans="1:7" x14ac:dyDescent="0.45">
      <c r="A24" s="1" t="s">
        <v>23</v>
      </c>
      <c r="B24" s="1" t="str">
        <f>LEFT(pesel3[[#This Row],[Column1]], 2)</f>
        <v>71</v>
      </c>
      <c r="C24" s="1" t="str">
        <f>MID(pesel3[[#This Row],[Column1]],3,2)</f>
        <v>11</v>
      </c>
      <c r="D24" s="1" t="str">
        <f>MID(pesel3[[#This Row],[Column1]],5,2)</f>
        <v>04</v>
      </c>
      <c r="E24" s="1" t="str">
        <f>MID(pesel3[[#This Row],[Column1]], 7, 3)</f>
        <v>108</v>
      </c>
      <c r="F24" s="1" t="str">
        <f>MID(pesel3[[#This Row],[Column1]],10,1)</f>
        <v>8</v>
      </c>
      <c r="G24" s="1" t="str">
        <f>RIGHT(pesel3[[#This Row],[Column1]],1)</f>
        <v>3</v>
      </c>
    </row>
    <row r="25" spans="1:7" x14ac:dyDescent="0.45">
      <c r="A25" s="1" t="s">
        <v>24</v>
      </c>
      <c r="B25" s="1" t="str">
        <f>LEFT(pesel3[[#This Row],[Column1]], 2)</f>
        <v>73</v>
      </c>
      <c r="C25" s="1" t="str">
        <f>MID(pesel3[[#This Row],[Column1]],3,2)</f>
        <v>07</v>
      </c>
      <c r="D25" s="1" t="str">
        <f>MID(pesel3[[#This Row],[Column1]],5,2)</f>
        <v>08</v>
      </c>
      <c r="E25" s="1" t="str">
        <f>MID(pesel3[[#This Row],[Column1]], 7, 3)</f>
        <v>713</v>
      </c>
      <c r="F25" s="1" t="str">
        <f>MID(pesel3[[#This Row],[Column1]],10,1)</f>
        <v>6</v>
      </c>
      <c r="G25" s="1" t="str">
        <f>RIGHT(pesel3[[#This Row],[Column1]],1)</f>
        <v>8</v>
      </c>
    </row>
    <row r="26" spans="1:7" x14ac:dyDescent="0.45">
      <c r="A26" s="1" t="s">
        <v>25</v>
      </c>
      <c r="B26" s="1" t="str">
        <f>LEFT(pesel3[[#This Row],[Column1]], 2)</f>
        <v>74</v>
      </c>
      <c r="C26" s="1" t="str">
        <f>MID(pesel3[[#This Row],[Column1]],3,2)</f>
        <v>04</v>
      </c>
      <c r="D26" s="1" t="str">
        <f>MID(pesel3[[#This Row],[Column1]],5,2)</f>
        <v>02</v>
      </c>
      <c r="E26" s="1" t="str">
        <f>MID(pesel3[[#This Row],[Column1]], 7, 3)</f>
        <v>495</v>
      </c>
      <c r="F26" s="1" t="str">
        <f>MID(pesel3[[#This Row],[Column1]],10,1)</f>
        <v>9</v>
      </c>
      <c r="G26" s="1" t="str">
        <f>RIGHT(pesel3[[#This Row],[Column1]],1)</f>
        <v>8</v>
      </c>
    </row>
    <row r="27" spans="1:7" x14ac:dyDescent="0.45">
      <c r="A27" s="1" t="s">
        <v>26</v>
      </c>
      <c r="B27" s="1" t="str">
        <f>LEFT(pesel3[[#This Row],[Column1]], 2)</f>
        <v>85</v>
      </c>
      <c r="C27" s="1" t="str">
        <f>MID(pesel3[[#This Row],[Column1]],3,2)</f>
        <v>05</v>
      </c>
      <c r="D27" s="1" t="str">
        <f>MID(pesel3[[#This Row],[Column1]],5,2)</f>
        <v>21</v>
      </c>
      <c r="E27" s="1" t="str">
        <f>MID(pesel3[[#This Row],[Column1]], 7, 3)</f>
        <v>356</v>
      </c>
      <c r="F27" s="1" t="str">
        <f>MID(pesel3[[#This Row],[Column1]],10,1)</f>
        <v>7</v>
      </c>
      <c r="G27" s="1" t="str">
        <f>RIGHT(pesel3[[#This Row],[Column1]],1)</f>
        <v>4</v>
      </c>
    </row>
    <row r="28" spans="1:7" x14ac:dyDescent="0.45">
      <c r="A28" s="1" t="s">
        <v>27</v>
      </c>
      <c r="B28" s="1" t="str">
        <f>LEFT(pesel3[[#This Row],[Column1]], 2)</f>
        <v>70</v>
      </c>
      <c r="C28" s="1" t="str">
        <f>MID(pesel3[[#This Row],[Column1]],3,2)</f>
        <v>05</v>
      </c>
      <c r="D28" s="1" t="str">
        <f>MID(pesel3[[#This Row],[Column1]],5,2)</f>
        <v>31</v>
      </c>
      <c r="E28" s="1" t="str">
        <f>MID(pesel3[[#This Row],[Column1]], 7, 3)</f>
        <v>791</v>
      </c>
      <c r="F28" s="1" t="str">
        <f>MID(pesel3[[#This Row],[Column1]],10,1)</f>
        <v>7</v>
      </c>
      <c r="G28" s="1" t="str">
        <f>RIGHT(pesel3[[#This Row],[Column1]],1)</f>
        <v>0</v>
      </c>
    </row>
    <row r="29" spans="1:7" x14ac:dyDescent="0.45">
      <c r="A29" s="1" t="s">
        <v>28</v>
      </c>
      <c r="B29" s="1" t="str">
        <f>LEFT(pesel3[[#This Row],[Column1]], 2)</f>
        <v>89</v>
      </c>
      <c r="C29" s="1" t="str">
        <f>MID(pesel3[[#This Row],[Column1]],3,2)</f>
        <v>02</v>
      </c>
      <c r="D29" s="1" t="str">
        <f>MID(pesel3[[#This Row],[Column1]],5,2)</f>
        <v>14</v>
      </c>
      <c r="E29" s="1" t="str">
        <f>MID(pesel3[[#This Row],[Column1]], 7, 3)</f>
        <v>684</v>
      </c>
      <c r="F29" s="1" t="str">
        <f>MID(pesel3[[#This Row],[Column1]],10,1)</f>
        <v>1</v>
      </c>
      <c r="G29" s="1" t="str">
        <f>RIGHT(pesel3[[#This Row],[Column1]],1)</f>
        <v>3</v>
      </c>
    </row>
    <row r="30" spans="1:7" x14ac:dyDescent="0.45">
      <c r="A30" s="1" t="s">
        <v>29</v>
      </c>
      <c r="B30" s="1" t="str">
        <f>LEFT(pesel3[[#This Row],[Column1]], 2)</f>
        <v>64</v>
      </c>
      <c r="C30" s="1" t="str">
        <f>MID(pesel3[[#This Row],[Column1]],3,2)</f>
        <v>04</v>
      </c>
      <c r="D30" s="1" t="str">
        <f>MID(pesel3[[#This Row],[Column1]],5,2)</f>
        <v>09</v>
      </c>
      <c r="E30" s="1" t="str">
        <f>MID(pesel3[[#This Row],[Column1]], 7, 3)</f>
        <v>195</v>
      </c>
      <c r="F30" s="1" t="str">
        <f>MID(pesel3[[#This Row],[Column1]],10,1)</f>
        <v>7</v>
      </c>
      <c r="G30" s="1" t="str">
        <f>RIGHT(pesel3[[#This Row],[Column1]],1)</f>
        <v>5</v>
      </c>
    </row>
    <row r="31" spans="1:7" x14ac:dyDescent="0.45">
      <c r="A31" s="1" t="s">
        <v>30</v>
      </c>
      <c r="B31" s="1" t="str">
        <f>LEFT(pesel3[[#This Row],[Column1]], 2)</f>
        <v>66</v>
      </c>
      <c r="C31" s="1" t="str">
        <f>MID(pesel3[[#This Row],[Column1]],3,2)</f>
        <v>10</v>
      </c>
      <c r="D31" s="1" t="str">
        <f>MID(pesel3[[#This Row],[Column1]],5,2)</f>
        <v>02</v>
      </c>
      <c r="E31" s="1" t="str">
        <f>MID(pesel3[[#This Row],[Column1]], 7, 3)</f>
        <v>941</v>
      </c>
      <c r="F31" s="1" t="str">
        <f>MID(pesel3[[#This Row],[Column1]],10,1)</f>
        <v>3</v>
      </c>
      <c r="G31" s="1" t="str">
        <f>RIGHT(pesel3[[#This Row],[Column1]],1)</f>
        <v>4</v>
      </c>
    </row>
    <row r="32" spans="1:7" x14ac:dyDescent="0.45">
      <c r="A32" s="1" t="s">
        <v>31</v>
      </c>
      <c r="B32" s="1" t="str">
        <f>LEFT(pesel3[[#This Row],[Column1]], 2)</f>
        <v>63</v>
      </c>
      <c r="C32" s="1" t="str">
        <f>MID(pesel3[[#This Row],[Column1]],3,2)</f>
        <v>10</v>
      </c>
      <c r="D32" s="1" t="str">
        <f>MID(pesel3[[#This Row],[Column1]],5,2)</f>
        <v>20</v>
      </c>
      <c r="E32" s="1" t="str">
        <f>MID(pesel3[[#This Row],[Column1]], 7, 3)</f>
        <v>929</v>
      </c>
      <c r="F32" s="1" t="str">
        <f>MID(pesel3[[#This Row],[Column1]],10,1)</f>
        <v>4</v>
      </c>
      <c r="G32" s="1" t="str">
        <f>RIGHT(pesel3[[#This Row],[Column1]],1)</f>
        <v>4</v>
      </c>
    </row>
    <row r="33" spans="1:7" x14ac:dyDescent="0.45">
      <c r="A33" s="1" t="s">
        <v>32</v>
      </c>
      <c r="B33" s="1" t="str">
        <f>LEFT(pesel3[[#This Row],[Column1]], 2)</f>
        <v>89</v>
      </c>
      <c r="C33" s="1" t="str">
        <f>MID(pesel3[[#This Row],[Column1]],3,2)</f>
        <v>04</v>
      </c>
      <c r="D33" s="1" t="str">
        <f>MID(pesel3[[#This Row],[Column1]],5,2)</f>
        <v>02</v>
      </c>
      <c r="E33" s="1" t="str">
        <f>MID(pesel3[[#This Row],[Column1]], 7, 3)</f>
        <v>054</v>
      </c>
      <c r="F33" s="1" t="str">
        <f>MID(pesel3[[#This Row],[Column1]],10,1)</f>
        <v>8</v>
      </c>
      <c r="G33" s="1" t="str">
        <f>RIGHT(pesel3[[#This Row],[Column1]],1)</f>
        <v>0</v>
      </c>
    </row>
    <row r="34" spans="1:7" x14ac:dyDescent="0.45">
      <c r="A34" s="1" t="s">
        <v>33</v>
      </c>
      <c r="B34" s="1" t="str">
        <f>LEFT(pesel3[[#This Row],[Column1]], 2)</f>
        <v>74</v>
      </c>
      <c r="C34" s="1" t="str">
        <f>MID(pesel3[[#This Row],[Column1]],3,2)</f>
        <v>12</v>
      </c>
      <c r="D34" s="1" t="str">
        <f>MID(pesel3[[#This Row],[Column1]],5,2)</f>
        <v>31</v>
      </c>
      <c r="E34" s="1" t="str">
        <f>MID(pesel3[[#This Row],[Column1]], 7, 3)</f>
        <v>842</v>
      </c>
      <c r="F34" s="1" t="str">
        <f>MID(pesel3[[#This Row],[Column1]],10,1)</f>
        <v>0</v>
      </c>
      <c r="G34" s="1" t="str">
        <f>RIGHT(pesel3[[#This Row],[Column1]],1)</f>
        <v>6</v>
      </c>
    </row>
    <row r="35" spans="1:7" x14ac:dyDescent="0.45">
      <c r="A35" s="1" t="s">
        <v>34</v>
      </c>
      <c r="B35" s="1" t="str">
        <f>LEFT(pesel3[[#This Row],[Column1]], 2)</f>
        <v>88</v>
      </c>
      <c r="C35" s="1" t="str">
        <f>MID(pesel3[[#This Row],[Column1]],3,2)</f>
        <v>08</v>
      </c>
      <c r="D35" s="1" t="str">
        <f>MID(pesel3[[#This Row],[Column1]],5,2)</f>
        <v>02</v>
      </c>
      <c r="E35" s="1" t="str">
        <f>MID(pesel3[[#This Row],[Column1]], 7, 3)</f>
        <v>045</v>
      </c>
      <c r="F35" s="1" t="str">
        <f>MID(pesel3[[#This Row],[Column1]],10,1)</f>
        <v>0</v>
      </c>
      <c r="G35" s="1" t="str">
        <f>RIGHT(pesel3[[#This Row],[Column1]],1)</f>
        <v>9</v>
      </c>
    </row>
    <row r="36" spans="1:7" x14ac:dyDescent="0.45">
      <c r="A36" s="1" t="s">
        <v>35</v>
      </c>
      <c r="B36" s="1" t="str">
        <f>LEFT(pesel3[[#This Row],[Column1]], 2)</f>
        <v>70</v>
      </c>
      <c r="C36" s="1" t="str">
        <f>MID(pesel3[[#This Row],[Column1]],3,2)</f>
        <v>03</v>
      </c>
      <c r="D36" s="1" t="str">
        <f>MID(pesel3[[#This Row],[Column1]],5,2)</f>
        <v>20</v>
      </c>
      <c r="E36" s="1" t="str">
        <f>MID(pesel3[[#This Row],[Column1]], 7, 3)</f>
        <v>574</v>
      </c>
      <c r="F36" s="1" t="str">
        <f>MID(pesel3[[#This Row],[Column1]],10,1)</f>
        <v>3</v>
      </c>
      <c r="G36" s="1" t="str">
        <f>RIGHT(pesel3[[#This Row],[Column1]],1)</f>
        <v>3</v>
      </c>
    </row>
    <row r="37" spans="1:7" x14ac:dyDescent="0.45">
      <c r="A37" s="1" t="s">
        <v>36</v>
      </c>
      <c r="B37" s="1" t="str">
        <f>LEFT(pesel3[[#This Row],[Column1]], 2)</f>
        <v>89</v>
      </c>
      <c r="C37" s="1" t="str">
        <f>MID(pesel3[[#This Row],[Column1]],3,2)</f>
        <v>08</v>
      </c>
      <c r="D37" s="1" t="str">
        <f>MID(pesel3[[#This Row],[Column1]],5,2)</f>
        <v>14</v>
      </c>
      <c r="E37" s="1" t="str">
        <f>MID(pesel3[[#This Row],[Column1]], 7, 3)</f>
        <v>214</v>
      </c>
      <c r="F37" s="1" t="str">
        <f>MID(pesel3[[#This Row],[Column1]],10,1)</f>
        <v>4</v>
      </c>
      <c r="G37" s="1" t="str">
        <f>RIGHT(pesel3[[#This Row],[Column1]],1)</f>
        <v>5</v>
      </c>
    </row>
    <row r="38" spans="1:7" x14ac:dyDescent="0.45">
      <c r="A38" s="1" t="s">
        <v>37</v>
      </c>
      <c r="B38" s="1" t="str">
        <f>LEFT(pesel3[[#This Row],[Column1]], 2)</f>
        <v>66</v>
      </c>
      <c r="C38" s="1" t="str">
        <f>MID(pesel3[[#This Row],[Column1]],3,2)</f>
        <v>11</v>
      </c>
      <c r="D38" s="1" t="str">
        <f>MID(pesel3[[#This Row],[Column1]],5,2)</f>
        <v>31</v>
      </c>
      <c r="E38" s="1" t="str">
        <f>MID(pesel3[[#This Row],[Column1]], 7, 3)</f>
        <v>839</v>
      </c>
      <c r="F38" s="1" t="str">
        <f>MID(pesel3[[#This Row],[Column1]],10,1)</f>
        <v>9</v>
      </c>
      <c r="G38" s="1" t="str">
        <f>RIGHT(pesel3[[#This Row],[Column1]],1)</f>
        <v>5</v>
      </c>
    </row>
    <row r="39" spans="1:7" x14ac:dyDescent="0.45">
      <c r="A39" s="1" t="s">
        <v>38</v>
      </c>
      <c r="B39" s="1" t="str">
        <f>LEFT(pesel3[[#This Row],[Column1]], 2)</f>
        <v>56</v>
      </c>
      <c r="C39" s="1" t="str">
        <f>MID(pesel3[[#This Row],[Column1]],3,2)</f>
        <v>11</v>
      </c>
      <c r="D39" s="1" t="str">
        <f>MID(pesel3[[#This Row],[Column1]],5,2)</f>
        <v>11</v>
      </c>
      <c r="E39" s="1" t="str">
        <f>MID(pesel3[[#This Row],[Column1]], 7, 3)</f>
        <v>615</v>
      </c>
      <c r="F39" s="1" t="str">
        <f>MID(pesel3[[#This Row],[Column1]],10,1)</f>
        <v>4</v>
      </c>
      <c r="G39" s="1" t="str">
        <f>RIGHT(pesel3[[#This Row],[Column1]],1)</f>
        <v>9</v>
      </c>
    </row>
    <row r="40" spans="1:7" x14ac:dyDescent="0.45">
      <c r="A40" s="1" t="s">
        <v>39</v>
      </c>
      <c r="B40" s="1" t="str">
        <f>LEFT(pesel3[[#This Row],[Column1]], 2)</f>
        <v>78</v>
      </c>
      <c r="C40" s="1" t="str">
        <f>MID(pesel3[[#This Row],[Column1]],3,2)</f>
        <v>10</v>
      </c>
      <c r="D40" s="1" t="str">
        <f>MID(pesel3[[#This Row],[Column1]],5,2)</f>
        <v>31</v>
      </c>
      <c r="E40" s="1" t="str">
        <f>MID(pesel3[[#This Row],[Column1]], 7, 3)</f>
        <v>886</v>
      </c>
      <c r="F40" s="1" t="str">
        <f>MID(pesel3[[#This Row],[Column1]],10,1)</f>
        <v>9</v>
      </c>
      <c r="G40" s="1" t="str">
        <f>RIGHT(pesel3[[#This Row],[Column1]],1)</f>
        <v>5</v>
      </c>
    </row>
    <row r="41" spans="1:7" x14ac:dyDescent="0.45">
      <c r="A41" s="1" t="s">
        <v>40</v>
      </c>
      <c r="B41" s="1" t="str">
        <f>LEFT(pesel3[[#This Row],[Column1]], 2)</f>
        <v>88</v>
      </c>
      <c r="C41" s="1" t="str">
        <f>MID(pesel3[[#This Row],[Column1]],3,2)</f>
        <v>08</v>
      </c>
      <c r="D41" s="1" t="str">
        <f>MID(pesel3[[#This Row],[Column1]],5,2)</f>
        <v>06</v>
      </c>
      <c r="E41" s="1" t="str">
        <f>MID(pesel3[[#This Row],[Column1]], 7, 3)</f>
        <v>019</v>
      </c>
      <c r="F41" s="1" t="str">
        <f>MID(pesel3[[#This Row],[Column1]],10,1)</f>
        <v>4</v>
      </c>
      <c r="G41" s="1" t="str">
        <f>RIGHT(pesel3[[#This Row],[Column1]],1)</f>
        <v>8</v>
      </c>
    </row>
    <row r="42" spans="1:7" x14ac:dyDescent="0.45">
      <c r="A42" s="1" t="s">
        <v>41</v>
      </c>
      <c r="B42" s="1" t="str">
        <f>LEFT(pesel3[[#This Row],[Column1]], 2)</f>
        <v>71</v>
      </c>
      <c r="C42" s="1" t="str">
        <f>MID(pesel3[[#This Row],[Column1]],3,2)</f>
        <v>09</v>
      </c>
      <c r="D42" s="1" t="str">
        <f>MID(pesel3[[#This Row],[Column1]],5,2)</f>
        <v>30</v>
      </c>
      <c r="E42" s="1" t="str">
        <f>MID(pesel3[[#This Row],[Column1]], 7, 3)</f>
        <v>588</v>
      </c>
      <c r="F42" s="1" t="str">
        <f>MID(pesel3[[#This Row],[Column1]],10,1)</f>
        <v>5</v>
      </c>
      <c r="G42" s="1" t="str">
        <f>RIGHT(pesel3[[#This Row],[Column1]],1)</f>
        <v>6</v>
      </c>
    </row>
    <row r="43" spans="1:7" x14ac:dyDescent="0.45">
      <c r="A43" s="1" t="s">
        <v>42</v>
      </c>
      <c r="B43" s="1" t="str">
        <f>LEFT(pesel3[[#This Row],[Column1]], 2)</f>
        <v>64</v>
      </c>
      <c r="C43" s="1" t="str">
        <f>MID(pesel3[[#This Row],[Column1]],3,2)</f>
        <v>02</v>
      </c>
      <c r="D43" s="1" t="str">
        <f>MID(pesel3[[#This Row],[Column1]],5,2)</f>
        <v>23</v>
      </c>
      <c r="E43" s="1" t="str">
        <f>MID(pesel3[[#This Row],[Column1]], 7, 3)</f>
        <v>014</v>
      </c>
      <c r="F43" s="1" t="str">
        <f>MID(pesel3[[#This Row],[Column1]],10,1)</f>
        <v>5</v>
      </c>
      <c r="G43" s="1" t="str">
        <f>RIGHT(pesel3[[#This Row],[Column1]],1)</f>
        <v>5</v>
      </c>
    </row>
    <row r="44" spans="1:7" x14ac:dyDescent="0.45">
      <c r="A44" s="1" t="s">
        <v>43</v>
      </c>
      <c r="B44" s="1" t="str">
        <f>LEFT(pesel3[[#This Row],[Column1]], 2)</f>
        <v>65</v>
      </c>
      <c r="C44" s="1" t="str">
        <f>MID(pesel3[[#This Row],[Column1]],3,2)</f>
        <v>10</v>
      </c>
      <c r="D44" s="1" t="str">
        <f>MID(pesel3[[#This Row],[Column1]],5,2)</f>
        <v>20</v>
      </c>
      <c r="E44" s="1" t="str">
        <f>MID(pesel3[[#This Row],[Column1]], 7, 3)</f>
        <v>861</v>
      </c>
      <c r="F44" s="1" t="str">
        <f>MID(pesel3[[#This Row],[Column1]],10,1)</f>
        <v>1</v>
      </c>
      <c r="G44" s="1" t="str">
        <f>RIGHT(pesel3[[#This Row],[Column1]],1)</f>
        <v>6</v>
      </c>
    </row>
    <row r="45" spans="1:7" x14ac:dyDescent="0.45">
      <c r="A45" s="1" t="s">
        <v>44</v>
      </c>
      <c r="B45" s="1" t="str">
        <f>LEFT(pesel3[[#This Row],[Column1]], 2)</f>
        <v>68</v>
      </c>
      <c r="C45" s="1" t="str">
        <f>MID(pesel3[[#This Row],[Column1]],3,2)</f>
        <v>11</v>
      </c>
      <c r="D45" s="1" t="str">
        <f>MID(pesel3[[#This Row],[Column1]],5,2)</f>
        <v>21</v>
      </c>
      <c r="E45" s="1" t="str">
        <f>MID(pesel3[[#This Row],[Column1]], 7, 3)</f>
        <v>175</v>
      </c>
      <c r="F45" s="1" t="str">
        <f>MID(pesel3[[#This Row],[Column1]],10,1)</f>
        <v>9</v>
      </c>
      <c r="G45" s="1" t="str">
        <f>RIGHT(pesel3[[#This Row],[Column1]],1)</f>
        <v>7</v>
      </c>
    </row>
    <row r="46" spans="1:7" x14ac:dyDescent="0.45">
      <c r="A46" s="1" t="s">
        <v>45</v>
      </c>
      <c r="B46" s="1" t="str">
        <f>LEFT(pesel3[[#This Row],[Column1]], 2)</f>
        <v>70</v>
      </c>
      <c r="C46" s="1" t="str">
        <f>MID(pesel3[[#This Row],[Column1]],3,2)</f>
        <v>10</v>
      </c>
      <c r="D46" s="1" t="str">
        <f>MID(pesel3[[#This Row],[Column1]],5,2)</f>
        <v>11</v>
      </c>
      <c r="E46" s="1" t="str">
        <f>MID(pesel3[[#This Row],[Column1]], 7, 3)</f>
        <v>954</v>
      </c>
      <c r="F46" s="1" t="str">
        <f>MID(pesel3[[#This Row],[Column1]],10,1)</f>
        <v>8</v>
      </c>
      <c r="G46" s="1" t="str">
        <f>RIGHT(pesel3[[#This Row],[Column1]],1)</f>
        <v>6</v>
      </c>
    </row>
    <row r="47" spans="1:7" x14ac:dyDescent="0.45">
      <c r="A47" s="1" t="s">
        <v>46</v>
      </c>
      <c r="B47" s="1" t="str">
        <f>LEFT(pesel3[[#This Row],[Column1]], 2)</f>
        <v>77</v>
      </c>
      <c r="C47" s="1" t="str">
        <f>MID(pesel3[[#This Row],[Column1]],3,2)</f>
        <v>11</v>
      </c>
      <c r="D47" s="1" t="str">
        <f>MID(pesel3[[#This Row],[Column1]],5,2)</f>
        <v>10</v>
      </c>
      <c r="E47" s="1" t="str">
        <f>MID(pesel3[[#This Row],[Column1]], 7, 3)</f>
        <v>848</v>
      </c>
      <c r="F47" s="1" t="str">
        <f>MID(pesel3[[#This Row],[Column1]],10,1)</f>
        <v>5</v>
      </c>
      <c r="G47" s="1" t="str">
        <f>RIGHT(pesel3[[#This Row],[Column1]],1)</f>
        <v>0</v>
      </c>
    </row>
    <row r="48" spans="1:7" x14ac:dyDescent="0.45">
      <c r="A48" s="1" t="s">
        <v>47</v>
      </c>
      <c r="B48" s="1" t="str">
        <f>LEFT(pesel3[[#This Row],[Column1]], 2)</f>
        <v>78</v>
      </c>
      <c r="C48" s="1" t="str">
        <f>MID(pesel3[[#This Row],[Column1]],3,2)</f>
        <v>12</v>
      </c>
      <c r="D48" s="1" t="str">
        <f>MID(pesel3[[#This Row],[Column1]],5,2)</f>
        <v>31</v>
      </c>
      <c r="E48" s="1" t="str">
        <f>MID(pesel3[[#This Row],[Column1]], 7, 3)</f>
        <v>890</v>
      </c>
      <c r="F48" s="1" t="str">
        <f>MID(pesel3[[#This Row],[Column1]],10,1)</f>
        <v>1</v>
      </c>
      <c r="G48" s="1" t="str">
        <f>RIGHT(pesel3[[#This Row],[Column1]],1)</f>
        <v>8</v>
      </c>
    </row>
    <row r="49" spans="1:7" x14ac:dyDescent="0.45">
      <c r="A49" s="1" t="s">
        <v>48</v>
      </c>
      <c r="B49" s="1" t="str">
        <f>LEFT(pesel3[[#This Row],[Column1]], 2)</f>
        <v>79</v>
      </c>
      <c r="C49" s="1" t="str">
        <f>MID(pesel3[[#This Row],[Column1]],3,2)</f>
        <v>11</v>
      </c>
      <c r="D49" s="1" t="str">
        <f>MID(pesel3[[#This Row],[Column1]],5,2)</f>
        <v>06</v>
      </c>
      <c r="E49" s="1" t="str">
        <f>MID(pesel3[[#This Row],[Column1]], 7, 3)</f>
        <v>737</v>
      </c>
      <c r="F49" s="1" t="str">
        <f>MID(pesel3[[#This Row],[Column1]],10,1)</f>
        <v>0</v>
      </c>
      <c r="G49" s="1" t="str">
        <f>RIGHT(pesel3[[#This Row],[Column1]],1)</f>
        <v>9</v>
      </c>
    </row>
    <row r="50" spans="1:7" x14ac:dyDescent="0.45">
      <c r="A50" s="1" t="s">
        <v>49</v>
      </c>
      <c r="B50" s="1" t="str">
        <f>LEFT(pesel3[[#This Row],[Column1]], 2)</f>
        <v>74</v>
      </c>
      <c r="C50" s="1" t="str">
        <f>MID(pesel3[[#This Row],[Column1]],3,2)</f>
        <v>12</v>
      </c>
      <c r="D50" s="1" t="str">
        <f>MID(pesel3[[#This Row],[Column1]],5,2)</f>
        <v>02</v>
      </c>
      <c r="E50" s="1" t="str">
        <f>MID(pesel3[[#This Row],[Column1]], 7, 3)</f>
        <v>845</v>
      </c>
      <c r="F50" s="1" t="str">
        <f>MID(pesel3[[#This Row],[Column1]],10,1)</f>
        <v>4</v>
      </c>
      <c r="G50" s="1" t="str">
        <f>RIGHT(pesel3[[#This Row],[Column1]],1)</f>
        <v>1</v>
      </c>
    </row>
    <row r="51" spans="1:7" x14ac:dyDescent="0.45">
      <c r="A51" s="1" t="s">
        <v>50</v>
      </c>
      <c r="B51" s="1" t="str">
        <f>LEFT(pesel3[[#This Row],[Column1]], 2)</f>
        <v>89</v>
      </c>
      <c r="C51" s="1" t="str">
        <f>MID(pesel3[[#This Row],[Column1]],3,2)</f>
        <v>08</v>
      </c>
      <c r="D51" s="1" t="str">
        <f>MID(pesel3[[#This Row],[Column1]],5,2)</f>
        <v>21</v>
      </c>
      <c r="E51" s="1" t="str">
        <f>MID(pesel3[[#This Row],[Column1]], 7, 3)</f>
        <v>798</v>
      </c>
      <c r="F51" s="1" t="str">
        <f>MID(pesel3[[#This Row],[Column1]],10,1)</f>
        <v>7</v>
      </c>
      <c r="G51" s="1" t="str">
        <f>RIGHT(pesel3[[#This Row],[Column1]],1)</f>
        <v>9</v>
      </c>
    </row>
    <row r="52" spans="1:7" x14ac:dyDescent="0.45">
      <c r="A52" s="1" t="s">
        <v>51</v>
      </c>
      <c r="B52" s="1" t="str">
        <f>LEFT(pesel3[[#This Row],[Column1]], 2)</f>
        <v>86</v>
      </c>
      <c r="C52" s="1" t="str">
        <f>MID(pesel3[[#This Row],[Column1]],3,2)</f>
        <v>07</v>
      </c>
      <c r="D52" s="1" t="str">
        <f>MID(pesel3[[#This Row],[Column1]],5,2)</f>
        <v>06</v>
      </c>
      <c r="E52" s="1" t="str">
        <f>MID(pesel3[[#This Row],[Column1]], 7, 3)</f>
        <v>305</v>
      </c>
      <c r="F52" s="1" t="str">
        <f>MID(pesel3[[#This Row],[Column1]],10,1)</f>
        <v>8</v>
      </c>
      <c r="G52" s="1" t="str">
        <f>RIGHT(pesel3[[#This Row],[Column1]],1)</f>
        <v>3</v>
      </c>
    </row>
    <row r="53" spans="1:7" x14ac:dyDescent="0.45">
      <c r="A53" s="1" t="s">
        <v>52</v>
      </c>
      <c r="B53" s="1" t="str">
        <f>LEFT(pesel3[[#This Row],[Column1]], 2)</f>
        <v>63</v>
      </c>
      <c r="C53" s="1" t="str">
        <f>MID(pesel3[[#This Row],[Column1]],3,2)</f>
        <v>12</v>
      </c>
      <c r="D53" s="1" t="str">
        <f>MID(pesel3[[#This Row],[Column1]],5,2)</f>
        <v>27</v>
      </c>
      <c r="E53" s="1" t="str">
        <f>MID(pesel3[[#This Row],[Column1]], 7, 3)</f>
        <v>551</v>
      </c>
      <c r="F53" s="1" t="str">
        <f>MID(pesel3[[#This Row],[Column1]],10,1)</f>
        <v>8</v>
      </c>
      <c r="G53" s="1" t="str">
        <f>RIGHT(pesel3[[#This Row],[Column1]],1)</f>
        <v>2</v>
      </c>
    </row>
    <row r="54" spans="1:7" x14ac:dyDescent="0.45">
      <c r="A54" s="1" t="s">
        <v>53</v>
      </c>
      <c r="B54" s="1" t="str">
        <f>LEFT(pesel3[[#This Row],[Column1]], 2)</f>
        <v>90</v>
      </c>
      <c r="C54" s="1" t="str">
        <f>MID(pesel3[[#This Row],[Column1]],3,2)</f>
        <v>11</v>
      </c>
      <c r="D54" s="1" t="str">
        <f>MID(pesel3[[#This Row],[Column1]],5,2)</f>
        <v>20</v>
      </c>
      <c r="E54" s="1" t="str">
        <f>MID(pesel3[[#This Row],[Column1]], 7, 3)</f>
        <v>043</v>
      </c>
      <c r="F54" s="1" t="str">
        <f>MID(pesel3[[#This Row],[Column1]],10,1)</f>
        <v>7</v>
      </c>
      <c r="G54" s="1" t="str">
        <f>RIGHT(pesel3[[#This Row],[Column1]],1)</f>
        <v>3</v>
      </c>
    </row>
    <row r="55" spans="1:7" x14ac:dyDescent="0.45">
      <c r="A55" s="1" t="s">
        <v>54</v>
      </c>
      <c r="B55" s="1" t="str">
        <f>LEFT(pesel3[[#This Row],[Column1]], 2)</f>
        <v>54</v>
      </c>
      <c r="C55" s="1" t="str">
        <f>MID(pesel3[[#This Row],[Column1]],3,2)</f>
        <v>04</v>
      </c>
      <c r="D55" s="1" t="str">
        <f>MID(pesel3[[#This Row],[Column1]],5,2)</f>
        <v>30</v>
      </c>
      <c r="E55" s="1" t="str">
        <f>MID(pesel3[[#This Row],[Column1]], 7, 3)</f>
        <v>100</v>
      </c>
      <c r="F55" s="1" t="str">
        <f>MID(pesel3[[#This Row],[Column1]],10,1)</f>
        <v>8</v>
      </c>
      <c r="G55" s="1" t="str">
        <f>RIGHT(pesel3[[#This Row],[Column1]],1)</f>
        <v>8</v>
      </c>
    </row>
    <row r="56" spans="1:7" x14ac:dyDescent="0.45">
      <c r="A56" s="1" t="s">
        <v>55</v>
      </c>
      <c r="B56" s="1" t="str">
        <f>LEFT(pesel3[[#This Row],[Column1]], 2)</f>
        <v>69</v>
      </c>
      <c r="C56" s="1" t="str">
        <f>MID(pesel3[[#This Row],[Column1]],3,2)</f>
        <v>12</v>
      </c>
      <c r="D56" s="1" t="str">
        <f>MID(pesel3[[#This Row],[Column1]],5,2)</f>
        <v>21</v>
      </c>
      <c r="E56" s="1" t="str">
        <f>MID(pesel3[[#This Row],[Column1]], 7, 3)</f>
        <v>741</v>
      </c>
      <c r="F56" s="1" t="str">
        <f>MID(pesel3[[#This Row],[Column1]],10,1)</f>
        <v>1</v>
      </c>
      <c r="G56" s="1" t="str">
        <f>RIGHT(pesel3[[#This Row],[Column1]],1)</f>
        <v>8</v>
      </c>
    </row>
    <row r="57" spans="1:7" x14ac:dyDescent="0.45">
      <c r="A57" s="1" t="s">
        <v>56</v>
      </c>
      <c r="B57" s="1" t="str">
        <f>LEFT(pesel3[[#This Row],[Column1]], 2)</f>
        <v>84</v>
      </c>
      <c r="C57" s="1" t="str">
        <f>MID(pesel3[[#This Row],[Column1]],3,2)</f>
        <v>05</v>
      </c>
      <c r="D57" s="1" t="str">
        <f>MID(pesel3[[#This Row],[Column1]],5,2)</f>
        <v>12</v>
      </c>
      <c r="E57" s="1" t="str">
        <f>MID(pesel3[[#This Row],[Column1]], 7, 3)</f>
        <v>948</v>
      </c>
      <c r="F57" s="1" t="str">
        <f>MID(pesel3[[#This Row],[Column1]],10,1)</f>
        <v>9</v>
      </c>
      <c r="G57" s="1" t="str">
        <f>RIGHT(pesel3[[#This Row],[Column1]],1)</f>
        <v>4</v>
      </c>
    </row>
    <row r="58" spans="1:7" x14ac:dyDescent="0.45">
      <c r="A58" s="1" t="s">
        <v>57</v>
      </c>
      <c r="B58" s="1" t="str">
        <f>LEFT(pesel3[[#This Row],[Column1]], 2)</f>
        <v>66</v>
      </c>
      <c r="C58" s="1" t="str">
        <f>MID(pesel3[[#This Row],[Column1]],3,2)</f>
        <v>11</v>
      </c>
      <c r="D58" s="1" t="str">
        <f>MID(pesel3[[#This Row],[Column1]],5,2)</f>
        <v>11</v>
      </c>
      <c r="E58" s="1" t="str">
        <f>MID(pesel3[[#This Row],[Column1]], 7, 3)</f>
        <v>761</v>
      </c>
      <c r="F58" s="1" t="str">
        <f>MID(pesel3[[#This Row],[Column1]],10,1)</f>
        <v>6</v>
      </c>
      <c r="G58" s="1" t="str">
        <f>RIGHT(pesel3[[#This Row],[Column1]],1)</f>
        <v>4</v>
      </c>
    </row>
    <row r="59" spans="1:7" x14ac:dyDescent="0.45">
      <c r="A59" s="1" t="s">
        <v>58</v>
      </c>
      <c r="B59" s="1" t="str">
        <f>LEFT(pesel3[[#This Row],[Column1]], 2)</f>
        <v>71</v>
      </c>
      <c r="C59" s="1" t="str">
        <f>MID(pesel3[[#This Row],[Column1]],3,2)</f>
        <v>11</v>
      </c>
      <c r="D59" s="1" t="str">
        <f>MID(pesel3[[#This Row],[Column1]],5,2)</f>
        <v>26</v>
      </c>
      <c r="E59" s="1" t="str">
        <f>MID(pesel3[[#This Row],[Column1]], 7, 3)</f>
        <v>775</v>
      </c>
      <c r="F59" s="1" t="str">
        <f>MID(pesel3[[#This Row],[Column1]],10,1)</f>
        <v>1</v>
      </c>
      <c r="G59" s="1" t="str">
        <f>RIGHT(pesel3[[#This Row],[Column1]],1)</f>
        <v>4</v>
      </c>
    </row>
    <row r="60" spans="1:7" x14ac:dyDescent="0.45">
      <c r="A60" s="1" t="s">
        <v>59</v>
      </c>
      <c r="B60" s="1" t="str">
        <f>LEFT(pesel3[[#This Row],[Column1]], 2)</f>
        <v>89</v>
      </c>
      <c r="C60" s="1" t="str">
        <f>MID(pesel3[[#This Row],[Column1]],3,2)</f>
        <v>04</v>
      </c>
      <c r="D60" s="1" t="str">
        <f>MID(pesel3[[#This Row],[Column1]],5,2)</f>
        <v>06</v>
      </c>
      <c r="E60" s="1" t="str">
        <f>MID(pesel3[[#This Row],[Column1]], 7, 3)</f>
        <v>333</v>
      </c>
      <c r="F60" s="1" t="str">
        <f>MID(pesel3[[#This Row],[Column1]],10,1)</f>
        <v>4</v>
      </c>
      <c r="G60" s="1" t="str">
        <f>RIGHT(pesel3[[#This Row],[Column1]],1)</f>
        <v>8</v>
      </c>
    </row>
    <row r="61" spans="1:7" x14ac:dyDescent="0.45">
      <c r="A61" s="1" t="s">
        <v>60</v>
      </c>
      <c r="B61" s="1" t="str">
        <f>LEFT(pesel3[[#This Row],[Column1]], 2)</f>
        <v>90</v>
      </c>
      <c r="C61" s="1" t="str">
        <f>MID(pesel3[[#This Row],[Column1]],3,2)</f>
        <v>05</v>
      </c>
      <c r="D61" s="1" t="str">
        <f>MID(pesel3[[#This Row],[Column1]],5,2)</f>
        <v>31</v>
      </c>
      <c r="E61" s="1" t="str">
        <f>MID(pesel3[[#This Row],[Column1]], 7, 3)</f>
        <v>201</v>
      </c>
      <c r="F61" s="1" t="str">
        <f>MID(pesel3[[#This Row],[Column1]],10,1)</f>
        <v>3</v>
      </c>
      <c r="G61" s="1" t="str">
        <f>RIGHT(pesel3[[#This Row],[Column1]],1)</f>
        <v>6</v>
      </c>
    </row>
    <row r="62" spans="1:7" x14ac:dyDescent="0.45">
      <c r="A62" s="1" t="s">
        <v>61</v>
      </c>
      <c r="B62" s="1" t="str">
        <f>LEFT(pesel3[[#This Row],[Column1]], 2)</f>
        <v>75</v>
      </c>
      <c r="C62" s="1" t="str">
        <f>MID(pesel3[[#This Row],[Column1]],3,2)</f>
        <v>12</v>
      </c>
      <c r="D62" s="1" t="str">
        <f>MID(pesel3[[#This Row],[Column1]],5,2)</f>
        <v>31</v>
      </c>
      <c r="E62" s="1" t="str">
        <f>MID(pesel3[[#This Row],[Column1]], 7, 3)</f>
        <v>993</v>
      </c>
      <c r="F62" s="1" t="str">
        <f>MID(pesel3[[#This Row],[Column1]],10,1)</f>
        <v>1</v>
      </c>
      <c r="G62" s="1" t="str">
        <f>RIGHT(pesel3[[#This Row],[Column1]],1)</f>
        <v>7</v>
      </c>
    </row>
    <row r="63" spans="1:7" x14ac:dyDescent="0.45">
      <c r="A63" s="1" t="s">
        <v>62</v>
      </c>
      <c r="B63" s="1" t="str">
        <f>LEFT(pesel3[[#This Row],[Column1]], 2)</f>
        <v>73</v>
      </c>
      <c r="C63" s="1" t="str">
        <f>MID(pesel3[[#This Row],[Column1]],3,2)</f>
        <v>11</v>
      </c>
      <c r="D63" s="1" t="str">
        <f>MID(pesel3[[#This Row],[Column1]],5,2)</f>
        <v>23</v>
      </c>
      <c r="E63" s="1" t="str">
        <f>MID(pesel3[[#This Row],[Column1]], 7, 3)</f>
        <v>285</v>
      </c>
      <c r="F63" s="1" t="str">
        <f>MID(pesel3[[#This Row],[Column1]],10,1)</f>
        <v>5</v>
      </c>
      <c r="G63" s="1" t="str">
        <f>RIGHT(pesel3[[#This Row],[Column1]],1)</f>
        <v>1</v>
      </c>
    </row>
    <row r="64" spans="1:7" x14ac:dyDescent="0.45">
      <c r="A64" s="1" t="s">
        <v>63</v>
      </c>
      <c r="B64" s="1" t="str">
        <f>LEFT(pesel3[[#This Row],[Column1]], 2)</f>
        <v>85</v>
      </c>
      <c r="C64" s="1" t="str">
        <f>MID(pesel3[[#This Row],[Column1]],3,2)</f>
        <v>03</v>
      </c>
      <c r="D64" s="1" t="str">
        <f>MID(pesel3[[#This Row],[Column1]],5,2)</f>
        <v>10</v>
      </c>
      <c r="E64" s="1" t="str">
        <f>MID(pesel3[[#This Row],[Column1]], 7, 3)</f>
        <v>794</v>
      </c>
      <c r="F64" s="1" t="str">
        <f>MID(pesel3[[#This Row],[Column1]],10,1)</f>
        <v>4</v>
      </c>
      <c r="G64" s="1" t="str">
        <f>RIGHT(pesel3[[#This Row],[Column1]],1)</f>
        <v>3</v>
      </c>
    </row>
    <row r="65" spans="1:7" x14ac:dyDescent="0.45">
      <c r="A65" s="1" t="s">
        <v>64</v>
      </c>
      <c r="B65" s="1" t="str">
        <f>LEFT(pesel3[[#This Row],[Column1]], 2)</f>
        <v>85</v>
      </c>
      <c r="C65" s="1" t="str">
        <f>MID(pesel3[[#This Row],[Column1]],3,2)</f>
        <v>05</v>
      </c>
      <c r="D65" s="1" t="str">
        <f>MID(pesel3[[#This Row],[Column1]],5,2)</f>
        <v>25</v>
      </c>
      <c r="E65" s="1" t="str">
        <f>MID(pesel3[[#This Row],[Column1]], 7, 3)</f>
        <v>686</v>
      </c>
      <c r="F65" s="1" t="str">
        <f>MID(pesel3[[#This Row],[Column1]],10,1)</f>
        <v>4</v>
      </c>
      <c r="G65" s="1" t="str">
        <f>RIGHT(pesel3[[#This Row],[Column1]],1)</f>
        <v>3</v>
      </c>
    </row>
    <row r="66" spans="1:7" x14ac:dyDescent="0.45">
      <c r="A66" s="1" t="s">
        <v>65</v>
      </c>
      <c r="B66" s="1" t="str">
        <f>LEFT(pesel3[[#This Row],[Column1]], 2)</f>
        <v>55</v>
      </c>
      <c r="C66" s="1" t="str">
        <f>MID(pesel3[[#This Row],[Column1]],3,2)</f>
        <v>02</v>
      </c>
      <c r="D66" s="1" t="str">
        <f>MID(pesel3[[#This Row],[Column1]],5,2)</f>
        <v>21</v>
      </c>
      <c r="E66" s="1" t="str">
        <f>MID(pesel3[[#This Row],[Column1]], 7, 3)</f>
        <v>534</v>
      </c>
      <c r="F66" s="1" t="str">
        <f>MID(pesel3[[#This Row],[Column1]],10,1)</f>
        <v>3</v>
      </c>
      <c r="G66" s="1" t="str">
        <f>RIGHT(pesel3[[#This Row],[Column1]],1)</f>
        <v>2</v>
      </c>
    </row>
    <row r="67" spans="1:7" x14ac:dyDescent="0.45">
      <c r="A67" s="1" t="s">
        <v>66</v>
      </c>
      <c r="B67" s="1" t="str">
        <f>LEFT(pesel3[[#This Row],[Column1]], 2)</f>
        <v>83</v>
      </c>
      <c r="C67" s="1" t="str">
        <f>MID(pesel3[[#This Row],[Column1]],3,2)</f>
        <v>04</v>
      </c>
      <c r="D67" s="1" t="str">
        <f>MID(pesel3[[#This Row],[Column1]],5,2)</f>
        <v>19</v>
      </c>
      <c r="E67" s="1" t="str">
        <f>MID(pesel3[[#This Row],[Column1]], 7, 3)</f>
        <v>472</v>
      </c>
      <c r="F67" s="1" t="str">
        <f>MID(pesel3[[#This Row],[Column1]],10,1)</f>
        <v>8</v>
      </c>
      <c r="G67" s="1" t="str">
        <f>RIGHT(pesel3[[#This Row],[Column1]],1)</f>
        <v>2</v>
      </c>
    </row>
    <row r="68" spans="1:7" x14ac:dyDescent="0.45">
      <c r="A68" s="1" t="s">
        <v>67</v>
      </c>
      <c r="B68" s="1" t="str">
        <f>LEFT(pesel3[[#This Row],[Column1]], 2)</f>
        <v>86</v>
      </c>
      <c r="C68" s="1" t="str">
        <f>MID(pesel3[[#This Row],[Column1]],3,2)</f>
        <v>08</v>
      </c>
      <c r="D68" s="1" t="str">
        <f>MID(pesel3[[#This Row],[Column1]],5,2)</f>
        <v>14</v>
      </c>
      <c r="E68" s="1" t="str">
        <f>MID(pesel3[[#This Row],[Column1]], 7, 3)</f>
        <v>433</v>
      </c>
      <c r="F68" s="1" t="str">
        <f>MID(pesel3[[#This Row],[Column1]],10,1)</f>
        <v>2</v>
      </c>
      <c r="G68" s="1" t="str">
        <f>RIGHT(pesel3[[#This Row],[Column1]],1)</f>
        <v>5</v>
      </c>
    </row>
    <row r="69" spans="1:7" x14ac:dyDescent="0.45">
      <c r="A69" s="1" t="s">
        <v>68</v>
      </c>
      <c r="B69" s="1" t="str">
        <f>LEFT(pesel3[[#This Row],[Column1]], 2)</f>
        <v>59</v>
      </c>
      <c r="C69" s="1" t="str">
        <f>MID(pesel3[[#This Row],[Column1]],3,2)</f>
        <v>11</v>
      </c>
      <c r="D69" s="1" t="str">
        <f>MID(pesel3[[#This Row],[Column1]],5,2)</f>
        <v>05</v>
      </c>
      <c r="E69" s="1" t="str">
        <f>MID(pesel3[[#This Row],[Column1]], 7, 3)</f>
        <v>705</v>
      </c>
      <c r="F69" s="1" t="str">
        <f>MID(pesel3[[#This Row],[Column1]],10,1)</f>
        <v>6</v>
      </c>
      <c r="G69" s="1" t="str">
        <f>RIGHT(pesel3[[#This Row],[Column1]],1)</f>
        <v>5</v>
      </c>
    </row>
    <row r="70" spans="1:7" x14ac:dyDescent="0.45">
      <c r="A70" s="1" t="s">
        <v>69</v>
      </c>
      <c r="B70" s="1" t="str">
        <f>LEFT(pesel3[[#This Row],[Column1]], 2)</f>
        <v>66</v>
      </c>
      <c r="C70" s="1" t="str">
        <f>MID(pesel3[[#This Row],[Column1]],3,2)</f>
        <v>06</v>
      </c>
      <c r="D70" s="1" t="str">
        <f>MID(pesel3[[#This Row],[Column1]],5,2)</f>
        <v>30</v>
      </c>
      <c r="E70" s="1" t="str">
        <f>MID(pesel3[[#This Row],[Column1]], 7, 3)</f>
        <v>146</v>
      </c>
      <c r="F70" s="1" t="str">
        <f>MID(pesel3[[#This Row],[Column1]],10,1)</f>
        <v>3</v>
      </c>
      <c r="G70" s="1" t="str">
        <f>RIGHT(pesel3[[#This Row],[Column1]],1)</f>
        <v>1</v>
      </c>
    </row>
    <row r="71" spans="1:7" x14ac:dyDescent="0.45">
      <c r="A71" s="1" t="s">
        <v>70</v>
      </c>
      <c r="B71" s="1" t="str">
        <f>LEFT(pesel3[[#This Row],[Column1]], 2)</f>
        <v>67</v>
      </c>
      <c r="C71" s="1" t="str">
        <f>MID(pesel3[[#This Row],[Column1]],3,2)</f>
        <v>12</v>
      </c>
      <c r="D71" s="1" t="str">
        <f>MID(pesel3[[#This Row],[Column1]],5,2)</f>
        <v>07</v>
      </c>
      <c r="E71" s="1" t="str">
        <f>MID(pesel3[[#This Row],[Column1]], 7, 3)</f>
        <v>499</v>
      </c>
      <c r="F71" s="1" t="str">
        <f>MID(pesel3[[#This Row],[Column1]],10,1)</f>
        <v>2</v>
      </c>
      <c r="G71" s="1" t="str">
        <f>RIGHT(pesel3[[#This Row],[Column1]],1)</f>
        <v>3</v>
      </c>
    </row>
    <row r="72" spans="1:7" x14ac:dyDescent="0.45">
      <c r="A72" s="1" t="s">
        <v>71</v>
      </c>
      <c r="B72" s="1" t="str">
        <f>LEFT(pesel3[[#This Row],[Column1]], 2)</f>
        <v>89</v>
      </c>
      <c r="C72" s="1" t="str">
        <f>MID(pesel3[[#This Row],[Column1]],3,2)</f>
        <v>08</v>
      </c>
      <c r="D72" s="1" t="str">
        <f>MID(pesel3[[#This Row],[Column1]],5,2)</f>
        <v>15</v>
      </c>
      <c r="E72" s="1" t="str">
        <f>MID(pesel3[[#This Row],[Column1]], 7, 3)</f>
        <v>198</v>
      </c>
      <c r="F72" s="1" t="str">
        <f>MID(pesel3[[#This Row],[Column1]],10,1)</f>
        <v>0</v>
      </c>
      <c r="G72" s="1" t="str">
        <f>RIGHT(pesel3[[#This Row],[Column1]],1)</f>
        <v>1</v>
      </c>
    </row>
    <row r="73" spans="1:7" x14ac:dyDescent="0.45">
      <c r="A73" s="1" t="s">
        <v>72</v>
      </c>
      <c r="B73" s="1" t="str">
        <f>LEFT(pesel3[[#This Row],[Column1]], 2)</f>
        <v>70</v>
      </c>
      <c r="C73" s="1" t="str">
        <f>MID(pesel3[[#This Row],[Column1]],3,2)</f>
        <v>12</v>
      </c>
      <c r="D73" s="1" t="str">
        <f>MID(pesel3[[#This Row],[Column1]],5,2)</f>
        <v>07</v>
      </c>
      <c r="E73" s="1" t="str">
        <f>MID(pesel3[[#This Row],[Column1]], 7, 3)</f>
        <v>946</v>
      </c>
      <c r="F73" s="1" t="str">
        <f>MID(pesel3[[#This Row],[Column1]],10,1)</f>
        <v>3</v>
      </c>
      <c r="G73" s="1" t="str">
        <f>RIGHT(pesel3[[#This Row],[Column1]],1)</f>
        <v>3</v>
      </c>
    </row>
    <row r="74" spans="1:7" x14ac:dyDescent="0.45">
      <c r="A74" s="1" t="s">
        <v>73</v>
      </c>
      <c r="B74" s="1" t="str">
        <f>LEFT(pesel3[[#This Row],[Column1]], 2)</f>
        <v>76</v>
      </c>
      <c r="C74" s="1" t="str">
        <f>MID(pesel3[[#This Row],[Column1]],3,2)</f>
        <v>12</v>
      </c>
      <c r="D74" s="1" t="str">
        <f>MID(pesel3[[#This Row],[Column1]],5,2)</f>
        <v>11</v>
      </c>
      <c r="E74" s="1" t="str">
        <f>MID(pesel3[[#This Row],[Column1]], 7, 3)</f>
        <v>863</v>
      </c>
      <c r="F74" s="1" t="str">
        <f>MID(pesel3[[#This Row],[Column1]],10,1)</f>
        <v>0</v>
      </c>
      <c r="G74" s="1" t="str">
        <f>RIGHT(pesel3[[#This Row],[Column1]],1)</f>
        <v>3</v>
      </c>
    </row>
    <row r="75" spans="1:7" x14ac:dyDescent="0.45">
      <c r="A75" s="1" t="s">
        <v>74</v>
      </c>
      <c r="B75" s="1" t="str">
        <f>LEFT(pesel3[[#This Row],[Column1]], 2)</f>
        <v>72</v>
      </c>
      <c r="C75" s="1" t="str">
        <f>MID(pesel3[[#This Row],[Column1]],3,2)</f>
        <v>03</v>
      </c>
      <c r="D75" s="1" t="str">
        <f>MID(pesel3[[#This Row],[Column1]],5,2)</f>
        <v>10</v>
      </c>
      <c r="E75" s="1" t="str">
        <f>MID(pesel3[[#This Row],[Column1]], 7, 3)</f>
        <v>967</v>
      </c>
      <c r="F75" s="1" t="str">
        <f>MID(pesel3[[#This Row],[Column1]],10,1)</f>
        <v>0</v>
      </c>
      <c r="G75" s="1" t="str">
        <f>RIGHT(pesel3[[#This Row],[Column1]],1)</f>
        <v>5</v>
      </c>
    </row>
    <row r="76" spans="1:7" x14ac:dyDescent="0.45">
      <c r="A76" s="1" t="s">
        <v>75</v>
      </c>
      <c r="B76" s="1" t="str">
        <f>LEFT(pesel3[[#This Row],[Column1]], 2)</f>
        <v>61</v>
      </c>
      <c r="C76" s="1" t="str">
        <f>MID(pesel3[[#This Row],[Column1]],3,2)</f>
        <v>10</v>
      </c>
      <c r="D76" s="1" t="str">
        <f>MID(pesel3[[#This Row],[Column1]],5,2)</f>
        <v>01</v>
      </c>
      <c r="E76" s="1" t="str">
        <f>MID(pesel3[[#This Row],[Column1]], 7, 3)</f>
        <v>576</v>
      </c>
      <c r="F76" s="1" t="str">
        <f>MID(pesel3[[#This Row],[Column1]],10,1)</f>
        <v>5</v>
      </c>
      <c r="G76" s="1" t="str">
        <f>RIGHT(pesel3[[#This Row],[Column1]],1)</f>
        <v>2</v>
      </c>
    </row>
    <row r="77" spans="1:7" x14ac:dyDescent="0.45">
      <c r="A77" s="1" t="s">
        <v>76</v>
      </c>
      <c r="B77" s="1" t="str">
        <f>LEFT(pesel3[[#This Row],[Column1]], 2)</f>
        <v>79</v>
      </c>
      <c r="C77" s="1" t="str">
        <f>MID(pesel3[[#This Row],[Column1]],3,2)</f>
        <v>01</v>
      </c>
      <c r="D77" s="1" t="str">
        <f>MID(pesel3[[#This Row],[Column1]],5,2)</f>
        <v>25</v>
      </c>
      <c r="E77" s="1" t="str">
        <f>MID(pesel3[[#This Row],[Column1]], 7, 3)</f>
        <v>644</v>
      </c>
      <c r="F77" s="1" t="str">
        <f>MID(pesel3[[#This Row],[Column1]],10,1)</f>
        <v>8</v>
      </c>
      <c r="G77" s="1" t="str">
        <f>RIGHT(pesel3[[#This Row],[Column1]],1)</f>
        <v>4</v>
      </c>
    </row>
    <row r="78" spans="1:7" x14ac:dyDescent="0.45">
      <c r="A78" s="1" t="s">
        <v>77</v>
      </c>
      <c r="B78" s="1" t="str">
        <f>LEFT(pesel3[[#This Row],[Column1]], 2)</f>
        <v>88</v>
      </c>
      <c r="C78" s="1" t="str">
        <f>MID(pesel3[[#This Row],[Column1]],3,2)</f>
        <v>11</v>
      </c>
      <c r="D78" s="1" t="str">
        <f>MID(pesel3[[#This Row],[Column1]],5,2)</f>
        <v>10</v>
      </c>
      <c r="E78" s="1" t="str">
        <f>MID(pesel3[[#This Row],[Column1]], 7, 3)</f>
        <v>945</v>
      </c>
      <c r="F78" s="1" t="str">
        <f>MID(pesel3[[#This Row],[Column1]],10,1)</f>
        <v>4</v>
      </c>
      <c r="G78" s="1" t="str">
        <f>RIGHT(pesel3[[#This Row],[Column1]],1)</f>
        <v>5</v>
      </c>
    </row>
    <row r="79" spans="1:7" x14ac:dyDescent="0.45">
      <c r="A79" s="1" t="s">
        <v>78</v>
      </c>
      <c r="B79" s="1" t="str">
        <f>LEFT(pesel3[[#This Row],[Column1]], 2)</f>
        <v>89</v>
      </c>
      <c r="C79" s="1" t="str">
        <f>MID(pesel3[[#This Row],[Column1]],3,2)</f>
        <v>04</v>
      </c>
      <c r="D79" s="1" t="str">
        <f>MID(pesel3[[#This Row],[Column1]],5,2)</f>
        <v>08</v>
      </c>
      <c r="E79" s="1" t="str">
        <f>MID(pesel3[[#This Row],[Column1]], 7, 3)</f>
        <v>764</v>
      </c>
      <c r="F79" s="1" t="str">
        <f>MID(pesel3[[#This Row],[Column1]],10,1)</f>
        <v>5</v>
      </c>
      <c r="G79" s="1" t="str">
        <f>RIGHT(pesel3[[#This Row],[Column1]],1)</f>
        <v>3</v>
      </c>
    </row>
    <row r="80" spans="1:7" x14ac:dyDescent="0.45">
      <c r="A80" s="1" t="s">
        <v>79</v>
      </c>
      <c r="B80" s="1" t="str">
        <f>LEFT(pesel3[[#This Row],[Column1]], 2)</f>
        <v>89</v>
      </c>
      <c r="C80" s="1" t="str">
        <f>MID(pesel3[[#This Row],[Column1]],3,2)</f>
        <v>12</v>
      </c>
      <c r="D80" s="1" t="str">
        <f>MID(pesel3[[#This Row],[Column1]],5,2)</f>
        <v>09</v>
      </c>
      <c r="E80" s="1" t="str">
        <f>MID(pesel3[[#This Row],[Column1]], 7, 3)</f>
        <v>521</v>
      </c>
      <c r="F80" s="1" t="str">
        <f>MID(pesel3[[#This Row],[Column1]],10,1)</f>
        <v>6</v>
      </c>
      <c r="G80" s="1" t="str">
        <f>RIGHT(pesel3[[#This Row],[Column1]],1)</f>
        <v>1</v>
      </c>
    </row>
    <row r="81" spans="1:7" x14ac:dyDescent="0.45">
      <c r="A81" s="1" t="s">
        <v>80</v>
      </c>
      <c r="B81" s="1" t="str">
        <f>LEFT(pesel3[[#This Row],[Column1]], 2)</f>
        <v>59</v>
      </c>
      <c r="C81" s="1" t="str">
        <f>MID(pesel3[[#This Row],[Column1]],3,2)</f>
        <v>08</v>
      </c>
      <c r="D81" s="1" t="str">
        <f>MID(pesel3[[#This Row],[Column1]],5,2)</f>
        <v>30</v>
      </c>
      <c r="E81" s="1" t="str">
        <f>MID(pesel3[[#This Row],[Column1]], 7, 3)</f>
        <v>360</v>
      </c>
      <c r="F81" s="1" t="str">
        <f>MID(pesel3[[#This Row],[Column1]],10,1)</f>
        <v>7</v>
      </c>
      <c r="G81" s="1" t="str">
        <f>RIGHT(pesel3[[#This Row],[Column1]],1)</f>
        <v>7</v>
      </c>
    </row>
    <row r="82" spans="1:7" x14ac:dyDescent="0.45">
      <c r="A82" s="1" t="s">
        <v>81</v>
      </c>
      <c r="B82" s="1" t="str">
        <f>LEFT(pesel3[[#This Row],[Column1]], 2)</f>
        <v>61</v>
      </c>
      <c r="C82" s="1" t="str">
        <f>MID(pesel3[[#This Row],[Column1]],3,2)</f>
        <v>12</v>
      </c>
      <c r="D82" s="1" t="str">
        <f>MID(pesel3[[#This Row],[Column1]],5,2)</f>
        <v>10</v>
      </c>
      <c r="E82" s="1" t="str">
        <f>MID(pesel3[[#This Row],[Column1]], 7, 3)</f>
        <v>204</v>
      </c>
      <c r="F82" s="1" t="str">
        <f>MID(pesel3[[#This Row],[Column1]],10,1)</f>
        <v>6</v>
      </c>
      <c r="G82" s="1" t="str">
        <f>RIGHT(pesel3[[#This Row],[Column1]],1)</f>
        <v>9</v>
      </c>
    </row>
    <row r="83" spans="1:7" x14ac:dyDescent="0.45">
      <c r="A83" s="1" t="s">
        <v>82</v>
      </c>
      <c r="B83" s="1" t="str">
        <f>LEFT(pesel3[[#This Row],[Column1]], 2)</f>
        <v>89</v>
      </c>
      <c r="C83" s="1" t="str">
        <f>MID(pesel3[[#This Row],[Column1]],3,2)</f>
        <v>04</v>
      </c>
      <c r="D83" s="1" t="str">
        <f>MID(pesel3[[#This Row],[Column1]],5,2)</f>
        <v>01</v>
      </c>
      <c r="E83" s="1" t="str">
        <f>MID(pesel3[[#This Row],[Column1]], 7, 3)</f>
        <v>852</v>
      </c>
      <c r="F83" s="1" t="str">
        <f>MID(pesel3[[#This Row],[Column1]],10,1)</f>
        <v>4</v>
      </c>
      <c r="G83" s="1" t="str">
        <f>RIGHT(pesel3[[#This Row],[Column1]],1)</f>
        <v>1</v>
      </c>
    </row>
    <row r="84" spans="1:7" x14ac:dyDescent="0.45">
      <c r="A84" s="1" t="s">
        <v>83</v>
      </c>
      <c r="B84" s="1" t="str">
        <f>LEFT(pesel3[[#This Row],[Column1]], 2)</f>
        <v>88</v>
      </c>
      <c r="C84" s="1" t="str">
        <f>MID(pesel3[[#This Row],[Column1]],3,2)</f>
        <v>08</v>
      </c>
      <c r="D84" s="1" t="str">
        <f>MID(pesel3[[#This Row],[Column1]],5,2)</f>
        <v>04</v>
      </c>
      <c r="E84" s="1" t="str">
        <f>MID(pesel3[[#This Row],[Column1]], 7, 3)</f>
        <v>162</v>
      </c>
      <c r="F84" s="1" t="str">
        <f>MID(pesel3[[#This Row],[Column1]],10,1)</f>
        <v>5</v>
      </c>
      <c r="G84" s="1" t="str">
        <f>RIGHT(pesel3[[#This Row],[Column1]],1)</f>
        <v>6</v>
      </c>
    </row>
    <row r="85" spans="1:7" x14ac:dyDescent="0.45">
      <c r="A85" s="1" t="s">
        <v>84</v>
      </c>
      <c r="B85" s="1" t="str">
        <f>LEFT(pesel3[[#This Row],[Column1]], 2)</f>
        <v>61</v>
      </c>
      <c r="C85" s="1" t="str">
        <f>MID(pesel3[[#This Row],[Column1]],3,2)</f>
        <v>03</v>
      </c>
      <c r="D85" s="1" t="str">
        <f>MID(pesel3[[#This Row],[Column1]],5,2)</f>
        <v>24</v>
      </c>
      <c r="E85" s="1" t="str">
        <f>MID(pesel3[[#This Row],[Column1]], 7, 3)</f>
        <v>791</v>
      </c>
      <c r="F85" s="1" t="str">
        <f>MID(pesel3[[#This Row],[Column1]],10,1)</f>
        <v>1</v>
      </c>
      <c r="G85" s="1" t="str">
        <f>RIGHT(pesel3[[#This Row],[Column1]],1)</f>
        <v>6</v>
      </c>
    </row>
    <row r="86" spans="1:7" x14ac:dyDescent="0.45">
      <c r="A86" s="1" t="s">
        <v>85</v>
      </c>
      <c r="B86" s="1" t="str">
        <f>LEFT(pesel3[[#This Row],[Column1]], 2)</f>
        <v>54</v>
      </c>
      <c r="C86" s="1" t="str">
        <f>MID(pesel3[[#This Row],[Column1]],3,2)</f>
        <v>02</v>
      </c>
      <c r="D86" s="1" t="str">
        <f>MID(pesel3[[#This Row],[Column1]],5,2)</f>
        <v>08</v>
      </c>
      <c r="E86" s="1" t="str">
        <f>MID(pesel3[[#This Row],[Column1]], 7, 3)</f>
        <v>371</v>
      </c>
      <c r="F86" s="1" t="str">
        <f>MID(pesel3[[#This Row],[Column1]],10,1)</f>
        <v>3</v>
      </c>
      <c r="G86" s="1" t="str">
        <f>RIGHT(pesel3[[#This Row],[Column1]],1)</f>
        <v>7</v>
      </c>
    </row>
    <row r="87" spans="1:7" x14ac:dyDescent="0.45">
      <c r="A87" s="1" t="s">
        <v>86</v>
      </c>
      <c r="B87" s="1" t="str">
        <f>LEFT(pesel3[[#This Row],[Column1]], 2)</f>
        <v>87</v>
      </c>
      <c r="C87" s="1" t="str">
        <f>MID(pesel3[[#This Row],[Column1]],3,2)</f>
        <v>07</v>
      </c>
      <c r="D87" s="1" t="str">
        <f>MID(pesel3[[#This Row],[Column1]],5,2)</f>
        <v>27</v>
      </c>
      <c r="E87" s="1" t="str">
        <f>MID(pesel3[[#This Row],[Column1]], 7, 3)</f>
        <v>242</v>
      </c>
      <c r="F87" s="1" t="str">
        <f>MID(pesel3[[#This Row],[Column1]],10,1)</f>
        <v>8</v>
      </c>
      <c r="G87" s="1" t="str">
        <f>RIGHT(pesel3[[#This Row],[Column1]],1)</f>
        <v>9</v>
      </c>
    </row>
    <row r="88" spans="1:7" x14ac:dyDescent="0.45">
      <c r="A88" s="1" t="s">
        <v>87</v>
      </c>
      <c r="B88" s="1" t="str">
        <f>LEFT(pesel3[[#This Row],[Column1]], 2)</f>
        <v>88</v>
      </c>
      <c r="C88" s="1" t="str">
        <f>MID(pesel3[[#This Row],[Column1]],3,2)</f>
        <v>10</v>
      </c>
      <c r="D88" s="1" t="str">
        <f>MID(pesel3[[#This Row],[Column1]],5,2)</f>
        <v>30</v>
      </c>
      <c r="E88" s="1" t="str">
        <f>MID(pesel3[[#This Row],[Column1]], 7, 3)</f>
        <v>329</v>
      </c>
      <c r="F88" s="1" t="str">
        <f>MID(pesel3[[#This Row],[Column1]],10,1)</f>
        <v>3</v>
      </c>
      <c r="G88" s="1" t="str">
        <f>RIGHT(pesel3[[#This Row],[Column1]],1)</f>
        <v>1</v>
      </c>
    </row>
    <row r="89" spans="1:7" x14ac:dyDescent="0.45">
      <c r="A89" s="1" t="s">
        <v>88</v>
      </c>
      <c r="B89" s="1" t="str">
        <f>LEFT(pesel3[[#This Row],[Column1]], 2)</f>
        <v>59</v>
      </c>
      <c r="C89" s="1" t="str">
        <f>MID(pesel3[[#This Row],[Column1]],3,2)</f>
        <v>04</v>
      </c>
      <c r="D89" s="1" t="str">
        <f>MID(pesel3[[#This Row],[Column1]],5,2)</f>
        <v>29</v>
      </c>
      <c r="E89" s="1" t="str">
        <f>MID(pesel3[[#This Row],[Column1]], 7, 3)</f>
        <v>896</v>
      </c>
      <c r="F89" s="1" t="str">
        <f>MID(pesel3[[#This Row],[Column1]],10,1)</f>
        <v>8</v>
      </c>
      <c r="G89" s="1" t="str">
        <f>RIGHT(pesel3[[#This Row],[Column1]],1)</f>
        <v>6</v>
      </c>
    </row>
    <row r="90" spans="1:7" x14ac:dyDescent="0.45">
      <c r="A90" s="1" t="s">
        <v>89</v>
      </c>
      <c r="B90" s="1" t="str">
        <f>LEFT(pesel3[[#This Row],[Column1]], 2)</f>
        <v>91</v>
      </c>
      <c r="C90" s="1" t="str">
        <f>MID(pesel3[[#This Row],[Column1]],3,2)</f>
        <v>02</v>
      </c>
      <c r="D90" s="1" t="str">
        <f>MID(pesel3[[#This Row],[Column1]],5,2)</f>
        <v>31</v>
      </c>
      <c r="E90" s="1" t="str">
        <f>MID(pesel3[[#This Row],[Column1]], 7, 3)</f>
        <v>913</v>
      </c>
      <c r="F90" s="1" t="str">
        <f>MID(pesel3[[#This Row],[Column1]],10,1)</f>
        <v>3</v>
      </c>
      <c r="G90" s="1" t="str">
        <f>RIGHT(pesel3[[#This Row],[Column1]],1)</f>
        <v>0</v>
      </c>
    </row>
    <row r="91" spans="1:7" x14ac:dyDescent="0.45">
      <c r="A91" s="1" t="s">
        <v>90</v>
      </c>
      <c r="B91" s="1" t="str">
        <f>LEFT(pesel3[[#This Row],[Column1]], 2)</f>
        <v>59</v>
      </c>
      <c r="C91" s="1" t="str">
        <f>MID(pesel3[[#This Row],[Column1]],3,2)</f>
        <v>03</v>
      </c>
      <c r="D91" s="1" t="str">
        <f>MID(pesel3[[#This Row],[Column1]],5,2)</f>
        <v>11</v>
      </c>
      <c r="E91" s="1" t="str">
        <f>MID(pesel3[[#This Row],[Column1]], 7, 3)</f>
        <v>520</v>
      </c>
      <c r="F91" s="1" t="str">
        <f>MID(pesel3[[#This Row],[Column1]],10,1)</f>
        <v>5</v>
      </c>
      <c r="G91" s="1" t="str">
        <f>RIGHT(pesel3[[#This Row],[Column1]],1)</f>
        <v>9</v>
      </c>
    </row>
    <row r="92" spans="1:7" x14ac:dyDescent="0.45">
      <c r="A92" s="1" t="s">
        <v>91</v>
      </c>
      <c r="B92" s="1" t="str">
        <f>LEFT(pesel3[[#This Row],[Column1]], 2)</f>
        <v>84</v>
      </c>
      <c r="C92" s="1" t="str">
        <f>MID(pesel3[[#This Row],[Column1]],3,2)</f>
        <v>11</v>
      </c>
      <c r="D92" s="1" t="str">
        <f>MID(pesel3[[#This Row],[Column1]],5,2)</f>
        <v>21</v>
      </c>
      <c r="E92" s="1" t="str">
        <f>MID(pesel3[[#This Row],[Column1]], 7, 3)</f>
        <v>851</v>
      </c>
      <c r="F92" s="1" t="str">
        <f>MID(pesel3[[#This Row],[Column1]],10,1)</f>
        <v>4</v>
      </c>
      <c r="G92" s="1" t="str">
        <f>RIGHT(pesel3[[#This Row],[Column1]],1)</f>
        <v>5</v>
      </c>
    </row>
    <row r="93" spans="1:7" x14ac:dyDescent="0.45">
      <c r="A93" s="1" t="s">
        <v>92</v>
      </c>
      <c r="B93" s="1" t="str">
        <f>LEFT(pesel3[[#This Row],[Column1]], 2)</f>
        <v>60</v>
      </c>
      <c r="C93" s="1" t="str">
        <f>MID(pesel3[[#This Row],[Column1]],3,2)</f>
        <v>10</v>
      </c>
      <c r="D93" s="1" t="str">
        <f>MID(pesel3[[#This Row],[Column1]],5,2)</f>
        <v>28</v>
      </c>
      <c r="E93" s="1" t="str">
        <f>MID(pesel3[[#This Row],[Column1]], 7, 3)</f>
        <v>901</v>
      </c>
      <c r="F93" s="1" t="str">
        <f>MID(pesel3[[#This Row],[Column1]],10,1)</f>
        <v>0</v>
      </c>
      <c r="G93" s="1" t="str">
        <f>RIGHT(pesel3[[#This Row],[Column1]],1)</f>
        <v>7</v>
      </c>
    </row>
    <row r="94" spans="1:7" x14ac:dyDescent="0.45">
      <c r="A94" s="1" t="s">
        <v>93</v>
      </c>
      <c r="B94" s="1" t="str">
        <f>LEFT(pesel3[[#This Row],[Column1]], 2)</f>
        <v>84</v>
      </c>
      <c r="C94" s="1" t="str">
        <f>MID(pesel3[[#This Row],[Column1]],3,2)</f>
        <v>05</v>
      </c>
      <c r="D94" s="1" t="str">
        <f>MID(pesel3[[#This Row],[Column1]],5,2)</f>
        <v>06</v>
      </c>
      <c r="E94" s="1" t="str">
        <f>MID(pesel3[[#This Row],[Column1]], 7, 3)</f>
        <v>943</v>
      </c>
      <c r="F94" s="1" t="str">
        <f>MID(pesel3[[#This Row],[Column1]],10,1)</f>
        <v>6</v>
      </c>
      <c r="G94" s="1" t="str">
        <f>RIGHT(pesel3[[#This Row],[Column1]],1)</f>
        <v>7</v>
      </c>
    </row>
    <row r="95" spans="1:7" x14ac:dyDescent="0.45">
      <c r="A95" s="1" t="s">
        <v>94</v>
      </c>
      <c r="B95" s="1" t="str">
        <f>LEFT(pesel3[[#This Row],[Column1]], 2)</f>
        <v>89</v>
      </c>
      <c r="C95" s="1" t="str">
        <f>MID(pesel3[[#This Row],[Column1]],3,2)</f>
        <v>04</v>
      </c>
      <c r="D95" s="1" t="str">
        <f>MID(pesel3[[#This Row],[Column1]],5,2)</f>
        <v>11</v>
      </c>
      <c r="E95" s="1" t="str">
        <f>MID(pesel3[[#This Row],[Column1]], 7, 3)</f>
        <v>334</v>
      </c>
      <c r="F95" s="1" t="str">
        <f>MID(pesel3[[#This Row],[Column1]],10,1)</f>
        <v>7</v>
      </c>
      <c r="G95" s="1" t="str">
        <f>RIGHT(pesel3[[#This Row],[Column1]],1)</f>
        <v>2</v>
      </c>
    </row>
    <row r="96" spans="1:7" x14ac:dyDescent="0.45">
      <c r="A96" s="1" t="s">
        <v>95</v>
      </c>
      <c r="B96" s="1" t="str">
        <f>LEFT(pesel3[[#This Row],[Column1]], 2)</f>
        <v>82</v>
      </c>
      <c r="C96" s="1" t="str">
        <f>MID(pesel3[[#This Row],[Column1]],3,2)</f>
        <v>07</v>
      </c>
      <c r="D96" s="1" t="str">
        <f>MID(pesel3[[#This Row],[Column1]],5,2)</f>
        <v>22</v>
      </c>
      <c r="E96" s="1" t="str">
        <f>MID(pesel3[[#This Row],[Column1]], 7, 3)</f>
        <v>192</v>
      </c>
      <c r="F96" s="1" t="str">
        <f>MID(pesel3[[#This Row],[Column1]],10,1)</f>
        <v>6</v>
      </c>
      <c r="G96" s="1" t="str">
        <f>RIGHT(pesel3[[#This Row],[Column1]],1)</f>
        <v>7</v>
      </c>
    </row>
    <row r="97" spans="1:7" x14ac:dyDescent="0.45">
      <c r="A97" s="1" t="s">
        <v>96</v>
      </c>
      <c r="B97" s="1" t="str">
        <f>LEFT(pesel3[[#This Row],[Column1]], 2)</f>
        <v>57</v>
      </c>
      <c r="C97" s="1" t="str">
        <f>MID(pesel3[[#This Row],[Column1]],3,2)</f>
        <v>10</v>
      </c>
      <c r="D97" s="1" t="str">
        <f>MID(pesel3[[#This Row],[Column1]],5,2)</f>
        <v>22</v>
      </c>
      <c r="E97" s="1" t="str">
        <f>MID(pesel3[[#This Row],[Column1]], 7, 3)</f>
        <v>024</v>
      </c>
      <c r="F97" s="1" t="str">
        <f>MID(pesel3[[#This Row],[Column1]],10,1)</f>
        <v>1</v>
      </c>
      <c r="G97" s="1" t="str">
        <f>RIGHT(pesel3[[#This Row],[Column1]],1)</f>
        <v>4</v>
      </c>
    </row>
    <row r="98" spans="1:7" x14ac:dyDescent="0.45">
      <c r="A98" s="1" t="s">
        <v>97</v>
      </c>
      <c r="B98" s="1" t="str">
        <f>LEFT(pesel3[[#This Row],[Column1]], 2)</f>
        <v>55</v>
      </c>
      <c r="C98" s="1" t="str">
        <f>MID(pesel3[[#This Row],[Column1]],3,2)</f>
        <v>12</v>
      </c>
      <c r="D98" s="1" t="str">
        <f>MID(pesel3[[#This Row],[Column1]],5,2)</f>
        <v>31</v>
      </c>
      <c r="E98" s="1" t="str">
        <f>MID(pesel3[[#This Row],[Column1]], 7, 3)</f>
        <v>289</v>
      </c>
      <c r="F98" s="1" t="str">
        <f>MID(pesel3[[#This Row],[Column1]],10,1)</f>
        <v>7</v>
      </c>
      <c r="G98" s="1" t="str">
        <f>RIGHT(pesel3[[#This Row],[Column1]],1)</f>
        <v>3</v>
      </c>
    </row>
    <row r="99" spans="1:7" x14ac:dyDescent="0.45">
      <c r="A99" s="1" t="s">
        <v>98</v>
      </c>
      <c r="B99" s="1" t="str">
        <f>LEFT(pesel3[[#This Row],[Column1]], 2)</f>
        <v>86</v>
      </c>
      <c r="C99" s="1" t="str">
        <f>MID(pesel3[[#This Row],[Column1]],3,2)</f>
        <v>07</v>
      </c>
      <c r="D99" s="1" t="str">
        <f>MID(pesel3[[#This Row],[Column1]],5,2)</f>
        <v>05</v>
      </c>
      <c r="E99" s="1" t="str">
        <f>MID(pesel3[[#This Row],[Column1]], 7, 3)</f>
        <v>111</v>
      </c>
      <c r="F99" s="1" t="str">
        <f>MID(pesel3[[#This Row],[Column1]],10,1)</f>
        <v>8</v>
      </c>
      <c r="G99" s="1" t="str">
        <f>RIGHT(pesel3[[#This Row],[Column1]],1)</f>
        <v>5</v>
      </c>
    </row>
    <row r="100" spans="1:7" x14ac:dyDescent="0.45">
      <c r="A100" s="1" t="s">
        <v>99</v>
      </c>
      <c r="B100" s="1" t="str">
        <f>LEFT(pesel3[[#This Row],[Column1]], 2)</f>
        <v>81</v>
      </c>
      <c r="C100" s="1" t="str">
        <f>MID(pesel3[[#This Row],[Column1]],3,2)</f>
        <v>10</v>
      </c>
      <c r="D100" s="1" t="str">
        <f>MID(pesel3[[#This Row],[Column1]],5,2)</f>
        <v>11</v>
      </c>
      <c r="E100" s="1" t="str">
        <f>MID(pesel3[[#This Row],[Column1]], 7, 3)</f>
        <v>487</v>
      </c>
      <c r="F100" s="1" t="str">
        <f>MID(pesel3[[#This Row],[Column1]],10,1)</f>
        <v>7</v>
      </c>
      <c r="G100" s="1" t="str">
        <f>RIGHT(pesel3[[#This Row],[Column1]],1)</f>
        <v>0</v>
      </c>
    </row>
    <row r="101" spans="1:7" x14ac:dyDescent="0.45">
      <c r="A101" s="1" t="s">
        <v>100</v>
      </c>
      <c r="B101" s="1" t="str">
        <f>LEFT(pesel3[[#This Row],[Column1]], 2)</f>
        <v>87</v>
      </c>
      <c r="C101" s="1" t="str">
        <f>MID(pesel3[[#This Row],[Column1]],3,2)</f>
        <v>07</v>
      </c>
      <c r="D101" s="1" t="str">
        <f>MID(pesel3[[#This Row],[Column1]],5,2)</f>
        <v>11</v>
      </c>
      <c r="E101" s="1" t="str">
        <f>MID(pesel3[[#This Row],[Column1]], 7, 3)</f>
        <v>646</v>
      </c>
      <c r="F101" s="1" t="str">
        <f>MID(pesel3[[#This Row],[Column1]],10,1)</f>
        <v>6</v>
      </c>
      <c r="G101" s="1" t="str">
        <f>RIGHT(pesel3[[#This Row],[Column1]],1)</f>
        <v>2</v>
      </c>
    </row>
    <row r="102" spans="1:7" x14ac:dyDescent="0.45">
      <c r="A102" s="1" t="s">
        <v>101</v>
      </c>
      <c r="B102" s="1" t="str">
        <f>LEFT(pesel3[[#This Row],[Column1]], 2)</f>
        <v>51</v>
      </c>
      <c r="C102" s="1" t="str">
        <f>MID(pesel3[[#This Row],[Column1]],3,2)</f>
        <v>01</v>
      </c>
      <c r="D102" s="1" t="str">
        <f>MID(pesel3[[#This Row],[Column1]],5,2)</f>
        <v>11</v>
      </c>
      <c r="E102" s="1" t="str">
        <f>MID(pesel3[[#This Row],[Column1]], 7, 3)</f>
        <v>533</v>
      </c>
      <c r="F102" s="1" t="str">
        <f>MID(pesel3[[#This Row],[Column1]],10,1)</f>
        <v>1</v>
      </c>
      <c r="G102" s="1" t="str">
        <f>RIGHT(pesel3[[#This Row],[Column1]],1)</f>
        <v>1</v>
      </c>
    </row>
    <row r="103" spans="1:7" x14ac:dyDescent="0.45">
      <c r="A103" s="1" t="s">
        <v>102</v>
      </c>
      <c r="B103" s="1" t="str">
        <f>LEFT(pesel3[[#This Row],[Column1]], 2)</f>
        <v>89</v>
      </c>
      <c r="C103" s="1" t="str">
        <f>MID(pesel3[[#This Row],[Column1]],3,2)</f>
        <v>05</v>
      </c>
      <c r="D103" s="1" t="str">
        <f>MID(pesel3[[#This Row],[Column1]],5,2)</f>
        <v>20</v>
      </c>
      <c r="E103" s="1" t="str">
        <f>MID(pesel3[[#This Row],[Column1]], 7, 3)</f>
        <v>850</v>
      </c>
      <c r="F103" s="1" t="str">
        <f>MID(pesel3[[#This Row],[Column1]],10,1)</f>
        <v>6</v>
      </c>
      <c r="G103" s="1" t="str">
        <f>RIGHT(pesel3[[#This Row],[Column1]],1)</f>
        <v>9</v>
      </c>
    </row>
    <row r="104" spans="1:7" x14ac:dyDescent="0.45">
      <c r="A104" s="1" t="s">
        <v>103</v>
      </c>
      <c r="B104" s="1" t="str">
        <f>LEFT(pesel3[[#This Row],[Column1]], 2)</f>
        <v>50</v>
      </c>
      <c r="C104" s="1" t="str">
        <f>MID(pesel3[[#This Row],[Column1]],3,2)</f>
        <v>10</v>
      </c>
      <c r="D104" s="1" t="str">
        <f>MID(pesel3[[#This Row],[Column1]],5,2)</f>
        <v>26</v>
      </c>
      <c r="E104" s="1" t="str">
        <f>MID(pesel3[[#This Row],[Column1]], 7, 3)</f>
        <v>363</v>
      </c>
      <c r="F104" s="1" t="str">
        <f>MID(pesel3[[#This Row],[Column1]],10,1)</f>
        <v>5</v>
      </c>
      <c r="G104" s="1" t="str">
        <f>RIGHT(pesel3[[#This Row],[Column1]],1)</f>
        <v>5</v>
      </c>
    </row>
    <row r="105" spans="1:7" x14ac:dyDescent="0.45">
      <c r="A105" s="1" t="s">
        <v>104</v>
      </c>
      <c r="B105" s="1" t="str">
        <f>LEFT(pesel3[[#This Row],[Column1]], 2)</f>
        <v>89</v>
      </c>
      <c r="C105" s="1" t="str">
        <f>MID(pesel3[[#This Row],[Column1]],3,2)</f>
        <v>01</v>
      </c>
      <c r="D105" s="1" t="str">
        <f>MID(pesel3[[#This Row],[Column1]],5,2)</f>
        <v>15</v>
      </c>
      <c r="E105" s="1" t="str">
        <f>MID(pesel3[[#This Row],[Column1]], 7, 3)</f>
        <v>813</v>
      </c>
      <c r="F105" s="1" t="str">
        <f>MID(pesel3[[#This Row],[Column1]],10,1)</f>
        <v>1</v>
      </c>
      <c r="G105" s="1" t="str">
        <f>RIGHT(pesel3[[#This Row],[Column1]],1)</f>
        <v>9</v>
      </c>
    </row>
    <row r="106" spans="1:7" x14ac:dyDescent="0.45">
      <c r="A106" s="1" t="s">
        <v>105</v>
      </c>
      <c r="B106" s="1" t="str">
        <f>LEFT(pesel3[[#This Row],[Column1]], 2)</f>
        <v>53</v>
      </c>
      <c r="C106" s="1" t="str">
        <f>MID(pesel3[[#This Row],[Column1]],3,2)</f>
        <v>12</v>
      </c>
      <c r="D106" s="1" t="str">
        <f>MID(pesel3[[#This Row],[Column1]],5,2)</f>
        <v>22</v>
      </c>
      <c r="E106" s="1" t="str">
        <f>MID(pesel3[[#This Row],[Column1]], 7, 3)</f>
        <v>991</v>
      </c>
      <c r="F106" s="1" t="str">
        <f>MID(pesel3[[#This Row],[Column1]],10,1)</f>
        <v>2</v>
      </c>
      <c r="G106" s="1" t="str">
        <f>RIGHT(pesel3[[#This Row],[Column1]],1)</f>
        <v>2</v>
      </c>
    </row>
    <row r="107" spans="1:7" x14ac:dyDescent="0.45">
      <c r="A107" s="1" t="s">
        <v>106</v>
      </c>
      <c r="B107" s="1" t="str">
        <f>LEFT(pesel3[[#This Row],[Column1]], 2)</f>
        <v>75</v>
      </c>
      <c r="C107" s="1" t="str">
        <f>MID(pesel3[[#This Row],[Column1]],3,2)</f>
        <v>11</v>
      </c>
      <c r="D107" s="1" t="str">
        <f>MID(pesel3[[#This Row],[Column1]],5,2)</f>
        <v>31</v>
      </c>
      <c r="E107" s="1" t="str">
        <f>MID(pesel3[[#This Row],[Column1]], 7, 3)</f>
        <v>627</v>
      </c>
      <c r="F107" s="1" t="str">
        <f>MID(pesel3[[#This Row],[Column1]],10,1)</f>
        <v>4</v>
      </c>
      <c r="G107" s="1" t="str">
        <f>RIGHT(pesel3[[#This Row],[Column1]],1)</f>
        <v>7</v>
      </c>
    </row>
    <row r="108" spans="1:7" x14ac:dyDescent="0.45">
      <c r="A108" s="1" t="s">
        <v>107</v>
      </c>
      <c r="B108" s="1" t="str">
        <f>LEFT(pesel3[[#This Row],[Column1]], 2)</f>
        <v>89</v>
      </c>
      <c r="C108" s="1" t="str">
        <f>MID(pesel3[[#This Row],[Column1]],3,2)</f>
        <v>10</v>
      </c>
      <c r="D108" s="1" t="str">
        <f>MID(pesel3[[#This Row],[Column1]],5,2)</f>
        <v>25</v>
      </c>
      <c r="E108" s="1" t="str">
        <f>MID(pesel3[[#This Row],[Column1]], 7, 3)</f>
        <v>881</v>
      </c>
      <c r="F108" s="1" t="str">
        <f>MID(pesel3[[#This Row],[Column1]],10,1)</f>
        <v>7</v>
      </c>
      <c r="G108" s="1" t="str">
        <f>RIGHT(pesel3[[#This Row],[Column1]],1)</f>
        <v>1</v>
      </c>
    </row>
    <row r="109" spans="1:7" x14ac:dyDescent="0.45">
      <c r="A109" s="1" t="s">
        <v>108</v>
      </c>
      <c r="B109" s="1" t="str">
        <f>LEFT(pesel3[[#This Row],[Column1]], 2)</f>
        <v>89</v>
      </c>
      <c r="C109" s="1" t="str">
        <f>MID(pesel3[[#This Row],[Column1]],3,2)</f>
        <v>02</v>
      </c>
      <c r="D109" s="1" t="str">
        <f>MID(pesel3[[#This Row],[Column1]],5,2)</f>
        <v>23</v>
      </c>
      <c r="E109" s="1" t="str">
        <f>MID(pesel3[[#This Row],[Column1]], 7, 3)</f>
        <v>799</v>
      </c>
      <c r="F109" s="1" t="str">
        <f>MID(pesel3[[#This Row],[Column1]],10,1)</f>
        <v>1</v>
      </c>
      <c r="G109" s="1" t="str">
        <f>RIGHT(pesel3[[#This Row],[Column1]],1)</f>
        <v>4</v>
      </c>
    </row>
    <row r="110" spans="1:7" x14ac:dyDescent="0.45">
      <c r="A110" s="1" t="s">
        <v>109</v>
      </c>
      <c r="B110" s="1" t="str">
        <f>LEFT(pesel3[[#This Row],[Column1]], 2)</f>
        <v>92</v>
      </c>
      <c r="C110" s="1" t="str">
        <f>MID(pesel3[[#This Row],[Column1]],3,2)</f>
        <v>08</v>
      </c>
      <c r="D110" s="1" t="str">
        <f>MID(pesel3[[#This Row],[Column1]],5,2)</f>
        <v>07</v>
      </c>
      <c r="E110" s="1" t="str">
        <f>MID(pesel3[[#This Row],[Column1]], 7, 3)</f>
        <v>093</v>
      </c>
      <c r="F110" s="1" t="str">
        <f>MID(pesel3[[#This Row],[Column1]],10,1)</f>
        <v>5</v>
      </c>
      <c r="G110" s="1" t="str">
        <f>RIGHT(pesel3[[#This Row],[Column1]],1)</f>
        <v>3</v>
      </c>
    </row>
    <row r="111" spans="1:7" x14ac:dyDescent="0.45">
      <c r="A111" s="1" t="s">
        <v>110</v>
      </c>
      <c r="B111" s="1" t="str">
        <f>LEFT(pesel3[[#This Row],[Column1]], 2)</f>
        <v>50</v>
      </c>
      <c r="C111" s="1" t="str">
        <f>MID(pesel3[[#This Row],[Column1]],3,2)</f>
        <v>10</v>
      </c>
      <c r="D111" s="1" t="str">
        <f>MID(pesel3[[#This Row],[Column1]],5,2)</f>
        <v>11</v>
      </c>
      <c r="E111" s="1" t="str">
        <f>MID(pesel3[[#This Row],[Column1]], 7, 3)</f>
        <v>113</v>
      </c>
      <c r="F111" s="1" t="str">
        <f>MID(pesel3[[#This Row],[Column1]],10,1)</f>
        <v>0</v>
      </c>
      <c r="G111" s="1" t="str">
        <f>RIGHT(pesel3[[#This Row],[Column1]],1)</f>
        <v>5</v>
      </c>
    </row>
    <row r="112" spans="1:7" x14ac:dyDescent="0.45">
      <c r="A112" s="1" t="s">
        <v>111</v>
      </c>
      <c r="B112" s="1" t="str">
        <f>LEFT(pesel3[[#This Row],[Column1]], 2)</f>
        <v>89</v>
      </c>
      <c r="C112" s="1" t="str">
        <f>MID(pesel3[[#This Row],[Column1]],3,2)</f>
        <v>04</v>
      </c>
      <c r="D112" s="1" t="str">
        <f>MID(pesel3[[#This Row],[Column1]],5,2)</f>
        <v>26</v>
      </c>
      <c r="E112" s="1" t="str">
        <f>MID(pesel3[[#This Row],[Column1]], 7, 3)</f>
        <v>204</v>
      </c>
      <c r="F112" s="1" t="str">
        <f>MID(pesel3[[#This Row],[Column1]],10,1)</f>
        <v>9</v>
      </c>
      <c r="G112" s="1" t="str">
        <f>RIGHT(pesel3[[#This Row],[Column1]],1)</f>
        <v>4</v>
      </c>
    </row>
    <row r="113" spans="1:7" x14ac:dyDescent="0.45">
      <c r="A113" s="1" t="s">
        <v>112</v>
      </c>
      <c r="B113" s="1" t="str">
        <f>LEFT(pesel3[[#This Row],[Column1]], 2)</f>
        <v>51</v>
      </c>
      <c r="C113" s="1" t="str">
        <f>MID(pesel3[[#This Row],[Column1]],3,2)</f>
        <v>10</v>
      </c>
      <c r="D113" s="1" t="str">
        <f>MID(pesel3[[#This Row],[Column1]],5,2)</f>
        <v>25</v>
      </c>
      <c r="E113" s="1" t="str">
        <f>MID(pesel3[[#This Row],[Column1]], 7, 3)</f>
        <v>738</v>
      </c>
      <c r="F113" s="1" t="str">
        <f>MID(pesel3[[#This Row],[Column1]],10,1)</f>
        <v>4</v>
      </c>
      <c r="G113" s="1" t="str">
        <f>RIGHT(pesel3[[#This Row],[Column1]],1)</f>
        <v>2</v>
      </c>
    </row>
    <row r="114" spans="1:7" x14ac:dyDescent="0.45">
      <c r="A114" s="1" t="s">
        <v>113</v>
      </c>
      <c r="B114" s="1" t="str">
        <f>LEFT(pesel3[[#This Row],[Column1]], 2)</f>
        <v>89</v>
      </c>
      <c r="C114" s="1" t="str">
        <f>MID(pesel3[[#This Row],[Column1]],3,2)</f>
        <v>02</v>
      </c>
      <c r="D114" s="1" t="str">
        <f>MID(pesel3[[#This Row],[Column1]],5,2)</f>
        <v>16</v>
      </c>
      <c r="E114" s="1" t="str">
        <f>MID(pesel3[[#This Row],[Column1]], 7, 3)</f>
        <v>976</v>
      </c>
      <c r="F114" s="1" t="str">
        <f>MID(pesel3[[#This Row],[Column1]],10,1)</f>
        <v>3</v>
      </c>
      <c r="G114" s="1" t="str">
        <f>RIGHT(pesel3[[#This Row],[Column1]],1)</f>
        <v>7</v>
      </c>
    </row>
    <row r="115" spans="1:7" x14ac:dyDescent="0.45">
      <c r="A115" s="1" t="s">
        <v>114</v>
      </c>
      <c r="B115" s="1" t="str">
        <f>LEFT(pesel3[[#This Row],[Column1]], 2)</f>
        <v>63</v>
      </c>
      <c r="C115" s="1" t="str">
        <f>MID(pesel3[[#This Row],[Column1]],3,2)</f>
        <v>09</v>
      </c>
      <c r="D115" s="1" t="str">
        <f>MID(pesel3[[#This Row],[Column1]],5,2)</f>
        <v>26</v>
      </c>
      <c r="E115" s="1" t="str">
        <f>MID(pesel3[[#This Row],[Column1]], 7, 3)</f>
        <v>086</v>
      </c>
      <c r="F115" s="1" t="str">
        <f>MID(pesel3[[#This Row],[Column1]],10,1)</f>
        <v>4</v>
      </c>
      <c r="G115" s="1" t="str">
        <f>RIGHT(pesel3[[#This Row],[Column1]],1)</f>
        <v>4</v>
      </c>
    </row>
    <row r="116" spans="1:7" x14ac:dyDescent="0.45">
      <c r="A116" s="1" t="s">
        <v>115</v>
      </c>
      <c r="B116" s="1" t="str">
        <f>LEFT(pesel3[[#This Row],[Column1]], 2)</f>
        <v>78</v>
      </c>
      <c r="C116" s="1" t="str">
        <f>MID(pesel3[[#This Row],[Column1]],3,2)</f>
        <v>10</v>
      </c>
      <c r="D116" s="1" t="str">
        <f>MID(pesel3[[#This Row],[Column1]],5,2)</f>
        <v>29</v>
      </c>
      <c r="E116" s="1" t="str">
        <f>MID(pesel3[[#This Row],[Column1]], 7, 3)</f>
        <v>459</v>
      </c>
      <c r="F116" s="1" t="str">
        <f>MID(pesel3[[#This Row],[Column1]],10,1)</f>
        <v>6</v>
      </c>
      <c r="G116" s="1" t="str">
        <f>RIGHT(pesel3[[#This Row],[Column1]],1)</f>
        <v>3</v>
      </c>
    </row>
    <row r="117" spans="1:7" x14ac:dyDescent="0.45">
      <c r="A117" s="1" t="s">
        <v>116</v>
      </c>
      <c r="B117" s="1" t="str">
        <f>LEFT(pesel3[[#This Row],[Column1]], 2)</f>
        <v>86</v>
      </c>
      <c r="C117" s="1" t="str">
        <f>MID(pesel3[[#This Row],[Column1]],3,2)</f>
        <v>06</v>
      </c>
      <c r="D117" s="1" t="str">
        <f>MID(pesel3[[#This Row],[Column1]],5,2)</f>
        <v>19</v>
      </c>
      <c r="E117" s="1" t="str">
        <f>MID(pesel3[[#This Row],[Column1]], 7, 3)</f>
        <v>953</v>
      </c>
      <c r="F117" s="1" t="str">
        <f>MID(pesel3[[#This Row],[Column1]],10,1)</f>
        <v>2</v>
      </c>
      <c r="G117" s="1" t="str">
        <f>RIGHT(pesel3[[#This Row],[Column1]],1)</f>
        <v>5</v>
      </c>
    </row>
    <row r="118" spans="1:7" x14ac:dyDescent="0.45">
      <c r="A118" s="1" t="s">
        <v>117</v>
      </c>
      <c r="B118" s="1" t="str">
        <f>LEFT(pesel3[[#This Row],[Column1]], 2)</f>
        <v>78</v>
      </c>
      <c r="C118" s="1" t="str">
        <f>MID(pesel3[[#This Row],[Column1]],3,2)</f>
        <v>01</v>
      </c>
      <c r="D118" s="1" t="str">
        <f>MID(pesel3[[#This Row],[Column1]],5,2)</f>
        <v>11</v>
      </c>
      <c r="E118" s="1" t="str">
        <f>MID(pesel3[[#This Row],[Column1]], 7, 3)</f>
        <v>150</v>
      </c>
      <c r="F118" s="1" t="str">
        <f>MID(pesel3[[#This Row],[Column1]],10,1)</f>
        <v>2</v>
      </c>
      <c r="G118" s="1" t="str">
        <f>RIGHT(pesel3[[#This Row],[Column1]],1)</f>
        <v>8</v>
      </c>
    </row>
    <row r="119" spans="1:7" x14ac:dyDescent="0.45">
      <c r="A119" s="1" t="s">
        <v>118</v>
      </c>
      <c r="B119" s="1" t="str">
        <f>LEFT(pesel3[[#This Row],[Column1]], 2)</f>
        <v>89</v>
      </c>
      <c r="C119" s="1" t="str">
        <f>MID(pesel3[[#This Row],[Column1]],3,2)</f>
        <v>04</v>
      </c>
      <c r="D119" s="1" t="str">
        <f>MID(pesel3[[#This Row],[Column1]],5,2)</f>
        <v>27</v>
      </c>
      <c r="E119" s="1" t="str">
        <f>MID(pesel3[[#This Row],[Column1]], 7, 3)</f>
        <v>509</v>
      </c>
      <c r="F119" s="1" t="str">
        <f>MID(pesel3[[#This Row],[Column1]],10,1)</f>
        <v>3</v>
      </c>
      <c r="G119" s="1" t="str">
        <f>RIGHT(pesel3[[#This Row],[Column1]],1)</f>
        <v>3</v>
      </c>
    </row>
    <row r="120" spans="1:7" x14ac:dyDescent="0.45">
      <c r="A120" s="1" t="s">
        <v>119</v>
      </c>
      <c r="B120" s="1" t="str">
        <f>LEFT(pesel3[[#This Row],[Column1]], 2)</f>
        <v>89</v>
      </c>
      <c r="C120" s="1" t="str">
        <f>MID(pesel3[[#This Row],[Column1]],3,2)</f>
        <v>11</v>
      </c>
      <c r="D120" s="1" t="str">
        <f>MID(pesel3[[#This Row],[Column1]],5,2)</f>
        <v>24</v>
      </c>
      <c r="E120" s="1" t="str">
        <f>MID(pesel3[[#This Row],[Column1]], 7, 3)</f>
        <v>668</v>
      </c>
      <c r="F120" s="1" t="str">
        <f>MID(pesel3[[#This Row],[Column1]],10,1)</f>
        <v>2</v>
      </c>
      <c r="G120" s="1" t="str">
        <f>RIGHT(pesel3[[#This Row],[Column1]],1)</f>
        <v>5</v>
      </c>
    </row>
    <row r="121" spans="1:7" x14ac:dyDescent="0.45">
      <c r="A121" s="1" t="s">
        <v>120</v>
      </c>
      <c r="B121" s="1" t="str">
        <f>LEFT(pesel3[[#This Row],[Column1]], 2)</f>
        <v>89</v>
      </c>
      <c r="C121" s="1" t="str">
        <f>MID(pesel3[[#This Row],[Column1]],3,2)</f>
        <v>02</v>
      </c>
      <c r="D121" s="1" t="str">
        <f>MID(pesel3[[#This Row],[Column1]],5,2)</f>
        <v>02</v>
      </c>
      <c r="E121" s="1" t="str">
        <f>MID(pesel3[[#This Row],[Column1]], 7, 3)</f>
        <v>653</v>
      </c>
      <c r="F121" s="1" t="str">
        <f>MID(pesel3[[#This Row],[Column1]],10,1)</f>
        <v>9</v>
      </c>
      <c r="G121" s="1" t="str">
        <f>RIGHT(pesel3[[#This Row],[Column1]],1)</f>
        <v>4</v>
      </c>
    </row>
    <row r="122" spans="1:7" x14ac:dyDescent="0.45">
      <c r="A122" s="1" t="s">
        <v>121</v>
      </c>
      <c r="B122" s="1" t="str">
        <f>LEFT(pesel3[[#This Row],[Column1]], 2)</f>
        <v>66</v>
      </c>
      <c r="C122" s="1" t="str">
        <f>MID(pesel3[[#This Row],[Column1]],3,2)</f>
        <v>10</v>
      </c>
      <c r="D122" s="1" t="str">
        <f>MID(pesel3[[#This Row],[Column1]],5,2)</f>
        <v>06</v>
      </c>
      <c r="E122" s="1" t="str">
        <f>MID(pesel3[[#This Row],[Column1]], 7, 3)</f>
        <v>516</v>
      </c>
      <c r="F122" s="1" t="str">
        <f>MID(pesel3[[#This Row],[Column1]],10,1)</f>
        <v>6</v>
      </c>
      <c r="G122" s="1" t="str">
        <f>RIGHT(pesel3[[#This Row],[Column1]],1)</f>
        <v>3</v>
      </c>
    </row>
    <row r="123" spans="1:7" x14ac:dyDescent="0.45">
      <c r="A123" s="1" t="s">
        <v>122</v>
      </c>
      <c r="B123" s="1" t="str">
        <f>LEFT(pesel3[[#This Row],[Column1]], 2)</f>
        <v>65</v>
      </c>
      <c r="C123" s="1" t="str">
        <f>MID(pesel3[[#This Row],[Column1]],3,2)</f>
        <v>06</v>
      </c>
      <c r="D123" s="1" t="str">
        <f>MID(pesel3[[#This Row],[Column1]],5,2)</f>
        <v>28</v>
      </c>
      <c r="E123" s="1" t="str">
        <f>MID(pesel3[[#This Row],[Column1]], 7, 3)</f>
        <v>923</v>
      </c>
      <c r="F123" s="1" t="str">
        <f>MID(pesel3[[#This Row],[Column1]],10,1)</f>
        <v>8</v>
      </c>
      <c r="G123" s="1" t="str">
        <f>RIGHT(pesel3[[#This Row],[Column1]],1)</f>
        <v>1</v>
      </c>
    </row>
    <row r="124" spans="1:7" x14ac:dyDescent="0.45">
      <c r="A124" s="1" t="s">
        <v>123</v>
      </c>
      <c r="B124" s="1" t="str">
        <f>LEFT(pesel3[[#This Row],[Column1]], 2)</f>
        <v>69</v>
      </c>
      <c r="C124" s="1" t="str">
        <f>MID(pesel3[[#This Row],[Column1]],3,2)</f>
        <v>03</v>
      </c>
      <c r="D124" s="1" t="str">
        <f>MID(pesel3[[#This Row],[Column1]],5,2)</f>
        <v>06</v>
      </c>
      <c r="E124" s="1" t="str">
        <f>MID(pesel3[[#This Row],[Column1]], 7, 3)</f>
        <v>261</v>
      </c>
      <c r="F124" s="1" t="str">
        <f>MID(pesel3[[#This Row],[Column1]],10,1)</f>
        <v>3</v>
      </c>
      <c r="G124" s="1" t="str">
        <f>RIGHT(pesel3[[#This Row],[Column1]],1)</f>
        <v>4</v>
      </c>
    </row>
    <row r="125" spans="1:7" x14ac:dyDescent="0.45">
      <c r="A125" s="1" t="s">
        <v>124</v>
      </c>
      <c r="B125" s="1" t="str">
        <f>LEFT(pesel3[[#This Row],[Column1]], 2)</f>
        <v>67</v>
      </c>
      <c r="C125" s="1" t="str">
        <f>MID(pesel3[[#This Row],[Column1]],3,2)</f>
        <v>11</v>
      </c>
      <c r="D125" s="1" t="str">
        <f>MID(pesel3[[#This Row],[Column1]],5,2)</f>
        <v>30</v>
      </c>
      <c r="E125" s="1" t="str">
        <f>MID(pesel3[[#This Row],[Column1]], 7, 3)</f>
        <v>487</v>
      </c>
      <c r="F125" s="1" t="str">
        <f>MID(pesel3[[#This Row],[Column1]],10,1)</f>
        <v>9</v>
      </c>
      <c r="G125" s="1" t="str">
        <f>RIGHT(pesel3[[#This Row],[Column1]],1)</f>
        <v>0</v>
      </c>
    </row>
    <row r="126" spans="1:7" x14ac:dyDescent="0.45">
      <c r="A126" s="1" t="s">
        <v>125</v>
      </c>
      <c r="B126" s="1" t="str">
        <f>LEFT(pesel3[[#This Row],[Column1]], 2)</f>
        <v>84</v>
      </c>
      <c r="C126" s="1" t="str">
        <f>MID(pesel3[[#This Row],[Column1]],3,2)</f>
        <v>05</v>
      </c>
      <c r="D126" s="1" t="str">
        <f>MID(pesel3[[#This Row],[Column1]],5,2)</f>
        <v>18</v>
      </c>
      <c r="E126" s="1" t="str">
        <f>MID(pesel3[[#This Row],[Column1]], 7, 3)</f>
        <v>401</v>
      </c>
      <c r="F126" s="1" t="str">
        <f>MID(pesel3[[#This Row],[Column1]],10,1)</f>
        <v>4</v>
      </c>
      <c r="G126" s="1" t="str">
        <f>RIGHT(pesel3[[#This Row],[Column1]],1)</f>
        <v>9</v>
      </c>
    </row>
    <row r="127" spans="1:7" x14ac:dyDescent="0.45">
      <c r="A127" s="1" t="s">
        <v>126</v>
      </c>
      <c r="B127" s="1" t="str">
        <f>LEFT(pesel3[[#This Row],[Column1]], 2)</f>
        <v>57</v>
      </c>
      <c r="C127" s="1" t="str">
        <f>MID(pesel3[[#This Row],[Column1]],3,2)</f>
        <v>07</v>
      </c>
      <c r="D127" s="1" t="str">
        <f>MID(pesel3[[#This Row],[Column1]],5,2)</f>
        <v>31</v>
      </c>
      <c r="E127" s="1" t="str">
        <f>MID(pesel3[[#This Row],[Column1]], 7, 3)</f>
        <v>630</v>
      </c>
      <c r="F127" s="1" t="str">
        <f>MID(pesel3[[#This Row],[Column1]],10,1)</f>
        <v>5</v>
      </c>
      <c r="G127" s="1" t="str">
        <f>RIGHT(pesel3[[#This Row],[Column1]],1)</f>
        <v>1</v>
      </c>
    </row>
    <row r="128" spans="1:7" x14ac:dyDescent="0.45">
      <c r="A128" s="1" t="s">
        <v>127</v>
      </c>
      <c r="B128" s="1" t="str">
        <f>LEFT(pesel3[[#This Row],[Column1]], 2)</f>
        <v>81</v>
      </c>
      <c r="C128" s="1" t="str">
        <f>MID(pesel3[[#This Row],[Column1]],3,2)</f>
        <v>08</v>
      </c>
      <c r="D128" s="1" t="str">
        <f>MID(pesel3[[#This Row],[Column1]],5,2)</f>
        <v>10</v>
      </c>
      <c r="E128" s="1" t="str">
        <f>MID(pesel3[[#This Row],[Column1]], 7, 3)</f>
        <v>108</v>
      </c>
      <c r="F128" s="1" t="str">
        <f>MID(pesel3[[#This Row],[Column1]],10,1)</f>
        <v>6</v>
      </c>
      <c r="G128" s="1" t="str">
        <f>RIGHT(pesel3[[#This Row],[Column1]],1)</f>
        <v>3</v>
      </c>
    </row>
    <row r="129" spans="1:7" x14ac:dyDescent="0.45">
      <c r="A129" s="1" t="s">
        <v>128</v>
      </c>
      <c r="B129" s="1" t="str">
        <f>LEFT(pesel3[[#This Row],[Column1]], 2)</f>
        <v>89</v>
      </c>
      <c r="C129" s="1" t="str">
        <f>MID(pesel3[[#This Row],[Column1]],3,2)</f>
        <v>06</v>
      </c>
      <c r="D129" s="1" t="str">
        <f>MID(pesel3[[#This Row],[Column1]],5,2)</f>
        <v>26</v>
      </c>
      <c r="E129" s="1" t="str">
        <f>MID(pesel3[[#This Row],[Column1]], 7, 3)</f>
        <v>448</v>
      </c>
      <c r="F129" s="1" t="str">
        <f>MID(pesel3[[#This Row],[Column1]],10,1)</f>
        <v>2</v>
      </c>
      <c r="G129" s="1" t="str">
        <f>RIGHT(pesel3[[#This Row],[Column1]],1)</f>
        <v>3</v>
      </c>
    </row>
    <row r="130" spans="1:7" x14ac:dyDescent="0.45">
      <c r="A130" s="1" t="s">
        <v>129</v>
      </c>
      <c r="B130" s="1" t="str">
        <f>LEFT(pesel3[[#This Row],[Column1]], 2)</f>
        <v>52</v>
      </c>
      <c r="C130" s="1" t="str">
        <f>MID(pesel3[[#This Row],[Column1]],3,2)</f>
        <v>11</v>
      </c>
      <c r="D130" s="1" t="str">
        <f>MID(pesel3[[#This Row],[Column1]],5,2)</f>
        <v>04</v>
      </c>
      <c r="E130" s="1" t="str">
        <f>MID(pesel3[[#This Row],[Column1]], 7, 3)</f>
        <v>461</v>
      </c>
      <c r="F130" s="1" t="str">
        <f>MID(pesel3[[#This Row],[Column1]],10,1)</f>
        <v>3</v>
      </c>
      <c r="G130" s="1" t="str">
        <f>RIGHT(pesel3[[#This Row],[Column1]],1)</f>
        <v>9</v>
      </c>
    </row>
    <row r="131" spans="1:7" x14ac:dyDescent="0.45">
      <c r="A131" s="1" t="s">
        <v>130</v>
      </c>
      <c r="B131" s="1" t="str">
        <f>LEFT(pesel3[[#This Row],[Column1]], 2)</f>
        <v>50</v>
      </c>
      <c r="C131" s="1" t="str">
        <f>MID(pesel3[[#This Row],[Column1]],3,2)</f>
        <v>02</v>
      </c>
      <c r="D131" s="1" t="str">
        <f>MID(pesel3[[#This Row],[Column1]],5,2)</f>
        <v>10</v>
      </c>
      <c r="E131" s="1" t="str">
        <f>MID(pesel3[[#This Row],[Column1]], 7, 3)</f>
        <v>113</v>
      </c>
      <c r="F131" s="1" t="str">
        <f>MID(pesel3[[#This Row],[Column1]],10,1)</f>
        <v>5</v>
      </c>
      <c r="G131" s="1" t="str">
        <f>RIGHT(pesel3[[#This Row],[Column1]],1)</f>
        <v>2</v>
      </c>
    </row>
    <row r="132" spans="1:7" x14ac:dyDescent="0.45">
      <c r="A132" s="1" t="s">
        <v>131</v>
      </c>
      <c r="B132" s="1" t="str">
        <f>LEFT(pesel3[[#This Row],[Column1]], 2)</f>
        <v>65</v>
      </c>
      <c r="C132" s="1" t="str">
        <f>MID(pesel3[[#This Row],[Column1]],3,2)</f>
        <v>09</v>
      </c>
      <c r="D132" s="1" t="str">
        <f>MID(pesel3[[#This Row],[Column1]],5,2)</f>
        <v>20</v>
      </c>
      <c r="E132" s="1" t="str">
        <f>MID(pesel3[[#This Row],[Column1]], 7, 3)</f>
        <v>568</v>
      </c>
      <c r="F132" s="1" t="str">
        <f>MID(pesel3[[#This Row],[Column1]],10,1)</f>
        <v>9</v>
      </c>
      <c r="G132" s="1" t="str">
        <f>RIGHT(pesel3[[#This Row],[Column1]],1)</f>
        <v>2</v>
      </c>
    </row>
    <row r="133" spans="1:7" x14ac:dyDescent="0.45">
      <c r="A133" s="1" t="s">
        <v>132</v>
      </c>
      <c r="B133" s="1" t="str">
        <f>LEFT(pesel3[[#This Row],[Column1]], 2)</f>
        <v>85</v>
      </c>
      <c r="C133" s="1" t="str">
        <f>MID(pesel3[[#This Row],[Column1]],3,2)</f>
        <v>05</v>
      </c>
      <c r="D133" s="1" t="str">
        <f>MID(pesel3[[#This Row],[Column1]],5,2)</f>
        <v>26</v>
      </c>
      <c r="E133" s="1" t="str">
        <f>MID(pesel3[[#This Row],[Column1]], 7, 3)</f>
        <v>051</v>
      </c>
      <c r="F133" s="1" t="str">
        <f>MID(pesel3[[#This Row],[Column1]],10,1)</f>
        <v>7</v>
      </c>
      <c r="G133" s="1" t="str">
        <f>RIGHT(pesel3[[#This Row],[Column1]],1)</f>
        <v>5</v>
      </c>
    </row>
    <row r="134" spans="1:7" x14ac:dyDescent="0.45">
      <c r="A134" s="1" t="s">
        <v>133</v>
      </c>
      <c r="B134" s="1" t="str">
        <f>LEFT(pesel3[[#This Row],[Column1]], 2)</f>
        <v>89</v>
      </c>
      <c r="C134" s="1" t="str">
        <f>MID(pesel3[[#This Row],[Column1]],3,2)</f>
        <v>03</v>
      </c>
      <c r="D134" s="1" t="str">
        <f>MID(pesel3[[#This Row],[Column1]],5,2)</f>
        <v>21</v>
      </c>
      <c r="E134" s="1" t="str">
        <f>MID(pesel3[[#This Row],[Column1]], 7, 3)</f>
        <v>433</v>
      </c>
      <c r="F134" s="1" t="str">
        <f>MID(pesel3[[#This Row],[Column1]],10,1)</f>
        <v>5</v>
      </c>
      <c r="G134" s="1" t="str">
        <f>RIGHT(pesel3[[#This Row],[Column1]],1)</f>
        <v>0</v>
      </c>
    </row>
    <row r="135" spans="1:7" x14ac:dyDescent="0.45">
      <c r="A135" s="1" t="s">
        <v>134</v>
      </c>
      <c r="B135" s="1" t="str">
        <f>LEFT(pesel3[[#This Row],[Column1]], 2)</f>
        <v>71</v>
      </c>
      <c r="C135" s="1" t="str">
        <f>MID(pesel3[[#This Row],[Column1]],3,2)</f>
        <v>12</v>
      </c>
      <c r="D135" s="1" t="str">
        <f>MID(pesel3[[#This Row],[Column1]],5,2)</f>
        <v>30</v>
      </c>
      <c r="E135" s="1" t="str">
        <f>MID(pesel3[[#This Row],[Column1]], 7, 3)</f>
        <v>616</v>
      </c>
      <c r="F135" s="1" t="str">
        <f>MID(pesel3[[#This Row],[Column1]],10,1)</f>
        <v>4</v>
      </c>
      <c r="G135" s="1" t="str">
        <f>RIGHT(pesel3[[#This Row],[Column1]],1)</f>
        <v>3</v>
      </c>
    </row>
    <row r="136" spans="1:7" x14ac:dyDescent="0.45">
      <c r="A136" s="1" t="s">
        <v>135</v>
      </c>
      <c r="B136" s="1" t="str">
        <f>LEFT(pesel3[[#This Row],[Column1]], 2)</f>
        <v>73</v>
      </c>
      <c r="C136" s="1" t="str">
        <f>MID(pesel3[[#This Row],[Column1]],3,2)</f>
        <v>10</v>
      </c>
      <c r="D136" s="1" t="str">
        <f>MID(pesel3[[#This Row],[Column1]],5,2)</f>
        <v>30</v>
      </c>
      <c r="E136" s="1" t="str">
        <f>MID(pesel3[[#This Row],[Column1]], 7, 3)</f>
        <v>008</v>
      </c>
      <c r="F136" s="1" t="str">
        <f>MID(pesel3[[#This Row],[Column1]],10,1)</f>
        <v>4</v>
      </c>
      <c r="G136" s="1" t="str">
        <f>RIGHT(pesel3[[#This Row],[Column1]],1)</f>
        <v>4</v>
      </c>
    </row>
    <row r="137" spans="1:7" x14ac:dyDescent="0.45">
      <c r="A137" s="1" t="s">
        <v>136</v>
      </c>
      <c r="B137" s="1" t="str">
        <f>LEFT(pesel3[[#This Row],[Column1]], 2)</f>
        <v>89</v>
      </c>
      <c r="C137" s="1" t="str">
        <f>MID(pesel3[[#This Row],[Column1]],3,2)</f>
        <v>01</v>
      </c>
      <c r="D137" s="1" t="str">
        <f>MID(pesel3[[#This Row],[Column1]],5,2)</f>
        <v>26</v>
      </c>
      <c r="E137" s="1" t="str">
        <f>MID(pesel3[[#This Row],[Column1]], 7, 3)</f>
        <v>303</v>
      </c>
      <c r="F137" s="1" t="str">
        <f>MID(pesel3[[#This Row],[Column1]],10,1)</f>
        <v>5</v>
      </c>
      <c r="G137" s="1" t="str">
        <f>RIGHT(pesel3[[#This Row],[Column1]],1)</f>
        <v>7</v>
      </c>
    </row>
    <row r="138" spans="1:7" x14ac:dyDescent="0.45">
      <c r="A138" s="1" t="s">
        <v>137</v>
      </c>
      <c r="B138" s="1" t="str">
        <f>LEFT(pesel3[[#This Row],[Column1]], 2)</f>
        <v>73</v>
      </c>
      <c r="C138" s="1" t="str">
        <f>MID(pesel3[[#This Row],[Column1]],3,2)</f>
        <v>01</v>
      </c>
      <c r="D138" s="1" t="str">
        <f>MID(pesel3[[#This Row],[Column1]],5,2)</f>
        <v>03</v>
      </c>
      <c r="E138" s="1" t="str">
        <f>MID(pesel3[[#This Row],[Column1]], 7, 3)</f>
        <v>995</v>
      </c>
      <c r="F138" s="1" t="str">
        <f>MID(pesel3[[#This Row],[Column1]],10,1)</f>
        <v>7</v>
      </c>
      <c r="G138" s="1" t="str">
        <f>RIGHT(pesel3[[#This Row],[Column1]],1)</f>
        <v>6</v>
      </c>
    </row>
    <row r="139" spans="1:7" x14ac:dyDescent="0.45">
      <c r="A139" s="1" t="s">
        <v>138</v>
      </c>
      <c r="B139" s="1" t="str">
        <f>LEFT(pesel3[[#This Row],[Column1]], 2)</f>
        <v>87</v>
      </c>
      <c r="C139" s="1" t="str">
        <f>MID(pesel3[[#This Row],[Column1]],3,2)</f>
        <v>07</v>
      </c>
      <c r="D139" s="1" t="str">
        <f>MID(pesel3[[#This Row],[Column1]],5,2)</f>
        <v>08</v>
      </c>
      <c r="E139" s="1" t="str">
        <f>MID(pesel3[[#This Row],[Column1]], 7, 3)</f>
        <v>953</v>
      </c>
      <c r="F139" s="1" t="str">
        <f>MID(pesel3[[#This Row],[Column1]],10,1)</f>
        <v>7</v>
      </c>
      <c r="G139" s="1" t="str">
        <f>RIGHT(pesel3[[#This Row],[Column1]],1)</f>
        <v>2</v>
      </c>
    </row>
    <row r="140" spans="1:7" x14ac:dyDescent="0.45">
      <c r="A140" s="1" t="s">
        <v>139</v>
      </c>
      <c r="B140" s="1" t="str">
        <f>LEFT(pesel3[[#This Row],[Column1]], 2)</f>
        <v>60</v>
      </c>
      <c r="C140" s="1" t="str">
        <f>MID(pesel3[[#This Row],[Column1]],3,2)</f>
        <v>06</v>
      </c>
      <c r="D140" s="1" t="str">
        <f>MID(pesel3[[#This Row],[Column1]],5,2)</f>
        <v>11</v>
      </c>
      <c r="E140" s="1" t="str">
        <f>MID(pesel3[[#This Row],[Column1]], 7, 3)</f>
        <v>444</v>
      </c>
      <c r="F140" s="1" t="str">
        <f>MID(pesel3[[#This Row],[Column1]],10,1)</f>
        <v>6</v>
      </c>
      <c r="G140" s="1" t="str">
        <f>RIGHT(pesel3[[#This Row],[Column1]],1)</f>
        <v>9</v>
      </c>
    </row>
    <row r="141" spans="1:7" x14ac:dyDescent="0.45">
      <c r="A141" s="1" t="s">
        <v>140</v>
      </c>
      <c r="B141" s="1" t="str">
        <f>LEFT(pesel3[[#This Row],[Column1]], 2)</f>
        <v>76</v>
      </c>
      <c r="C141" s="1" t="str">
        <f>MID(pesel3[[#This Row],[Column1]],3,2)</f>
        <v>04</v>
      </c>
      <c r="D141" s="1" t="str">
        <f>MID(pesel3[[#This Row],[Column1]],5,2)</f>
        <v>31</v>
      </c>
      <c r="E141" s="1" t="str">
        <f>MID(pesel3[[#This Row],[Column1]], 7, 3)</f>
        <v>699</v>
      </c>
      <c r="F141" s="1" t="str">
        <f>MID(pesel3[[#This Row],[Column1]],10,1)</f>
        <v>4</v>
      </c>
      <c r="G141" s="1" t="str">
        <f>RIGHT(pesel3[[#This Row],[Column1]],1)</f>
        <v>9</v>
      </c>
    </row>
    <row r="142" spans="1:7" x14ac:dyDescent="0.45">
      <c r="A142" s="1" t="s">
        <v>141</v>
      </c>
      <c r="B142" s="1" t="str">
        <f>LEFT(pesel3[[#This Row],[Column1]], 2)</f>
        <v>79</v>
      </c>
      <c r="C142" s="1" t="str">
        <f>MID(pesel3[[#This Row],[Column1]],3,2)</f>
        <v>10</v>
      </c>
      <c r="D142" s="1" t="str">
        <f>MID(pesel3[[#This Row],[Column1]],5,2)</f>
        <v>11</v>
      </c>
      <c r="E142" s="1" t="str">
        <f>MID(pesel3[[#This Row],[Column1]], 7, 3)</f>
        <v>467</v>
      </c>
      <c r="F142" s="1" t="str">
        <f>MID(pesel3[[#This Row],[Column1]],10,1)</f>
        <v>3</v>
      </c>
      <c r="G142" s="1" t="str">
        <f>RIGHT(pesel3[[#This Row],[Column1]],1)</f>
        <v>7</v>
      </c>
    </row>
    <row r="143" spans="1:7" x14ac:dyDescent="0.45">
      <c r="A143" s="1" t="s">
        <v>142</v>
      </c>
      <c r="B143" s="1" t="str">
        <f>LEFT(pesel3[[#This Row],[Column1]], 2)</f>
        <v>76</v>
      </c>
      <c r="C143" s="1" t="str">
        <f>MID(pesel3[[#This Row],[Column1]],3,2)</f>
        <v>04</v>
      </c>
      <c r="D143" s="1" t="str">
        <f>MID(pesel3[[#This Row],[Column1]],5,2)</f>
        <v>30</v>
      </c>
      <c r="E143" s="1" t="str">
        <f>MID(pesel3[[#This Row],[Column1]], 7, 3)</f>
        <v>545</v>
      </c>
      <c r="F143" s="1" t="str">
        <f>MID(pesel3[[#This Row],[Column1]],10,1)</f>
        <v>5</v>
      </c>
      <c r="G143" s="1" t="str">
        <f>RIGHT(pesel3[[#This Row],[Column1]],1)</f>
        <v>5</v>
      </c>
    </row>
    <row r="144" spans="1:7" x14ac:dyDescent="0.45">
      <c r="A144" s="1" t="s">
        <v>143</v>
      </c>
      <c r="B144" s="1" t="str">
        <f>LEFT(pesel3[[#This Row],[Column1]], 2)</f>
        <v>89</v>
      </c>
      <c r="C144" s="1" t="str">
        <f>MID(pesel3[[#This Row],[Column1]],3,2)</f>
        <v>08</v>
      </c>
      <c r="D144" s="1" t="str">
        <f>MID(pesel3[[#This Row],[Column1]],5,2)</f>
        <v>26</v>
      </c>
      <c r="E144" s="1" t="str">
        <f>MID(pesel3[[#This Row],[Column1]], 7, 3)</f>
        <v>085</v>
      </c>
      <c r="F144" s="1" t="str">
        <f>MID(pesel3[[#This Row],[Column1]],10,1)</f>
        <v>9</v>
      </c>
      <c r="G144" s="1" t="str">
        <f>RIGHT(pesel3[[#This Row],[Column1]],1)</f>
        <v>9</v>
      </c>
    </row>
    <row r="145" spans="1:7" x14ac:dyDescent="0.45">
      <c r="A145" s="1" t="s">
        <v>144</v>
      </c>
      <c r="B145" s="1" t="str">
        <f>LEFT(pesel3[[#This Row],[Column1]], 2)</f>
        <v>76</v>
      </c>
      <c r="C145" s="1" t="str">
        <f>MID(pesel3[[#This Row],[Column1]],3,2)</f>
        <v>12</v>
      </c>
      <c r="D145" s="1" t="str">
        <f>MID(pesel3[[#This Row],[Column1]],5,2)</f>
        <v>27</v>
      </c>
      <c r="E145" s="1" t="str">
        <f>MID(pesel3[[#This Row],[Column1]], 7, 3)</f>
        <v>520</v>
      </c>
      <c r="F145" s="1" t="str">
        <f>MID(pesel3[[#This Row],[Column1]],10,1)</f>
        <v>2</v>
      </c>
      <c r="G145" s="1" t="str">
        <f>RIGHT(pesel3[[#This Row],[Column1]],1)</f>
        <v>8</v>
      </c>
    </row>
    <row r="146" spans="1:7" x14ac:dyDescent="0.45">
      <c r="A146" s="1" t="s">
        <v>145</v>
      </c>
      <c r="B146" s="1" t="str">
        <f>LEFT(pesel3[[#This Row],[Column1]], 2)</f>
        <v>77</v>
      </c>
      <c r="C146" s="1" t="str">
        <f>MID(pesel3[[#This Row],[Column1]],3,2)</f>
        <v>12</v>
      </c>
      <c r="D146" s="1" t="str">
        <f>MID(pesel3[[#This Row],[Column1]],5,2)</f>
        <v>08</v>
      </c>
      <c r="E146" s="1" t="str">
        <f>MID(pesel3[[#This Row],[Column1]], 7, 3)</f>
        <v>358</v>
      </c>
      <c r="F146" s="1" t="str">
        <f>MID(pesel3[[#This Row],[Column1]],10,1)</f>
        <v>7</v>
      </c>
      <c r="G146" s="1" t="str">
        <f>RIGHT(pesel3[[#This Row],[Column1]],1)</f>
        <v>1</v>
      </c>
    </row>
    <row r="147" spans="1:7" x14ac:dyDescent="0.45">
      <c r="A147" s="1" t="s">
        <v>146</v>
      </c>
      <c r="B147" s="1" t="str">
        <f>LEFT(pesel3[[#This Row],[Column1]], 2)</f>
        <v>89</v>
      </c>
      <c r="C147" s="1" t="str">
        <f>MID(pesel3[[#This Row],[Column1]],3,2)</f>
        <v>01</v>
      </c>
      <c r="D147" s="1" t="str">
        <f>MID(pesel3[[#This Row],[Column1]],5,2)</f>
        <v>02</v>
      </c>
      <c r="E147" s="1" t="str">
        <f>MID(pesel3[[#This Row],[Column1]], 7, 3)</f>
        <v>936</v>
      </c>
      <c r="F147" s="1" t="str">
        <f>MID(pesel3[[#This Row],[Column1]],10,1)</f>
        <v>0</v>
      </c>
      <c r="G147" s="1" t="str">
        <f>RIGHT(pesel3[[#This Row],[Column1]],1)</f>
        <v>4</v>
      </c>
    </row>
    <row r="148" spans="1:7" x14ac:dyDescent="0.45">
      <c r="A148" s="1" t="s">
        <v>147</v>
      </c>
      <c r="B148" s="1" t="str">
        <f>LEFT(pesel3[[#This Row],[Column1]], 2)</f>
        <v>89</v>
      </c>
      <c r="C148" s="1" t="str">
        <f>MID(pesel3[[#This Row],[Column1]],3,2)</f>
        <v>09</v>
      </c>
      <c r="D148" s="1" t="str">
        <f>MID(pesel3[[#This Row],[Column1]],5,2)</f>
        <v>14</v>
      </c>
      <c r="E148" s="1" t="str">
        <f>MID(pesel3[[#This Row],[Column1]], 7, 3)</f>
        <v>822</v>
      </c>
      <c r="F148" s="1" t="str">
        <f>MID(pesel3[[#This Row],[Column1]],10,1)</f>
        <v>5</v>
      </c>
      <c r="G148" s="1" t="str">
        <f>RIGHT(pesel3[[#This Row],[Column1]],1)</f>
        <v>0</v>
      </c>
    </row>
    <row r="149" spans="1:7" x14ac:dyDescent="0.45">
      <c r="A149" s="1" t="s">
        <v>148</v>
      </c>
      <c r="B149" s="1" t="str">
        <f>LEFT(pesel3[[#This Row],[Column1]], 2)</f>
        <v>58</v>
      </c>
      <c r="C149" s="1" t="str">
        <f>MID(pesel3[[#This Row],[Column1]],3,2)</f>
        <v>12</v>
      </c>
      <c r="D149" s="1" t="str">
        <f>MID(pesel3[[#This Row],[Column1]],5,2)</f>
        <v>21</v>
      </c>
      <c r="E149" s="1" t="str">
        <f>MID(pesel3[[#This Row],[Column1]], 7, 3)</f>
        <v>880</v>
      </c>
      <c r="F149" s="1" t="str">
        <f>MID(pesel3[[#This Row],[Column1]],10,1)</f>
        <v>2</v>
      </c>
      <c r="G149" s="1" t="str">
        <f>RIGHT(pesel3[[#This Row],[Column1]],1)</f>
        <v>7</v>
      </c>
    </row>
    <row r="150" spans="1:7" x14ac:dyDescent="0.45">
      <c r="A150" s="1" t="s">
        <v>149</v>
      </c>
      <c r="B150" s="1" t="str">
        <f>LEFT(pesel3[[#This Row],[Column1]], 2)</f>
        <v>89</v>
      </c>
      <c r="C150" s="1" t="str">
        <f>MID(pesel3[[#This Row],[Column1]],3,2)</f>
        <v>05</v>
      </c>
      <c r="D150" s="1" t="str">
        <f>MID(pesel3[[#This Row],[Column1]],5,2)</f>
        <v>22</v>
      </c>
      <c r="E150" s="1" t="str">
        <f>MID(pesel3[[#This Row],[Column1]], 7, 3)</f>
        <v>951</v>
      </c>
      <c r="F150" s="1" t="str">
        <f>MID(pesel3[[#This Row],[Column1]],10,1)</f>
        <v>7</v>
      </c>
      <c r="G150" s="1" t="str">
        <f>RIGHT(pesel3[[#This Row],[Column1]],1)</f>
        <v>2</v>
      </c>
    </row>
    <row r="151" spans="1:7" x14ac:dyDescent="0.45">
      <c r="A151" s="1" t="s">
        <v>150</v>
      </c>
      <c r="B151" s="1" t="str">
        <f>LEFT(pesel3[[#This Row],[Column1]], 2)</f>
        <v>79</v>
      </c>
      <c r="C151" s="1" t="str">
        <f>MID(pesel3[[#This Row],[Column1]],3,2)</f>
        <v>07</v>
      </c>
      <c r="D151" s="1" t="str">
        <f>MID(pesel3[[#This Row],[Column1]],5,2)</f>
        <v>06</v>
      </c>
      <c r="E151" s="1" t="str">
        <f>MID(pesel3[[#This Row],[Column1]], 7, 3)</f>
        <v>278</v>
      </c>
      <c r="F151" s="1" t="str">
        <f>MID(pesel3[[#This Row],[Column1]],10,1)</f>
        <v>3</v>
      </c>
      <c r="G151" s="1" t="str">
        <f>RIGHT(pesel3[[#This Row],[Column1]],1)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AB1-2361-4BD4-927B-792D733C08E0}">
  <dimension ref="A1:J151"/>
  <sheetViews>
    <sheetView workbookViewId="0">
      <selection activeCell="J3" sqref="J3"/>
    </sheetView>
  </sheetViews>
  <sheetFormatPr defaultRowHeight="14.25" x14ac:dyDescent="0.45"/>
  <cols>
    <col min="1" max="1" width="11.73046875" bestFit="1" customWidth="1"/>
  </cols>
  <sheetData>
    <row r="1" spans="1:10" x14ac:dyDescent="0.4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</row>
    <row r="2" spans="1:10" x14ac:dyDescent="0.45">
      <c r="A2" s="1" t="s">
        <v>1</v>
      </c>
      <c r="B2" s="1" t="str">
        <f>LEFT(pesel35[[#This Row],[Column1]], 2)</f>
        <v>53</v>
      </c>
      <c r="C2" s="1" t="str">
        <f>MID(pesel35[[#This Row],[Column1]],3,2)</f>
        <v>08</v>
      </c>
      <c r="D2" s="1" t="str">
        <f>MID(pesel35[[#This Row],[Column1]],5,2)</f>
        <v>28</v>
      </c>
      <c r="E2" s="1" t="str">
        <f>MID(pesel35[[#This Row],[Column1]], 7, 3)</f>
        <v>060</v>
      </c>
      <c r="F2" s="1" t="str">
        <f>MID(pesel35[[#This Row],[Column1]],10,1)</f>
        <v>5</v>
      </c>
      <c r="G2" s="1" t="str">
        <f>RIGHT(pesel35[[#This Row],[Column1]],1)</f>
        <v>9</v>
      </c>
      <c r="H2" s="1" t="str">
        <f>IF(MOD(pesel35[[#This Row],[plec]],2) = 0, "TAK", "NIE")</f>
        <v>NIE</v>
      </c>
      <c r="J2">
        <f>COUNTIF(pesel35[Czy kobieta],"TAK")</f>
        <v>74</v>
      </c>
    </row>
    <row r="3" spans="1:10" x14ac:dyDescent="0.45">
      <c r="A3" s="1" t="s">
        <v>2</v>
      </c>
      <c r="B3" s="1" t="str">
        <f>LEFT(pesel35[[#This Row],[Column1]], 2)</f>
        <v>89</v>
      </c>
      <c r="C3" s="1" t="str">
        <f>MID(pesel35[[#This Row],[Column1]],3,2)</f>
        <v>10</v>
      </c>
      <c r="D3" s="1" t="str">
        <f>MID(pesel35[[#This Row],[Column1]],5,2)</f>
        <v>01</v>
      </c>
      <c r="E3" s="1" t="str">
        <f>MID(pesel35[[#This Row],[Column1]], 7, 3)</f>
        <v>927</v>
      </c>
      <c r="F3" s="1" t="str">
        <f>MID(pesel35[[#This Row],[Column1]],10,1)</f>
        <v>5</v>
      </c>
      <c r="G3" s="1" t="str">
        <f>RIGHT(pesel35[[#This Row],[Column1]],1)</f>
        <v>2</v>
      </c>
      <c r="H3" s="1" t="str">
        <f>IF(MOD(pesel35[[#This Row],[plec]],2) = 0, "TAK", "NIE")</f>
        <v>NIE</v>
      </c>
    </row>
    <row r="4" spans="1:10" x14ac:dyDescent="0.45">
      <c r="A4" s="1" t="s">
        <v>3</v>
      </c>
      <c r="B4" s="1" t="str">
        <f>LEFT(pesel35[[#This Row],[Column1]], 2)</f>
        <v>85</v>
      </c>
      <c r="C4" s="1" t="str">
        <f>MID(pesel35[[#This Row],[Column1]],3,2)</f>
        <v>11</v>
      </c>
      <c r="D4" s="1" t="str">
        <f>MID(pesel35[[#This Row],[Column1]],5,2)</f>
        <v>17</v>
      </c>
      <c r="E4" s="1" t="str">
        <f>MID(pesel35[[#This Row],[Column1]], 7, 3)</f>
        <v>792</v>
      </c>
      <c r="F4" s="1" t="str">
        <f>MID(pesel35[[#This Row],[Column1]],10,1)</f>
        <v>8</v>
      </c>
      <c r="G4" s="1" t="str">
        <f>RIGHT(pesel35[[#This Row],[Column1]],1)</f>
        <v>3</v>
      </c>
      <c r="H4" s="1" t="str">
        <f>IF(MOD(pesel35[[#This Row],[plec]],2) = 0, "TAK", "NIE")</f>
        <v>TAK</v>
      </c>
    </row>
    <row r="5" spans="1:10" x14ac:dyDescent="0.45">
      <c r="A5" s="1" t="s">
        <v>4</v>
      </c>
      <c r="B5" s="1" t="str">
        <f>LEFT(pesel35[[#This Row],[Column1]], 2)</f>
        <v>86</v>
      </c>
      <c r="C5" s="1" t="str">
        <f>MID(pesel35[[#This Row],[Column1]],3,2)</f>
        <v>08</v>
      </c>
      <c r="D5" s="1" t="str">
        <f>MID(pesel35[[#This Row],[Column1]],5,2)</f>
        <v>09</v>
      </c>
      <c r="E5" s="1" t="str">
        <f>MID(pesel35[[#This Row],[Column1]], 7, 3)</f>
        <v>411</v>
      </c>
      <c r="F5" s="1" t="str">
        <f>MID(pesel35[[#This Row],[Column1]],10,1)</f>
        <v>6</v>
      </c>
      <c r="G5" s="1" t="str">
        <f>RIGHT(pesel35[[#This Row],[Column1]],1)</f>
        <v>9</v>
      </c>
      <c r="H5" s="1" t="str">
        <f>IF(MOD(pesel35[[#This Row],[plec]],2) = 0, "TAK", "NIE")</f>
        <v>TAK</v>
      </c>
    </row>
    <row r="6" spans="1:10" x14ac:dyDescent="0.45">
      <c r="A6" s="1" t="s">
        <v>5</v>
      </c>
      <c r="B6" s="1" t="str">
        <f>LEFT(pesel35[[#This Row],[Column1]], 2)</f>
        <v>89</v>
      </c>
      <c r="C6" s="1" t="str">
        <f>MID(pesel35[[#This Row],[Column1]],3,2)</f>
        <v>01</v>
      </c>
      <c r="D6" s="1" t="str">
        <f>MID(pesel35[[#This Row],[Column1]],5,2)</f>
        <v>11</v>
      </c>
      <c r="E6" s="1" t="str">
        <f>MID(pesel35[[#This Row],[Column1]], 7, 3)</f>
        <v>297</v>
      </c>
      <c r="F6" s="1" t="str">
        <f>MID(pesel35[[#This Row],[Column1]],10,1)</f>
        <v>0</v>
      </c>
      <c r="G6" s="1" t="str">
        <f>RIGHT(pesel35[[#This Row],[Column1]],1)</f>
        <v>0</v>
      </c>
      <c r="H6" s="1" t="str">
        <f>IF(MOD(pesel35[[#This Row],[plec]],2) = 0, "TAK", "NIE")</f>
        <v>TAK</v>
      </c>
    </row>
    <row r="7" spans="1:10" x14ac:dyDescent="0.45">
      <c r="A7" s="1" t="s">
        <v>6</v>
      </c>
      <c r="B7" s="1" t="str">
        <f>LEFT(pesel35[[#This Row],[Column1]], 2)</f>
        <v>62</v>
      </c>
      <c r="C7" s="1" t="str">
        <f>MID(pesel35[[#This Row],[Column1]],3,2)</f>
        <v>03</v>
      </c>
      <c r="D7" s="1" t="str">
        <f>MID(pesel35[[#This Row],[Column1]],5,2)</f>
        <v>30</v>
      </c>
      <c r="E7" s="1" t="str">
        <f>MID(pesel35[[#This Row],[Column1]], 7, 3)</f>
        <v>898</v>
      </c>
      <c r="F7" s="1" t="str">
        <f>MID(pesel35[[#This Row],[Column1]],10,1)</f>
        <v>0</v>
      </c>
      <c r="G7" s="1" t="str">
        <f>RIGHT(pesel35[[#This Row],[Column1]],1)</f>
        <v>3</v>
      </c>
      <c r="H7" s="1" t="str">
        <f>IF(MOD(pesel35[[#This Row],[plec]],2) = 0, "TAK", "NIE")</f>
        <v>TAK</v>
      </c>
    </row>
    <row r="8" spans="1:10" x14ac:dyDescent="0.45">
      <c r="A8" s="1" t="s">
        <v>7</v>
      </c>
      <c r="B8" s="1" t="str">
        <f>LEFT(pesel35[[#This Row],[Column1]], 2)</f>
        <v>62</v>
      </c>
      <c r="C8" s="1" t="str">
        <f>MID(pesel35[[#This Row],[Column1]],3,2)</f>
        <v>09</v>
      </c>
      <c r="D8" s="1" t="str">
        <f>MID(pesel35[[#This Row],[Column1]],5,2)</f>
        <v>25</v>
      </c>
      <c r="E8" s="1" t="str">
        <f>MID(pesel35[[#This Row],[Column1]], 7, 3)</f>
        <v>690</v>
      </c>
      <c r="F8" s="1" t="str">
        <f>MID(pesel35[[#This Row],[Column1]],10,1)</f>
        <v>9</v>
      </c>
      <c r="G8" s="1" t="str">
        <f>RIGHT(pesel35[[#This Row],[Column1]],1)</f>
        <v>0</v>
      </c>
      <c r="H8" s="1" t="str">
        <f>IF(MOD(pesel35[[#This Row],[plec]],2) = 0, "TAK", "NIE")</f>
        <v>NIE</v>
      </c>
    </row>
    <row r="9" spans="1:10" x14ac:dyDescent="0.45">
      <c r="A9" s="1" t="s">
        <v>8</v>
      </c>
      <c r="B9" s="1" t="str">
        <f>LEFT(pesel35[[#This Row],[Column1]], 2)</f>
        <v>64</v>
      </c>
      <c r="C9" s="1" t="str">
        <f>MID(pesel35[[#This Row],[Column1]],3,2)</f>
        <v>06</v>
      </c>
      <c r="D9" s="1" t="str">
        <f>MID(pesel35[[#This Row],[Column1]],5,2)</f>
        <v>31</v>
      </c>
      <c r="E9" s="1" t="str">
        <f>MID(pesel35[[#This Row],[Column1]], 7, 3)</f>
        <v>592</v>
      </c>
      <c r="F9" s="1" t="str">
        <f>MID(pesel35[[#This Row],[Column1]],10,1)</f>
        <v>1</v>
      </c>
      <c r="G9" s="1" t="str">
        <f>RIGHT(pesel35[[#This Row],[Column1]],1)</f>
        <v>1</v>
      </c>
      <c r="H9" s="1" t="str">
        <f>IF(MOD(pesel35[[#This Row],[plec]],2) = 0, "TAK", "NIE")</f>
        <v>NIE</v>
      </c>
    </row>
    <row r="10" spans="1:10" x14ac:dyDescent="0.45">
      <c r="A10" s="1" t="s">
        <v>9</v>
      </c>
      <c r="B10" s="1" t="str">
        <f>LEFT(pesel35[[#This Row],[Column1]], 2)</f>
        <v>88</v>
      </c>
      <c r="C10" s="1" t="str">
        <f>MID(pesel35[[#This Row],[Column1]],3,2)</f>
        <v>12</v>
      </c>
      <c r="D10" s="1" t="str">
        <f>MID(pesel35[[#This Row],[Column1]],5,2)</f>
        <v>02</v>
      </c>
      <c r="E10" s="1" t="str">
        <f>MID(pesel35[[#This Row],[Column1]], 7, 3)</f>
        <v>624</v>
      </c>
      <c r="F10" s="1" t="str">
        <f>MID(pesel35[[#This Row],[Column1]],10,1)</f>
        <v>2</v>
      </c>
      <c r="G10" s="1" t="str">
        <f>RIGHT(pesel35[[#This Row],[Column1]],1)</f>
        <v>7</v>
      </c>
      <c r="H10" s="1" t="str">
        <f>IF(MOD(pesel35[[#This Row],[plec]],2) = 0, "TAK", "NIE")</f>
        <v>TAK</v>
      </c>
    </row>
    <row r="11" spans="1:10" x14ac:dyDescent="0.45">
      <c r="A11" s="1" t="s">
        <v>10</v>
      </c>
      <c r="B11" s="1" t="str">
        <f>LEFT(pesel35[[#This Row],[Column1]], 2)</f>
        <v>75</v>
      </c>
      <c r="C11" s="1" t="str">
        <f>MID(pesel35[[#This Row],[Column1]],3,2)</f>
        <v>12</v>
      </c>
      <c r="D11" s="1" t="str">
        <f>MID(pesel35[[#This Row],[Column1]],5,2)</f>
        <v>10</v>
      </c>
      <c r="E11" s="1" t="str">
        <f>MID(pesel35[[#This Row],[Column1]], 7, 3)</f>
        <v>050</v>
      </c>
      <c r="F11" s="1" t="str">
        <f>MID(pesel35[[#This Row],[Column1]],10,1)</f>
        <v>4</v>
      </c>
      <c r="G11" s="1" t="str">
        <f>RIGHT(pesel35[[#This Row],[Column1]],1)</f>
        <v>5</v>
      </c>
      <c r="H11" s="1" t="str">
        <f>IF(MOD(pesel35[[#This Row],[plec]],2) = 0, "TAK", "NIE")</f>
        <v>TAK</v>
      </c>
    </row>
    <row r="12" spans="1:10" x14ac:dyDescent="0.45">
      <c r="A12" s="1" t="s">
        <v>11</v>
      </c>
      <c r="B12" s="1" t="str">
        <f>LEFT(pesel35[[#This Row],[Column1]], 2)</f>
        <v>74</v>
      </c>
      <c r="C12" s="1" t="str">
        <f>MID(pesel35[[#This Row],[Column1]],3,2)</f>
        <v>12</v>
      </c>
      <c r="D12" s="1" t="str">
        <f>MID(pesel35[[#This Row],[Column1]],5,2)</f>
        <v>11</v>
      </c>
      <c r="E12" s="1" t="str">
        <f>MID(pesel35[[#This Row],[Column1]], 7, 3)</f>
        <v>085</v>
      </c>
      <c r="F12" s="1" t="str">
        <f>MID(pesel35[[#This Row],[Column1]],10,1)</f>
        <v>9</v>
      </c>
      <c r="G12" s="1" t="str">
        <f>RIGHT(pesel35[[#This Row],[Column1]],1)</f>
        <v>8</v>
      </c>
      <c r="H12" s="1" t="str">
        <f>IF(MOD(pesel35[[#This Row],[plec]],2) = 0, "TAK", "NIE")</f>
        <v>NIE</v>
      </c>
    </row>
    <row r="13" spans="1:10" x14ac:dyDescent="0.45">
      <c r="A13" s="1" t="s">
        <v>12</v>
      </c>
      <c r="B13" s="1" t="str">
        <f>LEFT(pesel35[[#This Row],[Column1]], 2)</f>
        <v>67</v>
      </c>
      <c r="C13" s="1" t="str">
        <f>MID(pesel35[[#This Row],[Column1]],3,2)</f>
        <v>11</v>
      </c>
      <c r="D13" s="1" t="str">
        <f>MID(pesel35[[#This Row],[Column1]],5,2)</f>
        <v>29</v>
      </c>
      <c r="E13" s="1" t="str">
        <f>MID(pesel35[[#This Row],[Column1]], 7, 3)</f>
        <v>666</v>
      </c>
      <c r="F13" s="1" t="str">
        <f>MID(pesel35[[#This Row],[Column1]],10,1)</f>
        <v>6</v>
      </c>
      <c r="G13" s="1" t="str">
        <f>RIGHT(pesel35[[#This Row],[Column1]],1)</f>
        <v>8</v>
      </c>
      <c r="H13" s="1" t="str">
        <f>IF(MOD(pesel35[[#This Row],[plec]],2) = 0, "TAK", "NIE")</f>
        <v>TAK</v>
      </c>
    </row>
    <row r="14" spans="1:10" x14ac:dyDescent="0.45">
      <c r="A14" s="1" t="s">
        <v>13</v>
      </c>
      <c r="B14" s="1" t="str">
        <f>LEFT(pesel35[[#This Row],[Column1]], 2)</f>
        <v>89</v>
      </c>
      <c r="C14" s="1" t="str">
        <f>MID(pesel35[[#This Row],[Column1]],3,2)</f>
        <v>01</v>
      </c>
      <c r="D14" s="1" t="str">
        <f>MID(pesel35[[#This Row],[Column1]],5,2)</f>
        <v>07</v>
      </c>
      <c r="E14" s="1" t="str">
        <f>MID(pesel35[[#This Row],[Column1]], 7, 3)</f>
        <v>377</v>
      </c>
      <c r="F14" s="1" t="str">
        <f>MID(pesel35[[#This Row],[Column1]],10,1)</f>
        <v>0</v>
      </c>
      <c r="G14" s="1" t="str">
        <f>RIGHT(pesel35[[#This Row],[Column1]],1)</f>
        <v>4</v>
      </c>
      <c r="H14" s="1" t="str">
        <f>IF(MOD(pesel35[[#This Row],[plec]],2) = 0, "TAK", "NIE")</f>
        <v>TAK</v>
      </c>
    </row>
    <row r="15" spans="1:10" x14ac:dyDescent="0.45">
      <c r="A15" s="1" t="s">
        <v>14</v>
      </c>
      <c r="B15" s="1" t="str">
        <f>LEFT(pesel35[[#This Row],[Column1]], 2)</f>
        <v>52</v>
      </c>
      <c r="C15" s="1" t="str">
        <f>MID(pesel35[[#This Row],[Column1]],3,2)</f>
        <v>10</v>
      </c>
      <c r="D15" s="1" t="str">
        <f>MID(pesel35[[#This Row],[Column1]],5,2)</f>
        <v>11</v>
      </c>
      <c r="E15" s="1" t="str">
        <f>MID(pesel35[[#This Row],[Column1]], 7, 3)</f>
        <v>568</v>
      </c>
      <c r="F15" s="1" t="str">
        <f>MID(pesel35[[#This Row],[Column1]],10,1)</f>
        <v>6</v>
      </c>
      <c r="G15" s="1" t="str">
        <f>RIGHT(pesel35[[#This Row],[Column1]],1)</f>
        <v>3</v>
      </c>
      <c r="H15" s="1" t="str">
        <f>IF(MOD(pesel35[[#This Row],[plec]],2) = 0, "TAK", "NIE")</f>
        <v>TAK</v>
      </c>
    </row>
    <row r="16" spans="1:10" x14ac:dyDescent="0.45">
      <c r="A16" s="1" t="s">
        <v>15</v>
      </c>
      <c r="B16" s="1" t="str">
        <f>LEFT(pesel35[[#This Row],[Column1]], 2)</f>
        <v>91</v>
      </c>
      <c r="C16" s="1" t="str">
        <f>MID(pesel35[[#This Row],[Column1]],3,2)</f>
        <v>03</v>
      </c>
      <c r="D16" s="1" t="str">
        <f>MID(pesel35[[#This Row],[Column1]],5,2)</f>
        <v>22</v>
      </c>
      <c r="E16" s="1" t="str">
        <f>MID(pesel35[[#This Row],[Column1]], 7, 3)</f>
        <v>726</v>
      </c>
      <c r="F16" s="1" t="str">
        <f>MID(pesel35[[#This Row],[Column1]],10,1)</f>
        <v>5</v>
      </c>
      <c r="G16" s="1" t="str">
        <f>RIGHT(pesel35[[#This Row],[Column1]],1)</f>
        <v>1</v>
      </c>
      <c r="H16" s="1" t="str">
        <f>IF(MOD(pesel35[[#This Row],[plec]],2) = 0, "TAK", "NIE")</f>
        <v>NIE</v>
      </c>
    </row>
    <row r="17" spans="1:8" x14ac:dyDescent="0.45">
      <c r="A17" s="1" t="s">
        <v>16</v>
      </c>
      <c r="B17" s="1" t="str">
        <f>LEFT(pesel35[[#This Row],[Column1]], 2)</f>
        <v>75</v>
      </c>
      <c r="C17" s="1" t="str">
        <f>MID(pesel35[[#This Row],[Column1]],3,2)</f>
        <v>03</v>
      </c>
      <c r="D17" s="1" t="str">
        <f>MID(pesel35[[#This Row],[Column1]],5,2)</f>
        <v>20</v>
      </c>
      <c r="E17" s="1" t="str">
        <f>MID(pesel35[[#This Row],[Column1]], 7, 3)</f>
        <v>060</v>
      </c>
      <c r="F17" s="1" t="str">
        <f>MID(pesel35[[#This Row],[Column1]],10,1)</f>
        <v>9</v>
      </c>
      <c r="G17" s="1" t="str">
        <f>RIGHT(pesel35[[#This Row],[Column1]],1)</f>
        <v>8</v>
      </c>
      <c r="H17" s="1" t="str">
        <f>IF(MOD(pesel35[[#This Row],[plec]],2) = 0, "TAK", "NIE")</f>
        <v>NIE</v>
      </c>
    </row>
    <row r="18" spans="1:8" x14ac:dyDescent="0.45">
      <c r="A18" s="1" t="s">
        <v>17</v>
      </c>
      <c r="B18" s="1" t="str">
        <f>LEFT(pesel35[[#This Row],[Column1]], 2)</f>
        <v>55</v>
      </c>
      <c r="C18" s="1" t="str">
        <f>MID(pesel35[[#This Row],[Column1]],3,2)</f>
        <v>11</v>
      </c>
      <c r="D18" s="1" t="str">
        <f>MID(pesel35[[#This Row],[Column1]],5,2)</f>
        <v>09</v>
      </c>
      <c r="E18" s="1" t="str">
        <f>MID(pesel35[[#This Row],[Column1]], 7, 3)</f>
        <v>066</v>
      </c>
      <c r="F18" s="1" t="str">
        <f>MID(pesel35[[#This Row],[Column1]],10,1)</f>
        <v>9</v>
      </c>
      <c r="G18" s="1" t="str">
        <f>RIGHT(pesel35[[#This Row],[Column1]],1)</f>
        <v>0</v>
      </c>
      <c r="H18" s="1" t="str">
        <f>IF(MOD(pesel35[[#This Row],[plec]],2) = 0, "TAK", "NIE")</f>
        <v>NIE</v>
      </c>
    </row>
    <row r="19" spans="1:8" x14ac:dyDescent="0.45">
      <c r="A19" s="1" t="s">
        <v>18</v>
      </c>
      <c r="B19" s="1" t="str">
        <f>LEFT(pesel35[[#This Row],[Column1]], 2)</f>
        <v>67</v>
      </c>
      <c r="C19" s="1" t="str">
        <f>MID(pesel35[[#This Row],[Column1]],3,2)</f>
        <v>10</v>
      </c>
      <c r="D19" s="1" t="str">
        <f>MID(pesel35[[#This Row],[Column1]],5,2)</f>
        <v>31</v>
      </c>
      <c r="E19" s="1" t="str">
        <f>MID(pesel35[[#This Row],[Column1]], 7, 3)</f>
        <v>110</v>
      </c>
      <c r="F19" s="1" t="str">
        <f>MID(pesel35[[#This Row],[Column1]],10,1)</f>
        <v>4</v>
      </c>
      <c r="G19" s="1" t="str">
        <f>RIGHT(pesel35[[#This Row],[Column1]],1)</f>
        <v>2</v>
      </c>
      <c r="H19" s="1" t="str">
        <f>IF(MOD(pesel35[[#This Row],[plec]],2) = 0, "TAK", "NIE")</f>
        <v>TAK</v>
      </c>
    </row>
    <row r="20" spans="1:8" x14ac:dyDescent="0.45">
      <c r="A20" s="1" t="s">
        <v>19</v>
      </c>
      <c r="B20" s="1" t="str">
        <f>LEFT(pesel35[[#This Row],[Column1]], 2)</f>
        <v>77</v>
      </c>
      <c r="C20" s="1" t="str">
        <f>MID(pesel35[[#This Row],[Column1]],3,2)</f>
        <v>07</v>
      </c>
      <c r="D20" s="1" t="str">
        <f>MID(pesel35[[#This Row],[Column1]],5,2)</f>
        <v>29</v>
      </c>
      <c r="E20" s="1" t="str">
        <f>MID(pesel35[[#This Row],[Column1]], 7, 3)</f>
        <v>198</v>
      </c>
      <c r="F20" s="1" t="str">
        <f>MID(pesel35[[#This Row],[Column1]],10,1)</f>
        <v>0</v>
      </c>
      <c r="G20" s="1" t="str">
        <f>RIGHT(pesel35[[#This Row],[Column1]],1)</f>
        <v>5</v>
      </c>
      <c r="H20" s="1" t="str">
        <f>IF(MOD(pesel35[[#This Row],[plec]],2) = 0, "TAK", "NIE")</f>
        <v>TAK</v>
      </c>
    </row>
    <row r="21" spans="1:8" x14ac:dyDescent="0.45">
      <c r="A21" s="1" t="s">
        <v>20</v>
      </c>
      <c r="B21" s="1" t="str">
        <f>LEFT(pesel35[[#This Row],[Column1]], 2)</f>
        <v>92</v>
      </c>
      <c r="C21" s="1" t="str">
        <f>MID(pesel35[[#This Row],[Column1]],3,2)</f>
        <v>02</v>
      </c>
      <c r="D21" s="1" t="str">
        <f>MID(pesel35[[#This Row],[Column1]],5,2)</f>
        <v>27</v>
      </c>
      <c r="E21" s="1" t="str">
        <f>MID(pesel35[[#This Row],[Column1]], 7, 3)</f>
        <v>162</v>
      </c>
      <c r="F21" s="1" t="str">
        <f>MID(pesel35[[#This Row],[Column1]],10,1)</f>
        <v>4</v>
      </c>
      <c r="G21" s="1" t="str">
        <f>RIGHT(pesel35[[#This Row],[Column1]],1)</f>
        <v>3</v>
      </c>
      <c r="H21" s="1" t="str">
        <f>IF(MOD(pesel35[[#This Row],[plec]],2) = 0, "TAK", "NIE")</f>
        <v>TAK</v>
      </c>
    </row>
    <row r="22" spans="1:8" x14ac:dyDescent="0.45">
      <c r="A22" s="1" t="s">
        <v>21</v>
      </c>
      <c r="B22" s="1" t="str">
        <f>LEFT(pesel35[[#This Row],[Column1]], 2)</f>
        <v>83</v>
      </c>
      <c r="C22" s="1" t="str">
        <f>MID(pesel35[[#This Row],[Column1]],3,2)</f>
        <v>04</v>
      </c>
      <c r="D22" s="1" t="str">
        <f>MID(pesel35[[#This Row],[Column1]],5,2)</f>
        <v>18</v>
      </c>
      <c r="E22" s="1" t="str">
        <f>MID(pesel35[[#This Row],[Column1]], 7, 3)</f>
        <v>123</v>
      </c>
      <c r="F22" s="1" t="str">
        <f>MID(pesel35[[#This Row],[Column1]],10,1)</f>
        <v>3</v>
      </c>
      <c r="G22" s="1" t="str">
        <f>RIGHT(pesel35[[#This Row],[Column1]],1)</f>
        <v>8</v>
      </c>
      <c r="H22" s="1" t="str">
        <f>IF(MOD(pesel35[[#This Row],[plec]],2) = 0, "TAK", "NIE")</f>
        <v>NIE</v>
      </c>
    </row>
    <row r="23" spans="1:8" x14ac:dyDescent="0.45">
      <c r="A23" s="1" t="s">
        <v>22</v>
      </c>
      <c r="B23" s="1" t="str">
        <f>LEFT(pesel35[[#This Row],[Column1]], 2)</f>
        <v>86</v>
      </c>
      <c r="C23" s="1" t="str">
        <f>MID(pesel35[[#This Row],[Column1]],3,2)</f>
        <v>07</v>
      </c>
      <c r="D23" s="1" t="str">
        <f>MID(pesel35[[#This Row],[Column1]],5,2)</f>
        <v>20</v>
      </c>
      <c r="E23" s="1" t="str">
        <f>MID(pesel35[[#This Row],[Column1]], 7, 3)</f>
        <v>325</v>
      </c>
      <c r="F23" s="1" t="str">
        <f>MID(pesel35[[#This Row],[Column1]],10,1)</f>
        <v>4</v>
      </c>
      <c r="G23" s="1" t="str">
        <f>RIGHT(pesel35[[#This Row],[Column1]],1)</f>
        <v>3</v>
      </c>
      <c r="H23" s="1" t="str">
        <f>IF(MOD(pesel35[[#This Row],[plec]],2) = 0, "TAK", "NIE")</f>
        <v>TAK</v>
      </c>
    </row>
    <row r="24" spans="1:8" x14ac:dyDescent="0.45">
      <c r="A24" s="1" t="s">
        <v>23</v>
      </c>
      <c r="B24" s="1" t="str">
        <f>LEFT(pesel35[[#This Row],[Column1]], 2)</f>
        <v>71</v>
      </c>
      <c r="C24" s="1" t="str">
        <f>MID(pesel35[[#This Row],[Column1]],3,2)</f>
        <v>11</v>
      </c>
      <c r="D24" s="1" t="str">
        <f>MID(pesel35[[#This Row],[Column1]],5,2)</f>
        <v>04</v>
      </c>
      <c r="E24" s="1" t="str">
        <f>MID(pesel35[[#This Row],[Column1]], 7, 3)</f>
        <v>108</v>
      </c>
      <c r="F24" s="1" t="str">
        <f>MID(pesel35[[#This Row],[Column1]],10,1)</f>
        <v>8</v>
      </c>
      <c r="G24" s="1" t="str">
        <f>RIGHT(pesel35[[#This Row],[Column1]],1)</f>
        <v>3</v>
      </c>
      <c r="H24" s="1" t="str">
        <f>IF(MOD(pesel35[[#This Row],[plec]],2) = 0, "TAK", "NIE")</f>
        <v>TAK</v>
      </c>
    </row>
    <row r="25" spans="1:8" x14ac:dyDescent="0.45">
      <c r="A25" s="1" t="s">
        <v>24</v>
      </c>
      <c r="B25" s="1" t="str">
        <f>LEFT(pesel35[[#This Row],[Column1]], 2)</f>
        <v>73</v>
      </c>
      <c r="C25" s="1" t="str">
        <f>MID(pesel35[[#This Row],[Column1]],3,2)</f>
        <v>07</v>
      </c>
      <c r="D25" s="1" t="str">
        <f>MID(pesel35[[#This Row],[Column1]],5,2)</f>
        <v>08</v>
      </c>
      <c r="E25" s="1" t="str">
        <f>MID(pesel35[[#This Row],[Column1]], 7, 3)</f>
        <v>713</v>
      </c>
      <c r="F25" s="1" t="str">
        <f>MID(pesel35[[#This Row],[Column1]],10,1)</f>
        <v>6</v>
      </c>
      <c r="G25" s="1" t="str">
        <f>RIGHT(pesel35[[#This Row],[Column1]],1)</f>
        <v>8</v>
      </c>
      <c r="H25" s="1" t="str">
        <f>IF(MOD(pesel35[[#This Row],[plec]],2) = 0, "TAK", "NIE")</f>
        <v>TAK</v>
      </c>
    </row>
    <row r="26" spans="1:8" x14ac:dyDescent="0.45">
      <c r="A26" s="1" t="s">
        <v>25</v>
      </c>
      <c r="B26" s="1" t="str">
        <f>LEFT(pesel35[[#This Row],[Column1]], 2)</f>
        <v>74</v>
      </c>
      <c r="C26" s="1" t="str">
        <f>MID(pesel35[[#This Row],[Column1]],3,2)</f>
        <v>04</v>
      </c>
      <c r="D26" s="1" t="str">
        <f>MID(pesel35[[#This Row],[Column1]],5,2)</f>
        <v>02</v>
      </c>
      <c r="E26" s="1" t="str">
        <f>MID(pesel35[[#This Row],[Column1]], 7, 3)</f>
        <v>495</v>
      </c>
      <c r="F26" s="1" t="str">
        <f>MID(pesel35[[#This Row],[Column1]],10,1)</f>
        <v>9</v>
      </c>
      <c r="G26" s="1" t="str">
        <f>RIGHT(pesel35[[#This Row],[Column1]],1)</f>
        <v>8</v>
      </c>
      <c r="H26" s="1" t="str">
        <f>IF(MOD(pesel35[[#This Row],[plec]],2) = 0, "TAK", "NIE")</f>
        <v>NIE</v>
      </c>
    </row>
    <row r="27" spans="1:8" x14ac:dyDescent="0.45">
      <c r="A27" s="1" t="s">
        <v>26</v>
      </c>
      <c r="B27" s="1" t="str">
        <f>LEFT(pesel35[[#This Row],[Column1]], 2)</f>
        <v>85</v>
      </c>
      <c r="C27" s="1" t="str">
        <f>MID(pesel35[[#This Row],[Column1]],3,2)</f>
        <v>05</v>
      </c>
      <c r="D27" s="1" t="str">
        <f>MID(pesel35[[#This Row],[Column1]],5,2)</f>
        <v>21</v>
      </c>
      <c r="E27" s="1" t="str">
        <f>MID(pesel35[[#This Row],[Column1]], 7, 3)</f>
        <v>356</v>
      </c>
      <c r="F27" s="1" t="str">
        <f>MID(pesel35[[#This Row],[Column1]],10,1)</f>
        <v>7</v>
      </c>
      <c r="G27" s="1" t="str">
        <f>RIGHT(pesel35[[#This Row],[Column1]],1)</f>
        <v>4</v>
      </c>
      <c r="H27" s="1" t="str">
        <f>IF(MOD(pesel35[[#This Row],[plec]],2) = 0, "TAK", "NIE")</f>
        <v>NIE</v>
      </c>
    </row>
    <row r="28" spans="1:8" x14ac:dyDescent="0.45">
      <c r="A28" s="1" t="s">
        <v>27</v>
      </c>
      <c r="B28" s="1" t="str">
        <f>LEFT(pesel35[[#This Row],[Column1]], 2)</f>
        <v>70</v>
      </c>
      <c r="C28" s="1" t="str">
        <f>MID(pesel35[[#This Row],[Column1]],3,2)</f>
        <v>05</v>
      </c>
      <c r="D28" s="1" t="str">
        <f>MID(pesel35[[#This Row],[Column1]],5,2)</f>
        <v>31</v>
      </c>
      <c r="E28" s="1" t="str">
        <f>MID(pesel35[[#This Row],[Column1]], 7, 3)</f>
        <v>791</v>
      </c>
      <c r="F28" s="1" t="str">
        <f>MID(pesel35[[#This Row],[Column1]],10,1)</f>
        <v>7</v>
      </c>
      <c r="G28" s="1" t="str">
        <f>RIGHT(pesel35[[#This Row],[Column1]],1)</f>
        <v>0</v>
      </c>
      <c r="H28" s="1" t="str">
        <f>IF(MOD(pesel35[[#This Row],[plec]],2) = 0, "TAK", "NIE")</f>
        <v>NIE</v>
      </c>
    </row>
    <row r="29" spans="1:8" x14ac:dyDescent="0.45">
      <c r="A29" s="1" t="s">
        <v>28</v>
      </c>
      <c r="B29" s="1" t="str">
        <f>LEFT(pesel35[[#This Row],[Column1]], 2)</f>
        <v>89</v>
      </c>
      <c r="C29" s="1" t="str">
        <f>MID(pesel35[[#This Row],[Column1]],3,2)</f>
        <v>02</v>
      </c>
      <c r="D29" s="1" t="str">
        <f>MID(pesel35[[#This Row],[Column1]],5,2)</f>
        <v>14</v>
      </c>
      <c r="E29" s="1" t="str">
        <f>MID(pesel35[[#This Row],[Column1]], 7, 3)</f>
        <v>684</v>
      </c>
      <c r="F29" s="1" t="str">
        <f>MID(pesel35[[#This Row],[Column1]],10,1)</f>
        <v>1</v>
      </c>
      <c r="G29" s="1" t="str">
        <f>RIGHT(pesel35[[#This Row],[Column1]],1)</f>
        <v>3</v>
      </c>
      <c r="H29" s="1" t="str">
        <f>IF(MOD(pesel35[[#This Row],[plec]],2) = 0, "TAK", "NIE")</f>
        <v>NIE</v>
      </c>
    </row>
    <row r="30" spans="1:8" x14ac:dyDescent="0.45">
      <c r="A30" s="1" t="s">
        <v>29</v>
      </c>
      <c r="B30" s="1" t="str">
        <f>LEFT(pesel35[[#This Row],[Column1]], 2)</f>
        <v>64</v>
      </c>
      <c r="C30" s="1" t="str">
        <f>MID(pesel35[[#This Row],[Column1]],3,2)</f>
        <v>04</v>
      </c>
      <c r="D30" s="1" t="str">
        <f>MID(pesel35[[#This Row],[Column1]],5,2)</f>
        <v>09</v>
      </c>
      <c r="E30" s="1" t="str">
        <f>MID(pesel35[[#This Row],[Column1]], 7, 3)</f>
        <v>195</v>
      </c>
      <c r="F30" s="1" t="str">
        <f>MID(pesel35[[#This Row],[Column1]],10,1)</f>
        <v>7</v>
      </c>
      <c r="G30" s="1" t="str">
        <f>RIGHT(pesel35[[#This Row],[Column1]],1)</f>
        <v>5</v>
      </c>
      <c r="H30" s="1" t="str">
        <f>IF(MOD(pesel35[[#This Row],[plec]],2) = 0, "TAK", "NIE")</f>
        <v>NIE</v>
      </c>
    </row>
    <row r="31" spans="1:8" x14ac:dyDescent="0.45">
      <c r="A31" s="1" t="s">
        <v>30</v>
      </c>
      <c r="B31" s="1" t="str">
        <f>LEFT(pesel35[[#This Row],[Column1]], 2)</f>
        <v>66</v>
      </c>
      <c r="C31" s="1" t="str">
        <f>MID(pesel35[[#This Row],[Column1]],3,2)</f>
        <v>10</v>
      </c>
      <c r="D31" s="1" t="str">
        <f>MID(pesel35[[#This Row],[Column1]],5,2)</f>
        <v>02</v>
      </c>
      <c r="E31" s="1" t="str">
        <f>MID(pesel35[[#This Row],[Column1]], 7, 3)</f>
        <v>941</v>
      </c>
      <c r="F31" s="1" t="str">
        <f>MID(pesel35[[#This Row],[Column1]],10,1)</f>
        <v>3</v>
      </c>
      <c r="G31" s="1" t="str">
        <f>RIGHT(pesel35[[#This Row],[Column1]],1)</f>
        <v>4</v>
      </c>
      <c r="H31" s="1" t="str">
        <f>IF(MOD(pesel35[[#This Row],[plec]],2) = 0, "TAK", "NIE")</f>
        <v>NIE</v>
      </c>
    </row>
    <row r="32" spans="1:8" x14ac:dyDescent="0.45">
      <c r="A32" s="1" t="s">
        <v>31</v>
      </c>
      <c r="B32" s="1" t="str">
        <f>LEFT(pesel35[[#This Row],[Column1]], 2)</f>
        <v>63</v>
      </c>
      <c r="C32" s="1" t="str">
        <f>MID(pesel35[[#This Row],[Column1]],3,2)</f>
        <v>10</v>
      </c>
      <c r="D32" s="1" t="str">
        <f>MID(pesel35[[#This Row],[Column1]],5,2)</f>
        <v>20</v>
      </c>
      <c r="E32" s="1" t="str">
        <f>MID(pesel35[[#This Row],[Column1]], 7, 3)</f>
        <v>929</v>
      </c>
      <c r="F32" s="1" t="str">
        <f>MID(pesel35[[#This Row],[Column1]],10,1)</f>
        <v>4</v>
      </c>
      <c r="G32" s="1" t="str">
        <f>RIGHT(pesel35[[#This Row],[Column1]],1)</f>
        <v>4</v>
      </c>
      <c r="H32" s="1" t="str">
        <f>IF(MOD(pesel35[[#This Row],[plec]],2) = 0, "TAK", "NIE")</f>
        <v>TAK</v>
      </c>
    </row>
    <row r="33" spans="1:8" x14ac:dyDescent="0.45">
      <c r="A33" s="1" t="s">
        <v>32</v>
      </c>
      <c r="B33" s="1" t="str">
        <f>LEFT(pesel35[[#This Row],[Column1]], 2)</f>
        <v>89</v>
      </c>
      <c r="C33" s="1" t="str">
        <f>MID(pesel35[[#This Row],[Column1]],3,2)</f>
        <v>04</v>
      </c>
      <c r="D33" s="1" t="str">
        <f>MID(pesel35[[#This Row],[Column1]],5,2)</f>
        <v>02</v>
      </c>
      <c r="E33" s="1" t="str">
        <f>MID(pesel35[[#This Row],[Column1]], 7, 3)</f>
        <v>054</v>
      </c>
      <c r="F33" s="1" t="str">
        <f>MID(pesel35[[#This Row],[Column1]],10,1)</f>
        <v>8</v>
      </c>
      <c r="G33" s="1" t="str">
        <f>RIGHT(pesel35[[#This Row],[Column1]],1)</f>
        <v>0</v>
      </c>
      <c r="H33" s="1" t="str">
        <f>IF(MOD(pesel35[[#This Row],[plec]],2) = 0, "TAK", "NIE")</f>
        <v>TAK</v>
      </c>
    </row>
    <row r="34" spans="1:8" x14ac:dyDescent="0.45">
      <c r="A34" s="1" t="s">
        <v>33</v>
      </c>
      <c r="B34" s="1" t="str">
        <f>LEFT(pesel35[[#This Row],[Column1]], 2)</f>
        <v>74</v>
      </c>
      <c r="C34" s="1" t="str">
        <f>MID(pesel35[[#This Row],[Column1]],3,2)</f>
        <v>12</v>
      </c>
      <c r="D34" s="1" t="str">
        <f>MID(pesel35[[#This Row],[Column1]],5,2)</f>
        <v>31</v>
      </c>
      <c r="E34" s="1" t="str">
        <f>MID(pesel35[[#This Row],[Column1]], 7, 3)</f>
        <v>842</v>
      </c>
      <c r="F34" s="1" t="str">
        <f>MID(pesel35[[#This Row],[Column1]],10,1)</f>
        <v>0</v>
      </c>
      <c r="G34" s="1" t="str">
        <f>RIGHT(pesel35[[#This Row],[Column1]],1)</f>
        <v>6</v>
      </c>
      <c r="H34" s="1" t="str">
        <f>IF(MOD(pesel35[[#This Row],[plec]],2) = 0, "TAK", "NIE")</f>
        <v>TAK</v>
      </c>
    </row>
    <row r="35" spans="1:8" x14ac:dyDescent="0.45">
      <c r="A35" s="1" t="s">
        <v>34</v>
      </c>
      <c r="B35" s="1" t="str">
        <f>LEFT(pesel35[[#This Row],[Column1]], 2)</f>
        <v>88</v>
      </c>
      <c r="C35" s="1" t="str">
        <f>MID(pesel35[[#This Row],[Column1]],3,2)</f>
        <v>08</v>
      </c>
      <c r="D35" s="1" t="str">
        <f>MID(pesel35[[#This Row],[Column1]],5,2)</f>
        <v>02</v>
      </c>
      <c r="E35" s="1" t="str">
        <f>MID(pesel35[[#This Row],[Column1]], 7, 3)</f>
        <v>045</v>
      </c>
      <c r="F35" s="1" t="str">
        <f>MID(pesel35[[#This Row],[Column1]],10,1)</f>
        <v>0</v>
      </c>
      <c r="G35" s="1" t="str">
        <f>RIGHT(pesel35[[#This Row],[Column1]],1)</f>
        <v>9</v>
      </c>
      <c r="H35" s="1" t="str">
        <f>IF(MOD(pesel35[[#This Row],[plec]],2) = 0, "TAK", "NIE")</f>
        <v>TAK</v>
      </c>
    </row>
    <row r="36" spans="1:8" x14ac:dyDescent="0.45">
      <c r="A36" s="1" t="s">
        <v>35</v>
      </c>
      <c r="B36" s="1" t="str">
        <f>LEFT(pesel35[[#This Row],[Column1]], 2)</f>
        <v>70</v>
      </c>
      <c r="C36" s="1" t="str">
        <f>MID(pesel35[[#This Row],[Column1]],3,2)</f>
        <v>03</v>
      </c>
      <c r="D36" s="1" t="str">
        <f>MID(pesel35[[#This Row],[Column1]],5,2)</f>
        <v>20</v>
      </c>
      <c r="E36" s="1" t="str">
        <f>MID(pesel35[[#This Row],[Column1]], 7, 3)</f>
        <v>574</v>
      </c>
      <c r="F36" s="1" t="str">
        <f>MID(pesel35[[#This Row],[Column1]],10,1)</f>
        <v>3</v>
      </c>
      <c r="G36" s="1" t="str">
        <f>RIGHT(pesel35[[#This Row],[Column1]],1)</f>
        <v>3</v>
      </c>
      <c r="H36" s="1" t="str">
        <f>IF(MOD(pesel35[[#This Row],[plec]],2) = 0, "TAK", "NIE")</f>
        <v>NIE</v>
      </c>
    </row>
    <row r="37" spans="1:8" x14ac:dyDescent="0.45">
      <c r="A37" s="1" t="s">
        <v>36</v>
      </c>
      <c r="B37" s="1" t="str">
        <f>LEFT(pesel35[[#This Row],[Column1]], 2)</f>
        <v>89</v>
      </c>
      <c r="C37" s="1" t="str">
        <f>MID(pesel35[[#This Row],[Column1]],3,2)</f>
        <v>08</v>
      </c>
      <c r="D37" s="1" t="str">
        <f>MID(pesel35[[#This Row],[Column1]],5,2)</f>
        <v>14</v>
      </c>
      <c r="E37" s="1" t="str">
        <f>MID(pesel35[[#This Row],[Column1]], 7, 3)</f>
        <v>214</v>
      </c>
      <c r="F37" s="1" t="str">
        <f>MID(pesel35[[#This Row],[Column1]],10,1)</f>
        <v>4</v>
      </c>
      <c r="G37" s="1" t="str">
        <f>RIGHT(pesel35[[#This Row],[Column1]],1)</f>
        <v>5</v>
      </c>
      <c r="H37" s="1" t="str">
        <f>IF(MOD(pesel35[[#This Row],[plec]],2) = 0, "TAK", "NIE")</f>
        <v>TAK</v>
      </c>
    </row>
    <row r="38" spans="1:8" x14ac:dyDescent="0.45">
      <c r="A38" s="1" t="s">
        <v>37</v>
      </c>
      <c r="B38" s="1" t="str">
        <f>LEFT(pesel35[[#This Row],[Column1]], 2)</f>
        <v>66</v>
      </c>
      <c r="C38" s="1" t="str">
        <f>MID(pesel35[[#This Row],[Column1]],3,2)</f>
        <v>11</v>
      </c>
      <c r="D38" s="1" t="str">
        <f>MID(pesel35[[#This Row],[Column1]],5,2)</f>
        <v>31</v>
      </c>
      <c r="E38" s="1" t="str">
        <f>MID(pesel35[[#This Row],[Column1]], 7, 3)</f>
        <v>839</v>
      </c>
      <c r="F38" s="1" t="str">
        <f>MID(pesel35[[#This Row],[Column1]],10,1)</f>
        <v>9</v>
      </c>
      <c r="G38" s="1" t="str">
        <f>RIGHT(pesel35[[#This Row],[Column1]],1)</f>
        <v>5</v>
      </c>
      <c r="H38" s="1" t="str">
        <f>IF(MOD(pesel35[[#This Row],[plec]],2) = 0, "TAK", "NIE")</f>
        <v>NIE</v>
      </c>
    </row>
    <row r="39" spans="1:8" x14ac:dyDescent="0.45">
      <c r="A39" s="1" t="s">
        <v>38</v>
      </c>
      <c r="B39" s="1" t="str">
        <f>LEFT(pesel35[[#This Row],[Column1]], 2)</f>
        <v>56</v>
      </c>
      <c r="C39" s="1" t="str">
        <f>MID(pesel35[[#This Row],[Column1]],3,2)</f>
        <v>11</v>
      </c>
      <c r="D39" s="1" t="str">
        <f>MID(pesel35[[#This Row],[Column1]],5,2)</f>
        <v>11</v>
      </c>
      <c r="E39" s="1" t="str">
        <f>MID(pesel35[[#This Row],[Column1]], 7, 3)</f>
        <v>615</v>
      </c>
      <c r="F39" s="1" t="str">
        <f>MID(pesel35[[#This Row],[Column1]],10,1)</f>
        <v>4</v>
      </c>
      <c r="G39" s="1" t="str">
        <f>RIGHT(pesel35[[#This Row],[Column1]],1)</f>
        <v>9</v>
      </c>
      <c r="H39" s="1" t="str">
        <f>IF(MOD(pesel35[[#This Row],[plec]],2) = 0, "TAK", "NIE")</f>
        <v>TAK</v>
      </c>
    </row>
    <row r="40" spans="1:8" x14ac:dyDescent="0.45">
      <c r="A40" s="1" t="s">
        <v>39</v>
      </c>
      <c r="B40" s="1" t="str">
        <f>LEFT(pesel35[[#This Row],[Column1]], 2)</f>
        <v>78</v>
      </c>
      <c r="C40" s="1" t="str">
        <f>MID(pesel35[[#This Row],[Column1]],3,2)</f>
        <v>10</v>
      </c>
      <c r="D40" s="1" t="str">
        <f>MID(pesel35[[#This Row],[Column1]],5,2)</f>
        <v>31</v>
      </c>
      <c r="E40" s="1" t="str">
        <f>MID(pesel35[[#This Row],[Column1]], 7, 3)</f>
        <v>886</v>
      </c>
      <c r="F40" s="1" t="str">
        <f>MID(pesel35[[#This Row],[Column1]],10,1)</f>
        <v>9</v>
      </c>
      <c r="G40" s="1" t="str">
        <f>RIGHT(pesel35[[#This Row],[Column1]],1)</f>
        <v>5</v>
      </c>
      <c r="H40" s="1" t="str">
        <f>IF(MOD(pesel35[[#This Row],[plec]],2) = 0, "TAK", "NIE")</f>
        <v>NIE</v>
      </c>
    </row>
    <row r="41" spans="1:8" x14ac:dyDescent="0.45">
      <c r="A41" s="1" t="s">
        <v>40</v>
      </c>
      <c r="B41" s="1" t="str">
        <f>LEFT(pesel35[[#This Row],[Column1]], 2)</f>
        <v>88</v>
      </c>
      <c r="C41" s="1" t="str">
        <f>MID(pesel35[[#This Row],[Column1]],3,2)</f>
        <v>08</v>
      </c>
      <c r="D41" s="1" t="str">
        <f>MID(pesel35[[#This Row],[Column1]],5,2)</f>
        <v>06</v>
      </c>
      <c r="E41" s="1" t="str">
        <f>MID(pesel35[[#This Row],[Column1]], 7, 3)</f>
        <v>019</v>
      </c>
      <c r="F41" s="1" t="str">
        <f>MID(pesel35[[#This Row],[Column1]],10,1)</f>
        <v>4</v>
      </c>
      <c r="G41" s="1" t="str">
        <f>RIGHT(pesel35[[#This Row],[Column1]],1)</f>
        <v>8</v>
      </c>
      <c r="H41" s="1" t="str">
        <f>IF(MOD(pesel35[[#This Row],[plec]],2) = 0, "TAK", "NIE")</f>
        <v>TAK</v>
      </c>
    </row>
    <row r="42" spans="1:8" x14ac:dyDescent="0.45">
      <c r="A42" s="1" t="s">
        <v>41</v>
      </c>
      <c r="B42" s="1" t="str">
        <f>LEFT(pesel35[[#This Row],[Column1]], 2)</f>
        <v>71</v>
      </c>
      <c r="C42" s="1" t="str">
        <f>MID(pesel35[[#This Row],[Column1]],3,2)</f>
        <v>09</v>
      </c>
      <c r="D42" s="1" t="str">
        <f>MID(pesel35[[#This Row],[Column1]],5,2)</f>
        <v>30</v>
      </c>
      <c r="E42" s="1" t="str">
        <f>MID(pesel35[[#This Row],[Column1]], 7, 3)</f>
        <v>588</v>
      </c>
      <c r="F42" s="1" t="str">
        <f>MID(pesel35[[#This Row],[Column1]],10,1)</f>
        <v>5</v>
      </c>
      <c r="G42" s="1" t="str">
        <f>RIGHT(pesel35[[#This Row],[Column1]],1)</f>
        <v>6</v>
      </c>
      <c r="H42" s="1" t="str">
        <f>IF(MOD(pesel35[[#This Row],[plec]],2) = 0, "TAK", "NIE")</f>
        <v>NIE</v>
      </c>
    </row>
    <row r="43" spans="1:8" x14ac:dyDescent="0.45">
      <c r="A43" s="1" t="s">
        <v>42</v>
      </c>
      <c r="B43" s="1" t="str">
        <f>LEFT(pesel35[[#This Row],[Column1]], 2)</f>
        <v>64</v>
      </c>
      <c r="C43" s="1" t="str">
        <f>MID(pesel35[[#This Row],[Column1]],3,2)</f>
        <v>02</v>
      </c>
      <c r="D43" s="1" t="str">
        <f>MID(pesel35[[#This Row],[Column1]],5,2)</f>
        <v>23</v>
      </c>
      <c r="E43" s="1" t="str">
        <f>MID(pesel35[[#This Row],[Column1]], 7, 3)</f>
        <v>014</v>
      </c>
      <c r="F43" s="1" t="str">
        <f>MID(pesel35[[#This Row],[Column1]],10,1)</f>
        <v>5</v>
      </c>
      <c r="G43" s="1" t="str">
        <f>RIGHT(pesel35[[#This Row],[Column1]],1)</f>
        <v>5</v>
      </c>
      <c r="H43" s="1" t="str">
        <f>IF(MOD(pesel35[[#This Row],[plec]],2) = 0, "TAK", "NIE")</f>
        <v>NIE</v>
      </c>
    </row>
    <row r="44" spans="1:8" x14ac:dyDescent="0.45">
      <c r="A44" s="1" t="s">
        <v>43</v>
      </c>
      <c r="B44" s="1" t="str">
        <f>LEFT(pesel35[[#This Row],[Column1]], 2)</f>
        <v>65</v>
      </c>
      <c r="C44" s="1" t="str">
        <f>MID(pesel35[[#This Row],[Column1]],3,2)</f>
        <v>10</v>
      </c>
      <c r="D44" s="1" t="str">
        <f>MID(pesel35[[#This Row],[Column1]],5,2)</f>
        <v>20</v>
      </c>
      <c r="E44" s="1" t="str">
        <f>MID(pesel35[[#This Row],[Column1]], 7, 3)</f>
        <v>861</v>
      </c>
      <c r="F44" s="1" t="str">
        <f>MID(pesel35[[#This Row],[Column1]],10,1)</f>
        <v>1</v>
      </c>
      <c r="G44" s="1" t="str">
        <f>RIGHT(pesel35[[#This Row],[Column1]],1)</f>
        <v>6</v>
      </c>
      <c r="H44" s="1" t="str">
        <f>IF(MOD(pesel35[[#This Row],[plec]],2) = 0, "TAK", "NIE")</f>
        <v>NIE</v>
      </c>
    </row>
    <row r="45" spans="1:8" x14ac:dyDescent="0.45">
      <c r="A45" s="1" t="s">
        <v>44</v>
      </c>
      <c r="B45" s="1" t="str">
        <f>LEFT(pesel35[[#This Row],[Column1]], 2)</f>
        <v>68</v>
      </c>
      <c r="C45" s="1" t="str">
        <f>MID(pesel35[[#This Row],[Column1]],3,2)</f>
        <v>11</v>
      </c>
      <c r="D45" s="1" t="str">
        <f>MID(pesel35[[#This Row],[Column1]],5,2)</f>
        <v>21</v>
      </c>
      <c r="E45" s="1" t="str">
        <f>MID(pesel35[[#This Row],[Column1]], 7, 3)</f>
        <v>175</v>
      </c>
      <c r="F45" s="1" t="str">
        <f>MID(pesel35[[#This Row],[Column1]],10,1)</f>
        <v>9</v>
      </c>
      <c r="G45" s="1" t="str">
        <f>RIGHT(pesel35[[#This Row],[Column1]],1)</f>
        <v>7</v>
      </c>
      <c r="H45" s="1" t="str">
        <f>IF(MOD(pesel35[[#This Row],[plec]],2) = 0, "TAK", "NIE")</f>
        <v>NIE</v>
      </c>
    </row>
    <row r="46" spans="1:8" x14ac:dyDescent="0.45">
      <c r="A46" s="1" t="s">
        <v>45</v>
      </c>
      <c r="B46" s="1" t="str">
        <f>LEFT(pesel35[[#This Row],[Column1]], 2)</f>
        <v>70</v>
      </c>
      <c r="C46" s="1" t="str">
        <f>MID(pesel35[[#This Row],[Column1]],3,2)</f>
        <v>10</v>
      </c>
      <c r="D46" s="1" t="str">
        <f>MID(pesel35[[#This Row],[Column1]],5,2)</f>
        <v>11</v>
      </c>
      <c r="E46" s="1" t="str">
        <f>MID(pesel35[[#This Row],[Column1]], 7, 3)</f>
        <v>954</v>
      </c>
      <c r="F46" s="1" t="str">
        <f>MID(pesel35[[#This Row],[Column1]],10,1)</f>
        <v>8</v>
      </c>
      <c r="G46" s="1" t="str">
        <f>RIGHT(pesel35[[#This Row],[Column1]],1)</f>
        <v>6</v>
      </c>
      <c r="H46" s="1" t="str">
        <f>IF(MOD(pesel35[[#This Row],[plec]],2) = 0, "TAK", "NIE")</f>
        <v>TAK</v>
      </c>
    </row>
    <row r="47" spans="1:8" x14ac:dyDescent="0.45">
      <c r="A47" s="1" t="s">
        <v>46</v>
      </c>
      <c r="B47" s="1" t="str">
        <f>LEFT(pesel35[[#This Row],[Column1]], 2)</f>
        <v>77</v>
      </c>
      <c r="C47" s="1" t="str">
        <f>MID(pesel35[[#This Row],[Column1]],3,2)</f>
        <v>11</v>
      </c>
      <c r="D47" s="1" t="str">
        <f>MID(pesel35[[#This Row],[Column1]],5,2)</f>
        <v>10</v>
      </c>
      <c r="E47" s="1" t="str">
        <f>MID(pesel35[[#This Row],[Column1]], 7, 3)</f>
        <v>848</v>
      </c>
      <c r="F47" s="1" t="str">
        <f>MID(pesel35[[#This Row],[Column1]],10,1)</f>
        <v>5</v>
      </c>
      <c r="G47" s="1" t="str">
        <f>RIGHT(pesel35[[#This Row],[Column1]],1)</f>
        <v>0</v>
      </c>
      <c r="H47" s="1" t="str">
        <f>IF(MOD(pesel35[[#This Row],[plec]],2) = 0, "TAK", "NIE")</f>
        <v>NIE</v>
      </c>
    </row>
    <row r="48" spans="1:8" x14ac:dyDescent="0.45">
      <c r="A48" s="1" t="s">
        <v>47</v>
      </c>
      <c r="B48" s="1" t="str">
        <f>LEFT(pesel35[[#This Row],[Column1]], 2)</f>
        <v>78</v>
      </c>
      <c r="C48" s="1" t="str">
        <f>MID(pesel35[[#This Row],[Column1]],3,2)</f>
        <v>12</v>
      </c>
      <c r="D48" s="1" t="str">
        <f>MID(pesel35[[#This Row],[Column1]],5,2)</f>
        <v>31</v>
      </c>
      <c r="E48" s="1" t="str">
        <f>MID(pesel35[[#This Row],[Column1]], 7, 3)</f>
        <v>890</v>
      </c>
      <c r="F48" s="1" t="str">
        <f>MID(pesel35[[#This Row],[Column1]],10,1)</f>
        <v>1</v>
      </c>
      <c r="G48" s="1" t="str">
        <f>RIGHT(pesel35[[#This Row],[Column1]],1)</f>
        <v>8</v>
      </c>
      <c r="H48" s="1" t="str">
        <f>IF(MOD(pesel35[[#This Row],[plec]],2) = 0, "TAK", "NIE")</f>
        <v>NIE</v>
      </c>
    </row>
    <row r="49" spans="1:8" x14ac:dyDescent="0.45">
      <c r="A49" s="1" t="s">
        <v>48</v>
      </c>
      <c r="B49" s="1" t="str">
        <f>LEFT(pesel35[[#This Row],[Column1]], 2)</f>
        <v>79</v>
      </c>
      <c r="C49" s="1" t="str">
        <f>MID(pesel35[[#This Row],[Column1]],3,2)</f>
        <v>11</v>
      </c>
      <c r="D49" s="1" t="str">
        <f>MID(pesel35[[#This Row],[Column1]],5,2)</f>
        <v>06</v>
      </c>
      <c r="E49" s="1" t="str">
        <f>MID(pesel35[[#This Row],[Column1]], 7, 3)</f>
        <v>737</v>
      </c>
      <c r="F49" s="1" t="str">
        <f>MID(pesel35[[#This Row],[Column1]],10,1)</f>
        <v>0</v>
      </c>
      <c r="G49" s="1" t="str">
        <f>RIGHT(pesel35[[#This Row],[Column1]],1)</f>
        <v>9</v>
      </c>
      <c r="H49" s="1" t="str">
        <f>IF(MOD(pesel35[[#This Row],[plec]],2) = 0, "TAK", "NIE")</f>
        <v>TAK</v>
      </c>
    </row>
    <row r="50" spans="1:8" x14ac:dyDescent="0.45">
      <c r="A50" s="1" t="s">
        <v>49</v>
      </c>
      <c r="B50" s="1" t="str">
        <f>LEFT(pesel35[[#This Row],[Column1]], 2)</f>
        <v>74</v>
      </c>
      <c r="C50" s="1" t="str">
        <f>MID(pesel35[[#This Row],[Column1]],3,2)</f>
        <v>12</v>
      </c>
      <c r="D50" s="1" t="str">
        <f>MID(pesel35[[#This Row],[Column1]],5,2)</f>
        <v>02</v>
      </c>
      <c r="E50" s="1" t="str">
        <f>MID(pesel35[[#This Row],[Column1]], 7, 3)</f>
        <v>845</v>
      </c>
      <c r="F50" s="1" t="str">
        <f>MID(pesel35[[#This Row],[Column1]],10,1)</f>
        <v>4</v>
      </c>
      <c r="G50" s="1" t="str">
        <f>RIGHT(pesel35[[#This Row],[Column1]],1)</f>
        <v>1</v>
      </c>
      <c r="H50" s="1" t="str">
        <f>IF(MOD(pesel35[[#This Row],[plec]],2) = 0, "TAK", "NIE")</f>
        <v>TAK</v>
      </c>
    </row>
    <row r="51" spans="1:8" x14ac:dyDescent="0.45">
      <c r="A51" s="1" t="s">
        <v>50</v>
      </c>
      <c r="B51" s="1" t="str">
        <f>LEFT(pesel35[[#This Row],[Column1]], 2)</f>
        <v>89</v>
      </c>
      <c r="C51" s="1" t="str">
        <f>MID(pesel35[[#This Row],[Column1]],3,2)</f>
        <v>08</v>
      </c>
      <c r="D51" s="1" t="str">
        <f>MID(pesel35[[#This Row],[Column1]],5,2)</f>
        <v>21</v>
      </c>
      <c r="E51" s="1" t="str">
        <f>MID(pesel35[[#This Row],[Column1]], 7, 3)</f>
        <v>798</v>
      </c>
      <c r="F51" s="1" t="str">
        <f>MID(pesel35[[#This Row],[Column1]],10,1)</f>
        <v>7</v>
      </c>
      <c r="G51" s="1" t="str">
        <f>RIGHT(pesel35[[#This Row],[Column1]],1)</f>
        <v>9</v>
      </c>
      <c r="H51" s="1" t="str">
        <f>IF(MOD(pesel35[[#This Row],[plec]],2) = 0, "TAK", "NIE")</f>
        <v>NIE</v>
      </c>
    </row>
    <row r="52" spans="1:8" x14ac:dyDescent="0.45">
      <c r="A52" s="1" t="s">
        <v>51</v>
      </c>
      <c r="B52" s="1" t="str">
        <f>LEFT(pesel35[[#This Row],[Column1]], 2)</f>
        <v>86</v>
      </c>
      <c r="C52" s="1" t="str">
        <f>MID(pesel35[[#This Row],[Column1]],3,2)</f>
        <v>07</v>
      </c>
      <c r="D52" s="1" t="str">
        <f>MID(pesel35[[#This Row],[Column1]],5,2)</f>
        <v>06</v>
      </c>
      <c r="E52" s="1" t="str">
        <f>MID(pesel35[[#This Row],[Column1]], 7, 3)</f>
        <v>305</v>
      </c>
      <c r="F52" s="1" t="str">
        <f>MID(pesel35[[#This Row],[Column1]],10,1)</f>
        <v>8</v>
      </c>
      <c r="G52" s="1" t="str">
        <f>RIGHT(pesel35[[#This Row],[Column1]],1)</f>
        <v>3</v>
      </c>
      <c r="H52" s="1" t="str">
        <f>IF(MOD(pesel35[[#This Row],[plec]],2) = 0, "TAK", "NIE")</f>
        <v>TAK</v>
      </c>
    </row>
    <row r="53" spans="1:8" x14ac:dyDescent="0.45">
      <c r="A53" s="1" t="s">
        <v>52</v>
      </c>
      <c r="B53" s="1" t="str">
        <f>LEFT(pesel35[[#This Row],[Column1]], 2)</f>
        <v>63</v>
      </c>
      <c r="C53" s="1" t="str">
        <f>MID(pesel35[[#This Row],[Column1]],3,2)</f>
        <v>12</v>
      </c>
      <c r="D53" s="1" t="str">
        <f>MID(pesel35[[#This Row],[Column1]],5,2)</f>
        <v>27</v>
      </c>
      <c r="E53" s="1" t="str">
        <f>MID(pesel35[[#This Row],[Column1]], 7, 3)</f>
        <v>551</v>
      </c>
      <c r="F53" s="1" t="str">
        <f>MID(pesel35[[#This Row],[Column1]],10,1)</f>
        <v>8</v>
      </c>
      <c r="G53" s="1" t="str">
        <f>RIGHT(pesel35[[#This Row],[Column1]],1)</f>
        <v>2</v>
      </c>
      <c r="H53" s="1" t="str">
        <f>IF(MOD(pesel35[[#This Row],[plec]],2) = 0, "TAK", "NIE")</f>
        <v>TAK</v>
      </c>
    </row>
    <row r="54" spans="1:8" x14ac:dyDescent="0.45">
      <c r="A54" s="1" t="s">
        <v>53</v>
      </c>
      <c r="B54" s="1" t="str">
        <f>LEFT(pesel35[[#This Row],[Column1]], 2)</f>
        <v>90</v>
      </c>
      <c r="C54" s="1" t="str">
        <f>MID(pesel35[[#This Row],[Column1]],3,2)</f>
        <v>11</v>
      </c>
      <c r="D54" s="1" t="str">
        <f>MID(pesel35[[#This Row],[Column1]],5,2)</f>
        <v>20</v>
      </c>
      <c r="E54" s="1" t="str">
        <f>MID(pesel35[[#This Row],[Column1]], 7, 3)</f>
        <v>043</v>
      </c>
      <c r="F54" s="1" t="str">
        <f>MID(pesel35[[#This Row],[Column1]],10,1)</f>
        <v>7</v>
      </c>
      <c r="G54" s="1" t="str">
        <f>RIGHT(pesel35[[#This Row],[Column1]],1)</f>
        <v>3</v>
      </c>
      <c r="H54" s="1" t="str">
        <f>IF(MOD(pesel35[[#This Row],[plec]],2) = 0, "TAK", "NIE")</f>
        <v>NIE</v>
      </c>
    </row>
    <row r="55" spans="1:8" x14ac:dyDescent="0.45">
      <c r="A55" s="1" t="s">
        <v>54</v>
      </c>
      <c r="B55" s="1" t="str">
        <f>LEFT(pesel35[[#This Row],[Column1]], 2)</f>
        <v>54</v>
      </c>
      <c r="C55" s="1" t="str">
        <f>MID(pesel35[[#This Row],[Column1]],3,2)</f>
        <v>04</v>
      </c>
      <c r="D55" s="1" t="str">
        <f>MID(pesel35[[#This Row],[Column1]],5,2)</f>
        <v>30</v>
      </c>
      <c r="E55" s="1" t="str">
        <f>MID(pesel35[[#This Row],[Column1]], 7, 3)</f>
        <v>100</v>
      </c>
      <c r="F55" s="1" t="str">
        <f>MID(pesel35[[#This Row],[Column1]],10,1)</f>
        <v>8</v>
      </c>
      <c r="G55" s="1" t="str">
        <f>RIGHT(pesel35[[#This Row],[Column1]],1)</f>
        <v>8</v>
      </c>
      <c r="H55" s="1" t="str">
        <f>IF(MOD(pesel35[[#This Row],[plec]],2) = 0, "TAK", "NIE")</f>
        <v>TAK</v>
      </c>
    </row>
    <row r="56" spans="1:8" x14ac:dyDescent="0.45">
      <c r="A56" s="1" t="s">
        <v>55</v>
      </c>
      <c r="B56" s="1" t="str">
        <f>LEFT(pesel35[[#This Row],[Column1]], 2)</f>
        <v>69</v>
      </c>
      <c r="C56" s="1" t="str">
        <f>MID(pesel35[[#This Row],[Column1]],3,2)</f>
        <v>12</v>
      </c>
      <c r="D56" s="1" t="str">
        <f>MID(pesel35[[#This Row],[Column1]],5,2)</f>
        <v>21</v>
      </c>
      <c r="E56" s="1" t="str">
        <f>MID(pesel35[[#This Row],[Column1]], 7, 3)</f>
        <v>741</v>
      </c>
      <c r="F56" s="1" t="str">
        <f>MID(pesel35[[#This Row],[Column1]],10,1)</f>
        <v>1</v>
      </c>
      <c r="G56" s="1" t="str">
        <f>RIGHT(pesel35[[#This Row],[Column1]],1)</f>
        <v>8</v>
      </c>
      <c r="H56" s="1" t="str">
        <f>IF(MOD(pesel35[[#This Row],[plec]],2) = 0, "TAK", "NIE")</f>
        <v>NIE</v>
      </c>
    </row>
    <row r="57" spans="1:8" x14ac:dyDescent="0.45">
      <c r="A57" s="1" t="s">
        <v>56</v>
      </c>
      <c r="B57" s="1" t="str">
        <f>LEFT(pesel35[[#This Row],[Column1]], 2)</f>
        <v>84</v>
      </c>
      <c r="C57" s="1" t="str">
        <f>MID(pesel35[[#This Row],[Column1]],3,2)</f>
        <v>05</v>
      </c>
      <c r="D57" s="1" t="str">
        <f>MID(pesel35[[#This Row],[Column1]],5,2)</f>
        <v>12</v>
      </c>
      <c r="E57" s="1" t="str">
        <f>MID(pesel35[[#This Row],[Column1]], 7, 3)</f>
        <v>948</v>
      </c>
      <c r="F57" s="1" t="str">
        <f>MID(pesel35[[#This Row],[Column1]],10,1)</f>
        <v>9</v>
      </c>
      <c r="G57" s="1" t="str">
        <f>RIGHT(pesel35[[#This Row],[Column1]],1)</f>
        <v>4</v>
      </c>
      <c r="H57" s="1" t="str">
        <f>IF(MOD(pesel35[[#This Row],[plec]],2) = 0, "TAK", "NIE")</f>
        <v>NIE</v>
      </c>
    </row>
    <row r="58" spans="1:8" x14ac:dyDescent="0.45">
      <c r="A58" s="1" t="s">
        <v>57</v>
      </c>
      <c r="B58" s="1" t="str">
        <f>LEFT(pesel35[[#This Row],[Column1]], 2)</f>
        <v>66</v>
      </c>
      <c r="C58" s="1" t="str">
        <f>MID(pesel35[[#This Row],[Column1]],3,2)</f>
        <v>11</v>
      </c>
      <c r="D58" s="1" t="str">
        <f>MID(pesel35[[#This Row],[Column1]],5,2)</f>
        <v>11</v>
      </c>
      <c r="E58" s="1" t="str">
        <f>MID(pesel35[[#This Row],[Column1]], 7, 3)</f>
        <v>761</v>
      </c>
      <c r="F58" s="1" t="str">
        <f>MID(pesel35[[#This Row],[Column1]],10,1)</f>
        <v>6</v>
      </c>
      <c r="G58" s="1" t="str">
        <f>RIGHT(pesel35[[#This Row],[Column1]],1)</f>
        <v>4</v>
      </c>
      <c r="H58" s="1" t="str">
        <f>IF(MOD(pesel35[[#This Row],[plec]],2) = 0, "TAK", "NIE")</f>
        <v>TAK</v>
      </c>
    </row>
    <row r="59" spans="1:8" x14ac:dyDescent="0.45">
      <c r="A59" s="1" t="s">
        <v>58</v>
      </c>
      <c r="B59" s="1" t="str">
        <f>LEFT(pesel35[[#This Row],[Column1]], 2)</f>
        <v>71</v>
      </c>
      <c r="C59" s="1" t="str">
        <f>MID(pesel35[[#This Row],[Column1]],3,2)</f>
        <v>11</v>
      </c>
      <c r="D59" s="1" t="str">
        <f>MID(pesel35[[#This Row],[Column1]],5,2)</f>
        <v>26</v>
      </c>
      <c r="E59" s="1" t="str">
        <f>MID(pesel35[[#This Row],[Column1]], 7, 3)</f>
        <v>775</v>
      </c>
      <c r="F59" s="1" t="str">
        <f>MID(pesel35[[#This Row],[Column1]],10,1)</f>
        <v>1</v>
      </c>
      <c r="G59" s="1" t="str">
        <f>RIGHT(pesel35[[#This Row],[Column1]],1)</f>
        <v>4</v>
      </c>
      <c r="H59" s="1" t="str">
        <f>IF(MOD(pesel35[[#This Row],[plec]],2) = 0, "TAK", "NIE")</f>
        <v>NIE</v>
      </c>
    </row>
    <row r="60" spans="1:8" x14ac:dyDescent="0.45">
      <c r="A60" s="1" t="s">
        <v>59</v>
      </c>
      <c r="B60" s="1" t="str">
        <f>LEFT(pesel35[[#This Row],[Column1]], 2)</f>
        <v>89</v>
      </c>
      <c r="C60" s="1" t="str">
        <f>MID(pesel35[[#This Row],[Column1]],3,2)</f>
        <v>04</v>
      </c>
      <c r="D60" s="1" t="str">
        <f>MID(pesel35[[#This Row],[Column1]],5,2)</f>
        <v>06</v>
      </c>
      <c r="E60" s="1" t="str">
        <f>MID(pesel35[[#This Row],[Column1]], 7, 3)</f>
        <v>333</v>
      </c>
      <c r="F60" s="1" t="str">
        <f>MID(pesel35[[#This Row],[Column1]],10,1)</f>
        <v>4</v>
      </c>
      <c r="G60" s="1" t="str">
        <f>RIGHT(pesel35[[#This Row],[Column1]],1)</f>
        <v>8</v>
      </c>
      <c r="H60" s="1" t="str">
        <f>IF(MOD(pesel35[[#This Row],[plec]],2) = 0, "TAK", "NIE")</f>
        <v>TAK</v>
      </c>
    </row>
    <row r="61" spans="1:8" x14ac:dyDescent="0.45">
      <c r="A61" s="1" t="s">
        <v>60</v>
      </c>
      <c r="B61" s="1" t="str">
        <f>LEFT(pesel35[[#This Row],[Column1]], 2)</f>
        <v>90</v>
      </c>
      <c r="C61" s="1" t="str">
        <f>MID(pesel35[[#This Row],[Column1]],3,2)</f>
        <v>05</v>
      </c>
      <c r="D61" s="1" t="str">
        <f>MID(pesel35[[#This Row],[Column1]],5,2)</f>
        <v>31</v>
      </c>
      <c r="E61" s="1" t="str">
        <f>MID(pesel35[[#This Row],[Column1]], 7, 3)</f>
        <v>201</v>
      </c>
      <c r="F61" s="1" t="str">
        <f>MID(pesel35[[#This Row],[Column1]],10,1)</f>
        <v>3</v>
      </c>
      <c r="G61" s="1" t="str">
        <f>RIGHT(pesel35[[#This Row],[Column1]],1)</f>
        <v>6</v>
      </c>
      <c r="H61" s="1" t="str">
        <f>IF(MOD(pesel35[[#This Row],[plec]],2) = 0, "TAK", "NIE")</f>
        <v>NIE</v>
      </c>
    </row>
    <row r="62" spans="1:8" x14ac:dyDescent="0.45">
      <c r="A62" s="1" t="s">
        <v>61</v>
      </c>
      <c r="B62" s="1" t="str">
        <f>LEFT(pesel35[[#This Row],[Column1]], 2)</f>
        <v>75</v>
      </c>
      <c r="C62" s="1" t="str">
        <f>MID(pesel35[[#This Row],[Column1]],3,2)</f>
        <v>12</v>
      </c>
      <c r="D62" s="1" t="str">
        <f>MID(pesel35[[#This Row],[Column1]],5,2)</f>
        <v>31</v>
      </c>
      <c r="E62" s="1" t="str">
        <f>MID(pesel35[[#This Row],[Column1]], 7, 3)</f>
        <v>993</v>
      </c>
      <c r="F62" s="1" t="str">
        <f>MID(pesel35[[#This Row],[Column1]],10,1)</f>
        <v>1</v>
      </c>
      <c r="G62" s="1" t="str">
        <f>RIGHT(pesel35[[#This Row],[Column1]],1)</f>
        <v>7</v>
      </c>
      <c r="H62" s="1" t="str">
        <f>IF(MOD(pesel35[[#This Row],[plec]],2) = 0, "TAK", "NIE")</f>
        <v>NIE</v>
      </c>
    </row>
    <row r="63" spans="1:8" x14ac:dyDescent="0.45">
      <c r="A63" s="1" t="s">
        <v>62</v>
      </c>
      <c r="B63" s="1" t="str">
        <f>LEFT(pesel35[[#This Row],[Column1]], 2)</f>
        <v>73</v>
      </c>
      <c r="C63" s="1" t="str">
        <f>MID(pesel35[[#This Row],[Column1]],3,2)</f>
        <v>11</v>
      </c>
      <c r="D63" s="1" t="str">
        <f>MID(pesel35[[#This Row],[Column1]],5,2)</f>
        <v>23</v>
      </c>
      <c r="E63" s="1" t="str">
        <f>MID(pesel35[[#This Row],[Column1]], 7, 3)</f>
        <v>285</v>
      </c>
      <c r="F63" s="1" t="str">
        <f>MID(pesel35[[#This Row],[Column1]],10,1)</f>
        <v>5</v>
      </c>
      <c r="G63" s="1" t="str">
        <f>RIGHT(pesel35[[#This Row],[Column1]],1)</f>
        <v>1</v>
      </c>
      <c r="H63" s="1" t="str">
        <f>IF(MOD(pesel35[[#This Row],[plec]],2) = 0, "TAK", "NIE")</f>
        <v>NIE</v>
      </c>
    </row>
    <row r="64" spans="1:8" x14ac:dyDescent="0.45">
      <c r="A64" s="1" t="s">
        <v>63</v>
      </c>
      <c r="B64" s="1" t="str">
        <f>LEFT(pesel35[[#This Row],[Column1]], 2)</f>
        <v>85</v>
      </c>
      <c r="C64" s="1" t="str">
        <f>MID(pesel35[[#This Row],[Column1]],3,2)</f>
        <v>03</v>
      </c>
      <c r="D64" s="1" t="str">
        <f>MID(pesel35[[#This Row],[Column1]],5,2)</f>
        <v>10</v>
      </c>
      <c r="E64" s="1" t="str">
        <f>MID(pesel35[[#This Row],[Column1]], 7, 3)</f>
        <v>794</v>
      </c>
      <c r="F64" s="1" t="str">
        <f>MID(pesel35[[#This Row],[Column1]],10,1)</f>
        <v>4</v>
      </c>
      <c r="G64" s="1" t="str">
        <f>RIGHT(pesel35[[#This Row],[Column1]],1)</f>
        <v>3</v>
      </c>
      <c r="H64" s="1" t="str">
        <f>IF(MOD(pesel35[[#This Row],[plec]],2) = 0, "TAK", "NIE")</f>
        <v>TAK</v>
      </c>
    </row>
    <row r="65" spans="1:8" x14ac:dyDescent="0.45">
      <c r="A65" s="1" t="s">
        <v>64</v>
      </c>
      <c r="B65" s="1" t="str">
        <f>LEFT(pesel35[[#This Row],[Column1]], 2)</f>
        <v>85</v>
      </c>
      <c r="C65" s="1" t="str">
        <f>MID(pesel35[[#This Row],[Column1]],3,2)</f>
        <v>05</v>
      </c>
      <c r="D65" s="1" t="str">
        <f>MID(pesel35[[#This Row],[Column1]],5,2)</f>
        <v>25</v>
      </c>
      <c r="E65" s="1" t="str">
        <f>MID(pesel35[[#This Row],[Column1]], 7, 3)</f>
        <v>686</v>
      </c>
      <c r="F65" s="1" t="str">
        <f>MID(pesel35[[#This Row],[Column1]],10,1)</f>
        <v>4</v>
      </c>
      <c r="G65" s="1" t="str">
        <f>RIGHT(pesel35[[#This Row],[Column1]],1)</f>
        <v>3</v>
      </c>
      <c r="H65" s="1" t="str">
        <f>IF(MOD(pesel35[[#This Row],[plec]],2) = 0, "TAK", "NIE")</f>
        <v>TAK</v>
      </c>
    </row>
    <row r="66" spans="1:8" x14ac:dyDescent="0.45">
      <c r="A66" s="1" t="s">
        <v>65</v>
      </c>
      <c r="B66" s="1" t="str">
        <f>LEFT(pesel35[[#This Row],[Column1]], 2)</f>
        <v>55</v>
      </c>
      <c r="C66" s="1" t="str">
        <f>MID(pesel35[[#This Row],[Column1]],3,2)</f>
        <v>02</v>
      </c>
      <c r="D66" s="1" t="str">
        <f>MID(pesel35[[#This Row],[Column1]],5,2)</f>
        <v>21</v>
      </c>
      <c r="E66" s="1" t="str">
        <f>MID(pesel35[[#This Row],[Column1]], 7, 3)</f>
        <v>534</v>
      </c>
      <c r="F66" s="1" t="str">
        <f>MID(pesel35[[#This Row],[Column1]],10,1)</f>
        <v>3</v>
      </c>
      <c r="G66" s="1" t="str">
        <f>RIGHT(pesel35[[#This Row],[Column1]],1)</f>
        <v>2</v>
      </c>
      <c r="H66" s="1" t="str">
        <f>IF(MOD(pesel35[[#This Row],[plec]],2) = 0, "TAK", "NIE")</f>
        <v>NIE</v>
      </c>
    </row>
    <row r="67" spans="1:8" x14ac:dyDescent="0.45">
      <c r="A67" s="1" t="s">
        <v>66</v>
      </c>
      <c r="B67" s="1" t="str">
        <f>LEFT(pesel35[[#This Row],[Column1]], 2)</f>
        <v>83</v>
      </c>
      <c r="C67" s="1" t="str">
        <f>MID(pesel35[[#This Row],[Column1]],3,2)</f>
        <v>04</v>
      </c>
      <c r="D67" s="1" t="str">
        <f>MID(pesel35[[#This Row],[Column1]],5,2)</f>
        <v>19</v>
      </c>
      <c r="E67" s="1" t="str">
        <f>MID(pesel35[[#This Row],[Column1]], 7, 3)</f>
        <v>472</v>
      </c>
      <c r="F67" s="1" t="str">
        <f>MID(pesel35[[#This Row],[Column1]],10,1)</f>
        <v>8</v>
      </c>
      <c r="G67" s="1" t="str">
        <f>RIGHT(pesel35[[#This Row],[Column1]],1)</f>
        <v>2</v>
      </c>
      <c r="H67" s="1" t="str">
        <f>IF(MOD(pesel35[[#This Row],[plec]],2) = 0, "TAK", "NIE")</f>
        <v>TAK</v>
      </c>
    </row>
    <row r="68" spans="1:8" x14ac:dyDescent="0.45">
      <c r="A68" s="1" t="s">
        <v>67</v>
      </c>
      <c r="B68" s="1" t="str">
        <f>LEFT(pesel35[[#This Row],[Column1]], 2)</f>
        <v>86</v>
      </c>
      <c r="C68" s="1" t="str">
        <f>MID(pesel35[[#This Row],[Column1]],3,2)</f>
        <v>08</v>
      </c>
      <c r="D68" s="1" t="str">
        <f>MID(pesel35[[#This Row],[Column1]],5,2)</f>
        <v>14</v>
      </c>
      <c r="E68" s="1" t="str">
        <f>MID(pesel35[[#This Row],[Column1]], 7, 3)</f>
        <v>433</v>
      </c>
      <c r="F68" s="1" t="str">
        <f>MID(pesel35[[#This Row],[Column1]],10,1)</f>
        <v>2</v>
      </c>
      <c r="G68" s="1" t="str">
        <f>RIGHT(pesel35[[#This Row],[Column1]],1)</f>
        <v>5</v>
      </c>
      <c r="H68" s="1" t="str">
        <f>IF(MOD(pesel35[[#This Row],[plec]],2) = 0, "TAK", "NIE")</f>
        <v>TAK</v>
      </c>
    </row>
    <row r="69" spans="1:8" x14ac:dyDescent="0.45">
      <c r="A69" s="1" t="s">
        <v>68</v>
      </c>
      <c r="B69" s="1" t="str">
        <f>LEFT(pesel35[[#This Row],[Column1]], 2)</f>
        <v>59</v>
      </c>
      <c r="C69" s="1" t="str">
        <f>MID(pesel35[[#This Row],[Column1]],3,2)</f>
        <v>11</v>
      </c>
      <c r="D69" s="1" t="str">
        <f>MID(pesel35[[#This Row],[Column1]],5,2)</f>
        <v>05</v>
      </c>
      <c r="E69" s="1" t="str">
        <f>MID(pesel35[[#This Row],[Column1]], 7, 3)</f>
        <v>705</v>
      </c>
      <c r="F69" s="1" t="str">
        <f>MID(pesel35[[#This Row],[Column1]],10,1)</f>
        <v>6</v>
      </c>
      <c r="G69" s="1" t="str">
        <f>RIGHT(pesel35[[#This Row],[Column1]],1)</f>
        <v>5</v>
      </c>
      <c r="H69" s="1" t="str">
        <f>IF(MOD(pesel35[[#This Row],[plec]],2) = 0, "TAK", "NIE")</f>
        <v>TAK</v>
      </c>
    </row>
    <row r="70" spans="1:8" x14ac:dyDescent="0.45">
      <c r="A70" s="1" t="s">
        <v>69</v>
      </c>
      <c r="B70" s="1" t="str">
        <f>LEFT(pesel35[[#This Row],[Column1]], 2)</f>
        <v>66</v>
      </c>
      <c r="C70" s="1" t="str">
        <f>MID(pesel35[[#This Row],[Column1]],3,2)</f>
        <v>06</v>
      </c>
      <c r="D70" s="1" t="str">
        <f>MID(pesel35[[#This Row],[Column1]],5,2)</f>
        <v>30</v>
      </c>
      <c r="E70" s="1" t="str">
        <f>MID(pesel35[[#This Row],[Column1]], 7, 3)</f>
        <v>146</v>
      </c>
      <c r="F70" s="1" t="str">
        <f>MID(pesel35[[#This Row],[Column1]],10,1)</f>
        <v>3</v>
      </c>
      <c r="G70" s="1" t="str">
        <f>RIGHT(pesel35[[#This Row],[Column1]],1)</f>
        <v>1</v>
      </c>
      <c r="H70" s="1" t="str">
        <f>IF(MOD(pesel35[[#This Row],[plec]],2) = 0, "TAK", "NIE")</f>
        <v>NIE</v>
      </c>
    </row>
    <row r="71" spans="1:8" x14ac:dyDescent="0.45">
      <c r="A71" s="1" t="s">
        <v>70</v>
      </c>
      <c r="B71" s="1" t="str">
        <f>LEFT(pesel35[[#This Row],[Column1]], 2)</f>
        <v>67</v>
      </c>
      <c r="C71" s="1" t="str">
        <f>MID(pesel35[[#This Row],[Column1]],3,2)</f>
        <v>12</v>
      </c>
      <c r="D71" s="1" t="str">
        <f>MID(pesel35[[#This Row],[Column1]],5,2)</f>
        <v>07</v>
      </c>
      <c r="E71" s="1" t="str">
        <f>MID(pesel35[[#This Row],[Column1]], 7, 3)</f>
        <v>499</v>
      </c>
      <c r="F71" s="1" t="str">
        <f>MID(pesel35[[#This Row],[Column1]],10,1)</f>
        <v>2</v>
      </c>
      <c r="G71" s="1" t="str">
        <f>RIGHT(pesel35[[#This Row],[Column1]],1)</f>
        <v>3</v>
      </c>
      <c r="H71" s="1" t="str">
        <f>IF(MOD(pesel35[[#This Row],[plec]],2) = 0, "TAK", "NIE")</f>
        <v>TAK</v>
      </c>
    </row>
    <row r="72" spans="1:8" x14ac:dyDescent="0.45">
      <c r="A72" s="1" t="s">
        <v>71</v>
      </c>
      <c r="B72" s="1" t="str">
        <f>LEFT(pesel35[[#This Row],[Column1]], 2)</f>
        <v>89</v>
      </c>
      <c r="C72" s="1" t="str">
        <f>MID(pesel35[[#This Row],[Column1]],3,2)</f>
        <v>08</v>
      </c>
      <c r="D72" s="1" t="str">
        <f>MID(pesel35[[#This Row],[Column1]],5,2)</f>
        <v>15</v>
      </c>
      <c r="E72" s="1" t="str">
        <f>MID(pesel35[[#This Row],[Column1]], 7, 3)</f>
        <v>198</v>
      </c>
      <c r="F72" s="1" t="str">
        <f>MID(pesel35[[#This Row],[Column1]],10,1)</f>
        <v>0</v>
      </c>
      <c r="G72" s="1" t="str">
        <f>RIGHT(pesel35[[#This Row],[Column1]],1)</f>
        <v>1</v>
      </c>
      <c r="H72" s="1" t="str">
        <f>IF(MOD(pesel35[[#This Row],[plec]],2) = 0, "TAK", "NIE")</f>
        <v>TAK</v>
      </c>
    </row>
    <row r="73" spans="1:8" x14ac:dyDescent="0.45">
      <c r="A73" s="1" t="s">
        <v>72</v>
      </c>
      <c r="B73" s="1" t="str">
        <f>LEFT(pesel35[[#This Row],[Column1]], 2)</f>
        <v>70</v>
      </c>
      <c r="C73" s="1" t="str">
        <f>MID(pesel35[[#This Row],[Column1]],3,2)</f>
        <v>12</v>
      </c>
      <c r="D73" s="1" t="str">
        <f>MID(pesel35[[#This Row],[Column1]],5,2)</f>
        <v>07</v>
      </c>
      <c r="E73" s="1" t="str">
        <f>MID(pesel35[[#This Row],[Column1]], 7, 3)</f>
        <v>946</v>
      </c>
      <c r="F73" s="1" t="str">
        <f>MID(pesel35[[#This Row],[Column1]],10,1)</f>
        <v>3</v>
      </c>
      <c r="G73" s="1" t="str">
        <f>RIGHT(pesel35[[#This Row],[Column1]],1)</f>
        <v>3</v>
      </c>
      <c r="H73" s="1" t="str">
        <f>IF(MOD(pesel35[[#This Row],[plec]],2) = 0, "TAK", "NIE")</f>
        <v>NIE</v>
      </c>
    </row>
    <row r="74" spans="1:8" x14ac:dyDescent="0.45">
      <c r="A74" s="1" t="s">
        <v>73</v>
      </c>
      <c r="B74" s="1" t="str">
        <f>LEFT(pesel35[[#This Row],[Column1]], 2)</f>
        <v>76</v>
      </c>
      <c r="C74" s="1" t="str">
        <f>MID(pesel35[[#This Row],[Column1]],3,2)</f>
        <v>12</v>
      </c>
      <c r="D74" s="1" t="str">
        <f>MID(pesel35[[#This Row],[Column1]],5,2)</f>
        <v>11</v>
      </c>
      <c r="E74" s="1" t="str">
        <f>MID(pesel35[[#This Row],[Column1]], 7, 3)</f>
        <v>863</v>
      </c>
      <c r="F74" s="1" t="str">
        <f>MID(pesel35[[#This Row],[Column1]],10,1)</f>
        <v>0</v>
      </c>
      <c r="G74" s="1" t="str">
        <f>RIGHT(pesel35[[#This Row],[Column1]],1)</f>
        <v>3</v>
      </c>
      <c r="H74" s="1" t="str">
        <f>IF(MOD(pesel35[[#This Row],[plec]],2) = 0, "TAK", "NIE")</f>
        <v>TAK</v>
      </c>
    </row>
    <row r="75" spans="1:8" x14ac:dyDescent="0.45">
      <c r="A75" s="1" t="s">
        <v>74</v>
      </c>
      <c r="B75" s="1" t="str">
        <f>LEFT(pesel35[[#This Row],[Column1]], 2)</f>
        <v>72</v>
      </c>
      <c r="C75" s="1" t="str">
        <f>MID(pesel35[[#This Row],[Column1]],3,2)</f>
        <v>03</v>
      </c>
      <c r="D75" s="1" t="str">
        <f>MID(pesel35[[#This Row],[Column1]],5,2)</f>
        <v>10</v>
      </c>
      <c r="E75" s="1" t="str">
        <f>MID(pesel35[[#This Row],[Column1]], 7, 3)</f>
        <v>967</v>
      </c>
      <c r="F75" s="1" t="str">
        <f>MID(pesel35[[#This Row],[Column1]],10,1)</f>
        <v>0</v>
      </c>
      <c r="G75" s="1" t="str">
        <f>RIGHT(pesel35[[#This Row],[Column1]],1)</f>
        <v>5</v>
      </c>
      <c r="H75" s="1" t="str">
        <f>IF(MOD(pesel35[[#This Row],[plec]],2) = 0, "TAK", "NIE")</f>
        <v>TAK</v>
      </c>
    </row>
    <row r="76" spans="1:8" x14ac:dyDescent="0.45">
      <c r="A76" s="1" t="s">
        <v>75</v>
      </c>
      <c r="B76" s="1" t="str">
        <f>LEFT(pesel35[[#This Row],[Column1]], 2)</f>
        <v>61</v>
      </c>
      <c r="C76" s="1" t="str">
        <f>MID(pesel35[[#This Row],[Column1]],3,2)</f>
        <v>10</v>
      </c>
      <c r="D76" s="1" t="str">
        <f>MID(pesel35[[#This Row],[Column1]],5,2)</f>
        <v>01</v>
      </c>
      <c r="E76" s="1" t="str">
        <f>MID(pesel35[[#This Row],[Column1]], 7, 3)</f>
        <v>576</v>
      </c>
      <c r="F76" s="1" t="str">
        <f>MID(pesel35[[#This Row],[Column1]],10,1)</f>
        <v>5</v>
      </c>
      <c r="G76" s="1" t="str">
        <f>RIGHT(pesel35[[#This Row],[Column1]],1)</f>
        <v>2</v>
      </c>
      <c r="H76" s="1" t="str">
        <f>IF(MOD(pesel35[[#This Row],[plec]],2) = 0, "TAK", "NIE")</f>
        <v>NIE</v>
      </c>
    </row>
    <row r="77" spans="1:8" x14ac:dyDescent="0.45">
      <c r="A77" s="1" t="s">
        <v>76</v>
      </c>
      <c r="B77" s="1" t="str">
        <f>LEFT(pesel35[[#This Row],[Column1]], 2)</f>
        <v>79</v>
      </c>
      <c r="C77" s="1" t="str">
        <f>MID(pesel35[[#This Row],[Column1]],3,2)</f>
        <v>01</v>
      </c>
      <c r="D77" s="1" t="str">
        <f>MID(pesel35[[#This Row],[Column1]],5,2)</f>
        <v>25</v>
      </c>
      <c r="E77" s="1" t="str">
        <f>MID(pesel35[[#This Row],[Column1]], 7, 3)</f>
        <v>644</v>
      </c>
      <c r="F77" s="1" t="str">
        <f>MID(pesel35[[#This Row],[Column1]],10,1)</f>
        <v>8</v>
      </c>
      <c r="G77" s="1" t="str">
        <f>RIGHT(pesel35[[#This Row],[Column1]],1)</f>
        <v>4</v>
      </c>
      <c r="H77" s="1" t="str">
        <f>IF(MOD(pesel35[[#This Row],[plec]],2) = 0, "TAK", "NIE")</f>
        <v>TAK</v>
      </c>
    </row>
    <row r="78" spans="1:8" x14ac:dyDescent="0.45">
      <c r="A78" s="1" t="s">
        <v>77</v>
      </c>
      <c r="B78" s="1" t="str">
        <f>LEFT(pesel35[[#This Row],[Column1]], 2)</f>
        <v>88</v>
      </c>
      <c r="C78" s="1" t="str">
        <f>MID(pesel35[[#This Row],[Column1]],3,2)</f>
        <v>11</v>
      </c>
      <c r="D78" s="1" t="str">
        <f>MID(pesel35[[#This Row],[Column1]],5,2)</f>
        <v>10</v>
      </c>
      <c r="E78" s="1" t="str">
        <f>MID(pesel35[[#This Row],[Column1]], 7, 3)</f>
        <v>945</v>
      </c>
      <c r="F78" s="1" t="str">
        <f>MID(pesel35[[#This Row],[Column1]],10,1)</f>
        <v>4</v>
      </c>
      <c r="G78" s="1" t="str">
        <f>RIGHT(pesel35[[#This Row],[Column1]],1)</f>
        <v>5</v>
      </c>
      <c r="H78" s="1" t="str">
        <f>IF(MOD(pesel35[[#This Row],[plec]],2) = 0, "TAK", "NIE")</f>
        <v>TAK</v>
      </c>
    </row>
    <row r="79" spans="1:8" x14ac:dyDescent="0.45">
      <c r="A79" s="1" t="s">
        <v>78</v>
      </c>
      <c r="B79" s="1" t="str">
        <f>LEFT(pesel35[[#This Row],[Column1]], 2)</f>
        <v>89</v>
      </c>
      <c r="C79" s="1" t="str">
        <f>MID(pesel35[[#This Row],[Column1]],3,2)</f>
        <v>04</v>
      </c>
      <c r="D79" s="1" t="str">
        <f>MID(pesel35[[#This Row],[Column1]],5,2)</f>
        <v>08</v>
      </c>
      <c r="E79" s="1" t="str">
        <f>MID(pesel35[[#This Row],[Column1]], 7, 3)</f>
        <v>764</v>
      </c>
      <c r="F79" s="1" t="str">
        <f>MID(pesel35[[#This Row],[Column1]],10,1)</f>
        <v>5</v>
      </c>
      <c r="G79" s="1" t="str">
        <f>RIGHT(pesel35[[#This Row],[Column1]],1)</f>
        <v>3</v>
      </c>
      <c r="H79" s="1" t="str">
        <f>IF(MOD(pesel35[[#This Row],[plec]],2) = 0, "TAK", "NIE")</f>
        <v>NIE</v>
      </c>
    </row>
    <row r="80" spans="1:8" x14ac:dyDescent="0.45">
      <c r="A80" s="1" t="s">
        <v>79</v>
      </c>
      <c r="B80" s="1" t="str">
        <f>LEFT(pesel35[[#This Row],[Column1]], 2)</f>
        <v>89</v>
      </c>
      <c r="C80" s="1" t="str">
        <f>MID(pesel35[[#This Row],[Column1]],3,2)</f>
        <v>12</v>
      </c>
      <c r="D80" s="1" t="str">
        <f>MID(pesel35[[#This Row],[Column1]],5,2)</f>
        <v>09</v>
      </c>
      <c r="E80" s="1" t="str">
        <f>MID(pesel35[[#This Row],[Column1]], 7, 3)</f>
        <v>521</v>
      </c>
      <c r="F80" s="1" t="str">
        <f>MID(pesel35[[#This Row],[Column1]],10,1)</f>
        <v>6</v>
      </c>
      <c r="G80" s="1" t="str">
        <f>RIGHT(pesel35[[#This Row],[Column1]],1)</f>
        <v>1</v>
      </c>
      <c r="H80" s="1" t="str">
        <f>IF(MOD(pesel35[[#This Row],[plec]],2) = 0, "TAK", "NIE")</f>
        <v>TAK</v>
      </c>
    </row>
    <row r="81" spans="1:8" x14ac:dyDescent="0.45">
      <c r="A81" s="1" t="s">
        <v>80</v>
      </c>
      <c r="B81" s="1" t="str">
        <f>LEFT(pesel35[[#This Row],[Column1]], 2)</f>
        <v>59</v>
      </c>
      <c r="C81" s="1" t="str">
        <f>MID(pesel35[[#This Row],[Column1]],3,2)</f>
        <v>08</v>
      </c>
      <c r="D81" s="1" t="str">
        <f>MID(pesel35[[#This Row],[Column1]],5,2)</f>
        <v>30</v>
      </c>
      <c r="E81" s="1" t="str">
        <f>MID(pesel35[[#This Row],[Column1]], 7, 3)</f>
        <v>360</v>
      </c>
      <c r="F81" s="1" t="str">
        <f>MID(pesel35[[#This Row],[Column1]],10,1)</f>
        <v>7</v>
      </c>
      <c r="G81" s="1" t="str">
        <f>RIGHT(pesel35[[#This Row],[Column1]],1)</f>
        <v>7</v>
      </c>
      <c r="H81" s="1" t="str">
        <f>IF(MOD(pesel35[[#This Row],[plec]],2) = 0, "TAK", "NIE")</f>
        <v>NIE</v>
      </c>
    </row>
    <row r="82" spans="1:8" x14ac:dyDescent="0.45">
      <c r="A82" s="1" t="s">
        <v>81</v>
      </c>
      <c r="B82" s="1" t="str">
        <f>LEFT(pesel35[[#This Row],[Column1]], 2)</f>
        <v>61</v>
      </c>
      <c r="C82" s="1" t="str">
        <f>MID(pesel35[[#This Row],[Column1]],3,2)</f>
        <v>12</v>
      </c>
      <c r="D82" s="1" t="str">
        <f>MID(pesel35[[#This Row],[Column1]],5,2)</f>
        <v>10</v>
      </c>
      <c r="E82" s="1" t="str">
        <f>MID(pesel35[[#This Row],[Column1]], 7, 3)</f>
        <v>204</v>
      </c>
      <c r="F82" s="1" t="str">
        <f>MID(pesel35[[#This Row],[Column1]],10,1)</f>
        <v>6</v>
      </c>
      <c r="G82" s="1" t="str">
        <f>RIGHT(pesel35[[#This Row],[Column1]],1)</f>
        <v>9</v>
      </c>
      <c r="H82" s="1" t="str">
        <f>IF(MOD(pesel35[[#This Row],[plec]],2) = 0, "TAK", "NIE")</f>
        <v>TAK</v>
      </c>
    </row>
    <row r="83" spans="1:8" x14ac:dyDescent="0.45">
      <c r="A83" s="1" t="s">
        <v>82</v>
      </c>
      <c r="B83" s="1" t="str">
        <f>LEFT(pesel35[[#This Row],[Column1]], 2)</f>
        <v>89</v>
      </c>
      <c r="C83" s="1" t="str">
        <f>MID(pesel35[[#This Row],[Column1]],3,2)</f>
        <v>04</v>
      </c>
      <c r="D83" s="1" t="str">
        <f>MID(pesel35[[#This Row],[Column1]],5,2)</f>
        <v>01</v>
      </c>
      <c r="E83" s="1" t="str">
        <f>MID(pesel35[[#This Row],[Column1]], 7, 3)</f>
        <v>852</v>
      </c>
      <c r="F83" s="1" t="str">
        <f>MID(pesel35[[#This Row],[Column1]],10,1)</f>
        <v>4</v>
      </c>
      <c r="G83" s="1" t="str">
        <f>RIGHT(pesel35[[#This Row],[Column1]],1)</f>
        <v>1</v>
      </c>
      <c r="H83" s="1" t="str">
        <f>IF(MOD(pesel35[[#This Row],[plec]],2) = 0, "TAK", "NIE")</f>
        <v>TAK</v>
      </c>
    </row>
    <row r="84" spans="1:8" x14ac:dyDescent="0.45">
      <c r="A84" s="1" t="s">
        <v>83</v>
      </c>
      <c r="B84" s="1" t="str">
        <f>LEFT(pesel35[[#This Row],[Column1]], 2)</f>
        <v>88</v>
      </c>
      <c r="C84" s="1" t="str">
        <f>MID(pesel35[[#This Row],[Column1]],3,2)</f>
        <v>08</v>
      </c>
      <c r="D84" s="1" t="str">
        <f>MID(pesel35[[#This Row],[Column1]],5,2)</f>
        <v>04</v>
      </c>
      <c r="E84" s="1" t="str">
        <f>MID(pesel35[[#This Row],[Column1]], 7, 3)</f>
        <v>162</v>
      </c>
      <c r="F84" s="1" t="str">
        <f>MID(pesel35[[#This Row],[Column1]],10,1)</f>
        <v>5</v>
      </c>
      <c r="G84" s="1" t="str">
        <f>RIGHT(pesel35[[#This Row],[Column1]],1)</f>
        <v>6</v>
      </c>
      <c r="H84" s="1" t="str">
        <f>IF(MOD(pesel35[[#This Row],[plec]],2) = 0, "TAK", "NIE")</f>
        <v>NIE</v>
      </c>
    </row>
    <row r="85" spans="1:8" x14ac:dyDescent="0.45">
      <c r="A85" s="1" t="s">
        <v>84</v>
      </c>
      <c r="B85" s="1" t="str">
        <f>LEFT(pesel35[[#This Row],[Column1]], 2)</f>
        <v>61</v>
      </c>
      <c r="C85" s="1" t="str">
        <f>MID(pesel35[[#This Row],[Column1]],3,2)</f>
        <v>03</v>
      </c>
      <c r="D85" s="1" t="str">
        <f>MID(pesel35[[#This Row],[Column1]],5,2)</f>
        <v>24</v>
      </c>
      <c r="E85" s="1" t="str">
        <f>MID(pesel35[[#This Row],[Column1]], 7, 3)</f>
        <v>791</v>
      </c>
      <c r="F85" s="1" t="str">
        <f>MID(pesel35[[#This Row],[Column1]],10,1)</f>
        <v>1</v>
      </c>
      <c r="G85" s="1" t="str">
        <f>RIGHT(pesel35[[#This Row],[Column1]],1)</f>
        <v>6</v>
      </c>
      <c r="H85" s="1" t="str">
        <f>IF(MOD(pesel35[[#This Row],[plec]],2) = 0, "TAK", "NIE")</f>
        <v>NIE</v>
      </c>
    </row>
    <row r="86" spans="1:8" x14ac:dyDescent="0.45">
      <c r="A86" s="1" t="s">
        <v>85</v>
      </c>
      <c r="B86" s="1" t="str">
        <f>LEFT(pesel35[[#This Row],[Column1]], 2)</f>
        <v>54</v>
      </c>
      <c r="C86" s="1" t="str">
        <f>MID(pesel35[[#This Row],[Column1]],3,2)</f>
        <v>02</v>
      </c>
      <c r="D86" s="1" t="str">
        <f>MID(pesel35[[#This Row],[Column1]],5,2)</f>
        <v>08</v>
      </c>
      <c r="E86" s="1" t="str">
        <f>MID(pesel35[[#This Row],[Column1]], 7, 3)</f>
        <v>371</v>
      </c>
      <c r="F86" s="1" t="str">
        <f>MID(pesel35[[#This Row],[Column1]],10,1)</f>
        <v>3</v>
      </c>
      <c r="G86" s="1" t="str">
        <f>RIGHT(pesel35[[#This Row],[Column1]],1)</f>
        <v>7</v>
      </c>
      <c r="H86" s="1" t="str">
        <f>IF(MOD(pesel35[[#This Row],[plec]],2) = 0, "TAK", "NIE")</f>
        <v>NIE</v>
      </c>
    </row>
    <row r="87" spans="1:8" x14ac:dyDescent="0.45">
      <c r="A87" s="1" t="s">
        <v>86</v>
      </c>
      <c r="B87" s="1" t="str">
        <f>LEFT(pesel35[[#This Row],[Column1]], 2)</f>
        <v>87</v>
      </c>
      <c r="C87" s="1" t="str">
        <f>MID(pesel35[[#This Row],[Column1]],3,2)</f>
        <v>07</v>
      </c>
      <c r="D87" s="1" t="str">
        <f>MID(pesel35[[#This Row],[Column1]],5,2)</f>
        <v>27</v>
      </c>
      <c r="E87" s="1" t="str">
        <f>MID(pesel35[[#This Row],[Column1]], 7, 3)</f>
        <v>242</v>
      </c>
      <c r="F87" s="1" t="str">
        <f>MID(pesel35[[#This Row],[Column1]],10,1)</f>
        <v>8</v>
      </c>
      <c r="G87" s="1" t="str">
        <f>RIGHT(pesel35[[#This Row],[Column1]],1)</f>
        <v>9</v>
      </c>
      <c r="H87" s="1" t="str">
        <f>IF(MOD(pesel35[[#This Row],[plec]],2) = 0, "TAK", "NIE")</f>
        <v>TAK</v>
      </c>
    </row>
    <row r="88" spans="1:8" x14ac:dyDescent="0.45">
      <c r="A88" s="1" t="s">
        <v>87</v>
      </c>
      <c r="B88" s="1" t="str">
        <f>LEFT(pesel35[[#This Row],[Column1]], 2)</f>
        <v>88</v>
      </c>
      <c r="C88" s="1" t="str">
        <f>MID(pesel35[[#This Row],[Column1]],3,2)</f>
        <v>10</v>
      </c>
      <c r="D88" s="1" t="str">
        <f>MID(pesel35[[#This Row],[Column1]],5,2)</f>
        <v>30</v>
      </c>
      <c r="E88" s="1" t="str">
        <f>MID(pesel35[[#This Row],[Column1]], 7, 3)</f>
        <v>329</v>
      </c>
      <c r="F88" s="1" t="str">
        <f>MID(pesel35[[#This Row],[Column1]],10,1)</f>
        <v>3</v>
      </c>
      <c r="G88" s="1" t="str">
        <f>RIGHT(pesel35[[#This Row],[Column1]],1)</f>
        <v>1</v>
      </c>
      <c r="H88" s="1" t="str">
        <f>IF(MOD(pesel35[[#This Row],[plec]],2) = 0, "TAK", "NIE")</f>
        <v>NIE</v>
      </c>
    </row>
    <row r="89" spans="1:8" x14ac:dyDescent="0.45">
      <c r="A89" s="1" t="s">
        <v>88</v>
      </c>
      <c r="B89" s="1" t="str">
        <f>LEFT(pesel35[[#This Row],[Column1]], 2)</f>
        <v>59</v>
      </c>
      <c r="C89" s="1" t="str">
        <f>MID(pesel35[[#This Row],[Column1]],3,2)</f>
        <v>04</v>
      </c>
      <c r="D89" s="1" t="str">
        <f>MID(pesel35[[#This Row],[Column1]],5,2)</f>
        <v>29</v>
      </c>
      <c r="E89" s="1" t="str">
        <f>MID(pesel35[[#This Row],[Column1]], 7, 3)</f>
        <v>896</v>
      </c>
      <c r="F89" s="1" t="str">
        <f>MID(pesel35[[#This Row],[Column1]],10,1)</f>
        <v>8</v>
      </c>
      <c r="G89" s="1" t="str">
        <f>RIGHT(pesel35[[#This Row],[Column1]],1)</f>
        <v>6</v>
      </c>
      <c r="H89" s="1" t="str">
        <f>IF(MOD(pesel35[[#This Row],[plec]],2) = 0, "TAK", "NIE")</f>
        <v>TAK</v>
      </c>
    </row>
    <row r="90" spans="1:8" x14ac:dyDescent="0.45">
      <c r="A90" s="1" t="s">
        <v>89</v>
      </c>
      <c r="B90" s="1" t="str">
        <f>LEFT(pesel35[[#This Row],[Column1]], 2)</f>
        <v>91</v>
      </c>
      <c r="C90" s="1" t="str">
        <f>MID(pesel35[[#This Row],[Column1]],3,2)</f>
        <v>02</v>
      </c>
      <c r="D90" s="1" t="str">
        <f>MID(pesel35[[#This Row],[Column1]],5,2)</f>
        <v>31</v>
      </c>
      <c r="E90" s="1" t="str">
        <f>MID(pesel35[[#This Row],[Column1]], 7, 3)</f>
        <v>913</v>
      </c>
      <c r="F90" s="1" t="str">
        <f>MID(pesel35[[#This Row],[Column1]],10,1)</f>
        <v>3</v>
      </c>
      <c r="G90" s="1" t="str">
        <f>RIGHT(pesel35[[#This Row],[Column1]],1)</f>
        <v>0</v>
      </c>
      <c r="H90" s="1" t="str">
        <f>IF(MOD(pesel35[[#This Row],[plec]],2) = 0, "TAK", "NIE")</f>
        <v>NIE</v>
      </c>
    </row>
    <row r="91" spans="1:8" x14ac:dyDescent="0.45">
      <c r="A91" s="1" t="s">
        <v>90</v>
      </c>
      <c r="B91" s="1" t="str">
        <f>LEFT(pesel35[[#This Row],[Column1]], 2)</f>
        <v>59</v>
      </c>
      <c r="C91" s="1" t="str">
        <f>MID(pesel35[[#This Row],[Column1]],3,2)</f>
        <v>03</v>
      </c>
      <c r="D91" s="1" t="str">
        <f>MID(pesel35[[#This Row],[Column1]],5,2)</f>
        <v>11</v>
      </c>
      <c r="E91" s="1" t="str">
        <f>MID(pesel35[[#This Row],[Column1]], 7, 3)</f>
        <v>520</v>
      </c>
      <c r="F91" s="1" t="str">
        <f>MID(pesel35[[#This Row],[Column1]],10,1)</f>
        <v>5</v>
      </c>
      <c r="G91" s="1" t="str">
        <f>RIGHT(pesel35[[#This Row],[Column1]],1)</f>
        <v>9</v>
      </c>
      <c r="H91" s="1" t="str">
        <f>IF(MOD(pesel35[[#This Row],[plec]],2) = 0, "TAK", "NIE")</f>
        <v>NIE</v>
      </c>
    </row>
    <row r="92" spans="1:8" x14ac:dyDescent="0.45">
      <c r="A92" s="1" t="s">
        <v>91</v>
      </c>
      <c r="B92" s="1" t="str">
        <f>LEFT(pesel35[[#This Row],[Column1]], 2)</f>
        <v>84</v>
      </c>
      <c r="C92" s="1" t="str">
        <f>MID(pesel35[[#This Row],[Column1]],3,2)</f>
        <v>11</v>
      </c>
      <c r="D92" s="1" t="str">
        <f>MID(pesel35[[#This Row],[Column1]],5,2)</f>
        <v>21</v>
      </c>
      <c r="E92" s="1" t="str">
        <f>MID(pesel35[[#This Row],[Column1]], 7, 3)</f>
        <v>851</v>
      </c>
      <c r="F92" s="1" t="str">
        <f>MID(pesel35[[#This Row],[Column1]],10,1)</f>
        <v>4</v>
      </c>
      <c r="G92" s="1" t="str">
        <f>RIGHT(pesel35[[#This Row],[Column1]],1)</f>
        <v>5</v>
      </c>
      <c r="H92" s="1" t="str">
        <f>IF(MOD(pesel35[[#This Row],[plec]],2) = 0, "TAK", "NIE")</f>
        <v>TAK</v>
      </c>
    </row>
    <row r="93" spans="1:8" x14ac:dyDescent="0.45">
      <c r="A93" s="1" t="s">
        <v>92</v>
      </c>
      <c r="B93" s="1" t="str">
        <f>LEFT(pesel35[[#This Row],[Column1]], 2)</f>
        <v>60</v>
      </c>
      <c r="C93" s="1" t="str">
        <f>MID(pesel35[[#This Row],[Column1]],3,2)</f>
        <v>10</v>
      </c>
      <c r="D93" s="1" t="str">
        <f>MID(pesel35[[#This Row],[Column1]],5,2)</f>
        <v>28</v>
      </c>
      <c r="E93" s="1" t="str">
        <f>MID(pesel35[[#This Row],[Column1]], 7, 3)</f>
        <v>901</v>
      </c>
      <c r="F93" s="1" t="str">
        <f>MID(pesel35[[#This Row],[Column1]],10,1)</f>
        <v>0</v>
      </c>
      <c r="G93" s="1" t="str">
        <f>RIGHT(pesel35[[#This Row],[Column1]],1)</f>
        <v>7</v>
      </c>
      <c r="H93" s="1" t="str">
        <f>IF(MOD(pesel35[[#This Row],[plec]],2) = 0, "TAK", "NIE")</f>
        <v>TAK</v>
      </c>
    </row>
    <row r="94" spans="1:8" x14ac:dyDescent="0.45">
      <c r="A94" s="1" t="s">
        <v>93</v>
      </c>
      <c r="B94" s="1" t="str">
        <f>LEFT(pesel35[[#This Row],[Column1]], 2)</f>
        <v>84</v>
      </c>
      <c r="C94" s="1" t="str">
        <f>MID(pesel35[[#This Row],[Column1]],3,2)</f>
        <v>05</v>
      </c>
      <c r="D94" s="1" t="str">
        <f>MID(pesel35[[#This Row],[Column1]],5,2)</f>
        <v>06</v>
      </c>
      <c r="E94" s="1" t="str">
        <f>MID(pesel35[[#This Row],[Column1]], 7, 3)</f>
        <v>943</v>
      </c>
      <c r="F94" s="1" t="str">
        <f>MID(pesel35[[#This Row],[Column1]],10,1)</f>
        <v>6</v>
      </c>
      <c r="G94" s="1" t="str">
        <f>RIGHT(pesel35[[#This Row],[Column1]],1)</f>
        <v>7</v>
      </c>
      <c r="H94" s="1" t="str">
        <f>IF(MOD(pesel35[[#This Row],[plec]],2) = 0, "TAK", "NIE")</f>
        <v>TAK</v>
      </c>
    </row>
    <row r="95" spans="1:8" x14ac:dyDescent="0.45">
      <c r="A95" s="1" t="s">
        <v>94</v>
      </c>
      <c r="B95" s="1" t="str">
        <f>LEFT(pesel35[[#This Row],[Column1]], 2)</f>
        <v>89</v>
      </c>
      <c r="C95" s="1" t="str">
        <f>MID(pesel35[[#This Row],[Column1]],3,2)</f>
        <v>04</v>
      </c>
      <c r="D95" s="1" t="str">
        <f>MID(pesel35[[#This Row],[Column1]],5,2)</f>
        <v>11</v>
      </c>
      <c r="E95" s="1" t="str">
        <f>MID(pesel35[[#This Row],[Column1]], 7, 3)</f>
        <v>334</v>
      </c>
      <c r="F95" s="1" t="str">
        <f>MID(pesel35[[#This Row],[Column1]],10,1)</f>
        <v>7</v>
      </c>
      <c r="G95" s="1" t="str">
        <f>RIGHT(pesel35[[#This Row],[Column1]],1)</f>
        <v>2</v>
      </c>
      <c r="H95" s="1" t="str">
        <f>IF(MOD(pesel35[[#This Row],[plec]],2) = 0, "TAK", "NIE")</f>
        <v>NIE</v>
      </c>
    </row>
    <row r="96" spans="1:8" x14ac:dyDescent="0.45">
      <c r="A96" s="1" t="s">
        <v>95</v>
      </c>
      <c r="B96" s="1" t="str">
        <f>LEFT(pesel35[[#This Row],[Column1]], 2)</f>
        <v>82</v>
      </c>
      <c r="C96" s="1" t="str">
        <f>MID(pesel35[[#This Row],[Column1]],3,2)</f>
        <v>07</v>
      </c>
      <c r="D96" s="1" t="str">
        <f>MID(pesel35[[#This Row],[Column1]],5,2)</f>
        <v>22</v>
      </c>
      <c r="E96" s="1" t="str">
        <f>MID(pesel35[[#This Row],[Column1]], 7, 3)</f>
        <v>192</v>
      </c>
      <c r="F96" s="1" t="str">
        <f>MID(pesel35[[#This Row],[Column1]],10,1)</f>
        <v>6</v>
      </c>
      <c r="G96" s="1" t="str">
        <f>RIGHT(pesel35[[#This Row],[Column1]],1)</f>
        <v>7</v>
      </c>
      <c r="H96" s="1" t="str">
        <f>IF(MOD(pesel35[[#This Row],[plec]],2) = 0, "TAK", "NIE")</f>
        <v>TAK</v>
      </c>
    </row>
    <row r="97" spans="1:8" x14ac:dyDescent="0.45">
      <c r="A97" s="1" t="s">
        <v>96</v>
      </c>
      <c r="B97" s="1" t="str">
        <f>LEFT(pesel35[[#This Row],[Column1]], 2)</f>
        <v>57</v>
      </c>
      <c r="C97" s="1" t="str">
        <f>MID(pesel35[[#This Row],[Column1]],3,2)</f>
        <v>10</v>
      </c>
      <c r="D97" s="1" t="str">
        <f>MID(pesel35[[#This Row],[Column1]],5,2)</f>
        <v>22</v>
      </c>
      <c r="E97" s="1" t="str">
        <f>MID(pesel35[[#This Row],[Column1]], 7, 3)</f>
        <v>024</v>
      </c>
      <c r="F97" s="1" t="str">
        <f>MID(pesel35[[#This Row],[Column1]],10,1)</f>
        <v>1</v>
      </c>
      <c r="G97" s="1" t="str">
        <f>RIGHT(pesel35[[#This Row],[Column1]],1)</f>
        <v>4</v>
      </c>
      <c r="H97" s="1" t="str">
        <f>IF(MOD(pesel35[[#This Row],[plec]],2) = 0, "TAK", "NIE")</f>
        <v>NIE</v>
      </c>
    </row>
    <row r="98" spans="1:8" x14ac:dyDescent="0.45">
      <c r="A98" s="1" t="s">
        <v>97</v>
      </c>
      <c r="B98" s="1" t="str">
        <f>LEFT(pesel35[[#This Row],[Column1]], 2)</f>
        <v>55</v>
      </c>
      <c r="C98" s="1" t="str">
        <f>MID(pesel35[[#This Row],[Column1]],3,2)</f>
        <v>12</v>
      </c>
      <c r="D98" s="1" t="str">
        <f>MID(pesel35[[#This Row],[Column1]],5,2)</f>
        <v>31</v>
      </c>
      <c r="E98" s="1" t="str">
        <f>MID(pesel35[[#This Row],[Column1]], 7, 3)</f>
        <v>289</v>
      </c>
      <c r="F98" s="1" t="str">
        <f>MID(pesel35[[#This Row],[Column1]],10,1)</f>
        <v>7</v>
      </c>
      <c r="G98" s="1" t="str">
        <f>RIGHT(pesel35[[#This Row],[Column1]],1)</f>
        <v>3</v>
      </c>
      <c r="H98" s="1" t="str">
        <f>IF(MOD(pesel35[[#This Row],[plec]],2) = 0, "TAK", "NIE")</f>
        <v>NIE</v>
      </c>
    </row>
    <row r="99" spans="1:8" x14ac:dyDescent="0.45">
      <c r="A99" s="1" t="s">
        <v>98</v>
      </c>
      <c r="B99" s="1" t="str">
        <f>LEFT(pesel35[[#This Row],[Column1]], 2)</f>
        <v>86</v>
      </c>
      <c r="C99" s="1" t="str">
        <f>MID(pesel35[[#This Row],[Column1]],3,2)</f>
        <v>07</v>
      </c>
      <c r="D99" s="1" t="str">
        <f>MID(pesel35[[#This Row],[Column1]],5,2)</f>
        <v>05</v>
      </c>
      <c r="E99" s="1" t="str">
        <f>MID(pesel35[[#This Row],[Column1]], 7, 3)</f>
        <v>111</v>
      </c>
      <c r="F99" s="1" t="str">
        <f>MID(pesel35[[#This Row],[Column1]],10,1)</f>
        <v>8</v>
      </c>
      <c r="G99" s="1" t="str">
        <f>RIGHT(pesel35[[#This Row],[Column1]],1)</f>
        <v>5</v>
      </c>
      <c r="H99" s="1" t="str">
        <f>IF(MOD(pesel35[[#This Row],[plec]],2) = 0, "TAK", "NIE")</f>
        <v>TAK</v>
      </c>
    </row>
    <row r="100" spans="1:8" x14ac:dyDescent="0.45">
      <c r="A100" s="1" t="s">
        <v>99</v>
      </c>
      <c r="B100" s="1" t="str">
        <f>LEFT(pesel35[[#This Row],[Column1]], 2)</f>
        <v>81</v>
      </c>
      <c r="C100" s="1" t="str">
        <f>MID(pesel35[[#This Row],[Column1]],3,2)</f>
        <v>10</v>
      </c>
      <c r="D100" s="1" t="str">
        <f>MID(pesel35[[#This Row],[Column1]],5,2)</f>
        <v>11</v>
      </c>
      <c r="E100" s="1" t="str">
        <f>MID(pesel35[[#This Row],[Column1]], 7, 3)</f>
        <v>487</v>
      </c>
      <c r="F100" s="1" t="str">
        <f>MID(pesel35[[#This Row],[Column1]],10,1)</f>
        <v>7</v>
      </c>
      <c r="G100" s="1" t="str">
        <f>RIGHT(pesel35[[#This Row],[Column1]],1)</f>
        <v>0</v>
      </c>
      <c r="H100" s="1" t="str">
        <f>IF(MOD(pesel35[[#This Row],[plec]],2) = 0, "TAK", "NIE")</f>
        <v>NIE</v>
      </c>
    </row>
    <row r="101" spans="1:8" x14ac:dyDescent="0.45">
      <c r="A101" s="1" t="s">
        <v>100</v>
      </c>
      <c r="B101" s="1" t="str">
        <f>LEFT(pesel35[[#This Row],[Column1]], 2)</f>
        <v>87</v>
      </c>
      <c r="C101" s="1" t="str">
        <f>MID(pesel35[[#This Row],[Column1]],3,2)</f>
        <v>07</v>
      </c>
      <c r="D101" s="1" t="str">
        <f>MID(pesel35[[#This Row],[Column1]],5,2)</f>
        <v>11</v>
      </c>
      <c r="E101" s="1" t="str">
        <f>MID(pesel35[[#This Row],[Column1]], 7, 3)</f>
        <v>646</v>
      </c>
      <c r="F101" s="1" t="str">
        <f>MID(pesel35[[#This Row],[Column1]],10,1)</f>
        <v>6</v>
      </c>
      <c r="G101" s="1" t="str">
        <f>RIGHT(pesel35[[#This Row],[Column1]],1)</f>
        <v>2</v>
      </c>
      <c r="H101" s="1" t="str">
        <f>IF(MOD(pesel35[[#This Row],[plec]],2) = 0, "TAK", "NIE")</f>
        <v>TAK</v>
      </c>
    </row>
    <row r="102" spans="1:8" x14ac:dyDescent="0.45">
      <c r="A102" s="1" t="s">
        <v>101</v>
      </c>
      <c r="B102" s="1" t="str">
        <f>LEFT(pesel35[[#This Row],[Column1]], 2)</f>
        <v>51</v>
      </c>
      <c r="C102" s="1" t="str">
        <f>MID(pesel35[[#This Row],[Column1]],3,2)</f>
        <v>01</v>
      </c>
      <c r="D102" s="1" t="str">
        <f>MID(pesel35[[#This Row],[Column1]],5,2)</f>
        <v>11</v>
      </c>
      <c r="E102" s="1" t="str">
        <f>MID(pesel35[[#This Row],[Column1]], 7, 3)</f>
        <v>533</v>
      </c>
      <c r="F102" s="1" t="str">
        <f>MID(pesel35[[#This Row],[Column1]],10,1)</f>
        <v>1</v>
      </c>
      <c r="G102" s="1" t="str">
        <f>RIGHT(pesel35[[#This Row],[Column1]],1)</f>
        <v>1</v>
      </c>
      <c r="H102" s="1" t="str">
        <f>IF(MOD(pesel35[[#This Row],[plec]],2) = 0, "TAK", "NIE")</f>
        <v>NIE</v>
      </c>
    </row>
    <row r="103" spans="1:8" x14ac:dyDescent="0.45">
      <c r="A103" s="1" t="s">
        <v>102</v>
      </c>
      <c r="B103" s="1" t="str">
        <f>LEFT(pesel35[[#This Row],[Column1]], 2)</f>
        <v>89</v>
      </c>
      <c r="C103" s="1" t="str">
        <f>MID(pesel35[[#This Row],[Column1]],3,2)</f>
        <v>05</v>
      </c>
      <c r="D103" s="1" t="str">
        <f>MID(pesel35[[#This Row],[Column1]],5,2)</f>
        <v>20</v>
      </c>
      <c r="E103" s="1" t="str">
        <f>MID(pesel35[[#This Row],[Column1]], 7, 3)</f>
        <v>850</v>
      </c>
      <c r="F103" s="1" t="str">
        <f>MID(pesel35[[#This Row],[Column1]],10,1)</f>
        <v>6</v>
      </c>
      <c r="G103" s="1" t="str">
        <f>RIGHT(pesel35[[#This Row],[Column1]],1)</f>
        <v>9</v>
      </c>
      <c r="H103" s="1" t="str">
        <f>IF(MOD(pesel35[[#This Row],[plec]],2) = 0, "TAK", "NIE")</f>
        <v>TAK</v>
      </c>
    </row>
    <row r="104" spans="1:8" x14ac:dyDescent="0.45">
      <c r="A104" s="1" t="s">
        <v>103</v>
      </c>
      <c r="B104" s="1" t="str">
        <f>LEFT(pesel35[[#This Row],[Column1]], 2)</f>
        <v>50</v>
      </c>
      <c r="C104" s="1" t="str">
        <f>MID(pesel35[[#This Row],[Column1]],3,2)</f>
        <v>10</v>
      </c>
      <c r="D104" s="1" t="str">
        <f>MID(pesel35[[#This Row],[Column1]],5,2)</f>
        <v>26</v>
      </c>
      <c r="E104" s="1" t="str">
        <f>MID(pesel35[[#This Row],[Column1]], 7, 3)</f>
        <v>363</v>
      </c>
      <c r="F104" s="1" t="str">
        <f>MID(pesel35[[#This Row],[Column1]],10,1)</f>
        <v>5</v>
      </c>
      <c r="G104" s="1" t="str">
        <f>RIGHT(pesel35[[#This Row],[Column1]],1)</f>
        <v>5</v>
      </c>
      <c r="H104" s="1" t="str">
        <f>IF(MOD(pesel35[[#This Row],[plec]],2) = 0, "TAK", "NIE")</f>
        <v>NIE</v>
      </c>
    </row>
    <row r="105" spans="1:8" x14ac:dyDescent="0.45">
      <c r="A105" s="1" t="s">
        <v>104</v>
      </c>
      <c r="B105" s="1" t="str">
        <f>LEFT(pesel35[[#This Row],[Column1]], 2)</f>
        <v>89</v>
      </c>
      <c r="C105" s="1" t="str">
        <f>MID(pesel35[[#This Row],[Column1]],3,2)</f>
        <v>01</v>
      </c>
      <c r="D105" s="1" t="str">
        <f>MID(pesel35[[#This Row],[Column1]],5,2)</f>
        <v>15</v>
      </c>
      <c r="E105" s="1" t="str">
        <f>MID(pesel35[[#This Row],[Column1]], 7, 3)</f>
        <v>813</v>
      </c>
      <c r="F105" s="1" t="str">
        <f>MID(pesel35[[#This Row],[Column1]],10,1)</f>
        <v>1</v>
      </c>
      <c r="G105" s="1" t="str">
        <f>RIGHT(pesel35[[#This Row],[Column1]],1)</f>
        <v>9</v>
      </c>
      <c r="H105" s="1" t="str">
        <f>IF(MOD(pesel35[[#This Row],[plec]],2) = 0, "TAK", "NIE")</f>
        <v>NIE</v>
      </c>
    </row>
    <row r="106" spans="1:8" x14ac:dyDescent="0.45">
      <c r="A106" s="1" t="s">
        <v>105</v>
      </c>
      <c r="B106" s="1" t="str">
        <f>LEFT(pesel35[[#This Row],[Column1]], 2)</f>
        <v>53</v>
      </c>
      <c r="C106" s="1" t="str">
        <f>MID(pesel35[[#This Row],[Column1]],3,2)</f>
        <v>12</v>
      </c>
      <c r="D106" s="1" t="str">
        <f>MID(pesel35[[#This Row],[Column1]],5,2)</f>
        <v>22</v>
      </c>
      <c r="E106" s="1" t="str">
        <f>MID(pesel35[[#This Row],[Column1]], 7, 3)</f>
        <v>991</v>
      </c>
      <c r="F106" s="1" t="str">
        <f>MID(pesel35[[#This Row],[Column1]],10,1)</f>
        <v>2</v>
      </c>
      <c r="G106" s="1" t="str">
        <f>RIGHT(pesel35[[#This Row],[Column1]],1)</f>
        <v>2</v>
      </c>
      <c r="H106" s="1" t="str">
        <f>IF(MOD(pesel35[[#This Row],[plec]],2) = 0, "TAK", "NIE")</f>
        <v>TAK</v>
      </c>
    </row>
    <row r="107" spans="1:8" x14ac:dyDescent="0.45">
      <c r="A107" s="1" t="s">
        <v>106</v>
      </c>
      <c r="B107" s="1" t="str">
        <f>LEFT(pesel35[[#This Row],[Column1]], 2)</f>
        <v>75</v>
      </c>
      <c r="C107" s="1" t="str">
        <f>MID(pesel35[[#This Row],[Column1]],3,2)</f>
        <v>11</v>
      </c>
      <c r="D107" s="1" t="str">
        <f>MID(pesel35[[#This Row],[Column1]],5,2)</f>
        <v>31</v>
      </c>
      <c r="E107" s="1" t="str">
        <f>MID(pesel35[[#This Row],[Column1]], 7, 3)</f>
        <v>627</v>
      </c>
      <c r="F107" s="1" t="str">
        <f>MID(pesel35[[#This Row],[Column1]],10,1)</f>
        <v>4</v>
      </c>
      <c r="G107" s="1" t="str">
        <f>RIGHT(pesel35[[#This Row],[Column1]],1)</f>
        <v>7</v>
      </c>
      <c r="H107" s="1" t="str">
        <f>IF(MOD(pesel35[[#This Row],[plec]],2) = 0, "TAK", "NIE")</f>
        <v>TAK</v>
      </c>
    </row>
    <row r="108" spans="1:8" x14ac:dyDescent="0.45">
      <c r="A108" s="1" t="s">
        <v>107</v>
      </c>
      <c r="B108" s="1" t="str">
        <f>LEFT(pesel35[[#This Row],[Column1]], 2)</f>
        <v>89</v>
      </c>
      <c r="C108" s="1" t="str">
        <f>MID(pesel35[[#This Row],[Column1]],3,2)</f>
        <v>10</v>
      </c>
      <c r="D108" s="1" t="str">
        <f>MID(pesel35[[#This Row],[Column1]],5,2)</f>
        <v>25</v>
      </c>
      <c r="E108" s="1" t="str">
        <f>MID(pesel35[[#This Row],[Column1]], 7, 3)</f>
        <v>881</v>
      </c>
      <c r="F108" s="1" t="str">
        <f>MID(pesel35[[#This Row],[Column1]],10,1)</f>
        <v>7</v>
      </c>
      <c r="G108" s="1" t="str">
        <f>RIGHT(pesel35[[#This Row],[Column1]],1)</f>
        <v>1</v>
      </c>
      <c r="H108" s="1" t="str">
        <f>IF(MOD(pesel35[[#This Row],[plec]],2) = 0, "TAK", "NIE")</f>
        <v>NIE</v>
      </c>
    </row>
    <row r="109" spans="1:8" x14ac:dyDescent="0.45">
      <c r="A109" s="1" t="s">
        <v>108</v>
      </c>
      <c r="B109" s="1" t="str">
        <f>LEFT(pesel35[[#This Row],[Column1]], 2)</f>
        <v>89</v>
      </c>
      <c r="C109" s="1" t="str">
        <f>MID(pesel35[[#This Row],[Column1]],3,2)</f>
        <v>02</v>
      </c>
      <c r="D109" s="1" t="str">
        <f>MID(pesel35[[#This Row],[Column1]],5,2)</f>
        <v>23</v>
      </c>
      <c r="E109" s="1" t="str">
        <f>MID(pesel35[[#This Row],[Column1]], 7, 3)</f>
        <v>799</v>
      </c>
      <c r="F109" s="1" t="str">
        <f>MID(pesel35[[#This Row],[Column1]],10,1)</f>
        <v>1</v>
      </c>
      <c r="G109" s="1" t="str">
        <f>RIGHT(pesel35[[#This Row],[Column1]],1)</f>
        <v>4</v>
      </c>
      <c r="H109" s="1" t="str">
        <f>IF(MOD(pesel35[[#This Row],[plec]],2) = 0, "TAK", "NIE")</f>
        <v>NIE</v>
      </c>
    </row>
    <row r="110" spans="1:8" x14ac:dyDescent="0.45">
      <c r="A110" s="1" t="s">
        <v>109</v>
      </c>
      <c r="B110" s="1" t="str">
        <f>LEFT(pesel35[[#This Row],[Column1]], 2)</f>
        <v>92</v>
      </c>
      <c r="C110" s="1" t="str">
        <f>MID(pesel35[[#This Row],[Column1]],3,2)</f>
        <v>08</v>
      </c>
      <c r="D110" s="1" t="str">
        <f>MID(pesel35[[#This Row],[Column1]],5,2)</f>
        <v>07</v>
      </c>
      <c r="E110" s="1" t="str">
        <f>MID(pesel35[[#This Row],[Column1]], 7, 3)</f>
        <v>093</v>
      </c>
      <c r="F110" s="1" t="str">
        <f>MID(pesel35[[#This Row],[Column1]],10,1)</f>
        <v>5</v>
      </c>
      <c r="G110" s="1" t="str">
        <f>RIGHT(pesel35[[#This Row],[Column1]],1)</f>
        <v>3</v>
      </c>
      <c r="H110" s="1" t="str">
        <f>IF(MOD(pesel35[[#This Row],[plec]],2) = 0, "TAK", "NIE")</f>
        <v>NIE</v>
      </c>
    </row>
    <row r="111" spans="1:8" x14ac:dyDescent="0.45">
      <c r="A111" s="1" t="s">
        <v>110</v>
      </c>
      <c r="B111" s="1" t="str">
        <f>LEFT(pesel35[[#This Row],[Column1]], 2)</f>
        <v>50</v>
      </c>
      <c r="C111" s="1" t="str">
        <f>MID(pesel35[[#This Row],[Column1]],3,2)</f>
        <v>10</v>
      </c>
      <c r="D111" s="1" t="str">
        <f>MID(pesel35[[#This Row],[Column1]],5,2)</f>
        <v>11</v>
      </c>
      <c r="E111" s="1" t="str">
        <f>MID(pesel35[[#This Row],[Column1]], 7, 3)</f>
        <v>113</v>
      </c>
      <c r="F111" s="1" t="str">
        <f>MID(pesel35[[#This Row],[Column1]],10,1)</f>
        <v>0</v>
      </c>
      <c r="G111" s="1" t="str">
        <f>RIGHT(pesel35[[#This Row],[Column1]],1)</f>
        <v>5</v>
      </c>
      <c r="H111" s="1" t="str">
        <f>IF(MOD(pesel35[[#This Row],[plec]],2) = 0, "TAK", "NIE")</f>
        <v>TAK</v>
      </c>
    </row>
    <row r="112" spans="1:8" x14ac:dyDescent="0.45">
      <c r="A112" s="1" t="s">
        <v>111</v>
      </c>
      <c r="B112" s="1" t="str">
        <f>LEFT(pesel35[[#This Row],[Column1]], 2)</f>
        <v>89</v>
      </c>
      <c r="C112" s="1" t="str">
        <f>MID(pesel35[[#This Row],[Column1]],3,2)</f>
        <v>04</v>
      </c>
      <c r="D112" s="1" t="str">
        <f>MID(pesel35[[#This Row],[Column1]],5,2)</f>
        <v>26</v>
      </c>
      <c r="E112" s="1" t="str">
        <f>MID(pesel35[[#This Row],[Column1]], 7, 3)</f>
        <v>204</v>
      </c>
      <c r="F112" s="1" t="str">
        <f>MID(pesel35[[#This Row],[Column1]],10,1)</f>
        <v>9</v>
      </c>
      <c r="G112" s="1" t="str">
        <f>RIGHT(pesel35[[#This Row],[Column1]],1)</f>
        <v>4</v>
      </c>
      <c r="H112" s="1" t="str">
        <f>IF(MOD(pesel35[[#This Row],[plec]],2) = 0, "TAK", "NIE")</f>
        <v>NIE</v>
      </c>
    </row>
    <row r="113" spans="1:8" x14ac:dyDescent="0.45">
      <c r="A113" s="1" t="s">
        <v>112</v>
      </c>
      <c r="B113" s="1" t="str">
        <f>LEFT(pesel35[[#This Row],[Column1]], 2)</f>
        <v>51</v>
      </c>
      <c r="C113" s="1" t="str">
        <f>MID(pesel35[[#This Row],[Column1]],3,2)</f>
        <v>10</v>
      </c>
      <c r="D113" s="1" t="str">
        <f>MID(pesel35[[#This Row],[Column1]],5,2)</f>
        <v>25</v>
      </c>
      <c r="E113" s="1" t="str">
        <f>MID(pesel35[[#This Row],[Column1]], 7, 3)</f>
        <v>738</v>
      </c>
      <c r="F113" s="1" t="str">
        <f>MID(pesel35[[#This Row],[Column1]],10,1)</f>
        <v>4</v>
      </c>
      <c r="G113" s="1" t="str">
        <f>RIGHT(pesel35[[#This Row],[Column1]],1)</f>
        <v>2</v>
      </c>
      <c r="H113" s="1" t="str">
        <f>IF(MOD(pesel35[[#This Row],[plec]],2) = 0, "TAK", "NIE")</f>
        <v>TAK</v>
      </c>
    </row>
    <row r="114" spans="1:8" x14ac:dyDescent="0.45">
      <c r="A114" s="1" t="s">
        <v>113</v>
      </c>
      <c r="B114" s="1" t="str">
        <f>LEFT(pesel35[[#This Row],[Column1]], 2)</f>
        <v>89</v>
      </c>
      <c r="C114" s="1" t="str">
        <f>MID(pesel35[[#This Row],[Column1]],3,2)</f>
        <v>02</v>
      </c>
      <c r="D114" s="1" t="str">
        <f>MID(pesel35[[#This Row],[Column1]],5,2)</f>
        <v>16</v>
      </c>
      <c r="E114" s="1" t="str">
        <f>MID(pesel35[[#This Row],[Column1]], 7, 3)</f>
        <v>976</v>
      </c>
      <c r="F114" s="1" t="str">
        <f>MID(pesel35[[#This Row],[Column1]],10,1)</f>
        <v>3</v>
      </c>
      <c r="G114" s="1" t="str">
        <f>RIGHT(pesel35[[#This Row],[Column1]],1)</f>
        <v>7</v>
      </c>
      <c r="H114" s="1" t="str">
        <f>IF(MOD(pesel35[[#This Row],[plec]],2) = 0, "TAK", "NIE")</f>
        <v>NIE</v>
      </c>
    </row>
    <row r="115" spans="1:8" x14ac:dyDescent="0.45">
      <c r="A115" s="1" t="s">
        <v>114</v>
      </c>
      <c r="B115" s="1" t="str">
        <f>LEFT(pesel35[[#This Row],[Column1]], 2)</f>
        <v>63</v>
      </c>
      <c r="C115" s="1" t="str">
        <f>MID(pesel35[[#This Row],[Column1]],3,2)</f>
        <v>09</v>
      </c>
      <c r="D115" s="1" t="str">
        <f>MID(pesel35[[#This Row],[Column1]],5,2)</f>
        <v>26</v>
      </c>
      <c r="E115" s="1" t="str">
        <f>MID(pesel35[[#This Row],[Column1]], 7, 3)</f>
        <v>086</v>
      </c>
      <c r="F115" s="1" t="str">
        <f>MID(pesel35[[#This Row],[Column1]],10,1)</f>
        <v>4</v>
      </c>
      <c r="G115" s="1" t="str">
        <f>RIGHT(pesel35[[#This Row],[Column1]],1)</f>
        <v>4</v>
      </c>
      <c r="H115" s="1" t="str">
        <f>IF(MOD(pesel35[[#This Row],[plec]],2) = 0, "TAK", "NIE")</f>
        <v>TAK</v>
      </c>
    </row>
    <row r="116" spans="1:8" x14ac:dyDescent="0.45">
      <c r="A116" s="1" t="s">
        <v>115</v>
      </c>
      <c r="B116" s="1" t="str">
        <f>LEFT(pesel35[[#This Row],[Column1]], 2)</f>
        <v>78</v>
      </c>
      <c r="C116" s="1" t="str">
        <f>MID(pesel35[[#This Row],[Column1]],3,2)</f>
        <v>10</v>
      </c>
      <c r="D116" s="1" t="str">
        <f>MID(pesel35[[#This Row],[Column1]],5,2)</f>
        <v>29</v>
      </c>
      <c r="E116" s="1" t="str">
        <f>MID(pesel35[[#This Row],[Column1]], 7, 3)</f>
        <v>459</v>
      </c>
      <c r="F116" s="1" t="str">
        <f>MID(pesel35[[#This Row],[Column1]],10,1)</f>
        <v>6</v>
      </c>
      <c r="G116" s="1" t="str">
        <f>RIGHT(pesel35[[#This Row],[Column1]],1)</f>
        <v>3</v>
      </c>
      <c r="H116" s="1" t="str">
        <f>IF(MOD(pesel35[[#This Row],[plec]],2) = 0, "TAK", "NIE")</f>
        <v>TAK</v>
      </c>
    </row>
    <row r="117" spans="1:8" x14ac:dyDescent="0.45">
      <c r="A117" s="1" t="s">
        <v>116</v>
      </c>
      <c r="B117" s="1" t="str">
        <f>LEFT(pesel35[[#This Row],[Column1]], 2)</f>
        <v>86</v>
      </c>
      <c r="C117" s="1" t="str">
        <f>MID(pesel35[[#This Row],[Column1]],3,2)</f>
        <v>06</v>
      </c>
      <c r="D117" s="1" t="str">
        <f>MID(pesel35[[#This Row],[Column1]],5,2)</f>
        <v>19</v>
      </c>
      <c r="E117" s="1" t="str">
        <f>MID(pesel35[[#This Row],[Column1]], 7, 3)</f>
        <v>953</v>
      </c>
      <c r="F117" s="1" t="str">
        <f>MID(pesel35[[#This Row],[Column1]],10,1)</f>
        <v>2</v>
      </c>
      <c r="G117" s="1" t="str">
        <f>RIGHT(pesel35[[#This Row],[Column1]],1)</f>
        <v>5</v>
      </c>
      <c r="H117" s="1" t="str">
        <f>IF(MOD(pesel35[[#This Row],[plec]],2) = 0, "TAK", "NIE")</f>
        <v>TAK</v>
      </c>
    </row>
    <row r="118" spans="1:8" x14ac:dyDescent="0.45">
      <c r="A118" s="1" t="s">
        <v>117</v>
      </c>
      <c r="B118" s="1" t="str">
        <f>LEFT(pesel35[[#This Row],[Column1]], 2)</f>
        <v>78</v>
      </c>
      <c r="C118" s="1" t="str">
        <f>MID(pesel35[[#This Row],[Column1]],3,2)</f>
        <v>01</v>
      </c>
      <c r="D118" s="1" t="str">
        <f>MID(pesel35[[#This Row],[Column1]],5,2)</f>
        <v>11</v>
      </c>
      <c r="E118" s="1" t="str">
        <f>MID(pesel35[[#This Row],[Column1]], 7, 3)</f>
        <v>150</v>
      </c>
      <c r="F118" s="1" t="str">
        <f>MID(pesel35[[#This Row],[Column1]],10,1)</f>
        <v>2</v>
      </c>
      <c r="G118" s="1" t="str">
        <f>RIGHT(pesel35[[#This Row],[Column1]],1)</f>
        <v>8</v>
      </c>
      <c r="H118" s="1" t="str">
        <f>IF(MOD(pesel35[[#This Row],[plec]],2) = 0, "TAK", "NIE")</f>
        <v>TAK</v>
      </c>
    </row>
    <row r="119" spans="1:8" x14ac:dyDescent="0.45">
      <c r="A119" s="1" t="s">
        <v>118</v>
      </c>
      <c r="B119" s="1" t="str">
        <f>LEFT(pesel35[[#This Row],[Column1]], 2)</f>
        <v>89</v>
      </c>
      <c r="C119" s="1" t="str">
        <f>MID(pesel35[[#This Row],[Column1]],3,2)</f>
        <v>04</v>
      </c>
      <c r="D119" s="1" t="str">
        <f>MID(pesel35[[#This Row],[Column1]],5,2)</f>
        <v>27</v>
      </c>
      <c r="E119" s="1" t="str">
        <f>MID(pesel35[[#This Row],[Column1]], 7, 3)</f>
        <v>509</v>
      </c>
      <c r="F119" s="1" t="str">
        <f>MID(pesel35[[#This Row],[Column1]],10,1)</f>
        <v>3</v>
      </c>
      <c r="G119" s="1" t="str">
        <f>RIGHT(pesel35[[#This Row],[Column1]],1)</f>
        <v>3</v>
      </c>
      <c r="H119" s="1" t="str">
        <f>IF(MOD(pesel35[[#This Row],[plec]],2) = 0, "TAK", "NIE")</f>
        <v>NIE</v>
      </c>
    </row>
    <row r="120" spans="1:8" x14ac:dyDescent="0.45">
      <c r="A120" s="1" t="s">
        <v>119</v>
      </c>
      <c r="B120" s="1" t="str">
        <f>LEFT(pesel35[[#This Row],[Column1]], 2)</f>
        <v>89</v>
      </c>
      <c r="C120" s="1" t="str">
        <f>MID(pesel35[[#This Row],[Column1]],3,2)</f>
        <v>11</v>
      </c>
      <c r="D120" s="1" t="str">
        <f>MID(pesel35[[#This Row],[Column1]],5,2)</f>
        <v>24</v>
      </c>
      <c r="E120" s="1" t="str">
        <f>MID(pesel35[[#This Row],[Column1]], 7, 3)</f>
        <v>668</v>
      </c>
      <c r="F120" s="1" t="str">
        <f>MID(pesel35[[#This Row],[Column1]],10,1)</f>
        <v>2</v>
      </c>
      <c r="G120" s="1" t="str">
        <f>RIGHT(pesel35[[#This Row],[Column1]],1)</f>
        <v>5</v>
      </c>
      <c r="H120" s="1" t="str">
        <f>IF(MOD(pesel35[[#This Row],[plec]],2) = 0, "TAK", "NIE")</f>
        <v>TAK</v>
      </c>
    </row>
    <row r="121" spans="1:8" x14ac:dyDescent="0.45">
      <c r="A121" s="1" t="s">
        <v>120</v>
      </c>
      <c r="B121" s="1" t="str">
        <f>LEFT(pesel35[[#This Row],[Column1]], 2)</f>
        <v>89</v>
      </c>
      <c r="C121" s="1" t="str">
        <f>MID(pesel35[[#This Row],[Column1]],3,2)</f>
        <v>02</v>
      </c>
      <c r="D121" s="1" t="str">
        <f>MID(pesel35[[#This Row],[Column1]],5,2)</f>
        <v>02</v>
      </c>
      <c r="E121" s="1" t="str">
        <f>MID(pesel35[[#This Row],[Column1]], 7, 3)</f>
        <v>653</v>
      </c>
      <c r="F121" s="1" t="str">
        <f>MID(pesel35[[#This Row],[Column1]],10,1)</f>
        <v>9</v>
      </c>
      <c r="G121" s="1" t="str">
        <f>RIGHT(pesel35[[#This Row],[Column1]],1)</f>
        <v>4</v>
      </c>
      <c r="H121" s="1" t="str">
        <f>IF(MOD(pesel35[[#This Row],[plec]],2) = 0, "TAK", "NIE")</f>
        <v>NIE</v>
      </c>
    </row>
    <row r="122" spans="1:8" x14ac:dyDescent="0.45">
      <c r="A122" s="1" t="s">
        <v>121</v>
      </c>
      <c r="B122" s="1" t="str">
        <f>LEFT(pesel35[[#This Row],[Column1]], 2)</f>
        <v>66</v>
      </c>
      <c r="C122" s="1" t="str">
        <f>MID(pesel35[[#This Row],[Column1]],3,2)</f>
        <v>10</v>
      </c>
      <c r="D122" s="1" t="str">
        <f>MID(pesel35[[#This Row],[Column1]],5,2)</f>
        <v>06</v>
      </c>
      <c r="E122" s="1" t="str">
        <f>MID(pesel35[[#This Row],[Column1]], 7, 3)</f>
        <v>516</v>
      </c>
      <c r="F122" s="1" t="str">
        <f>MID(pesel35[[#This Row],[Column1]],10,1)</f>
        <v>6</v>
      </c>
      <c r="G122" s="1" t="str">
        <f>RIGHT(pesel35[[#This Row],[Column1]],1)</f>
        <v>3</v>
      </c>
      <c r="H122" s="1" t="str">
        <f>IF(MOD(pesel35[[#This Row],[plec]],2) = 0, "TAK", "NIE")</f>
        <v>TAK</v>
      </c>
    </row>
    <row r="123" spans="1:8" x14ac:dyDescent="0.45">
      <c r="A123" s="1" t="s">
        <v>122</v>
      </c>
      <c r="B123" s="1" t="str">
        <f>LEFT(pesel35[[#This Row],[Column1]], 2)</f>
        <v>65</v>
      </c>
      <c r="C123" s="1" t="str">
        <f>MID(pesel35[[#This Row],[Column1]],3,2)</f>
        <v>06</v>
      </c>
      <c r="D123" s="1" t="str">
        <f>MID(pesel35[[#This Row],[Column1]],5,2)</f>
        <v>28</v>
      </c>
      <c r="E123" s="1" t="str">
        <f>MID(pesel35[[#This Row],[Column1]], 7, 3)</f>
        <v>923</v>
      </c>
      <c r="F123" s="1" t="str">
        <f>MID(pesel35[[#This Row],[Column1]],10,1)</f>
        <v>8</v>
      </c>
      <c r="G123" s="1" t="str">
        <f>RIGHT(pesel35[[#This Row],[Column1]],1)</f>
        <v>1</v>
      </c>
      <c r="H123" s="1" t="str">
        <f>IF(MOD(pesel35[[#This Row],[plec]],2) = 0, "TAK", "NIE")</f>
        <v>TAK</v>
      </c>
    </row>
    <row r="124" spans="1:8" x14ac:dyDescent="0.45">
      <c r="A124" s="1" t="s">
        <v>123</v>
      </c>
      <c r="B124" s="1" t="str">
        <f>LEFT(pesel35[[#This Row],[Column1]], 2)</f>
        <v>69</v>
      </c>
      <c r="C124" s="1" t="str">
        <f>MID(pesel35[[#This Row],[Column1]],3,2)</f>
        <v>03</v>
      </c>
      <c r="D124" s="1" t="str">
        <f>MID(pesel35[[#This Row],[Column1]],5,2)</f>
        <v>06</v>
      </c>
      <c r="E124" s="1" t="str">
        <f>MID(pesel35[[#This Row],[Column1]], 7, 3)</f>
        <v>261</v>
      </c>
      <c r="F124" s="1" t="str">
        <f>MID(pesel35[[#This Row],[Column1]],10,1)</f>
        <v>3</v>
      </c>
      <c r="G124" s="1" t="str">
        <f>RIGHT(pesel35[[#This Row],[Column1]],1)</f>
        <v>4</v>
      </c>
      <c r="H124" s="1" t="str">
        <f>IF(MOD(pesel35[[#This Row],[plec]],2) = 0, "TAK", "NIE")</f>
        <v>NIE</v>
      </c>
    </row>
    <row r="125" spans="1:8" x14ac:dyDescent="0.45">
      <c r="A125" s="1" t="s">
        <v>124</v>
      </c>
      <c r="B125" s="1" t="str">
        <f>LEFT(pesel35[[#This Row],[Column1]], 2)</f>
        <v>67</v>
      </c>
      <c r="C125" s="1" t="str">
        <f>MID(pesel35[[#This Row],[Column1]],3,2)</f>
        <v>11</v>
      </c>
      <c r="D125" s="1" t="str">
        <f>MID(pesel35[[#This Row],[Column1]],5,2)</f>
        <v>30</v>
      </c>
      <c r="E125" s="1" t="str">
        <f>MID(pesel35[[#This Row],[Column1]], 7, 3)</f>
        <v>487</v>
      </c>
      <c r="F125" s="1" t="str">
        <f>MID(pesel35[[#This Row],[Column1]],10,1)</f>
        <v>9</v>
      </c>
      <c r="G125" s="1" t="str">
        <f>RIGHT(pesel35[[#This Row],[Column1]],1)</f>
        <v>0</v>
      </c>
      <c r="H125" s="1" t="str">
        <f>IF(MOD(pesel35[[#This Row],[plec]],2) = 0, "TAK", "NIE")</f>
        <v>NIE</v>
      </c>
    </row>
    <row r="126" spans="1:8" x14ac:dyDescent="0.45">
      <c r="A126" s="1" t="s">
        <v>125</v>
      </c>
      <c r="B126" s="1" t="str">
        <f>LEFT(pesel35[[#This Row],[Column1]], 2)</f>
        <v>84</v>
      </c>
      <c r="C126" s="1" t="str">
        <f>MID(pesel35[[#This Row],[Column1]],3,2)</f>
        <v>05</v>
      </c>
      <c r="D126" s="1" t="str">
        <f>MID(pesel35[[#This Row],[Column1]],5,2)</f>
        <v>18</v>
      </c>
      <c r="E126" s="1" t="str">
        <f>MID(pesel35[[#This Row],[Column1]], 7, 3)</f>
        <v>401</v>
      </c>
      <c r="F126" s="1" t="str">
        <f>MID(pesel35[[#This Row],[Column1]],10,1)</f>
        <v>4</v>
      </c>
      <c r="G126" s="1" t="str">
        <f>RIGHT(pesel35[[#This Row],[Column1]],1)</f>
        <v>9</v>
      </c>
      <c r="H126" s="1" t="str">
        <f>IF(MOD(pesel35[[#This Row],[plec]],2) = 0, "TAK", "NIE")</f>
        <v>TAK</v>
      </c>
    </row>
    <row r="127" spans="1:8" x14ac:dyDescent="0.45">
      <c r="A127" s="1" t="s">
        <v>126</v>
      </c>
      <c r="B127" s="1" t="str">
        <f>LEFT(pesel35[[#This Row],[Column1]], 2)</f>
        <v>57</v>
      </c>
      <c r="C127" s="1" t="str">
        <f>MID(pesel35[[#This Row],[Column1]],3,2)</f>
        <v>07</v>
      </c>
      <c r="D127" s="1" t="str">
        <f>MID(pesel35[[#This Row],[Column1]],5,2)</f>
        <v>31</v>
      </c>
      <c r="E127" s="1" t="str">
        <f>MID(pesel35[[#This Row],[Column1]], 7, 3)</f>
        <v>630</v>
      </c>
      <c r="F127" s="1" t="str">
        <f>MID(pesel35[[#This Row],[Column1]],10,1)</f>
        <v>5</v>
      </c>
      <c r="G127" s="1" t="str">
        <f>RIGHT(pesel35[[#This Row],[Column1]],1)</f>
        <v>1</v>
      </c>
      <c r="H127" s="1" t="str">
        <f>IF(MOD(pesel35[[#This Row],[plec]],2) = 0, "TAK", "NIE")</f>
        <v>NIE</v>
      </c>
    </row>
    <row r="128" spans="1:8" x14ac:dyDescent="0.45">
      <c r="A128" s="1" t="s">
        <v>127</v>
      </c>
      <c r="B128" s="1" t="str">
        <f>LEFT(pesel35[[#This Row],[Column1]], 2)</f>
        <v>81</v>
      </c>
      <c r="C128" s="1" t="str">
        <f>MID(pesel35[[#This Row],[Column1]],3,2)</f>
        <v>08</v>
      </c>
      <c r="D128" s="1" t="str">
        <f>MID(pesel35[[#This Row],[Column1]],5,2)</f>
        <v>10</v>
      </c>
      <c r="E128" s="1" t="str">
        <f>MID(pesel35[[#This Row],[Column1]], 7, 3)</f>
        <v>108</v>
      </c>
      <c r="F128" s="1" t="str">
        <f>MID(pesel35[[#This Row],[Column1]],10,1)</f>
        <v>6</v>
      </c>
      <c r="G128" s="1" t="str">
        <f>RIGHT(pesel35[[#This Row],[Column1]],1)</f>
        <v>3</v>
      </c>
      <c r="H128" s="1" t="str">
        <f>IF(MOD(pesel35[[#This Row],[plec]],2) = 0, "TAK", "NIE")</f>
        <v>TAK</v>
      </c>
    </row>
    <row r="129" spans="1:8" x14ac:dyDescent="0.45">
      <c r="A129" s="1" t="s">
        <v>128</v>
      </c>
      <c r="B129" s="1" t="str">
        <f>LEFT(pesel35[[#This Row],[Column1]], 2)</f>
        <v>89</v>
      </c>
      <c r="C129" s="1" t="str">
        <f>MID(pesel35[[#This Row],[Column1]],3,2)</f>
        <v>06</v>
      </c>
      <c r="D129" s="1" t="str">
        <f>MID(pesel35[[#This Row],[Column1]],5,2)</f>
        <v>26</v>
      </c>
      <c r="E129" s="1" t="str">
        <f>MID(pesel35[[#This Row],[Column1]], 7, 3)</f>
        <v>448</v>
      </c>
      <c r="F129" s="1" t="str">
        <f>MID(pesel35[[#This Row],[Column1]],10,1)</f>
        <v>2</v>
      </c>
      <c r="G129" s="1" t="str">
        <f>RIGHT(pesel35[[#This Row],[Column1]],1)</f>
        <v>3</v>
      </c>
      <c r="H129" s="1" t="str">
        <f>IF(MOD(pesel35[[#This Row],[plec]],2) = 0, "TAK", "NIE")</f>
        <v>TAK</v>
      </c>
    </row>
    <row r="130" spans="1:8" x14ac:dyDescent="0.45">
      <c r="A130" s="1" t="s">
        <v>129</v>
      </c>
      <c r="B130" s="1" t="str">
        <f>LEFT(pesel35[[#This Row],[Column1]], 2)</f>
        <v>52</v>
      </c>
      <c r="C130" s="1" t="str">
        <f>MID(pesel35[[#This Row],[Column1]],3,2)</f>
        <v>11</v>
      </c>
      <c r="D130" s="1" t="str">
        <f>MID(pesel35[[#This Row],[Column1]],5,2)</f>
        <v>04</v>
      </c>
      <c r="E130" s="1" t="str">
        <f>MID(pesel35[[#This Row],[Column1]], 7, 3)</f>
        <v>461</v>
      </c>
      <c r="F130" s="1" t="str">
        <f>MID(pesel35[[#This Row],[Column1]],10,1)</f>
        <v>3</v>
      </c>
      <c r="G130" s="1" t="str">
        <f>RIGHT(pesel35[[#This Row],[Column1]],1)</f>
        <v>9</v>
      </c>
      <c r="H130" s="1" t="str">
        <f>IF(MOD(pesel35[[#This Row],[plec]],2) = 0, "TAK", "NIE")</f>
        <v>NIE</v>
      </c>
    </row>
    <row r="131" spans="1:8" x14ac:dyDescent="0.45">
      <c r="A131" s="1" t="s">
        <v>130</v>
      </c>
      <c r="B131" s="1" t="str">
        <f>LEFT(pesel35[[#This Row],[Column1]], 2)</f>
        <v>50</v>
      </c>
      <c r="C131" s="1" t="str">
        <f>MID(pesel35[[#This Row],[Column1]],3,2)</f>
        <v>02</v>
      </c>
      <c r="D131" s="1" t="str">
        <f>MID(pesel35[[#This Row],[Column1]],5,2)</f>
        <v>10</v>
      </c>
      <c r="E131" s="1" t="str">
        <f>MID(pesel35[[#This Row],[Column1]], 7, 3)</f>
        <v>113</v>
      </c>
      <c r="F131" s="1" t="str">
        <f>MID(pesel35[[#This Row],[Column1]],10,1)</f>
        <v>5</v>
      </c>
      <c r="G131" s="1" t="str">
        <f>RIGHT(pesel35[[#This Row],[Column1]],1)</f>
        <v>2</v>
      </c>
      <c r="H131" s="1" t="str">
        <f>IF(MOD(pesel35[[#This Row],[plec]],2) = 0, "TAK", "NIE")</f>
        <v>NIE</v>
      </c>
    </row>
    <row r="132" spans="1:8" x14ac:dyDescent="0.45">
      <c r="A132" s="1" t="s">
        <v>131</v>
      </c>
      <c r="B132" s="1" t="str">
        <f>LEFT(pesel35[[#This Row],[Column1]], 2)</f>
        <v>65</v>
      </c>
      <c r="C132" s="1" t="str">
        <f>MID(pesel35[[#This Row],[Column1]],3,2)</f>
        <v>09</v>
      </c>
      <c r="D132" s="1" t="str">
        <f>MID(pesel35[[#This Row],[Column1]],5,2)</f>
        <v>20</v>
      </c>
      <c r="E132" s="1" t="str">
        <f>MID(pesel35[[#This Row],[Column1]], 7, 3)</f>
        <v>568</v>
      </c>
      <c r="F132" s="1" t="str">
        <f>MID(pesel35[[#This Row],[Column1]],10,1)</f>
        <v>9</v>
      </c>
      <c r="G132" s="1" t="str">
        <f>RIGHT(pesel35[[#This Row],[Column1]],1)</f>
        <v>2</v>
      </c>
      <c r="H132" s="1" t="str">
        <f>IF(MOD(pesel35[[#This Row],[plec]],2) = 0, "TAK", "NIE")</f>
        <v>NIE</v>
      </c>
    </row>
    <row r="133" spans="1:8" x14ac:dyDescent="0.45">
      <c r="A133" s="1" t="s">
        <v>132</v>
      </c>
      <c r="B133" s="1" t="str">
        <f>LEFT(pesel35[[#This Row],[Column1]], 2)</f>
        <v>85</v>
      </c>
      <c r="C133" s="1" t="str">
        <f>MID(pesel35[[#This Row],[Column1]],3,2)</f>
        <v>05</v>
      </c>
      <c r="D133" s="1" t="str">
        <f>MID(pesel35[[#This Row],[Column1]],5,2)</f>
        <v>26</v>
      </c>
      <c r="E133" s="1" t="str">
        <f>MID(pesel35[[#This Row],[Column1]], 7, 3)</f>
        <v>051</v>
      </c>
      <c r="F133" s="1" t="str">
        <f>MID(pesel35[[#This Row],[Column1]],10,1)</f>
        <v>7</v>
      </c>
      <c r="G133" s="1" t="str">
        <f>RIGHT(pesel35[[#This Row],[Column1]],1)</f>
        <v>5</v>
      </c>
      <c r="H133" s="1" t="str">
        <f>IF(MOD(pesel35[[#This Row],[plec]],2) = 0, "TAK", "NIE")</f>
        <v>NIE</v>
      </c>
    </row>
    <row r="134" spans="1:8" x14ac:dyDescent="0.45">
      <c r="A134" s="1" t="s">
        <v>133</v>
      </c>
      <c r="B134" s="1" t="str">
        <f>LEFT(pesel35[[#This Row],[Column1]], 2)</f>
        <v>89</v>
      </c>
      <c r="C134" s="1" t="str">
        <f>MID(pesel35[[#This Row],[Column1]],3,2)</f>
        <v>03</v>
      </c>
      <c r="D134" s="1" t="str">
        <f>MID(pesel35[[#This Row],[Column1]],5,2)</f>
        <v>21</v>
      </c>
      <c r="E134" s="1" t="str">
        <f>MID(pesel35[[#This Row],[Column1]], 7, 3)</f>
        <v>433</v>
      </c>
      <c r="F134" s="1" t="str">
        <f>MID(pesel35[[#This Row],[Column1]],10,1)</f>
        <v>5</v>
      </c>
      <c r="G134" s="1" t="str">
        <f>RIGHT(pesel35[[#This Row],[Column1]],1)</f>
        <v>0</v>
      </c>
      <c r="H134" s="1" t="str">
        <f>IF(MOD(pesel35[[#This Row],[plec]],2) = 0, "TAK", "NIE")</f>
        <v>NIE</v>
      </c>
    </row>
    <row r="135" spans="1:8" x14ac:dyDescent="0.45">
      <c r="A135" s="1" t="s">
        <v>134</v>
      </c>
      <c r="B135" s="1" t="str">
        <f>LEFT(pesel35[[#This Row],[Column1]], 2)</f>
        <v>71</v>
      </c>
      <c r="C135" s="1" t="str">
        <f>MID(pesel35[[#This Row],[Column1]],3,2)</f>
        <v>12</v>
      </c>
      <c r="D135" s="1" t="str">
        <f>MID(pesel35[[#This Row],[Column1]],5,2)</f>
        <v>30</v>
      </c>
      <c r="E135" s="1" t="str">
        <f>MID(pesel35[[#This Row],[Column1]], 7, 3)</f>
        <v>616</v>
      </c>
      <c r="F135" s="1" t="str">
        <f>MID(pesel35[[#This Row],[Column1]],10,1)</f>
        <v>4</v>
      </c>
      <c r="G135" s="1" t="str">
        <f>RIGHT(pesel35[[#This Row],[Column1]],1)</f>
        <v>3</v>
      </c>
      <c r="H135" s="1" t="str">
        <f>IF(MOD(pesel35[[#This Row],[plec]],2) = 0, "TAK", "NIE")</f>
        <v>TAK</v>
      </c>
    </row>
    <row r="136" spans="1:8" x14ac:dyDescent="0.45">
      <c r="A136" s="1" t="s">
        <v>135</v>
      </c>
      <c r="B136" s="1" t="str">
        <f>LEFT(pesel35[[#This Row],[Column1]], 2)</f>
        <v>73</v>
      </c>
      <c r="C136" s="1" t="str">
        <f>MID(pesel35[[#This Row],[Column1]],3,2)</f>
        <v>10</v>
      </c>
      <c r="D136" s="1" t="str">
        <f>MID(pesel35[[#This Row],[Column1]],5,2)</f>
        <v>30</v>
      </c>
      <c r="E136" s="1" t="str">
        <f>MID(pesel35[[#This Row],[Column1]], 7, 3)</f>
        <v>008</v>
      </c>
      <c r="F136" s="1" t="str">
        <f>MID(pesel35[[#This Row],[Column1]],10,1)</f>
        <v>4</v>
      </c>
      <c r="G136" s="1" t="str">
        <f>RIGHT(pesel35[[#This Row],[Column1]],1)</f>
        <v>4</v>
      </c>
      <c r="H136" s="1" t="str">
        <f>IF(MOD(pesel35[[#This Row],[plec]],2) = 0, "TAK", "NIE")</f>
        <v>TAK</v>
      </c>
    </row>
    <row r="137" spans="1:8" x14ac:dyDescent="0.45">
      <c r="A137" s="1" t="s">
        <v>136</v>
      </c>
      <c r="B137" s="1" t="str">
        <f>LEFT(pesel35[[#This Row],[Column1]], 2)</f>
        <v>89</v>
      </c>
      <c r="C137" s="1" t="str">
        <f>MID(pesel35[[#This Row],[Column1]],3,2)</f>
        <v>01</v>
      </c>
      <c r="D137" s="1" t="str">
        <f>MID(pesel35[[#This Row],[Column1]],5,2)</f>
        <v>26</v>
      </c>
      <c r="E137" s="1" t="str">
        <f>MID(pesel35[[#This Row],[Column1]], 7, 3)</f>
        <v>303</v>
      </c>
      <c r="F137" s="1" t="str">
        <f>MID(pesel35[[#This Row],[Column1]],10,1)</f>
        <v>5</v>
      </c>
      <c r="G137" s="1" t="str">
        <f>RIGHT(pesel35[[#This Row],[Column1]],1)</f>
        <v>7</v>
      </c>
      <c r="H137" s="1" t="str">
        <f>IF(MOD(pesel35[[#This Row],[plec]],2) = 0, "TAK", "NIE")</f>
        <v>NIE</v>
      </c>
    </row>
    <row r="138" spans="1:8" x14ac:dyDescent="0.45">
      <c r="A138" s="1" t="s">
        <v>137</v>
      </c>
      <c r="B138" s="1" t="str">
        <f>LEFT(pesel35[[#This Row],[Column1]], 2)</f>
        <v>73</v>
      </c>
      <c r="C138" s="1" t="str">
        <f>MID(pesel35[[#This Row],[Column1]],3,2)</f>
        <v>01</v>
      </c>
      <c r="D138" s="1" t="str">
        <f>MID(pesel35[[#This Row],[Column1]],5,2)</f>
        <v>03</v>
      </c>
      <c r="E138" s="1" t="str">
        <f>MID(pesel35[[#This Row],[Column1]], 7, 3)</f>
        <v>995</v>
      </c>
      <c r="F138" s="1" t="str">
        <f>MID(pesel35[[#This Row],[Column1]],10,1)</f>
        <v>7</v>
      </c>
      <c r="G138" s="1" t="str">
        <f>RIGHT(pesel35[[#This Row],[Column1]],1)</f>
        <v>6</v>
      </c>
      <c r="H138" s="1" t="str">
        <f>IF(MOD(pesel35[[#This Row],[plec]],2) = 0, "TAK", "NIE")</f>
        <v>NIE</v>
      </c>
    </row>
    <row r="139" spans="1:8" x14ac:dyDescent="0.45">
      <c r="A139" s="1" t="s">
        <v>138</v>
      </c>
      <c r="B139" s="1" t="str">
        <f>LEFT(pesel35[[#This Row],[Column1]], 2)</f>
        <v>87</v>
      </c>
      <c r="C139" s="1" t="str">
        <f>MID(pesel35[[#This Row],[Column1]],3,2)</f>
        <v>07</v>
      </c>
      <c r="D139" s="1" t="str">
        <f>MID(pesel35[[#This Row],[Column1]],5,2)</f>
        <v>08</v>
      </c>
      <c r="E139" s="1" t="str">
        <f>MID(pesel35[[#This Row],[Column1]], 7, 3)</f>
        <v>953</v>
      </c>
      <c r="F139" s="1" t="str">
        <f>MID(pesel35[[#This Row],[Column1]],10,1)</f>
        <v>7</v>
      </c>
      <c r="G139" s="1" t="str">
        <f>RIGHT(pesel35[[#This Row],[Column1]],1)</f>
        <v>2</v>
      </c>
      <c r="H139" s="1" t="str">
        <f>IF(MOD(pesel35[[#This Row],[plec]],2) = 0, "TAK", "NIE")</f>
        <v>NIE</v>
      </c>
    </row>
    <row r="140" spans="1:8" x14ac:dyDescent="0.45">
      <c r="A140" s="1" t="s">
        <v>139</v>
      </c>
      <c r="B140" s="1" t="str">
        <f>LEFT(pesel35[[#This Row],[Column1]], 2)</f>
        <v>60</v>
      </c>
      <c r="C140" s="1" t="str">
        <f>MID(pesel35[[#This Row],[Column1]],3,2)</f>
        <v>06</v>
      </c>
      <c r="D140" s="1" t="str">
        <f>MID(pesel35[[#This Row],[Column1]],5,2)</f>
        <v>11</v>
      </c>
      <c r="E140" s="1" t="str">
        <f>MID(pesel35[[#This Row],[Column1]], 7, 3)</f>
        <v>444</v>
      </c>
      <c r="F140" s="1" t="str">
        <f>MID(pesel35[[#This Row],[Column1]],10,1)</f>
        <v>6</v>
      </c>
      <c r="G140" s="1" t="str">
        <f>RIGHT(pesel35[[#This Row],[Column1]],1)</f>
        <v>9</v>
      </c>
      <c r="H140" s="1" t="str">
        <f>IF(MOD(pesel35[[#This Row],[plec]],2) = 0, "TAK", "NIE")</f>
        <v>TAK</v>
      </c>
    </row>
    <row r="141" spans="1:8" x14ac:dyDescent="0.45">
      <c r="A141" s="1" t="s">
        <v>140</v>
      </c>
      <c r="B141" s="1" t="str">
        <f>LEFT(pesel35[[#This Row],[Column1]], 2)</f>
        <v>76</v>
      </c>
      <c r="C141" s="1" t="str">
        <f>MID(pesel35[[#This Row],[Column1]],3,2)</f>
        <v>04</v>
      </c>
      <c r="D141" s="1" t="str">
        <f>MID(pesel35[[#This Row],[Column1]],5,2)</f>
        <v>31</v>
      </c>
      <c r="E141" s="1" t="str">
        <f>MID(pesel35[[#This Row],[Column1]], 7, 3)</f>
        <v>699</v>
      </c>
      <c r="F141" s="1" t="str">
        <f>MID(pesel35[[#This Row],[Column1]],10,1)</f>
        <v>4</v>
      </c>
      <c r="G141" s="1" t="str">
        <f>RIGHT(pesel35[[#This Row],[Column1]],1)</f>
        <v>9</v>
      </c>
      <c r="H141" s="1" t="str">
        <f>IF(MOD(pesel35[[#This Row],[plec]],2) = 0, "TAK", "NIE")</f>
        <v>TAK</v>
      </c>
    </row>
    <row r="142" spans="1:8" x14ac:dyDescent="0.45">
      <c r="A142" s="1" t="s">
        <v>141</v>
      </c>
      <c r="B142" s="1" t="str">
        <f>LEFT(pesel35[[#This Row],[Column1]], 2)</f>
        <v>79</v>
      </c>
      <c r="C142" s="1" t="str">
        <f>MID(pesel35[[#This Row],[Column1]],3,2)</f>
        <v>10</v>
      </c>
      <c r="D142" s="1" t="str">
        <f>MID(pesel35[[#This Row],[Column1]],5,2)</f>
        <v>11</v>
      </c>
      <c r="E142" s="1" t="str">
        <f>MID(pesel35[[#This Row],[Column1]], 7, 3)</f>
        <v>467</v>
      </c>
      <c r="F142" s="1" t="str">
        <f>MID(pesel35[[#This Row],[Column1]],10,1)</f>
        <v>3</v>
      </c>
      <c r="G142" s="1" t="str">
        <f>RIGHT(pesel35[[#This Row],[Column1]],1)</f>
        <v>7</v>
      </c>
      <c r="H142" s="1" t="str">
        <f>IF(MOD(pesel35[[#This Row],[plec]],2) = 0, "TAK", "NIE")</f>
        <v>NIE</v>
      </c>
    </row>
    <row r="143" spans="1:8" x14ac:dyDescent="0.45">
      <c r="A143" s="1" t="s">
        <v>142</v>
      </c>
      <c r="B143" s="1" t="str">
        <f>LEFT(pesel35[[#This Row],[Column1]], 2)</f>
        <v>76</v>
      </c>
      <c r="C143" s="1" t="str">
        <f>MID(pesel35[[#This Row],[Column1]],3,2)</f>
        <v>04</v>
      </c>
      <c r="D143" s="1" t="str">
        <f>MID(pesel35[[#This Row],[Column1]],5,2)</f>
        <v>30</v>
      </c>
      <c r="E143" s="1" t="str">
        <f>MID(pesel35[[#This Row],[Column1]], 7, 3)</f>
        <v>545</v>
      </c>
      <c r="F143" s="1" t="str">
        <f>MID(pesel35[[#This Row],[Column1]],10,1)</f>
        <v>5</v>
      </c>
      <c r="G143" s="1" t="str">
        <f>RIGHT(pesel35[[#This Row],[Column1]],1)</f>
        <v>5</v>
      </c>
      <c r="H143" s="1" t="str">
        <f>IF(MOD(pesel35[[#This Row],[plec]],2) = 0, "TAK", "NIE")</f>
        <v>NIE</v>
      </c>
    </row>
    <row r="144" spans="1:8" x14ac:dyDescent="0.45">
      <c r="A144" s="1" t="s">
        <v>143</v>
      </c>
      <c r="B144" s="1" t="str">
        <f>LEFT(pesel35[[#This Row],[Column1]], 2)</f>
        <v>89</v>
      </c>
      <c r="C144" s="1" t="str">
        <f>MID(pesel35[[#This Row],[Column1]],3,2)</f>
        <v>08</v>
      </c>
      <c r="D144" s="1" t="str">
        <f>MID(pesel35[[#This Row],[Column1]],5,2)</f>
        <v>26</v>
      </c>
      <c r="E144" s="1" t="str">
        <f>MID(pesel35[[#This Row],[Column1]], 7, 3)</f>
        <v>085</v>
      </c>
      <c r="F144" s="1" t="str">
        <f>MID(pesel35[[#This Row],[Column1]],10,1)</f>
        <v>9</v>
      </c>
      <c r="G144" s="1" t="str">
        <f>RIGHT(pesel35[[#This Row],[Column1]],1)</f>
        <v>9</v>
      </c>
      <c r="H144" s="1" t="str">
        <f>IF(MOD(pesel35[[#This Row],[plec]],2) = 0, "TAK", "NIE")</f>
        <v>NIE</v>
      </c>
    </row>
    <row r="145" spans="1:8" x14ac:dyDescent="0.45">
      <c r="A145" s="1" t="s">
        <v>144</v>
      </c>
      <c r="B145" s="1" t="str">
        <f>LEFT(pesel35[[#This Row],[Column1]], 2)</f>
        <v>76</v>
      </c>
      <c r="C145" s="1" t="str">
        <f>MID(pesel35[[#This Row],[Column1]],3,2)</f>
        <v>12</v>
      </c>
      <c r="D145" s="1" t="str">
        <f>MID(pesel35[[#This Row],[Column1]],5,2)</f>
        <v>27</v>
      </c>
      <c r="E145" s="1" t="str">
        <f>MID(pesel35[[#This Row],[Column1]], 7, 3)</f>
        <v>520</v>
      </c>
      <c r="F145" s="1" t="str">
        <f>MID(pesel35[[#This Row],[Column1]],10,1)</f>
        <v>2</v>
      </c>
      <c r="G145" s="1" t="str">
        <f>RIGHT(pesel35[[#This Row],[Column1]],1)</f>
        <v>8</v>
      </c>
      <c r="H145" s="1" t="str">
        <f>IF(MOD(pesel35[[#This Row],[plec]],2) = 0, "TAK", "NIE")</f>
        <v>TAK</v>
      </c>
    </row>
    <row r="146" spans="1:8" x14ac:dyDescent="0.45">
      <c r="A146" s="1" t="s">
        <v>145</v>
      </c>
      <c r="B146" s="1" t="str">
        <f>LEFT(pesel35[[#This Row],[Column1]], 2)</f>
        <v>77</v>
      </c>
      <c r="C146" s="1" t="str">
        <f>MID(pesel35[[#This Row],[Column1]],3,2)</f>
        <v>12</v>
      </c>
      <c r="D146" s="1" t="str">
        <f>MID(pesel35[[#This Row],[Column1]],5,2)</f>
        <v>08</v>
      </c>
      <c r="E146" s="1" t="str">
        <f>MID(pesel35[[#This Row],[Column1]], 7, 3)</f>
        <v>358</v>
      </c>
      <c r="F146" s="1" t="str">
        <f>MID(pesel35[[#This Row],[Column1]],10,1)</f>
        <v>7</v>
      </c>
      <c r="G146" s="1" t="str">
        <f>RIGHT(pesel35[[#This Row],[Column1]],1)</f>
        <v>1</v>
      </c>
      <c r="H146" s="1" t="str">
        <f>IF(MOD(pesel35[[#This Row],[plec]],2) = 0, "TAK", "NIE")</f>
        <v>NIE</v>
      </c>
    </row>
    <row r="147" spans="1:8" x14ac:dyDescent="0.45">
      <c r="A147" s="1" t="s">
        <v>146</v>
      </c>
      <c r="B147" s="1" t="str">
        <f>LEFT(pesel35[[#This Row],[Column1]], 2)</f>
        <v>89</v>
      </c>
      <c r="C147" s="1" t="str">
        <f>MID(pesel35[[#This Row],[Column1]],3,2)</f>
        <v>01</v>
      </c>
      <c r="D147" s="1" t="str">
        <f>MID(pesel35[[#This Row],[Column1]],5,2)</f>
        <v>02</v>
      </c>
      <c r="E147" s="1" t="str">
        <f>MID(pesel35[[#This Row],[Column1]], 7, 3)</f>
        <v>936</v>
      </c>
      <c r="F147" s="1" t="str">
        <f>MID(pesel35[[#This Row],[Column1]],10,1)</f>
        <v>0</v>
      </c>
      <c r="G147" s="1" t="str">
        <f>RIGHT(pesel35[[#This Row],[Column1]],1)</f>
        <v>4</v>
      </c>
      <c r="H147" s="1" t="str">
        <f>IF(MOD(pesel35[[#This Row],[plec]],2) = 0, "TAK", "NIE")</f>
        <v>TAK</v>
      </c>
    </row>
    <row r="148" spans="1:8" x14ac:dyDescent="0.45">
      <c r="A148" s="1" t="s">
        <v>147</v>
      </c>
      <c r="B148" s="1" t="str">
        <f>LEFT(pesel35[[#This Row],[Column1]], 2)</f>
        <v>89</v>
      </c>
      <c r="C148" s="1" t="str">
        <f>MID(pesel35[[#This Row],[Column1]],3,2)</f>
        <v>09</v>
      </c>
      <c r="D148" s="1" t="str">
        <f>MID(pesel35[[#This Row],[Column1]],5,2)</f>
        <v>14</v>
      </c>
      <c r="E148" s="1" t="str">
        <f>MID(pesel35[[#This Row],[Column1]], 7, 3)</f>
        <v>822</v>
      </c>
      <c r="F148" s="1" t="str">
        <f>MID(pesel35[[#This Row],[Column1]],10,1)</f>
        <v>5</v>
      </c>
      <c r="G148" s="1" t="str">
        <f>RIGHT(pesel35[[#This Row],[Column1]],1)</f>
        <v>0</v>
      </c>
      <c r="H148" s="1" t="str">
        <f>IF(MOD(pesel35[[#This Row],[plec]],2) = 0, "TAK", "NIE")</f>
        <v>NIE</v>
      </c>
    </row>
    <row r="149" spans="1:8" x14ac:dyDescent="0.45">
      <c r="A149" s="1" t="s">
        <v>148</v>
      </c>
      <c r="B149" s="1" t="str">
        <f>LEFT(pesel35[[#This Row],[Column1]], 2)</f>
        <v>58</v>
      </c>
      <c r="C149" s="1" t="str">
        <f>MID(pesel35[[#This Row],[Column1]],3,2)</f>
        <v>12</v>
      </c>
      <c r="D149" s="1" t="str">
        <f>MID(pesel35[[#This Row],[Column1]],5,2)</f>
        <v>21</v>
      </c>
      <c r="E149" s="1" t="str">
        <f>MID(pesel35[[#This Row],[Column1]], 7, 3)</f>
        <v>880</v>
      </c>
      <c r="F149" s="1" t="str">
        <f>MID(pesel35[[#This Row],[Column1]],10,1)</f>
        <v>2</v>
      </c>
      <c r="G149" s="1" t="str">
        <f>RIGHT(pesel35[[#This Row],[Column1]],1)</f>
        <v>7</v>
      </c>
      <c r="H149" s="1" t="str">
        <f>IF(MOD(pesel35[[#This Row],[plec]],2) = 0, "TAK", "NIE")</f>
        <v>TAK</v>
      </c>
    </row>
    <row r="150" spans="1:8" x14ac:dyDescent="0.45">
      <c r="A150" s="1" t="s">
        <v>149</v>
      </c>
      <c r="B150" s="1" t="str">
        <f>LEFT(pesel35[[#This Row],[Column1]], 2)</f>
        <v>89</v>
      </c>
      <c r="C150" s="1" t="str">
        <f>MID(pesel35[[#This Row],[Column1]],3,2)</f>
        <v>05</v>
      </c>
      <c r="D150" s="1" t="str">
        <f>MID(pesel35[[#This Row],[Column1]],5,2)</f>
        <v>22</v>
      </c>
      <c r="E150" s="1" t="str">
        <f>MID(pesel35[[#This Row],[Column1]], 7, 3)</f>
        <v>951</v>
      </c>
      <c r="F150" s="1" t="str">
        <f>MID(pesel35[[#This Row],[Column1]],10,1)</f>
        <v>7</v>
      </c>
      <c r="G150" s="1" t="str">
        <f>RIGHT(pesel35[[#This Row],[Column1]],1)</f>
        <v>2</v>
      </c>
      <c r="H150" s="1" t="str">
        <f>IF(MOD(pesel35[[#This Row],[plec]],2) = 0, "TAK", "NIE")</f>
        <v>NIE</v>
      </c>
    </row>
    <row r="151" spans="1:8" x14ac:dyDescent="0.45">
      <c r="A151" s="1" t="s">
        <v>150</v>
      </c>
      <c r="B151" s="1" t="str">
        <f>LEFT(pesel35[[#This Row],[Column1]], 2)</f>
        <v>79</v>
      </c>
      <c r="C151" s="1" t="str">
        <f>MID(pesel35[[#This Row],[Column1]],3,2)</f>
        <v>07</v>
      </c>
      <c r="D151" s="1" t="str">
        <f>MID(pesel35[[#This Row],[Column1]],5,2)</f>
        <v>06</v>
      </c>
      <c r="E151" s="1" t="str">
        <f>MID(pesel35[[#This Row],[Column1]], 7, 3)</f>
        <v>278</v>
      </c>
      <c r="F151" s="1" t="str">
        <f>MID(pesel35[[#This Row],[Column1]],10,1)</f>
        <v>3</v>
      </c>
      <c r="G151" s="1" t="str">
        <f>RIGHT(pesel35[[#This Row],[Column1]],1)</f>
        <v>1</v>
      </c>
      <c r="H151" s="1" t="str">
        <f>IF(MOD(pesel35[[#This Row],[plec]],2) = 0, "TAK", "NIE")</f>
        <v>NIE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98A4-CDDF-461C-9D85-A861A2816B20}">
  <dimension ref="A1:K151"/>
  <sheetViews>
    <sheetView topLeftCell="A28" workbookViewId="0">
      <selection activeCell="J43" sqref="J43"/>
    </sheetView>
  </sheetViews>
  <sheetFormatPr defaultRowHeight="14.25" x14ac:dyDescent="0.45"/>
  <cols>
    <col min="1" max="1" width="11.73046875" bestFit="1" customWidth="1"/>
    <col min="10" max="10" width="15.6640625" bestFit="1" customWidth="1"/>
    <col min="11" max="11" width="14.53125" bestFit="1" customWidth="1"/>
  </cols>
  <sheetData>
    <row r="1" spans="1:11" x14ac:dyDescent="0.4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11" x14ac:dyDescent="0.45">
      <c r="A2" s="1" t="s">
        <v>1</v>
      </c>
      <c r="B2" s="1" t="str">
        <f>LEFT(pesel36[[#This Row],[Column1]], 2)</f>
        <v>53</v>
      </c>
      <c r="C2" s="1" t="str">
        <f>MID(pesel36[[#This Row],[Column1]],3,2)</f>
        <v>08</v>
      </c>
      <c r="D2" s="1" t="str">
        <f>MID(pesel36[[#This Row],[Column1]],5,2)</f>
        <v>28</v>
      </c>
      <c r="E2" s="1" t="str">
        <f>MID(pesel36[[#This Row],[Column1]], 7, 3)</f>
        <v>060</v>
      </c>
      <c r="F2" s="1" t="str">
        <f>MID(pesel36[[#This Row],[Column1]],10,1)</f>
        <v>5</v>
      </c>
      <c r="G2" s="1" t="str">
        <f>RIGHT(pesel36[[#This Row],[Column1]],1)</f>
        <v>9</v>
      </c>
    </row>
    <row r="3" spans="1:11" x14ac:dyDescent="0.45">
      <c r="A3" s="1" t="s">
        <v>2</v>
      </c>
      <c r="B3" s="1" t="str">
        <f>LEFT(pesel36[[#This Row],[Column1]], 2)</f>
        <v>89</v>
      </c>
      <c r="C3" s="1" t="str">
        <f>MID(pesel36[[#This Row],[Column1]],3,2)</f>
        <v>10</v>
      </c>
      <c r="D3" s="1" t="str">
        <f>MID(pesel36[[#This Row],[Column1]],5,2)</f>
        <v>01</v>
      </c>
      <c r="E3" s="1" t="str">
        <f>MID(pesel36[[#This Row],[Column1]], 7, 3)</f>
        <v>927</v>
      </c>
      <c r="F3" s="1" t="str">
        <f>MID(pesel36[[#This Row],[Column1]],10,1)</f>
        <v>5</v>
      </c>
      <c r="G3" s="1" t="str">
        <f>RIGHT(pesel36[[#This Row],[Column1]],1)</f>
        <v>2</v>
      </c>
    </row>
    <row r="4" spans="1:11" x14ac:dyDescent="0.45">
      <c r="A4" s="1" t="s">
        <v>3</v>
      </c>
      <c r="B4" s="1" t="str">
        <f>LEFT(pesel36[[#This Row],[Column1]], 2)</f>
        <v>85</v>
      </c>
      <c r="C4" s="1" t="str">
        <f>MID(pesel36[[#This Row],[Column1]],3,2)</f>
        <v>11</v>
      </c>
      <c r="D4" s="1" t="str">
        <f>MID(pesel36[[#This Row],[Column1]],5,2)</f>
        <v>17</v>
      </c>
      <c r="E4" s="1" t="str">
        <f>MID(pesel36[[#This Row],[Column1]], 7, 3)</f>
        <v>792</v>
      </c>
      <c r="F4" s="1" t="str">
        <f>MID(pesel36[[#This Row],[Column1]],10,1)</f>
        <v>8</v>
      </c>
      <c r="G4" s="1" t="str">
        <f>RIGHT(pesel36[[#This Row],[Column1]],1)</f>
        <v>3</v>
      </c>
      <c r="J4" s="2" t="s">
        <v>158</v>
      </c>
      <c r="K4" t="s">
        <v>203</v>
      </c>
    </row>
    <row r="5" spans="1:11" x14ac:dyDescent="0.45">
      <c r="A5" s="1" t="s">
        <v>4</v>
      </c>
      <c r="B5" s="1" t="str">
        <f>LEFT(pesel36[[#This Row],[Column1]], 2)</f>
        <v>86</v>
      </c>
      <c r="C5" s="1" t="str">
        <f>MID(pesel36[[#This Row],[Column1]],3,2)</f>
        <v>08</v>
      </c>
      <c r="D5" s="1" t="str">
        <f>MID(pesel36[[#This Row],[Column1]],5,2)</f>
        <v>09</v>
      </c>
      <c r="E5" s="1" t="str">
        <f>MID(pesel36[[#This Row],[Column1]], 7, 3)</f>
        <v>411</v>
      </c>
      <c r="F5" s="1" t="str">
        <f>MID(pesel36[[#This Row],[Column1]],10,1)</f>
        <v>6</v>
      </c>
      <c r="G5" s="1" t="str">
        <f>RIGHT(pesel36[[#This Row],[Column1]],1)</f>
        <v>9</v>
      </c>
      <c r="J5" s="3" t="s">
        <v>159</v>
      </c>
      <c r="K5" s="1">
        <v>3</v>
      </c>
    </row>
    <row r="6" spans="1:11" x14ac:dyDescent="0.45">
      <c r="A6" s="1" t="s">
        <v>5</v>
      </c>
      <c r="B6" s="1" t="str">
        <f>LEFT(pesel36[[#This Row],[Column1]], 2)</f>
        <v>89</v>
      </c>
      <c r="C6" s="1" t="str">
        <f>MID(pesel36[[#This Row],[Column1]],3,2)</f>
        <v>01</v>
      </c>
      <c r="D6" s="1" t="str">
        <f>MID(pesel36[[#This Row],[Column1]],5,2)</f>
        <v>11</v>
      </c>
      <c r="E6" s="1" t="str">
        <f>MID(pesel36[[#This Row],[Column1]], 7, 3)</f>
        <v>297</v>
      </c>
      <c r="F6" s="1" t="str">
        <f>MID(pesel36[[#This Row],[Column1]],10,1)</f>
        <v>0</v>
      </c>
      <c r="G6" s="1" t="str">
        <f>RIGHT(pesel36[[#This Row],[Column1]],1)</f>
        <v>0</v>
      </c>
      <c r="J6" s="3" t="s">
        <v>160</v>
      </c>
      <c r="K6" s="1">
        <v>2</v>
      </c>
    </row>
    <row r="7" spans="1:11" x14ac:dyDescent="0.45">
      <c r="A7" s="1" t="s">
        <v>6</v>
      </c>
      <c r="B7" s="1" t="str">
        <f>LEFT(pesel36[[#This Row],[Column1]], 2)</f>
        <v>62</v>
      </c>
      <c r="C7" s="1" t="str">
        <f>MID(pesel36[[#This Row],[Column1]],3,2)</f>
        <v>03</v>
      </c>
      <c r="D7" s="1" t="str">
        <f>MID(pesel36[[#This Row],[Column1]],5,2)</f>
        <v>30</v>
      </c>
      <c r="E7" s="1" t="str">
        <f>MID(pesel36[[#This Row],[Column1]], 7, 3)</f>
        <v>898</v>
      </c>
      <c r="F7" s="1" t="str">
        <f>MID(pesel36[[#This Row],[Column1]],10,1)</f>
        <v>0</v>
      </c>
      <c r="G7" s="1" t="str">
        <f>RIGHT(pesel36[[#This Row],[Column1]],1)</f>
        <v>3</v>
      </c>
      <c r="J7" s="3" t="s">
        <v>161</v>
      </c>
      <c r="K7" s="1">
        <v>2</v>
      </c>
    </row>
    <row r="8" spans="1:11" x14ac:dyDescent="0.45">
      <c r="A8" s="1" t="s">
        <v>7</v>
      </c>
      <c r="B8" s="1" t="str">
        <f>LEFT(pesel36[[#This Row],[Column1]], 2)</f>
        <v>62</v>
      </c>
      <c r="C8" s="1" t="str">
        <f>MID(pesel36[[#This Row],[Column1]],3,2)</f>
        <v>09</v>
      </c>
      <c r="D8" s="1" t="str">
        <f>MID(pesel36[[#This Row],[Column1]],5,2)</f>
        <v>25</v>
      </c>
      <c r="E8" s="1" t="str">
        <f>MID(pesel36[[#This Row],[Column1]], 7, 3)</f>
        <v>690</v>
      </c>
      <c r="F8" s="1" t="str">
        <f>MID(pesel36[[#This Row],[Column1]],10,1)</f>
        <v>9</v>
      </c>
      <c r="G8" s="1" t="str">
        <f>RIGHT(pesel36[[#This Row],[Column1]],1)</f>
        <v>0</v>
      </c>
      <c r="J8" s="3" t="s">
        <v>162</v>
      </c>
      <c r="K8" s="1">
        <v>2</v>
      </c>
    </row>
    <row r="9" spans="1:11" x14ac:dyDescent="0.45">
      <c r="A9" s="1" t="s">
        <v>8</v>
      </c>
      <c r="B9" s="1" t="str">
        <f>LEFT(pesel36[[#This Row],[Column1]], 2)</f>
        <v>64</v>
      </c>
      <c r="C9" s="1" t="str">
        <f>MID(pesel36[[#This Row],[Column1]],3,2)</f>
        <v>06</v>
      </c>
      <c r="D9" s="1" t="str">
        <f>MID(pesel36[[#This Row],[Column1]],5,2)</f>
        <v>31</v>
      </c>
      <c r="E9" s="1" t="str">
        <f>MID(pesel36[[#This Row],[Column1]], 7, 3)</f>
        <v>592</v>
      </c>
      <c r="F9" s="1" t="str">
        <f>MID(pesel36[[#This Row],[Column1]],10,1)</f>
        <v>1</v>
      </c>
      <c r="G9" s="1" t="str">
        <f>RIGHT(pesel36[[#This Row],[Column1]],1)</f>
        <v>1</v>
      </c>
      <c r="J9" s="3" t="s">
        <v>163</v>
      </c>
      <c r="K9" s="1">
        <v>2</v>
      </c>
    </row>
    <row r="10" spans="1:11" x14ac:dyDescent="0.45">
      <c r="A10" s="1" t="s">
        <v>9</v>
      </c>
      <c r="B10" s="1" t="str">
        <f>LEFT(pesel36[[#This Row],[Column1]], 2)</f>
        <v>88</v>
      </c>
      <c r="C10" s="1" t="str">
        <f>MID(pesel36[[#This Row],[Column1]],3,2)</f>
        <v>12</v>
      </c>
      <c r="D10" s="1" t="str">
        <f>MID(pesel36[[#This Row],[Column1]],5,2)</f>
        <v>02</v>
      </c>
      <c r="E10" s="1" t="str">
        <f>MID(pesel36[[#This Row],[Column1]], 7, 3)</f>
        <v>624</v>
      </c>
      <c r="F10" s="1" t="str">
        <f>MID(pesel36[[#This Row],[Column1]],10,1)</f>
        <v>2</v>
      </c>
      <c r="G10" s="1" t="str">
        <f>RIGHT(pesel36[[#This Row],[Column1]],1)</f>
        <v>7</v>
      </c>
      <c r="J10" s="3" t="s">
        <v>164</v>
      </c>
      <c r="K10" s="1">
        <v>3</v>
      </c>
    </row>
    <row r="11" spans="1:11" x14ac:dyDescent="0.45">
      <c r="A11" s="1" t="s">
        <v>10</v>
      </c>
      <c r="B11" s="1" t="str">
        <f>LEFT(pesel36[[#This Row],[Column1]], 2)</f>
        <v>75</v>
      </c>
      <c r="C11" s="1" t="str">
        <f>MID(pesel36[[#This Row],[Column1]],3,2)</f>
        <v>12</v>
      </c>
      <c r="D11" s="1" t="str">
        <f>MID(pesel36[[#This Row],[Column1]],5,2)</f>
        <v>10</v>
      </c>
      <c r="E11" s="1" t="str">
        <f>MID(pesel36[[#This Row],[Column1]], 7, 3)</f>
        <v>050</v>
      </c>
      <c r="F11" s="1" t="str">
        <f>MID(pesel36[[#This Row],[Column1]],10,1)</f>
        <v>4</v>
      </c>
      <c r="G11" s="1" t="str">
        <f>RIGHT(pesel36[[#This Row],[Column1]],1)</f>
        <v>5</v>
      </c>
      <c r="J11" s="3" t="s">
        <v>165</v>
      </c>
      <c r="K11" s="1">
        <v>1</v>
      </c>
    </row>
    <row r="12" spans="1:11" x14ac:dyDescent="0.45">
      <c r="A12" s="1" t="s">
        <v>11</v>
      </c>
      <c r="B12" s="1" t="str">
        <f>LEFT(pesel36[[#This Row],[Column1]], 2)</f>
        <v>74</v>
      </c>
      <c r="C12" s="1" t="str">
        <f>MID(pesel36[[#This Row],[Column1]],3,2)</f>
        <v>12</v>
      </c>
      <c r="D12" s="1" t="str">
        <f>MID(pesel36[[#This Row],[Column1]],5,2)</f>
        <v>11</v>
      </c>
      <c r="E12" s="1" t="str">
        <f>MID(pesel36[[#This Row],[Column1]], 7, 3)</f>
        <v>085</v>
      </c>
      <c r="F12" s="1" t="str">
        <f>MID(pesel36[[#This Row],[Column1]],10,1)</f>
        <v>9</v>
      </c>
      <c r="G12" s="1" t="str">
        <f>RIGHT(pesel36[[#This Row],[Column1]],1)</f>
        <v>8</v>
      </c>
      <c r="J12" s="3" t="s">
        <v>166</v>
      </c>
      <c r="K12" s="1">
        <v>2</v>
      </c>
    </row>
    <row r="13" spans="1:11" x14ac:dyDescent="0.45">
      <c r="A13" s="1" t="s">
        <v>12</v>
      </c>
      <c r="B13" s="1" t="str">
        <f>LEFT(pesel36[[#This Row],[Column1]], 2)</f>
        <v>67</v>
      </c>
      <c r="C13" s="1" t="str">
        <f>MID(pesel36[[#This Row],[Column1]],3,2)</f>
        <v>11</v>
      </c>
      <c r="D13" s="1" t="str">
        <f>MID(pesel36[[#This Row],[Column1]],5,2)</f>
        <v>29</v>
      </c>
      <c r="E13" s="1" t="str">
        <f>MID(pesel36[[#This Row],[Column1]], 7, 3)</f>
        <v>666</v>
      </c>
      <c r="F13" s="1" t="str">
        <f>MID(pesel36[[#This Row],[Column1]],10,1)</f>
        <v>6</v>
      </c>
      <c r="G13" s="1" t="str">
        <f>RIGHT(pesel36[[#This Row],[Column1]],1)</f>
        <v>8</v>
      </c>
      <c r="J13" s="3" t="s">
        <v>167</v>
      </c>
      <c r="K13" s="1">
        <v>1</v>
      </c>
    </row>
    <row r="14" spans="1:11" x14ac:dyDescent="0.45">
      <c r="A14" s="1" t="s">
        <v>13</v>
      </c>
      <c r="B14" s="1" t="str">
        <f>LEFT(pesel36[[#This Row],[Column1]], 2)</f>
        <v>89</v>
      </c>
      <c r="C14" s="1" t="str">
        <f>MID(pesel36[[#This Row],[Column1]],3,2)</f>
        <v>01</v>
      </c>
      <c r="D14" s="1" t="str">
        <f>MID(pesel36[[#This Row],[Column1]],5,2)</f>
        <v>07</v>
      </c>
      <c r="E14" s="1" t="str">
        <f>MID(pesel36[[#This Row],[Column1]], 7, 3)</f>
        <v>377</v>
      </c>
      <c r="F14" s="1" t="str">
        <f>MID(pesel36[[#This Row],[Column1]],10,1)</f>
        <v>0</v>
      </c>
      <c r="G14" s="1" t="str">
        <f>RIGHT(pesel36[[#This Row],[Column1]],1)</f>
        <v>4</v>
      </c>
      <c r="J14" s="3" t="s">
        <v>168</v>
      </c>
      <c r="K14" s="1">
        <v>4</v>
      </c>
    </row>
    <row r="15" spans="1:11" x14ac:dyDescent="0.45">
      <c r="A15" s="1" t="s">
        <v>14</v>
      </c>
      <c r="B15" s="1" t="str">
        <f>LEFT(pesel36[[#This Row],[Column1]], 2)</f>
        <v>52</v>
      </c>
      <c r="C15" s="1" t="str">
        <f>MID(pesel36[[#This Row],[Column1]],3,2)</f>
        <v>10</v>
      </c>
      <c r="D15" s="1" t="str">
        <f>MID(pesel36[[#This Row],[Column1]],5,2)</f>
        <v>11</v>
      </c>
      <c r="E15" s="1" t="str">
        <f>MID(pesel36[[#This Row],[Column1]], 7, 3)</f>
        <v>568</v>
      </c>
      <c r="F15" s="1" t="str">
        <f>MID(pesel36[[#This Row],[Column1]],10,1)</f>
        <v>6</v>
      </c>
      <c r="G15" s="1" t="str">
        <f>RIGHT(pesel36[[#This Row],[Column1]],1)</f>
        <v>3</v>
      </c>
      <c r="J15" s="3" t="s">
        <v>169</v>
      </c>
      <c r="K15" s="1">
        <v>2</v>
      </c>
    </row>
    <row r="16" spans="1:11" x14ac:dyDescent="0.45">
      <c r="A16" s="1" t="s">
        <v>15</v>
      </c>
      <c r="B16" s="1" t="str">
        <f>LEFT(pesel36[[#This Row],[Column1]], 2)</f>
        <v>91</v>
      </c>
      <c r="C16" s="1" t="str">
        <f>MID(pesel36[[#This Row],[Column1]],3,2)</f>
        <v>03</v>
      </c>
      <c r="D16" s="1" t="str">
        <f>MID(pesel36[[#This Row],[Column1]],5,2)</f>
        <v>22</v>
      </c>
      <c r="E16" s="1" t="str">
        <f>MID(pesel36[[#This Row],[Column1]], 7, 3)</f>
        <v>726</v>
      </c>
      <c r="F16" s="1" t="str">
        <f>MID(pesel36[[#This Row],[Column1]],10,1)</f>
        <v>5</v>
      </c>
      <c r="G16" s="1" t="str">
        <f>RIGHT(pesel36[[#This Row],[Column1]],1)</f>
        <v>1</v>
      </c>
      <c r="J16" s="3" t="s">
        <v>170</v>
      </c>
      <c r="K16" s="1">
        <v>3</v>
      </c>
    </row>
    <row r="17" spans="1:11" x14ac:dyDescent="0.45">
      <c r="A17" s="1" t="s">
        <v>16</v>
      </c>
      <c r="B17" s="1" t="str">
        <f>LEFT(pesel36[[#This Row],[Column1]], 2)</f>
        <v>75</v>
      </c>
      <c r="C17" s="1" t="str">
        <f>MID(pesel36[[#This Row],[Column1]],3,2)</f>
        <v>03</v>
      </c>
      <c r="D17" s="1" t="str">
        <f>MID(pesel36[[#This Row],[Column1]],5,2)</f>
        <v>20</v>
      </c>
      <c r="E17" s="1" t="str">
        <f>MID(pesel36[[#This Row],[Column1]], 7, 3)</f>
        <v>060</v>
      </c>
      <c r="F17" s="1" t="str">
        <f>MID(pesel36[[#This Row],[Column1]],10,1)</f>
        <v>9</v>
      </c>
      <c r="G17" s="1" t="str">
        <f>RIGHT(pesel36[[#This Row],[Column1]],1)</f>
        <v>8</v>
      </c>
      <c r="J17" s="3" t="s">
        <v>171</v>
      </c>
      <c r="K17" s="1">
        <v>2</v>
      </c>
    </row>
    <row r="18" spans="1:11" x14ac:dyDescent="0.45">
      <c r="A18" s="1" t="s">
        <v>17</v>
      </c>
      <c r="B18" s="1" t="str">
        <f>LEFT(pesel36[[#This Row],[Column1]], 2)</f>
        <v>55</v>
      </c>
      <c r="C18" s="1" t="str">
        <f>MID(pesel36[[#This Row],[Column1]],3,2)</f>
        <v>11</v>
      </c>
      <c r="D18" s="1" t="str">
        <f>MID(pesel36[[#This Row],[Column1]],5,2)</f>
        <v>09</v>
      </c>
      <c r="E18" s="1" t="str">
        <f>MID(pesel36[[#This Row],[Column1]], 7, 3)</f>
        <v>066</v>
      </c>
      <c r="F18" s="1" t="str">
        <f>MID(pesel36[[#This Row],[Column1]],10,1)</f>
        <v>9</v>
      </c>
      <c r="G18" s="1" t="str">
        <f>RIGHT(pesel36[[#This Row],[Column1]],1)</f>
        <v>0</v>
      </c>
      <c r="J18" s="3" t="s">
        <v>172</v>
      </c>
      <c r="K18" s="1">
        <v>3</v>
      </c>
    </row>
    <row r="19" spans="1:11" x14ac:dyDescent="0.45">
      <c r="A19" s="1" t="s">
        <v>18</v>
      </c>
      <c r="B19" s="1" t="str">
        <f>LEFT(pesel36[[#This Row],[Column1]], 2)</f>
        <v>67</v>
      </c>
      <c r="C19" s="1" t="str">
        <f>MID(pesel36[[#This Row],[Column1]],3,2)</f>
        <v>10</v>
      </c>
      <c r="D19" s="1" t="str">
        <f>MID(pesel36[[#This Row],[Column1]],5,2)</f>
        <v>31</v>
      </c>
      <c r="E19" s="1" t="str">
        <f>MID(pesel36[[#This Row],[Column1]], 7, 3)</f>
        <v>110</v>
      </c>
      <c r="F19" s="1" t="str">
        <f>MID(pesel36[[#This Row],[Column1]],10,1)</f>
        <v>4</v>
      </c>
      <c r="G19" s="1" t="str">
        <f>RIGHT(pesel36[[#This Row],[Column1]],1)</f>
        <v>2</v>
      </c>
      <c r="J19" s="3" t="s">
        <v>173</v>
      </c>
      <c r="K19" s="1">
        <v>3</v>
      </c>
    </row>
    <row r="20" spans="1:11" x14ac:dyDescent="0.45">
      <c r="A20" s="1" t="s">
        <v>19</v>
      </c>
      <c r="B20" s="1" t="str">
        <f>LEFT(pesel36[[#This Row],[Column1]], 2)</f>
        <v>77</v>
      </c>
      <c r="C20" s="1" t="str">
        <f>MID(pesel36[[#This Row],[Column1]],3,2)</f>
        <v>07</v>
      </c>
      <c r="D20" s="1" t="str">
        <f>MID(pesel36[[#This Row],[Column1]],5,2)</f>
        <v>29</v>
      </c>
      <c r="E20" s="1" t="str">
        <f>MID(pesel36[[#This Row],[Column1]], 7, 3)</f>
        <v>198</v>
      </c>
      <c r="F20" s="1" t="str">
        <f>MID(pesel36[[#This Row],[Column1]],10,1)</f>
        <v>0</v>
      </c>
      <c r="G20" s="1" t="str">
        <f>RIGHT(pesel36[[#This Row],[Column1]],1)</f>
        <v>5</v>
      </c>
      <c r="J20" s="3" t="s">
        <v>174</v>
      </c>
      <c r="K20" s="1">
        <v>3</v>
      </c>
    </row>
    <row r="21" spans="1:11" x14ac:dyDescent="0.45">
      <c r="A21" s="1" t="s">
        <v>20</v>
      </c>
      <c r="B21" s="1" t="str">
        <f>LEFT(pesel36[[#This Row],[Column1]], 2)</f>
        <v>92</v>
      </c>
      <c r="C21" s="1" t="str">
        <f>MID(pesel36[[#This Row],[Column1]],3,2)</f>
        <v>02</v>
      </c>
      <c r="D21" s="1" t="str">
        <f>MID(pesel36[[#This Row],[Column1]],5,2)</f>
        <v>27</v>
      </c>
      <c r="E21" s="1" t="str">
        <f>MID(pesel36[[#This Row],[Column1]], 7, 3)</f>
        <v>162</v>
      </c>
      <c r="F21" s="1" t="str">
        <f>MID(pesel36[[#This Row],[Column1]],10,1)</f>
        <v>4</v>
      </c>
      <c r="G21" s="1" t="str">
        <f>RIGHT(pesel36[[#This Row],[Column1]],1)</f>
        <v>3</v>
      </c>
      <c r="J21" s="3" t="s">
        <v>175</v>
      </c>
      <c r="K21" s="1">
        <v>5</v>
      </c>
    </row>
    <row r="22" spans="1:11" x14ac:dyDescent="0.45">
      <c r="A22" s="1" t="s">
        <v>21</v>
      </c>
      <c r="B22" s="1" t="str">
        <f>LEFT(pesel36[[#This Row],[Column1]], 2)</f>
        <v>83</v>
      </c>
      <c r="C22" s="1" t="str">
        <f>MID(pesel36[[#This Row],[Column1]],3,2)</f>
        <v>04</v>
      </c>
      <c r="D22" s="1" t="str">
        <f>MID(pesel36[[#This Row],[Column1]],5,2)</f>
        <v>18</v>
      </c>
      <c r="E22" s="1" t="str">
        <f>MID(pesel36[[#This Row],[Column1]], 7, 3)</f>
        <v>123</v>
      </c>
      <c r="F22" s="1" t="str">
        <f>MID(pesel36[[#This Row],[Column1]],10,1)</f>
        <v>3</v>
      </c>
      <c r="G22" s="1" t="str">
        <f>RIGHT(pesel36[[#This Row],[Column1]],1)</f>
        <v>8</v>
      </c>
      <c r="J22" s="3" t="s">
        <v>176</v>
      </c>
      <c r="K22" s="1">
        <v>4</v>
      </c>
    </row>
    <row r="23" spans="1:11" x14ac:dyDescent="0.45">
      <c r="A23" s="1" t="s">
        <v>22</v>
      </c>
      <c r="B23" s="1" t="str">
        <f>LEFT(pesel36[[#This Row],[Column1]], 2)</f>
        <v>86</v>
      </c>
      <c r="C23" s="1" t="str">
        <f>MID(pesel36[[#This Row],[Column1]],3,2)</f>
        <v>07</v>
      </c>
      <c r="D23" s="1" t="str">
        <f>MID(pesel36[[#This Row],[Column1]],5,2)</f>
        <v>20</v>
      </c>
      <c r="E23" s="1" t="str">
        <f>MID(pesel36[[#This Row],[Column1]], 7, 3)</f>
        <v>325</v>
      </c>
      <c r="F23" s="1" t="str">
        <f>MID(pesel36[[#This Row],[Column1]],10,1)</f>
        <v>4</v>
      </c>
      <c r="G23" s="1" t="str">
        <f>RIGHT(pesel36[[#This Row],[Column1]],1)</f>
        <v>3</v>
      </c>
      <c r="J23" s="3" t="s">
        <v>177</v>
      </c>
      <c r="K23" s="1">
        <v>1</v>
      </c>
    </row>
    <row r="24" spans="1:11" x14ac:dyDescent="0.45">
      <c r="A24" s="1" t="s">
        <v>23</v>
      </c>
      <c r="B24" s="1" t="str">
        <f>LEFT(pesel36[[#This Row],[Column1]], 2)</f>
        <v>71</v>
      </c>
      <c r="C24" s="1" t="str">
        <f>MID(pesel36[[#This Row],[Column1]],3,2)</f>
        <v>11</v>
      </c>
      <c r="D24" s="1" t="str">
        <f>MID(pesel36[[#This Row],[Column1]],5,2)</f>
        <v>04</v>
      </c>
      <c r="E24" s="1" t="str">
        <f>MID(pesel36[[#This Row],[Column1]], 7, 3)</f>
        <v>108</v>
      </c>
      <c r="F24" s="1" t="str">
        <f>MID(pesel36[[#This Row],[Column1]],10,1)</f>
        <v>8</v>
      </c>
      <c r="G24" s="1" t="str">
        <f>RIGHT(pesel36[[#This Row],[Column1]],1)</f>
        <v>3</v>
      </c>
      <c r="J24" s="3" t="s">
        <v>178</v>
      </c>
      <c r="K24" s="1">
        <v>2</v>
      </c>
    </row>
    <row r="25" spans="1:11" x14ac:dyDescent="0.45">
      <c r="A25" s="1" t="s">
        <v>24</v>
      </c>
      <c r="B25" s="1" t="str">
        <f>LEFT(pesel36[[#This Row],[Column1]], 2)</f>
        <v>73</v>
      </c>
      <c r="C25" s="1" t="str">
        <f>MID(pesel36[[#This Row],[Column1]],3,2)</f>
        <v>07</v>
      </c>
      <c r="D25" s="1" t="str">
        <f>MID(pesel36[[#This Row],[Column1]],5,2)</f>
        <v>08</v>
      </c>
      <c r="E25" s="1" t="str">
        <f>MID(pesel36[[#This Row],[Column1]], 7, 3)</f>
        <v>713</v>
      </c>
      <c r="F25" s="1" t="str">
        <f>MID(pesel36[[#This Row],[Column1]],10,1)</f>
        <v>6</v>
      </c>
      <c r="G25" s="1" t="str">
        <f>RIGHT(pesel36[[#This Row],[Column1]],1)</f>
        <v>8</v>
      </c>
      <c r="J25" s="3" t="s">
        <v>179</v>
      </c>
      <c r="K25" s="1">
        <v>4</v>
      </c>
    </row>
    <row r="26" spans="1:11" x14ac:dyDescent="0.45">
      <c r="A26" s="1" t="s">
        <v>25</v>
      </c>
      <c r="B26" s="1" t="str">
        <f>LEFT(pesel36[[#This Row],[Column1]], 2)</f>
        <v>74</v>
      </c>
      <c r="C26" s="1" t="str">
        <f>MID(pesel36[[#This Row],[Column1]],3,2)</f>
        <v>04</v>
      </c>
      <c r="D26" s="1" t="str">
        <f>MID(pesel36[[#This Row],[Column1]],5,2)</f>
        <v>02</v>
      </c>
      <c r="E26" s="1" t="str">
        <f>MID(pesel36[[#This Row],[Column1]], 7, 3)</f>
        <v>495</v>
      </c>
      <c r="F26" s="1" t="str">
        <f>MID(pesel36[[#This Row],[Column1]],10,1)</f>
        <v>9</v>
      </c>
      <c r="G26" s="1" t="str">
        <f>RIGHT(pesel36[[#This Row],[Column1]],1)</f>
        <v>8</v>
      </c>
      <c r="J26" s="3" t="s">
        <v>180</v>
      </c>
      <c r="K26" s="1">
        <v>4</v>
      </c>
    </row>
    <row r="27" spans="1:11" x14ac:dyDescent="0.45">
      <c r="A27" s="1" t="s">
        <v>26</v>
      </c>
      <c r="B27" s="1" t="str">
        <f>LEFT(pesel36[[#This Row],[Column1]], 2)</f>
        <v>85</v>
      </c>
      <c r="C27" s="1" t="str">
        <f>MID(pesel36[[#This Row],[Column1]],3,2)</f>
        <v>05</v>
      </c>
      <c r="D27" s="1" t="str">
        <f>MID(pesel36[[#This Row],[Column1]],5,2)</f>
        <v>21</v>
      </c>
      <c r="E27" s="1" t="str">
        <f>MID(pesel36[[#This Row],[Column1]], 7, 3)</f>
        <v>356</v>
      </c>
      <c r="F27" s="1" t="str">
        <f>MID(pesel36[[#This Row],[Column1]],10,1)</f>
        <v>7</v>
      </c>
      <c r="G27" s="1" t="str">
        <f>RIGHT(pesel36[[#This Row],[Column1]],1)</f>
        <v>4</v>
      </c>
      <c r="J27" s="3" t="s">
        <v>181</v>
      </c>
      <c r="K27" s="1">
        <v>1</v>
      </c>
    </row>
    <row r="28" spans="1:11" x14ac:dyDescent="0.45">
      <c r="A28" s="1" t="s">
        <v>27</v>
      </c>
      <c r="B28" s="1" t="str">
        <f>LEFT(pesel36[[#This Row],[Column1]], 2)</f>
        <v>70</v>
      </c>
      <c r="C28" s="1" t="str">
        <f>MID(pesel36[[#This Row],[Column1]],3,2)</f>
        <v>05</v>
      </c>
      <c r="D28" s="1" t="str">
        <f>MID(pesel36[[#This Row],[Column1]],5,2)</f>
        <v>31</v>
      </c>
      <c r="E28" s="1" t="str">
        <f>MID(pesel36[[#This Row],[Column1]], 7, 3)</f>
        <v>791</v>
      </c>
      <c r="F28" s="1" t="str">
        <f>MID(pesel36[[#This Row],[Column1]],10,1)</f>
        <v>7</v>
      </c>
      <c r="G28" s="1" t="str">
        <f>RIGHT(pesel36[[#This Row],[Column1]],1)</f>
        <v>0</v>
      </c>
      <c r="J28" s="3" t="s">
        <v>182</v>
      </c>
      <c r="K28" s="1">
        <v>4</v>
      </c>
    </row>
    <row r="29" spans="1:11" x14ac:dyDescent="0.45">
      <c r="A29" s="1" t="s">
        <v>28</v>
      </c>
      <c r="B29" s="1" t="str">
        <f>LEFT(pesel36[[#This Row],[Column1]], 2)</f>
        <v>89</v>
      </c>
      <c r="C29" s="1" t="str">
        <f>MID(pesel36[[#This Row],[Column1]],3,2)</f>
        <v>02</v>
      </c>
      <c r="D29" s="1" t="str">
        <f>MID(pesel36[[#This Row],[Column1]],5,2)</f>
        <v>14</v>
      </c>
      <c r="E29" s="1" t="str">
        <f>MID(pesel36[[#This Row],[Column1]], 7, 3)</f>
        <v>684</v>
      </c>
      <c r="F29" s="1" t="str">
        <f>MID(pesel36[[#This Row],[Column1]],10,1)</f>
        <v>1</v>
      </c>
      <c r="G29" s="1" t="str">
        <f>RIGHT(pesel36[[#This Row],[Column1]],1)</f>
        <v>3</v>
      </c>
      <c r="J29" s="3" t="s">
        <v>183</v>
      </c>
      <c r="K29" s="1">
        <v>4</v>
      </c>
    </row>
    <row r="30" spans="1:11" x14ac:dyDescent="0.45">
      <c r="A30" s="1" t="s">
        <v>29</v>
      </c>
      <c r="B30" s="1" t="str">
        <f>LEFT(pesel36[[#This Row],[Column1]], 2)</f>
        <v>64</v>
      </c>
      <c r="C30" s="1" t="str">
        <f>MID(pesel36[[#This Row],[Column1]],3,2)</f>
        <v>04</v>
      </c>
      <c r="D30" s="1" t="str">
        <f>MID(pesel36[[#This Row],[Column1]],5,2)</f>
        <v>09</v>
      </c>
      <c r="E30" s="1" t="str">
        <f>MID(pesel36[[#This Row],[Column1]], 7, 3)</f>
        <v>195</v>
      </c>
      <c r="F30" s="1" t="str">
        <f>MID(pesel36[[#This Row],[Column1]],10,1)</f>
        <v>7</v>
      </c>
      <c r="G30" s="1" t="str">
        <f>RIGHT(pesel36[[#This Row],[Column1]],1)</f>
        <v>5</v>
      </c>
      <c r="J30" s="3" t="s">
        <v>184</v>
      </c>
      <c r="K30" s="1">
        <v>4</v>
      </c>
    </row>
    <row r="31" spans="1:11" x14ac:dyDescent="0.45">
      <c r="A31" s="1" t="s">
        <v>30</v>
      </c>
      <c r="B31" s="1" t="str">
        <f>LEFT(pesel36[[#This Row],[Column1]], 2)</f>
        <v>66</v>
      </c>
      <c r="C31" s="1" t="str">
        <f>MID(pesel36[[#This Row],[Column1]],3,2)</f>
        <v>10</v>
      </c>
      <c r="D31" s="1" t="str">
        <f>MID(pesel36[[#This Row],[Column1]],5,2)</f>
        <v>02</v>
      </c>
      <c r="E31" s="1" t="str">
        <f>MID(pesel36[[#This Row],[Column1]], 7, 3)</f>
        <v>941</v>
      </c>
      <c r="F31" s="1" t="str">
        <f>MID(pesel36[[#This Row],[Column1]],10,1)</f>
        <v>3</v>
      </c>
      <c r="G31" s="1" t="str">
        <f>RIGHT(pesel36[[#This Row],[Column1]],1)</f>
        <v>4</v>
      </c>
      <c r="J31" s="3" t="s">
        <v>185</v>
      </c>
      <c r="K31" s="1">
        <v>4</v>
      </c>
    </row>
    <row r="32" spans="1:11" x14ac:dyDescent="0.45">
      <c r="A32" s="1" t="s">
        <v>31</v>
      </c>
      <c r="B32" s="1" t="str">
        <f>LEFT(pesel36[[#This Row],[Column1]], 2)</f>
        <v>63</v>
      </c>
      <c r="C32" s="1" t="str">
        <f>MID(pesel36[[#This Row],[Column1]],3,2)</f>
        <v>10</v>
      </c>
      <c r="D32" s="1" t="str">
        <f>MID(pesel36[[#This Row],[Column1]],5,2)</f>
        <v>20</v>
      </c>
      <c r="E32" s="1" t="str">
        <f>MID(pesel36[[#This Row],[Column1]], 7, 3)</f>
        <v>929</v>
      </c>
      <c r="F32" s="1" t="str">
        <f>MID(pesel36[[#This Row],[Column1]],10,1)</f>
        <v>4</v>
      </c>
      <c r="G32" s="1" t="str">
        <f>RIGHT(pesel36[[#This Row],[Column1]],1)</f>
        <v>4</v>
      </c>
      <c r="J32" s="3" t="s">
        <v>186</v>
      </c>
      <c r="K32" s="1">
        <v>3</v>
      </c>
    </row>
    <row r="33" spans="1:11" x14ac:dyDescent="0.45">
      <c r="A33" s="1" t="s">
        <v>32</v>
      </c>
      <c r="B33" s="1" t="str">
        <f>LEFT(pesel36[[#This Row],[Column1]], 2)</f>
        <v>89</v>
      </c>
      <c r="C33" s="1" t="str">
        <f>MID(pesel36[[#This Row],[Column1]],3,2)</f>
        <v>04</v>
      </c>
      <c r="D33" s="1" t="str">
        <f>MID(pesel36[[#This Row],[Column1]],5,2)</f>
        <v>02</v>
      </c>
      <c r="E33" s="1" t="str">
        <f>MID(pesel36[[#This Row],[Column1]], 7, 3)</f>
        <v>054</v>
      </c>
      <c r="F33" s="1" t="str">
        <f>MID(pesel36[[#This Row],[Column1]],10,1)</f>
        <v>8</v>
      </c>
      <c r="G33" s="1" t="str">
        <f>RIGHT(pesel36[[#This Row],[Column1]],1)</f>
        <v>0</v>
      </c>
      <c r="J33" s="3" t="s">
        <v>187</v>
      </c>
      <c r="K33" s="1">
        <v>4</v>
      </c>
    </row>
    <row r="34" spans="1:11" x14ac:dyDescent="0.45">
      <c r="A34" s="1" t="s">
        <v>33</v>
      </c>
      <c r="B34" s="1" t="str">
        <f>LEFT(pesel36[[#This Row],[Column1]], 2)</f>
        <v>74</v>
      </c>
      <c r="C34" s="1" t="str">
        <f>MID(pesel36[[#This Row],[Column1]],3,2)</f>
        <v>12</v>
      </c>
      <c r="D34" s="1" t="str">
        <f>MID(pesel36[[#This Row],[Column1]],5,2)</f>
        <v>31</v>
      </c>
      <c r="E34" s="1" t="str">
        <f>MID(pesel36[[#This Row],[Column1]], 7, 3)</f>
        <v>842</v>
      </c>
      <c r="F34" s="1" t="str">
        <f>MID(pesel36[[#This Row],[Column1]],10,1)</f>
        <v>0</v>
      </c>
      <c r="G34" s="1" t="str">
        <f>RIGHT(pesel36[[#This Row],[Column1]],1)</f>
        <v>6</v>
      </c>
      <c r="J34" s="3" t="s">
        <v>188</v>
      </c>
      <c r="K34" s="1">
        <v>4</v>
      </c>
    </row>
    <row r="35" spans="1:11" x14ac:dyDescent="0.45">
      <c r="A35" s="1" t="s">
        <v>34</v>
      </c>
      <c r="B35" s="1" t="str">
        <f>LEFT(pesel36[[#This Row],[Column1]], 2)</f>
        <v>88</v>
      </c>
      <c r="C35" s="1" t="str">
        <f>MID(pesel36[[#This Row],[Column1]],3,2)</f>
        <v>08</v>
      </c>
      <c r="D35" s="1" t="str">
        <f>MID(pesel36[[#This Row],[Column1]],5,2)</f>
        <v>02</v>
      </c>
      <c r="E35" s="1" t="str">
        <f>MID(pesel36[[#This Row],[Column1]], 7, 3)</f>
        <v>045</v>
      </c>
      <c r="F35" s="1" t="str">
        <f>MID(pesel36[[#This Row],[Column1]],10,1)</f>
        <v>0</v>
      </c>
      <c r="G35" s="1" t="str">
        <f>RIGHT(pesel36[[#This Row],[Column1]],1)</f>
        <v>9</v>
      </c>
      <c r="J35" s="3" t="s">
        <v>189</v>
      </c>
      <c r="K35" s="1">
        <v>2</v>
      </c>
    </row>
    <row r="36" spans="1:11" x14ac:dyDescent="0.45">
      <c r="A36" s="1" t="s">
        <v>35</v>
      </c>
      <c r="B36" s="1" t="str">
        <f>LEFT(pesel36[[#This Row],[Column1]], 2)</f>
        <v>70</v>
      </c>
      <c r="C36" s="1" t="str">
        <f>MID(pesel36[[#This Row],[Column1]],3,2)</f>
        <v>03</v>
      </c>
      <c r="D36" s="1" t="str">
        <f>MID(pesel36[[#This Row],[Column1]],5,2)</f>
        <v>20</v>
      </c>
      <c r="E36" s="1" t="str">
        <f>MID(pesel36[[#This Row],[Column1]], 7, 3)</f>
        <v>574</v>
      </c>
      <c r="F36" s="1" t="str">
        <f>MID(pesel36[[#This Row],[Column1]],10,1)</f>
        <v>3</v>
      </c>
      <c r="G36" s="1" t="str">
        <f>RIGHT(pesel36[[#This Row],[Column1]],1)</f>
        <v>3</v>
      </c>
      <c r="J36" s="3" t="s">
        <v>190</v>
      </c>
      <c r="K36" s="1">
        <v>1</v>
      </c>
    </row>
    <row r="37" spans="1:11" x14ac:dyDescent="0.45">
      <c r="A37" s="1" t="s">
        <v>36</v>
      </c>
      <c r="B37" s="1" t="str">
        <f>LEFT(pesel36[[#This Row],[Column1]], 2)</f>
        <v>89</v>
      </c>
      <c r="C37" s="1" t="str">
        <f>MID(pesel36[[#This Row],[Column1]],3,2)</f>
        <v>08</v>
      </c>
      <c r="D37" s="1" t="str">
        <f>MID(pesel36[[#This Row],[Column1]],5,2)</f>
        <v>14</v>
      </c>
      <c r="E37" s="1" t="str">
        <f>MID(pesel36[[#This Row],[Column1]], 7, 3)</f>
        <v>214</v>
      </c>
      <c r="F37" s="1" t="str">
        <f>MID(pesel36[[#This Row],[Column1]],10,1)</f>
        <v>4</v>
      </c>
      <c r="G37" s="1" t="str">
        <f>RIGHT(pesel36[[#This Row],[Column1]],1)</f>
        <v>5</v>
      </c>
      <c r="J37" s="3" t="s">
        <v>191</v>
      </c>
      <c r="K37" s="1">
        <v>2</v>
      </c>
    </row>
    <row r="38" spans="1:11" x14ac:dyDescent="0.45">
      <c r="A38" s="1" t="s">
        <v>37</v>
      </c>
      <c r="B38" s="1" t="str">
        <f>LEFT(pesel36[[#This Row],[Column1]], 2)</f>
        <v>66</v>
      </c>
      <c r="C38" s="1" t="str">
        <f>MID(pesel36[[#This Row],[Column1]],3,2)</f>
        <v>11</v>
      </c>
      <c r="D38" s="1" t="str">
        <f>MID(pesel36[[#This Row],[Column1]],5,2)</f>
        <v>31</v>
      </c>
      <c r="E38" s="1" t="str">
        <f>MID(pesel36[[#This Row],[Column1]], 7, 3)</f>
        <v>839</v>
      </c>
      <c r="F38" s="1" t="str">
        <f>MID(pesel36[[#This Row],[Column1]],10,1)</f>
        <v>9</v>
      </c>
      <c r="G38" s="1" t="str">
        <f>RIGHT(pesel36[[#This Row],[Column1]],1)</f>
        <v>5</v>
      </c>
      <c r="J38" s="3" t="s">
        <v>192</v>
      </c>
      <c r="K38" s="1">
        <v>4</v>
      </c>
    </row>
    <row r="39" spans="1:11" x14ac:dyDescent="0.45">
      <c r="A39" s="1" t="s">
        <v>38</v>
      </c>
      <c r="B39" s="1" t="str">
        <f>LEFT(pesel36[[#This Row],[Column1]], 2)</f>
        <v>56</v>
      </c>
      <c r="C39" s="1" t="str">
        <f>MID(pesel36[[#This Row],[Column1]],3,2)</f>
        <v>11</v>
      </c>
      <c r="D39" s="1" t="str">
        <f>MID(pesel36[[#This Row],[Column1]],5,2)</f>
        <v>11</v>
      </c>
      <c r="E39" s="1" t="str">
        <f>MID(pesel36[[#This Row],[Column1]], 7, 3)</f>
        <v>615</v>
      </c>
      <c r="F39" s="1" t="str">
        <f>MID(pesel36[[#This Row],[Column1]],10,1)</f>
        <v>4</v>
      </c>
      <c r="G39" s="1" t="str">
        <f>RIGHT(pesel36[[#This Row],[Column1]],1)</f>
        <v>9</v>
      </c>
      <c r="J39" s="3" t="s">
        <v>193</v>
      </c>
      <c r="K39" s="1">
        <v>5</v>
      </c>
    </row>
    <row r="40" spans="1:11" x14ac:dyDescent="0.45">
      <c r="A40" s="1" t="s">
        <v>39</v>
      </c>
      <c r="B40" s="1" t="str">
        <f>LEFT(pesel36[[#This Row],[Column1]], 2)</f>
        <v>78</v>
      </c>
      <c r="C40" s="1" t="str">
        <f>MID(pesel36[[#This Row],[Column1]],3,2)</f>
        <v>10</v>
      </c>
      <c r="D40" s="1" t="str">
        <f>MID(pesel36[[#This Row],[Column1]],5,2)</f>
        <v>31</v>
      </c>
      <c r="E40" s="1" t="str">
        <f>MID(pesel36[[#This Row],[Column1]], 7, 3)</f>
        <v>886</v>
      </c>
      <c r="F40" s="1" t="str">
        <f>MID(pesel36[[#This Row],[Column1]],10,1)</f>
        <v>9</v>
      </c>
      <c r="G40" s="1" t="str">
        <f>RIGHT(pesel36[[#This Row],[Column1]],1)</f>
        <v>5</v>
      </c>
      <c r="J40" s="3" t="s">
        <v>194</v>
      </c>
      <c r="K40" s="1">
        <v>6</v>
      </c>
    </row>
    <row r="41" spans="1:11" x14ac:dyDescent="0.45">
      <c r="A41" s="1" t="s">
        <v>40</v>
      </c>
      <c r="B41" s="1" t="str">
        <f>LEFT(pesel36[[#This Row],[Column1]], 2)</f>
        <v>88</v>
      </c>
      <c r="C41" s="1" t="str">
        <f>MID(pesel36[[#This Row],[Column1]],3,2)</f>
        <v>08</v>
      </c>
      <c r="D41" s="1" t="str">
        <f>MID(pesel36[[#This Row],[Column1]],5,2)</f>
        <v>06</v>
      </c>
      <c r="E41" s="1" t="str">
        <f>MID(pesel36[[#This Row],[Column1]], 7, 3)</f>
        <v>019</v>
      </c>
      <c r="F41" s="1" t="str">
        <f>MID(pesel36[[#This Row],[Column1]],10,1)</f>
        <v>4</v>
      </c>
      <c r="G41" s="1" t="str">
        <f>RIGHT(pesel36[[#This Row],[Column1]],1)</f>
        <v>8</v>
      </c>
      <c r="J41" s="3" t="s">
        <v>195</v>
      </c>
      <c r="K41" s="1">
        <v>3</v>
      </c>
    </row>
    <row r="42" spans="1:11" x14ac:dyDescent="0.45">
      <c r="A42" s="1" t="s">
        <v>41</v>
      </c>
      <c r="B42" s="1" t="str">
        <f>LEFT(pesel36[[#This Row],[Column1]], 2)</f>
        <v>71</v>
      </c>
      <c r="C42" s="1" t="str">
        <f>MID(pesel36[[#This Row],[Column1]],3,2)</f>
        <v>09</v>
      </c>
      <c r="D42" s="1" t="str">
        <f>MID(pesel36[[#This Row],[Column1]],5,2)</f>
        <v>30</v>
      </c>
      <c r="E42" s="1" t="str">
        <f>MID(pesel36[[#This Row],[Column1]], 7, 3)</f>
        <v>588</v>
      </c>
      <c r="F42" s="1" t="str">
        <f>MID(pesel36[[#This Row],[Column1]],10,1)</f>
        <v>5</v>
      </c>
      <c r="G42" s="1" t="str">
        <f>RIGHT(pesel36[[#This Row],[Column1]],1)</f>
        <v>6</v>
      </c>
      <c r="J42" s="3" t="s">
        <v>196</v>
      </c>
      <c r="K42" s="1">
        <v>6</v>
      </c>
    </row>
    <row r="43" spans="1:11" x14ac:dyDescent="0.45">
      <c r="A43" s="1" t="s">
        <v>42</v>
      </c>
      <c r="B43" s="1" t="str">
        <f>LEFT(pesel36[[#This Row],[Column1]], 2)</f>
        <v>64</v>
      </c>
      <c r="C43" s="1" t="str">
        <f>MID(pesel36[[#This Row],[Column1]],3,2)</f>
        <v>02</v>
      </c>
      <c r="D43" s="1" t="str">
        <f>MID(pesel36[[#This Row],[Column1]],5,2)</f>
        <v>23</v>
      </c>
      <c r="E43" s="1" t="str">
        <f>MID(pesel36[[#This Row],[Column1]], 7, 3)</f>
        <v>014</v>
      </c>
      <c r="F43" s="1" t="str">
        <f>MID(pesel36[[#This Row],[Column1]],10,1)</f>
        <v>5</v>
      </c>
      <c r="G43" s="1" t="str">
        <f>RIGHT(pesel36[[#This Row],[Column1]],1)</f>
        <v>5</v>
      </c>
      <c r="J43" s="3" t="s">
        <v>197</v>
      </c>
      <c r="K43" s="1">
        <v>29</v>
      </c>
    </row>
    <row r="44" spans="1:11" x14ac:dyDescent="0.45">
      <c r="A44" s="1" t="s">
        <v>43</v>
      </c>
      <c r="B44" s="1" t="str">
        <f>LEFT(pesel36[[#This Row],[Column1]], 2)</f>
        <v>65</v>
      </c>
      <c r="C44" s="1" t="str">
        <f>MID(pesel36[[#This Row],[Column1]],3,2)</f>
        <v>10</v>
      </c>
      <c r="D44" s="1" t="str">
        <f>MID(pesel36[[#This Row],[Column1]],5,2)</f>
        <v>20</v>
      </c>
      <c r="E44" s="1" t="str">
        <f>MID(pesel36[[#This Row],[Column1]], 7, 3)</f>
        <v>861</v>
      </c>
      <c r="F44" s="1" t="str">
        <f>MID(pesel36[[#This Row],[Column1]],10,1)</f>
        <v>1</v>
      </c>
      <c r="G44" s="1" t="str">
        <f>RIGHT(pesel36[[#This Row],[Column1]],1)</f>
        <v>6</v>
      </c>
      <c r="J44" s="3" t="s">
        <v>198</v>
      </c>
      <c r="K44" s="1">
        <v>2</v>
      </c>
    </row>
    <row r="45" spans="1:11" x14ac:dyDescent="0.45">
      <c r="A45" s="1" t="s">
        <v>44</v>
      </c>
      <c r="B45" s="1" t="str">
        <f>LEFT(pesel36[[#This Row],[Column1]], 2)</f>
        <v>68</v>
      </c>
      <c r="C45" s="1" t="str">
        <f>MID(pesel36[[#This Row],[Column1]],3,2)</f>
        <v>11</v>
      </c>
      <c r="D45" s="1" t="str">
        <f>MID(pesel36[[#This Row],[Column1]],5,2)</f>
        <v>21</v>
      </c>
      <c r="E45" s="1" t="str">
        <f>MID(pesel36[[#This Row],[Column1]], 7, 3)</f>
        <v>175</v>
      </c>
      <c r="F45" s="1" t="str">
        <f>MID(pesel36[[#This Row],[Column1]],10,1)</f>
        <v>9</v>
      </c>
      <c r="G45" s="1" t="str">
        <f>RIGHT(pesel36[[#This Row],[Column1]],1)</f>
        <v>7</v>
      </c>
      <c r="J45" s="3" t="s">
        <v>199</v>
      </c>
      <c r="K45" s="1">
        <v>2</v>
      </c>
    </row>
    <row r="46" spans="1:11" x14ac:dyDescent="0.45">
      <c r="A46" s="1" t="s">
        <v>45</v>
      </c>
      <c r="B46" s="1" t="str">
        <f>LEFT(pesel36[[#This Row],[Column1]], 2)</f>
        <v>70</v>
      </c>
      <c r="C46" s="1" t="str">
        <f>MID(pesel36[[#This Row],[Column1]],3,2)</f>
        <v>10</v>
      </c>
      <c r="D46" s="1" t="str">
        <f>MID(pesel36[[#This Row],[Column1]],5,2)</f>
        <v>11</v>
      </c>
      <c r="E46" s="1" t="str">
        <f>MID(pesel36[[#This Row],[Column1]], 7, 3)</f>
        <v>954</v>
      </c>
      <c r="F46" s="1" t="str">
        <f>MID(pesel36[[#This Row],[Column1]],10,1)</f>
        <v>8</v>
      </c>
      <c r="G46" s="1" t="str">
        <f>RIGHT(pesel36[[#This Row],[Column1]],1)</f>
        <v>6</v>
      </c>
      <c r="J46" s="3" t="s">
        <v>200</v>
      </c>
      <c r="K46" s="1">
        <v>2</v>
      </c>
    </row>
    <row r="47" spans="1:11" x14ac:dyDescent="0.45">
      <c r="A47" s="1" t="s">
        <v>46</v>
      </c>
      <c r="B47" s="1" t="str">
        <f>LEFT(pesel36[[#This Row],[Column1]], 2)</f>
        <v>77</v>
      </c>
      <c r="C47" s="1" t="str">
        <f>MID(pesel36[[#This Row],[Column1]],3,2)</f>
        <v>11</v>
      </c>
      <c r="D47" s="1" t="str">
        <f>MID(pesel36[[#This Row],[Column1]],5,2)</f>
        <v>10</v>
      </c>
      <c r="E47" s="1" t="str">
        <f>MID(pesel36[[#This Row],[Column1]], 7, 3)</f>
        <v>848</v>
      </c>
      <c r="F47" s="1" t="str">
        <f>MID(pesel36[[#This Row],[Column1]],10,1)</f>
        <v>5</v>
      </c>
      <c r="G47" s="1" t="str">
        <f>RIGHT(pesel36[[#This Row],[Column1]],1)</f>
        <v>0</v>
      </c>
      <c r="J47" s="3" t="s">
        <v>201</v>
      </c>
      <c r="K47" s="1"/>
    </row>
    <row r="48" spans="1:11" x14ac:dyDescent="0.45">
      <c r="A48" s="1" t="s">
        <v>47</v>
      </c>
      <c r="B48" s="1" t="str">
        <f>LEFT(pesel36[[#This Row],[Column1]], 2)</f>
        <v>78</v>
      </c>
      <c r="C48" s="1" t="str">
        <f>MID(pesel36[[#This Row],[Column1]],3,2)</f>
        <v>12</v>
      </c>
      <c r="D48" s="1" t="str">
        <f>MID(pesel36[[#This Row],[Column1]],5,2)</f>
        <v>31</v>
      </c>
      <c r="E48" s="1" t="str">
        <f>MID(pesel36[[#This Row],[Column1]], 7, 3)</f>
        <v>890</v>
      </c>
      <c r="F48" s="1" t="str">
        <f>MID(pesel36[[#This Row],[Column1]],10,1)</f>
        <v>1</v>
      </c>
      <c r="G48" s="1" t="str">
        <f>RIGHT(pesel36[[#This Row],[Column1]],1)</f>
        <v>8</v>
      </c>
      <c r="J48" s="3" t="s">
        <v>202</v>
      </c>
      <c r="K48" s="1">
        <v>150</v>
      </c>
    </row>
    <row r="49" spans="1:7" x14ac:dyDescent="0.45">
      <c r="A49" s="1" t="s">
        <v>48</v>
      </c>
      <c r="B49" s="1" t="str">
        <f>LEFT(pesel36[[#This Row],[Column1]], 2)</f>
        <v>79</v>
      </c>
      <c r="C49" s="1" t="str">
        <f>MID(pesel36[[#This Row],[Column1]],3,2)</f>
        <v>11</v>
      </c>
      <c r="D49" s="1" t="str">
        <f>MID(pesel36[[#This Row],[Column1]],5,2)</f>
        <v>06</v>
      </c>
      <c r="E49" s="1" t="str">
        <f>MID(pesel36[[#This Row],[Column1]], 7, 3)</f>
        <v>737</v>
      </c>
      <c r="F49" s="1" t="str">
        <f>MID(pesel36[[#This Row],[Column1]],10,1)</f>
        <v>0</v>
      </c>
      <c r="G49" s="1" t="str">
        <f>RIGHT(pesel36[[#This Row],[Column1]],1)</f>
        <v>9</v>
      </c>
    </row>
    <row r="50" spans="1:7" x14ac:dyDescent="0.45">
      <c r="A50" s="1" t="s">
        <v>49</v>
      </c>
      <c r="B50" s="1" t="str">
        <f>LEFT(pesel36[[#This Row],[Column1]], 2)</f>
        <v>74</v>
      </c>
      <c r="C50" s="1" t="str">
        <f>MID(pesel36[[#This Row],[Column1]],3,2)</f>
        <v>12</v>
      </c>
      <c r="D50" s="1" t="str">
        <f>MID(pesel36[[#This Row],[Column1]],5,2)</f>
        <v>02</v>
      </c>
      <c r="E50" s="1" t="str">
        <f>MID(pesel36[[#This Row],[Column1]], 7, 3)</f>
        <v>845</v>
      </c>
      <c r="F50" s="1" t="str">
        <f>MID(pesel36[[#This Row],[Column1]],10,1)</f>
        <v>4</v>
      </c>
      <c r="G50" s="1" t="str">
        <f>RIGHT(pesel36[[#This Row],[Column1]],1)</f>
        <v>1</v>
      </c>
    </row>
    <row r="51" spans="1:7" x14ac:dyDescent="0.45">
      <c r="A51" s="1" t="s">
        <v>50</v>
      </c>
      <c r="B51" s="1" t="str">
        <f>LEFT(pesel36[[#This Row],[Column1]], 2)</f>
        <v>89</v>
      </c>
      <c r="C51" s="1" t="str">
        <f>MID(pesel36[[#This Row],[Column1]],3,2)</f>
        <v>08</v>
      </c>
      <c r="D51" s="1" t="str">
        <f>MID(pesel36[[#This Row],[Column1]],5,2)</f>
        <v>21</v>
      </c>
      <c r="E51" s="1" t="str">
        <f>MID(pesel36[[#This Row],[Column1]], 7, 3)</f>
        <v>798</v>
      </c>
      <c r="F51" s="1" t="str">
        <f>MID(pesel36[[#This Row],[Column1]],10,1)</f>
        <v>7</v>
      </c>
      <c r="G51" s="1" t="str">
        <f>RIGHT(pesel36[[#This Row],[Column1]],1)</f>
        <v>9</v>
      </c>
    </row>
    <row r="52" spans="1:7" x14ac:dyDescent="0.45">
      <c r="A52" s="1" t="s">
        <v>51</v>
      </c>
      <c r="B52" s="1" t="str">
        <f>LEFT(pesel36[[#This Row],[Column1]], 2)</f>
        <v>86</v>
      </c>
      <c r="C52" s="1" t="str">
        <f>MID(pesel36[[#This Row],[Column1]],3,2)</f>
        <v>07</v>
      </c>
      <c r="D52" s="1" t="str">
        <f>MID(pesel36[[#This Row],[Column1]],5,2)</f>
        <v>06</v>
      </c>
      <c r="E52" s="1" t="str">
        <f>MID(pesel36[[#This Row],[Column1]], 7, 3)</f>
        <v>305</v>
      </c>
      <c r="F52" s="1" t="str">
        <f>MID(pesel36[[#This Row],[Column1]],10,1)</f>
        <v>8</v>
      </c>
      <c r="G52" s="1" t="str">
        <f>RIGHT(pesel36[[#This Row],[Column1]],1)</f>
        <v>3</v>
      </c>
    </row>
    <row r="53" spans="1:7" x14ac:dyDescent="0.45">
      <c r="A53" s="1" t="s">
        <v>52</v>
      </c>
      <c r="B53" s="1" t="str">
        <f>LEFT(pesel36[[#This Row],[Column1]], 2)</f>
        <v>63</v>
      </c>
      <c r="C53" s="1" t="str">
        <f>MID(pesel36[[#This Row],[Column1]],3,2)</f>
        <v>12</v>
      </c>
      <c r="D53" s="1" t="str">
        <f>MID(pesel36[[#This Row],[Column1]],5,2)</f>
        <v>27</v>
      </c>
      <c r="E53" s="1" t="str">
        <f>MID(pesel36[[#This Row],[Column1]], 7, 3)</f>
        <v>551</v>
      </c>
      <c r="F53" s="1" t="str">
        <f>MID(pesel36[[#This Row],[Column1]],10,1)</f>
        <v>8</v>
      </c>
      <c r="G53" s="1" t="str">
        <f>RIGHT(pesel36[[#This Row],[Column1]],1)</f>
        <v>2</v>
      </c>
    </row>
    <row r="54" spans="1:7" x14ac:dyDescent="0.45">
      <c r="A54" s="1" t="s">
        <v>53</v>
      </c>
      <c r="B54" s="1" t="str">
        <f>LEFT(pesel36[[#This Row],[Column1]], 2)</f>
        <v>90</v>
      </c>
      <c r="C54" s="1" t="str">
        <f>MID(pesel36[[#This Row],[Column1]],3,2)</f>
        <v>11</v>
      </c>
      <c r="D54" s="1" t="str">
        <f>MID(pesel36[[#This Row],[Column1]],5,2)</f>
        <v>20</v>
      </c>
      <c r="E54" s="1" t="str">
        <f>MID(pesel36[[#This Row],[Column1]], 7, 3)</f>
        <v>043</v>
      </c>
      <c r="F54" s="1" t="str">
        <f>MID(pesel36[[#This Row],[Column1]],10,1)</f>
        <v>7</v>
      </c>
      <c r="G54" s="1" t="str">
        <f>RIGHT(pesel36[[#This Row],[Column1]],1)</f>
        <v>3</v>
      </c>
    </row>
    <row r="55" spans="1:7" x14ac:dyDescent="0.45">
      <c r="A55" s="1" t="s">
        <v>54</v>
      </c>
      <c r="B55" s="1" t="str">
        <f>LEFT(pesel36[[#This Row],[Column1]], 2)</f>
        <v>54</v>
      </c>
      <c r="C55" s="1" t="str">
        <f>MID(pesel36[[#This Row],[Column1]],3,2)</f>
        <v>04</v>
      </c>
      <c r="D55" s="1" t="str">
        <f>MID(pesel36[[#This Row],[Column1]],5,2)</f>
        <v>30</v>
      </c>
      <c r="E55" s="1" t="str">
        <f>MID(pesel36[[#This Row],[Column1]], 7, 3)</f>
        <v>100</v>
      </c>
      <c r="F55" s="1" t="str">
        <f>MID(pesel36[[#This Row],[Column1]],10,1)</f>
        <v>8</v>
      </c>
      <c r="G55" s="1" t="str">
        <f>RIGHT(pesel36[[#This Row],[Column1]],1)</f>
        <v>8</v>
      </c>
    </row>
    <row r="56" spans="1:7" x14ac:dyDescent="0.45">
      <c r="A56" s="1" t="s">
        <v>55</v>
      </c>
      <c r="B56" s="1" t="str">
        <f>LEFT(pesel36[[#This Row],[Column1]], 2)</f>
        <v>69</v>
      </c>
      <c r="C56" s="1" t="str">
        <f>MID(pesel36[[#This Row],[Column1]],3,2)</f>
        <v>12</v>
      </c>
      <c r="D56" s="1" t="str">
        <f>MID(pesel36[[#This Row],[Column1]],5,2)</f>
        <v>21</v>
      </c>
      <c r="E56" s="1" t="str">
        <f>MID(pesel36[[#This Row],[Column1]], 7, 3)</f>
        <v>741</v>
      </c>
      <c r="F56" s="1" t="str">
        <f>MID(pesel36[[#This Row],[Column1]],10,1)</f>
        <v>1</v>
      </c>
      <c r="G56" s="1" t="str">
        <f>RIGHT(pesel36[[#This Row],[Column1]],1)</f>
        <v>8</v>
      </c>
    </row>
    <row r="57" spans="1:7" x14ac:dyDescent="0.45">
      <c r="A57" s="1" t="s">
        <v>56</v>
      </c>
      <c r="B57" s="1" t="str">
        <f>LEFT(pesel36[[#This Row],[Column1]], 2)</f>
        <v>84</v>
      </c>
      <c r="C57" s="1" t="str">
        <f>MID(pesel36[[#This Row],[Column1]],3,2)</f>
        <v>05</v>
      </c>
      <c r="D57" s="1" t="str">
        <f>MID(pesel36[[#This Row],[Column1]],5,2)</f>
        <v>12</v>
      </c>
      <c r="E57" s="1" t="str">
        <f>MID(pesel36[[#This Row],[Column1]], 7, 3)</f>
        <v>948</v>
      </c>
      <c r="F57" s="1" t="str">
        <f>MID(pesel36[[#This Row],[Column1]],10,1)</f>
        <v>9</v>
      </c>
      <c r="G57" s="1" t="str">
        <f>RIGHT(pesel36[[#This Row],[Column1]],1)</f>
        <v>4</v>
      </c>
    </row>
    <row r="58" spans="1:7" x14ac:dyDescent="0.45">
      <c r="A58" s="1" t="s">
        <v>57</v>
      </c>
      <c r="B58" s="1" t="str">
        <f>LEFT(pesel36[[#This Row],[Column1]], 2)</f>
        <v>66</v>
      </c>
      <c r="C58" s="1" t="str">
        <f>MID(pesel36[[#This Row],[Column1]],3,2)</f>
        <v>11</v>
      </c>
      <c r="D58" s="1" t="str">
        <f>MID(pesel36[[#This Row],[Column1]],5,2)</f>
        <v>11</v>
      </c>
      <c r="E58" s="1" t="str">
        <f>MID(pesel36[[#This Row],[Column1]], 7, 3)</f>
        <v>761</v>
      </c>
      <c r="F58" s="1" t="str">
        <f>MID(pesel36[[#This Row],[Column1]],10,1)</f>
        <v>6</v>
      </c>
      <c r="G58" s="1" t="str">
        <f>RIGHT(pesel36[[#This Row],[Column1]],1)</f>
        <v>4</v>
      </c>
    </row>
    <row r="59" spans="1:7" x14ac:dyDescent="0.45">
      <c r="A59" s="1" t="s">
        <v>58</v>
      </c>
      <c r="B59" s="1" t="str">
        <f>LEFT(pesel36[[#This Row],[Column1]], 2)</f>
        <v>71</v>
      </c>
      <c r="C59" s="1" t="str">
        <f>MID(pesel36[[#This Row],[Column1]],3,2)</f>
        <v>11</v>
      </c>
      <c r="D59" s="1" t="str">
        <f>MID(pesel36[[#This Row],[Column1]],5,2)</f>
        <v>26</v>
      </c>
      <c r="E59" s="1" t="str">
        <f>MID(pesel36[[#This Row],[Column1]], 7, 3)</f>
        <v>775</v>
      </c>
      <c r="F59" s="1" t="str">
        <f>MID(pesel36[[#This Row],[Column1]],10,1)</f>
        <v>1</v>
      </c>
      <c r="G59" s="1" t="str">
        <f>RIGHT(pesel36[[#This Row],[Column1]],1)</f>
        <v>4</v>
      </c>
    </row>
    <row r="60" spans="1:7" x14ac:dyDescent="0.45">
      <c r="A60" s="1" t="s">
        <v>59</v>
      </c>
      <c r="B60" s="1" t="str">
        <f>LEFT(pesel36[[#This Row],[Column1]], 2)</f>
        <v>89</v>
      </c>
      <c r="C60" s="1" t="str">
        <f>MID(pesel36[[#This Row],[Column1]],3,2)</f>
        <v>04</v>
      </c>
      <c r="D60" s="1" t="str">
        <f>MID(pesel36[[#This Row],[Column1]],5,2)</f>
        <v>06</v>
      </c>
      <c r="E60" s="1" t="str">
        <f>MID(pesel36[[#This Row],[Column1]], 7, 3)</f>
        <v>333</v>
      </c>
      <c r="F60" s="1" t="str">
        <f>MID(pesel36[[#This Row],[Column1]],10,1)</f>
        <v>4</v>
      </c>
      <c r="G60" s="1" t="str">
        <f>RIGHT(pesel36[[#This Row],[Column1]],1)</f>
        <v>8</v>
      </c>
    </row>
    <row r="61" spans="1:7" x14ac:dyDescent="0.45">
      <c r="A61" s="1" t="s">
        <v>60</v>
      </c>
      <c r="B61" s="1" t="str">
        <f>LEFT(pesel36[[#This Row],[Column1]], 2)</f>
        <v>90</v>
      </c>
      <c r="C61" s="1" t="str">
        <f>MID(pesel36[[#This Row],[Column1]],3,2)</f>
        <v>05</v>
      </c>
      <c r="D61" s="1" t="str">
        <f>MID(pesel36[[#This Row],[Column1]],5,2)</f>
        <v>31</v>
      </c>
      <c r="E61" s="1" t="str">
        <f>MID(pesel36[[#This Row],[Column1]], 7, 3)</f>
        <v>201</v>
      </c>
      <c r="F61" s="1" t="str">
        <f>MID(pesel36[[#This Row],[Column1]],10,1)</f>
        <v>3</v>
      </c>
      <c r="G61" s="1" t="str">
        <f>RIGHT(pesel36[[#This Row],[Column1]],1)</f>
        <v>6</v>
      </c>
    </row>
    <row r="62" spans="1:7" x14ac:dyDescent="0.45">
      <c r="A62" s="1" t="s">
        <v>61</v>
      </c>
      <c r="B62" s="1" t="str">
        <f>LEFT(pesel36[[#This Row],[Column1]], 2)</f>
        <v>75</v>
      </c>
      <c r="C62" s="1" t="str">
        <f>MID(pesel36[[#This Row],[Column1]],3,2)</f>
        <v>12</v>
      </c>
      <c r="D62" s="1" t="str">
        <f>MID(pesel36[[#This Row],[Column1]],5,2)</f>
        <v>31</v>
      </c>
      <c r="E62" s="1" t="str">
        <f>MID(pesel36[[#This Row],[Column1]], 7, 3)</f>
        <v>993</v>
      </c>
      <c r="F62" s="1" t="str">
        <f>MID(pesel36[[#This Row],[Column1]],10,1)</f>
        <v>1</v>
      </c>
      <c r="G62" s="1" t="str">
        <f>RIGHT(pesel36[[#This Row],[Column1]],1)</f>
        <v>7</v>
      </c>
    </row>
    <row r="63" spans="1:7" x14ac:dyDescent="0.45">
      <c r="A63" s="1" t="s">
        <v>62</v>
      </c>
      <c r="B63" s="1" t="str">
        <f>LEFT(pesel36[[#This Row],[Column1]], 2)</f>
        <v>73</v>
      </c>
      <c r="C63" s="1" t="str">
        <f>MID(pesel36[[#This Row],[Column1]],3,2)</f>
        <v>11</v>
      </c>
      <c r="D63" s="1" t="str">
        <f>MID(pesel36[[#This Row],[Column1]],5,2)</f>
        <v>23</v>
      </c>
      <c r="E63" s="1" t="str">
        <f>MID(pesel36[[#This Row],[Column1]], 7, 3)</f>
        <v>285</v>
      </c>
      <c r="F63" s="1" t="str">
        <f>MID(pesel36[[#This Row],[Column1]],10,1)</f>
        <v>5</v>
      </c>
      <c r="G63" s="1" t="str">
        <f>RIGHT(pesel36[[#This Row],[Column1]],1)</f>
        <v>1</v>
      </c>
    </row>
    <row r="64" spans="1:7" x14ac:dyDescent="0.45">
      <c r="A64" s="1" t="s">
        <v>63</v>
      </c>
      <c r="B64" s="1" t="str">
        <f>LEFT(pesel36[[#This Row],[Column1]], 2)</f>
        <v>85</v>
      </c>
      <c r="C64" s="1" t="str">
        <f>MID(pesel36[[#This Row],[Column1]],3,2)</f>
        <v>03</v>
      </c>
      <c r="D64" s="1" t="str">
        <f>MID(pesel36[[#This Row],[Column1]],5,2)</f>
        <v>10</v>
      </c>
      <c r="E64" s="1" t="str">
        <f>MID(pesel36[[#This Row],[Column1]], 7, 3)</f>
        <v>794</v>
      </c>
      <c r="F64" s="1" t="str">
        <f>MID(pesel36[[#This Row],[Column1]],10,1)</f>
        <v>4</v>
      </c>
      <c r="G64" s="1" t="str">
        <f>RIGHT(pesel36[[#This Row],[Column1]],1)</f>
        <v>3</v>
      </c>
    </row>
    <row r="65" spans="1:7" x14ac:dyDescent="0.45">
      <c r="A65" s="1" t="s">
        <v>64</v>
      </c>
      <c r="B65" s="1" t="str">
        <f>LEFT(pesel36[[#This Row],[Column1]], 2)</f>
        <v>85</v>
      </c>
      <c r="C65" s="1" t="str">
        <f>MID(pesel36[[#This Row],[Column1]],3,2)</f>
        <v>05</v>
      </c>
      <c r="D65" s="1" t="str">
        <f>MID(pesel36[[#This Row],[Column1]],5,2)</f>
        <v>25</v>
      </c>
      <c r="E65" s="1" t="str">
        <f>MID(pesel36[[#This Row],[Column1]], 7, 3)</f>
        <v>686</v>
      </c>
      <c r="F65" s="1" t="str">
        <f>MID(pesel36[[#This Row],[Column1]],10,1)</f>
        <v>4</v>
      </c>
      <c r="G65" s="1" t="str">
        <f>RIGHT(pesel36[[#This Row],[Column1]],1)</f>
        <v>3</v>
      </c>
    </row>
    <row r="66" spans="1:7" x14ac:dyDescent="0.45">
      <c r="A66" s="1" t="s">
        <v>65</v>
      </c>
      <c r="B66" s="1" t="str">
        <f>LEFT(pesel36[[#This Row],[Column1]], 2)</f>
        <v>55</v>
      </c>
      <c r="C66" s="1" t="str">
        <f>MID(pesel36[[#This Row],[Column1]],3,2)</f>
        <v>02</v>
      </c>
      <c r="D66" s="1" t="str">
        <f>MID(pesel36[[#This Row],[Column1]],5,2)</f>
        <v>21</v>
      </c>
      <c r="E66" s="1" t="str">
        <f>MID(pesel36[[#This Row],[Column1]], 7, 3)</f>
        <v>534</v>
      </c>
      <c r="F66" s="1" t="str">
        <f>MID(pesel36[[#This Row],[Column1]],10,1)</f>
        <v>3</v>
      </c>
      <c r="G66" s="1" t="str">
        <f>RIGHT(pesel36[[#This Row],[Column1]],1)</f>
        <v>2</v>
      </c>
    </row>
    <row r="67" spans="1:7" x14ac:dyDescent="0.45">
      <c r="A67" s="1" t="s">
        <v>66</v>
      </c>
      <c r="B67" s="1" t="str">
        <f>LEFT(pesel36[[#This Row],[Column1]], 2)</f>
        <v>83</v>
      </c>
      <c r="C67" s="1" t="str">
        <f>MID(pesel36[[#This Row],[Column1]],3,2)</f>
        <v>04</v>
      </c>
      <c r="D67" s="1" t="str">
        <f>MID(pesel36[[#This Row],[Column1]],5,2)</f>
        <v>19</v>
      </c>
      <c r="E67" s="1" t="str">
        <f>MID(pesel36[[#This Row],[Column1]], 7, 3)</f>
        <v>472</v>
      </c>
      <c r="F67" s="1" t="str">
        <f>MID(pesel36[[#This Row],[Column1]],10,1)</f>
        <v>8</v>
      </c>
      <c r="G67" s="1" t="str">
        <f>RIGHT(pesel36[[#This Row],[Column1]],1)</f>
        <v>2</v>
      </c>
    </row>
    <row r="68" spans="1:7" x14ac:dyDescent="0.45">
      <c r="A68" s="1" t="s">
        <v>67</v>
      </c>
      <c r="B68" s="1" t="str">
        <f>LEFT(pesel36[[#This Row],[Column1]], 2)</f>
        <v>86</v>
      </c>
      <c r="C68" s="1" t="str">
        <f>MID(pesel36[[#This Row],[Column1]],3,2)</f>
        <v>08</v>
      </c>
      <c r="D68" s="1" t="str">
        <f>MID(pesel36[[#This Row],[Column1]],5,2)</f>
        <v>14</v>
      </c>
      <c r="E68" s="1" t="str">
        <f>MID(pesel36[[#This Row],[Column1]], 7, 3)</f>
        <v>433</v>
      </c>
      <c r="F68" s="1" t="str">
        <f>MID(pesel36[[#This Row],[Column1]],10,1)</f>
        <v>2</v>
      </c>
      <c r="G68" s="1" t="str">
        <f>RIGHT(pesel36[[#This Row],[Column1]],1)</f>
        <v>5</v>
      </c>
    </row>
    <row r="69" spans="1:7" x14ac:dyDescent="0.45">
      <c r="A69" s="1" t="s">
        <v>68</v>
      </c>
      <c r="B69" s="1" t="str">
        <f>LEFT(pesel36[[#This Row],[Column1]], 2)</f>
        <v>59</v>
      </c>
      <c r="C69" s="1" t="str">
        <f>MID(pesel36[[#This Row],[Column1]],3,2)</f>
        <v>11</v>
      </c>
      <c r="D69" s="1" t="str">
        <f>MID(pesel36[[#This Row],[Column1]],5,2)</f>
        <v>05</v>
      </c>
      <c r="E69" s="1" t="str">
        <f>MID(pesel36[[#This Row],[Column1]], 7, 3)</f>
        <v>705</v>
      </c>
      <c r="F69" s="1" t="str">
        <f>MID(pesel36[[#This Row],[Column1]],10,1)</f>
        <v>6</v>
      </c>
      <c r="G69" s="1" t="str">
        <f>RIGHT(pesel36[[#This Row],[Column1]],1)</f>
        <v>5</v>
      </c>
    </row>
    <row r="70" spans="1:7" x14ac:dyDescent="0.45">
      <c r="A70" s="1" t="s">
        <v>69</v>
      </c>
      <c r="B70" s="1" t="str">
        <f>LEFT(pesel36[[#This Row],[Column1]], 2)</f>
        <v>66</v>
      </c>
      <c r="C70" s="1" t="str">
        <f>MID(pesel36[[#This Row],[Column1]],3,2)</f>
        <v>06</v>
      </c>
      <c r="D70" s="1" t="str">
        <f>MID(pesel36[[#This Row],[Column1]],5,2)</f>
        <v>30</v>
      </c>
      <c r="E70" s="1" t="str">
        <f>MID(pesel36[[#This Row],[Column1]], 7, 3)</f>
        <v>146</v>
      </c>
      <c r="F70" s="1" t="str">
        <f>MID(pesel36[[#This Row],[Column1]],10,1)</f>
        <v>3</v>
      </c>
      <c r="G70" s="1" t="str">
        <f>RIGHT(pesel36[[#This Row],[Column1]],1)</f>
        <v>1</v>
      </c>
    </row>
    <row r="71" spans="1:7" x14ac:dyDescent="0.45">
      <c r="A71" s="1" t="s">
        <v>70</v>
      </c>
      <c r="B71" s="1" t="str">
        <f>LEFT(pesel36[[#This Row],[Column1]], 2)</f>
        <v>67</v>
      </c>
      <c r="C71" s="1" t="str">
        <f>MID(pesel36[[#This Row],[Column1]],3,2)</f>
        <v>12</v>
      </c>
      <c r="D71" s="1" t="str">
        <f>MID(pesel36[[#This Row],[Column1]],5,2)</f>
        <v>07</v>
      </c>
      <c r="E71" s="1" t="str">
        <f>MID(pesel36[[#This Row],[Column1]], 7, 3)</f>
        <v>499</v>
      </c>
      <c r="F71" s="1" t="str">
        <f>MID(pesel36[[#This Row],[Column1]],10,1)</f>
        <v>2</v>
      </c>
      <c r="G71" s="1" t="str">
        <f>RIGHT(pesel36[[#This Row],[Column1]],1)</f>
        <v>3</v>
      </c>
    </row>
    <row r="72" spans="1:7" x14ac:dyDescent="0.45">
      <c r="A72" s="1" t="s">
        <v>71</v>
      </c>
      <c r="B72" s="1" t="str">
        <f>LEFT(pesel36[[#This Row],[Column1]], 2)</f>
        <v>89</v>
      </c>
      <c r="C72" s="1" t="str">
        <f>MID(pesel36[[#This Row],[Column1]],3,2)</f>
        <v>08</v>
      </c>
      <c r="D72" s="1" t="str">
        <f>MID(pesel36[[#This Row],[Column1]],5,2)</f>
        <v>15</v>
      </c>
      <c r="E72" s="1" t="str">
        <f>MID(pesel36[[#This Row],[Column1]], 7, 3)</f>
        <v>198</v>
      </c>
      <c r="F72" s="1" t="str">
        <f>MID(pesel36[[#This Row],[Column1]],10,1)</f>
        <v>0</v>
      </c>
      <c r="G72" s="1" t="str">
        <f>RIGHT(pesel36[[#This Row],[Column1]],1)</f>
        <v>1</v>
      </c>
    </row>
    <row r="73" spans="1:7" x14ac:dyDescent="0.45">
      <c r="A73" s="1" t="s">
        <v>72</v>
      </c>
      <c r="B73" s="1" t="str">
        <f>LEFT(pesel36[[#This Row],[Column1]], 2)</f>
        <v>70</v>
      </c>
      <c r="C73" s="1" t="str">
        <f>MID(pesel36[[#This Row],[Column1]],3,2)</f>
        <v>12</v>
      </c>
      <c r="D73" s="1" t="str">
        <f>MID(pesel36[[#This Row],[Column1]],5,2)</f>
        <v>07</v>
      </c>
      <c r="E73" s="1" t="str">
        <f>MID(pesel36[[#This Row],[Column1]], 7, 3)</f>
        <v>946</v>
      </c>
      <c r="F73" s="1" t="str">
        <f>MID(pesel36[[#This Row],[Column1]],10,1)</f>
        <v>3</v>
      </c>
      <c r="G73" s="1" t="str">
        <f>RIGHT(pesel36[[#This Row],[Column1]],1)</f>
        <v>3</v>
      </c>
    </row>
    <row r="74" spans="1:7" x14ac:dyDescent="0.45">
      <c r="A74" s="1" t="s">
        <v>73</v>
      </c>
      <c r="B74" s="1" t="str">
        <f>LEFT(pesel36[[#This Row],[Column1]], 2)</f>
        <v>76</v>
      </c>
      <c r="C74" s="1" t="str">
        <f>MID(pesel36[[#This Row],[Column1]],3,2)</f>
        <v>12</v>
      </c>
      <c r="D74" s="1" t="str">
        <f>MID(pesel36[[#This Row],[Column1]],5,2)</f>
        <v>11</v>
      </c>
      <c r="E74" s="1" t="str">
        <f>MID(pesel36[[#This Row],[Column1]], 7, 3)</f>
        <v>863</v>
      </c>
      <c r="F74" s="1" t="str">
        <f>MID(pesel36[[#This Row],[Column1]],10,1)</f>
        <v>0</v>
      </c>
      <c r="G74" s="1" t="str">
        <f>RIGHT(pesel36[[#This Row],[Column1]],1)</f>
        <v>3</v>
      </c>
    </row>
    <row r="75" spans="1:7" x14ac:dyDescent="0.45">
      <c r="A75" s="1" t="s">
        <v>74</v>
      </c>
      <c r="B75" s="1" t="str">
        <f>LEFT(pesel36[[#This Row],[Column1]], 2)</f>
        <v>72</v>
      </c>
      <c r="C75" s="1" t="str">
        <f>MID(pesel36[[#This Row],[Column1]],3,2)</f>
        <v>03</v>
      </c>
      <c r="D75" s="1" t="str">
        <f>MID(pesel36[[#This Row],[Column1]],5,2)</f>
        <v>10</v>
      </c>
      <c r="E75" s="1" t="str">
        <f>MID(pesel36[[#This Row],[Column1]], 7, 3)</f>
        <v>967</v>
      </c>
      <c r="F75" s="1" t="str">
        <f>MID(pesel36[[#This Row],[Column1]],10,1)</f>
        <v>0</v>
      </c>
      <c r="G75" s="1" t="str">
        <f>RIGHT(pesel36[[#This Row],[Column1]],1)</f>
        <v>5</v>
      </c>
    </row>
    <row r="76" spans="1:7" x14ac:dyDescent="0.45">
      <c r="A76" s="1" t="s">
        <v>75</v>
      </c>
      <c r="B76" s="1" t="str">
        <f>LEFT(pesel36[[#This Row],[Column1]], 2)</f>
        <v>61</v>
      </c>
      <c r="C76" s="1" t="str">
        <f>MID(pesel36[[#This Row],[Column1]],3,2)</f>
        <v>10</v>
      </c>
      <c r="D76" s="1" t="str">
        <f>MID(pesel36[[#This Row],[Column1]],5,2)</f>
        <v>01</v>
      </c>
      <c r="E76" s="1" t="str">
        <f>MID(pesel36[[#This Row],[Column1]], 7, 3)</f>
        <v>576</v>
      </c>
      <c r="F76" s="1" t="str">
        <f>MID(pesel36[[#This Row],[Column1]],10,1)</f>
        <v>5</v>
      </c>
      <c r="G76" s="1" t="str">
        <f>RIGHT(pesel36[[#This Row],[Column1]],1)</f>
        <v>2</v>
      </c>
    </row>
    <row r="77" spans="1:7" x14ac:dyDescent="0.45">
      <c r="A77" s="1" t="s">
        <v>76</v>
      </c>
      <c r="B77" s="1" t="str">
        <f>LEFT(pesel36[[#This Row],[Column1]], 2)</f>
        <v>79</v>
      </c>
      <c r="C77" s="1" t="str">
        <f>MID(pesel36[[#This Row],[Column1]],3,2)</f>
        <v>01</v>
      </c>
      <c r="D77" s="1" t="str">
        <f>MID(pesel36[[#This Row],[Column1]],5,2)</f>
        <v>25</v>
      </c>
      <c r="E77" s="1" t="str">
        <f>MID(pesel36[[#This Row],[Column1]], 7, 3)</f>
        <v>644</v>
      </c>
      <c r="F77" s="1" t="str">
        <f>MID(pesel36[[#This Row],[Column1]],10,1)</f>
        <v>8</v>
      </c>
      <c r="G77" s="1" t="str">
        <f>RIGHT(pesel36[[#This Row],[Column1]],1)</f>
        <v>4</v>
      </c>
    </row>
    <row r="78" spans="1:7" x14ac:dyDescent="0.45">
      <c r="A78" s="1" t="s">
        <v>77</v>
      </c>
      <c r="B78" s="1" t="str">
        <f>LEFT(pesel36[[#This Row],[Column1]], 2)</f>
        <v>88</v>
      </c>
      <c r="C78" s="1" t="str">
        <f>MID(pesel36[[#This Row],[Column1]],3,2)</f>
        <v>11</v>
      </c>
      <c r="D78" s="1" t="str">
        <f>MID(pesel36[[#This Row],[Column1]],5,2)</f>
        <v>10</v>
      </c>
      <c r="E78" s="1" t="str">
        <f>MID(pesel36[[#This Row],[Column1]], 7, 3)</f>
        <v>945</v>
      </c>
      <c r="F78" s="1" t="str">
        <f>MID(pesel36[[#This Row],[Column1]],10,1)</f>
        <v>4</v>
      </c>
      <c r="G78" s="1" t="str">
        <f>RIGHT(pesel36[[#This Row],[Column1]],1)</f>
        <v>5</v>
      </c>
    </row>
    <row r="79" spans="1:7" x14ac:dyDescent="0.45">
      <c r="A79" s="1" t="s">
        <v>78</v>
      </c>
      <c r="B79" s="1" t="str">
        <f>LEFT(pesel36[[#This Row],[Column1]], 2)</f>
        <v>89</v>
      </c>
      <c r="C79" s="1" t="str">
        <f>MID(pesel36[[#This Row],[Column1]],3,2)</f>
        <v>04</v>
      </c>
      <c r="D79" s="1" t="str">
        <f>MID(pesel36[[#This Row],[Column1]],5,2)</f>
        <v>08</v>
      </c>
      <c r="E79" s="1" t="str">
        <f>MID(pesel36[[#This Row],[Column1]], 7, 3)</f>
        <v>764</v>
      </c>
      <c r="F79" s="1" t="str">
        <f>MID(pesel36[[#This Row],[Column1]],10,1)</f>
        <v>5</v>
      </c>
      <c r="G79" s="1" t="str">
        <f>RIGHT(pesel36[[#This Row],[Column1]],1)</f>
        <v>3</v>
      </c>
    </row>
    <row r="80" spans="1:7" x14ac:dyDescent="0.45">
      <c r="A80" s="1" t="s">
        <v>79</v>
      </c>
      <c r="B80" s="1" t="str">
        <f>LEFT(pesel36[[#This Row],[Column1]], 2)</f>
        <v>89</v>
      </c>
      <c r="C80" s="1" t="str">
        <f>MID(pesel36[[#This Row],[Column1]],3,2)</f>
        <v>12</v>
      </c>
      <c r="D80" s="1" t="str">
        <f>MID(pesel36[[#This Row],[Column1]],5,2)</f>
        <v>09</v>
      </c>
      <c r="E80" s="1" t="str">
        <f>MID(pesel36[[#This Row],[Column1]], 7, 3)</f>
        <v>521</v>
      </c>
      <c r="F80" s="1" t="str">
        <f>MID(pesel36[[#This Row],[Column1]],10,1)</f>
        <v>6</v>
      </c>
      <c r="G80" s="1" t="str">
        <f>RIGHT(pesel36[[#This Row],[Column1]],1)</f>
        <v>1</v>
      </c>
    </row>
    <row r="81" spans="1:7" x14ac:dyDescent="0.45">
      <c r="A81" s="1" t="s">
        <v>80</v>
      </c>
      <c r="B81" s="1" t="str">
        <f>LEFT(pesel36[[#This Row],[Column1]], 2)</f>
        <v>59</v>
      </c>
      <c r="C81" s="1" t="str">
        <f>MID(pesel36[[#This Row],[Column1]],3,2)</f>
        <v>08</v>
      </c>
      <c r="D81" s="1" t="str">
        <f>MID(pesel36[[#This Row],[Column1]],5,2)</f>
        <v>30</v>
      </c>
      <c r="E81" s="1" t="str">
        <f>MID(pesel36[[#This Row],[Column1]], 7, 3)</f>
        <v>360</v>
      </c>
      <c r="F81" s="1" t="str">
        <f>MID(pesel36[[#This Row],[Column1]],10,1)</f>
        <v>7</v>
      </c>
      <c r="G81" s="1" t="str">
        <f>RIGHT(pesel36[[#This Row],[Column1]],1)</f>
        <v>7</v>
      </c>
    </row>
    <row r="82" spans="1:7" x14ac:dyDescent="0.45">
      <c r="A82" s="1" t="s">
        <v>81</v>
      </c>
      <c r="B82" s="1" t="str">
        <f>LEFT(pesel36[[#This Row],[Column1]], 2)</f>
        <v>61</v>
      </c>
      <c r="C82" s="1" t="str">
        <f>MID(pesel36[[#This Row],[Column1]],3,2)</f>
        <v>12</v>
      </c>
      <c r="D82" s="1" t="str">
        <f>MID(pesel36[[#This Row],[Column1]],5,2)</f>
        <v>10</v>
      </c>
      <c r="E82" s="1" t="str">
        <f>MID(pesel36[[#This Row],[Column1]], 7, 3)</f>
        <v>204</v>
      </c>
      <c r="F82" s="1" t="str">
        <f>MID(pesel36[[#This Row],[Column1]],10,1)</f>
        <v>6</v>
      </c>
      <c r="G82" s="1" t="str">
        <f>RIGHT(pesel36[[#This Row],[Column1]],1)</f>
        <v>9</v>
      </c>
    </row>
    <row r="83" spans="1:7" x14ac:dyDescent="0.45">
      <c r="A83" s="1" t="s">
        <v>82</v>
      </c>
      <c r="B83" s="1" t="str">
        <f>LEFT(pesel36[[#This Row],[Column1]], 2)</f>
        <v>89</v>
      </c>
      <c r="C83" s="1" t="str">
        <f>MID(pesel36[[#This Row],[Column1]],3,2)</f>
        <v>04</v>
      </c>
      <c r="D83" s="1" t="str">
        <f>MID(pesel36[[#This Row],[Column1]],5,2)</f>
        <v>01</v>
      </c>
      <c r="E83" s="1" t="str">
        <f>MID(pesel36[[#This Row],[Column1]], 7, 3)</f>
        <v>852</v>
      </c>
      <c r="F83" s="1" t="str">
        <f>MID(pesel36[[#This Row],[Column1]],10,1)</f>
        <v>4</v>
      </c>
      <c r="G83" s="1" t="str">
        <f>RIGHT(pesel36[[#This Row],[Column1]],1)</f>
        <v>1</v>
      </c>
    </row>
    <row r="84" spans="1:7" x14ac:dyDescent="0.45">
      <c r="A84" s="1" t="s">
        <v>83</v>
      </c>
      <c r="B84" s="1" t="str">
        <f>LEFT(pesel36[[#This Row],[Column1]], 2)</f>
        <v>88</v>
      </c>
      <c r="C84" s="1" t="str">
        <f>MID(pesel36[[#This Row],[Column1]],3,2)</f>
        <v>08</v>
      </c>
      <c r="D84" s="1" t="str">
        <f>MID(pesel36[[#This Row],[Column1]],5,2)</f>
        <v>04</v>
      </c>
      <c r="E84" s="1" t="str">
        <f>MID(pesel36[[#This Row],[Column1]], 7, 3)</f>
        <v>162</v>
      </c>
      <c r="F84" s="1" t="str">
        <f>MID(pesel36[[#This Row],[Column1]],10,1)</f>
        <v>5</v>
      </c>
      <c r="G84" s="1" t="str">
        <f>RIGHT(pesel36[[#This Row],[Column1]],1)</f>
        <v>6</v>
      </c>
    </row>
    <row r="85" spans="1:7" x14ac:dyDescent="0.45">
      <c r="A85" s="1" t="s">
        <v>84</v>
      </c>
      <c r="B85" s="1" t="str">
        <f>LEFT(pesel36[[#This Row],[Column1]], 2)</f>
        <v>61</v>
      </c>
      <c r="C85" s="1" t="str">
        <f>MID(pesel36[[#This Row],[Column1]],3,2)</f>
        <v>03</v>
      </c>
      <c r="D85" s="1" t="str">
        <f>MID(pesel36[[#This Row],[Column1]],5,2)</f>
        <v>24</v>
      </c>
      <c r="E85" s="1" t="str">
        <f>MID(pesel36[[#This Row],[Column1]], 7, 3)</f>
        <v>791</v>
      </c>
      <c r="F85" s="1" t="str">
        <f>MID(pesel36[[#This Row],[Column1]],10,1)</f>
        <v>1</v>
      </c>
      <c r="G85" s="1" t="str">
        <f>RIGHT(pesel36[[#This Row],[Column1]],1)</f>
        <v>6</v>
      </c>
    </row>
    <row r="86" spans="1:7" x14ac:dyDescent="0.45">
      <c r="A86" s="1" t="s">
        <v>85</v>
      </c>
      <c r="B86" s="1" t="str">
        <f>LEFT(pesel36[[#This Row],[Column1]], 2)</f>
        <v>54</v>
      </c>
      <c r="C86" s="1" t="str">
        <f>MID(pesel36[[#This Row],[Column1]],3,2)</f>
        <v>02</v>
      </c>
      <c r="D86" s="1" t="str">
        <f>MID(pesel36[[#This Row],[Column1]],5,2)</f>
        <v>08</v>
      </c>
      <c r="E86" s="1" t="str">
        <f>MID(pesel36[[#This Row],[Column1]], 7, 3)</f>
        <v>371</v>
      </c>
      <c r="F86" s="1" t="str">
        <f>MID(pesel36[[#This Row],[Column1]],10,1)</f>
        <v>3</v>
      </c>
      <c r="G86" s="1" t="str">
        <f>RIGHT(pesel36[[#This Row],[Column1]],1)</f>
        <v>7</v>
      </c>
    </row>
    <row r="87" spans="1:7" x14ac:dyDescent="0.45">
      <c r="A87" s="1" t="s">
        <v>86</v>
      </c>
      <c r="B87" s="1" t="str">
        <f>LEFT(pesel36[[#This Row],[Column1]], 2)</f>
        <v>87</v>
      </c>
      <c r="C87" s="1" t="str">
        <f>MID(pesel36[[#This Row],[Column1]],3,2)</f>
        <v>07</v>
      </c>
      <c r="D87" s="1" t="str">
        <f>MID(pesel36[[#This Row],[Column1]],5,2)</f>
        <v>27</v>
      </c>
      <c r="E87" s="1" t="str">
        <f>MID(pesel36[[#This Row],[Column1]], 7, 3)</f>
        <v>242</v>
      </c>
      <c r="F87" s="1" t="str">
        <f>MID(pesel36[[#This Row],[Column1]],10,1)</f>
        <v>8</v>
      </c>
      <c r="G87" s="1" t="str">
        <f>RIGHT(pesel36[[#This Row],[Column1]],1)</f>
        <v>9</v>
      </c>
    </row>
    <row r="88" spans="1:7" x14ac:dyDescent="0.45">
      <c r="A88" s="1" t="s">
        <v>87</v>
      </c>
      <c r="B88" s="1" t="str">
        <f>LEFT(pesel36[[#This Row],[Column1]], 2)</f>
        <v>88</v>
      </c>
      <c r="C88" s="1" t="str">
        <f>MID(pesel36[[#This Row],[Column1]],3,2)</f>
        <v>10</v>
      </c>
      <c r="D88" s="1" t="str">
        <f>MID(pesel36[[#This Row],[Column1]],5,2)</f>
        <v>30</v>
      </c>
      <c r="E88" s="1" t="str">
        <f>MID(pesel36[[#This Row],[Column1]], 7, 3)</f>
        <v>329</v>
      </c>
      <c r="F88" s="1" t="str">
        <f>MID(pesel36[[#This Row],[Column1]],10,1)</f>
        <v>3</v>
      </c>
      <c r="G88" s="1" t="str">
        <f>RIGHT(pesel36[[#This Row],[Column1]],1)</f>
        <v>1</v>
      </c>
    </row>
    <row r="89" spans="1:7" x14ac:dyDescent="0.45">
      <c r="A89" s="1" t="s">
        <v>88</v>
      </c>
      <c r="B89" s="1" t="str">
        <f>LEFT(pesel36[[#This Row],[Column1]], 2)</f>
        <v>59</v>
      </c>
      <c r="C89" s="1" t="str">
        <f>MID(pesel36[[#This Row],[Column1]],3,2)</f>
        <v>04</v>
      </c>
      <c r="D89" s="1" t="str">
        <f>MID(pesel36[[#This Row],[Column1]],5,2)</f>
        <v>29</v>
      </c>
      <c r="E89" s="1" t="str">
        <f>MID(pesel36[[#This Row],[Column1]], 7, 3)</f>
        <v>896</v>
      </c>
      <c r="F89" s="1" t="str">
        <f>MID(pesel36[[#This Row],[Column1]],10,1)</f>
        <v>8</v>
      </c>
      <c r="G89" s="1" t="str">
        <f>RIGHT(pesel36[[#This Row],[Column1]],1)</f>
        <v>6</v>
      </c>
    </row>
    <row r="90" spans="1:7" x14ac:dyDescent="0.45">
      <c r="A90" s="1" t="s">
        <v>89</v>
      </c>
      <c r="B90" s="1" t="str">
        <f>LEFT(pesel36[[#This Row],[Column1]], 2)</f>
        <v>91</v>
      </c>
      <c r="C90" s="1" t="str">
        <f>MID(pesel36[[#This Row],[Column1]],3,2)</f>
        <v>02</v>
      </c>
      <c r="D90" s="1" t="str">
        <f>MID(pesel36[[#This Row],[Column1]],5,2)</f>
        <v>31</v>
      </c>
      <c r="E90" s="1" t="str">
        <f>MID(pesel36[[#This Row],[Column1]], 7, 3)</f>
        <v>913</v>
      </c>
      <c r="F90" s="1" t="str">
        <f>MID(pesel36[[#This Row],[Column1]],10,1)</f>
        <v>3</v>
      </c>
      <c r="G90" s="1" t="str">
        <f>RIGHT(pesel36[[#This Row],[Column1]],1)</f>
        <v>0</v>
      </c>
    </row>
    <row r="91" spans="1:7" x14ac:dyDescent="0.45">
      <c r="A91" s="1" t="s">
        <v>90</v>
      </c>
      <c r="B91" s="1" t="str">
        <f>LEFT(pesel36[[#This Row],[Column1]], 2)</f>
        <v>59</v>
      </c>
      <c r="C91" s="1" t="str">
        <f>MID(pesel36[[#This Row],[Column1]],3,2)</f>
        <v>03</v>
      </c>
      <c r="D91" s="1" t="str">
        <f>MID(pesel36[[#This Row],[Column1]],5,2)</f>
        <v>11</v>
      </c>
      <c r="E91" s="1" t="str">
        <f>MID(pesel36[[#This Row],[Column1]], 7, 3)</f>
        <v>520</v>
      </c>
      <c r="F91" s="1" t="str">
        <f>MID(pesel36[[#This Row],[Column1]],10,1)</f>
        <v>5</v>
      </c>
      <c r="G91" s="1" t="str">
        <f>RIGHT(pesel36[[#This Row],[Column1]],1)</f>
        <v>9</v>
      </c>
    </row>
    <row r="92" spans="1:7" x14ac:dyDescent="0.45">
      <c r="A92" s="1" t="s">
        <v>91</v>
      </c>
      <c r="B92" s="1" t="str">
        <f>LEFT(pesel36[[#This Row],[Column1]], 2)</f>
        <v>84</v>
      </c>
      <c r="C92" s="1" t="str">
        <f>MID(pesel36[[#This Row],[Column1]],3,2)</f>
        <v>11</v>
      </c>
      <c r="D92" s="1" t="str">
        <f>MID(pesel36[[#This Row],[Column1]],5,2)</f>
        <v>21</v>
      </c>
      <c r="E92" s="1" t="str">
        <f>MID(pesel36[[#This Row],[Column1]], 7, 3)</f>
        <v>851</v>
      </c>
      <c r="F92" s="1" t="str">
        <f>MID(pesel36[[#This Row],[Column1]],10,1)</f>
        <v>4</v>
      </c>
      <c r="G92" s="1" t="str">
        <f>RIGHT(pesel36[[#This Row],[Column1]],1)</f>
        <v>5</v>
      </c>
    </row>
    <row r="93" spans="1:7" x14ac:dyDescent="0.45">
      <c r="A93" s="1" t="s">
        <v>92</v>
      </c>
      <c r="B93" s="1" t="str">
        <f>LEFT(pesel36[[#This Row],[Column1]], 2)</f>
        <v>60</v>
      </c>
      <c r="C93" s="1" t="str">
        <f>MID(pesel36[[#This Row],[Column1]],3,2)</f>
        <v>10</v>
      </c>
      <c r="D93" s="1" t="str">
        <f>MID(pesel36[[#This Row],[Column1]],5,2)</f>
        <v>28</v>
      </c>
      <c r="E93" s="1" t="str">
        <f>MID(pesel36[[#This Row],[Column1]], 7, 3)</f>
        <v>901</v>
      </c>
      <c r="F93" s="1" t="str">
        <f>MID(pesel36[[#This Row],[Column1]],10,1)</f>
        <v>0</v>
      </c>
      <c r="G93" s="1" t="str">
        <f>RIGHT(pesel36[[#This Row],[Column1]],1)</f>
        <v>7</v>
      </c>
    </row>
    <row r="94" spans="1:7" x14ac:dyDescent="0.45">
      <c r="A94" s="1" t="s">
        <v>93</v>
      </c>
      <c r="B94" s="1" t="str">
        <f>LEFT(pesel36[[#This Row],[Column1]], 2)</f>
        <v>84</v>
      </c>
      <c r="C94" s="1" t="str">
        <f>MID(pesel36[[#This Row],[Column1]],3,2)</f>
        <v>05</v>
      </c>
      <c r="D94" s="1" t="str">
        <f>MID(pesel36[[#This Row],[Column1]],5,2)</f>
        <v>06</v>
      </c>
      <c r="E94" s="1" t="str">
        <f>MID(pesel36[[#This Row],[Column1]], 7, 3)</f>
        <v>943</v>
      </c>
      <c r="F94" s="1" t="str">
        <f>MID(pesel36[[#This Row],[Column1]],10,1)</f>
        <v>6</v>
      </c>
      <c r="G94" s="1" t="str">
        <f>RIGHT(pesel36[[#This Row],[Column1]],1)</f>
        <v>7</v>
      </c>
    </row>
    <row r="95" spans="1:7" x14ac:dyDescent="0.45">
      <c r="A95" s="1" t="s">
        <v>94</v>
      </c>
      <c r="B95" s="1" t="str">
        <f>LEFT(pesel36[[#This Row],[Column1]], 2)</f>
        <v>89</v>
      </c>
      <c r="C95" s="1" t="str">
        <f>MID(pesel36[[#This Row],[Column1]],3,2)</f>
        <v>04</v>
      </c>
      <c r="D95" s="1" t="str">
        <f>MID(pesel36[[#This Row],[Column1]],5,2)</f>
        <v>11</v>
      </c>
      <c r="E95" s="1" t="str">
        <f>MID(pesel36[[#This Row],[Column1]], 7, 3)</f>
        <v>334</v>
      </c>
      <c r="F95" s="1" t="str">
        <f>MID(pesel36[[#This Row],[Column1]],10,1)</f>
        <v>7</v>
      </c>
      <c r="G95" s="1" t="str">
        <f>RIGHT(pesel36[[#This Row],[Column1]],1)</f>
        <v>2</v>
      </c>
    </row>
    <row r="96" spans="1:7" x14ac:dyDescent="0.45">
      <c r="A96" s="1" t="s">
        <v>95</v>
      </c>
      <c r="B96" s="1" t="str">
        <f>LEFT(pesel36[[#This Row],[Column1]], 2)</f>
        <v>82</v>
      </c>
      <c r="C96" s="1" t="str">
        <f>MID(pesel36[[#This Row],[Column1]],3,2)</f>
        <v>07</v>
      </c>
      <c r="D96" s="1" t="str">
        <f>MID(pesel36[[#This Row],[Column1]],5,2)</f>
        <v>22</v>
      </c>
      <c r="E96" s="1" t="str">
        <f>MID(pesel36[[#This Row],[Column1]], 7, 3)</f>
        <v>192</v>
      </c>
      <c r="F96" s="1" t="str">
        <f>MID(pesel36[[#This Row],[Column1]],10,1)</f>
        <v>6</v>
      </c>
      <c r="G96" s="1" t="str">
        <f>RIGHT(pesel36[[#This Row],[Column1]],1)</f>
        <v>7</v>
      </c>
    </row>
    <row r="97" spans="1:7" x14ac:dyDescent="0.45">
      <c r="A97" s="1" t="s">
        <v>96</v>
      </c>
      <c r="B97" s="1" t="str">
        <f>LEFT(pesel36[[#This Row],[Column1]], 2)</f>
        <v>57</v>
      </c>
      <c r="C97" s="1" t="str">
        <f>MID(pesel36[[#This Row],[Column1]],3,2)</f>
        <v>10</v>
      </c>
      <c r="D97" s="1" t="str">
        <f>MID(pesel36[[#This Row],[Column1]],5,2)</f>
        <v>22</v>
      </c>
      <c r="E97" s="1" t="str">
        <f>MID(pesel36[[#This Row],[Column1]], 7, 3)</f>
        <v>024</v>
      </c>
      <c r="F97" s="1" t="str">
        <f>MID(pesel36[[#This Row],[Column1]],10,1)</f>
        <v>1</v>
      </c>
      <c r="G97" s="1" t="str">
        <f>RIGHT(pesel36[[#This Row],[Column1]],1)</f>
        <v>4</v>
      </c>
    </row>
    <row r="98" spans="1:7" x14ac:dyDescent="0.45">
      <c r="A98" s="1" t="s">
        <v>97</v>
      </c>
      <c r="B98" s="1" t="str">
        <f>LEFT(pesel36[[#This Row],[Column1]], 2)</f>
        <v>55</v>
      </c>
      <c r="C98" s="1" t="str">
        <f>MID(pesel36[[#This Row],[Column1]],3,2)</f>
        <v>12</v>
      </c>
      <c r="D98" s="1" t="str">
        <f>MID(pesel36[[#This Row],[Column1]],5,2)</f>
        <v>31</v>
      </c>
      <c r="E98" s="1" t="str">
        <f>MID(pesel36[[#This Row],[Column1]], 7, 3)</f>
        <v>289</v>
      </c>
      <c r="F98" s="1" t="str">
        <f>MID(pesel36[[#This Row],[Column1]],10,1)</f>
        <v>7</v>
      </c>
      <c r="G98" s="1" t="str">
        <f>RIGHT(pesel36[[#This Row],[Column1]],1)</f>
        <v>3</v>
      </c>
    </row>
    <row r="99" spans="1:7" x14ac:dyDescent="0.45">
      <c r="A99" s="1" t="s">
        <v>98</v>
      </c>
      <c r="B99" s="1" t="str">
        <f>LEFT(pesel36[[#This Row],[Column1]], 2)</f>
        <v>86</v>
      </c>
      <c r="C99" s="1" t="str">
        <f>MID(pesel36[[#This Row],[Column1]],3,2)</f>
        <v>07</v>
      </c>
      <c r="D99" s="1" t="str">
        <f>MID(pesel36[[#This Row],[Column1]],5,2)</f>
        <v>05</v>
      </c>
      <c r="E99" s="1" t="str">
        <f>MID(pesel36[[#This Row],[Column1]], 7, 3)</f>
        <v>111</v>
      </c>
      <c r="F99" s="1" t="str">
        <f>MID(pesel36[[#This Row],[Column1]],10,1)</f>
        <v>8</v>
      </c>
      <c r="G99" s="1" t="str">
        <f>RIGHT(pesel36[[#This Row],[Column1]],1)</f>
        <v>5</v>
      </c>
    </row>
    <row r="100" spans="1:7" x14ac:dyDescent="0.45">
      <c r="A100" s="1" t="s">
        <v>99</v>
      </c>
      <c r="B100" s="1" t="str">
        <f>LEFT(pesel36[[#This Row],[Column1]], 2)</f>
        <v>81</v>
      </c>
      <c r="C100" s="1" t="str">
        <f>MID(pesel36[[#This Row],[Column1]],3,2)</f>
        <v>10</v>
      </c>
      <c r="D100" s="1" t="str">
        <f>MID(pesel36[[#This Row],[Column1]],5,2)</f>
        <v>11</v>
      </c>
      <c r="E100" s="1" t="str">
        <f>MID(pesel36[[#This Row],[Column1]], 7, 3)</f>
        <v>487</v>
      </c>
      <c r="F100" s="1" t="str">
        <f>MID(pesel36[[#This Row],[Column1]],10,1)</f>
        <v>7</v>
      </c>
      <c r="G100" s="1" t="str">
        <f>RIGHT(pesel36[[#This Row],[Column1]],1)</f>
        <v>0</v>
      </c>
    </row>
    <row r="101" spans="1:7" x14ac:dyDescent="0.45">
      <c r="A101" s="1" t="s">
        <v>100</v>
      </c>
      <c r="B101" s="1" t="str">
        <f>LEFT(pesel36[[#This Row],[Column1]], 2)</f>
        <v>87</v>
      </c>
      <c r="C101" s="1" t="str">
        <f>MID(pesel36[[#This Row],[Column1]],3,2)</f>
        <v>07</v>
      </c>
      <c r="D101" s="1" t="str">
        <f>MID(pesel36[[#This Row],[Column1]],5,2)</f>
        <v>11</v>
      </c>
      <c r="E101" s="1" t="str">
        <f>MID(pesel36[[#This Row],[Column1]], 7, 3)</f>
        <v>646</v>
      </c>
      <c r="F101" s="1" t="str">
        <f>MID(pesel36[[#This Row],[Column1]],10,1)</f>
        <v>6</v>
      </c>
      <c r="G101" s="1" t="str">
        <f>RIGHT(pesel36[[#This Row],[Column1]],1)</f>
        <v>2</v>
      </c>
    </row>
    <row r="102" spans="1:7" x14ac:dyDescent="0.45">
      <c r="A102" s="1" t="s">
        <v>101</v>
      </c>
      <c r="B102" s="1" t="str">
        <f>LEFT(pesel36[[#This Row],[Column1]], 2)</f>
        <v>51</v>
      </c>
      <c r="C102" s="1" t="str">
        <f>MID(pesel36[[#This Row],[Column1]],3,2)</f>
        <v>01</v>
      </c>
      <c r="D102" s="1" t="str">
        <f>MID(pesel36[[#This Row],[Column1]],5,2)</f>
        <v>11</v>
      </c>
      <c r="E102" s="1" t="str">
        <f>MID(pesel36[[#This Row],[Column1]], 7, 3)</f>
        <v>533</v>
      </c>
      <c r="F102" s="1" t="str">
        <f>MID(pesel36[[#This Row],[Column1]],10,1)</f>
        <v>1</v>
      </c>
      <c r="G102" s="1" t="str">
        <f>RIGHT(pesel36[[#This Row],[Column1]],1)</f>
        <v>1</v>
      </c>
    </row>
    <row r="103" spans="1:7" x14ac:dyDescent="0.45">
      <c r="A103" s="1" t="s">
        <v>102</v>
      </c>
      <c r="B103" s="1" t="str">
        <f>LEFT(pesel36[[#This Row],[Column1]], 2)</f>
        <v>89</v>
      </c>
      <c r="C103" s="1" t="str">
        <f>MID(pesel36[[#This Row],[Column1]],3,2)</f>
        <v>05</v>
      </c>
      <c r="D103" s="1" t="str">
        <f>MID(pesel36[[#This Row],[Column1]],5,2)</f>
        <v>20</v>
      </c>
      <c r="E103" s="1" t="str">
        <f>MID(pesel36[[#This Row],[Column1]], 7, 3)</f>
        <v>850</v>
      </c>
      <c r="F103" s="1" t="str">
        <f>MID(pesel36[[#This Row],[Column1]],10,1)</f>
        <v>6</v>
      </c>
      <c r="G103" s="1" t="str">
        <f>RIGHT(pesel36[[#This Row],[Column1]],1)</f>
        <v>9</v>
      </c>
    </row>
    <row r="104" spans="1:7" x14ac:dyDescent="0.45">
      <c r="A104" s="1" t="s">
        <v>103</v>
      </c>
      <c r="B104" s="1" t="str">
        <f>LEFT(pesel36[[#This Row],[Column1]], 2)</f>
        <v>50</v>
      </c>
      <c r="C104" s="1" t="str">
        <f>MID(pesel36[[#This Row],[Column1]],3,2)</f>
        <v>10</v>
      </c>
      <c r="D104" s="1" t="str">
        <f>MID(pesel36[[#This Row],[Column1]],5,2)</f>
        <v>26</v>
      </c>
      <c r="E104" s="1" t="str">
        <f>MID(pesel36[[#This Row],[Column1]], 7, 3)</f>
        <v>363</v>
      </c>
      <c r="F104" s="1" t="str">
        <f>MID(pesel36[[#This Row],[Column1]],10,1)</f>
        <v>5</v>
      </c>
      <c r="G104" s="1" t="str">
        <f>RIGHT(pesel36[[#This Row],[Column1]],1)</f>
        <v>5</v>
      </c>
    </row>
    <row r="105" spans="1:7" x14ac:dyDescent="0.45">
      <c r="A105" s="1" t="s">
        <v>104</v>
      </c>
      <c r="B105" s="1" t="str">
        <f>LEFT(pesel36[[#This Row],[Column1]], 2)</f>
        <v>89</v>
      </c>
      <c r="C105" s="1" t="str">
        <f>MID(pesel36[[#This Row],[Column1]],3,2)</f>
        <v>01</v>
      </c>
      <c r="D105" s="1" t="str">
        <f>MID(pesel36[[#This Row],[Column1]],5,2)</f>
        <v>15</v>
      </c>
      <c r="E105" s="1" t="str">
        <f>MID(pesel36[[#This Row],[Column1]], 7, 3)</f>
        <v>813</v>
      </c>
      <c r="F105" s="1" t="str">
        <f>MID(pesel36[[#This Row],[Column1]],10,1)</f>
        <v>1</v>
      </c>
      <c r="G105" s="1" t="str">
        <f>RIGHT(pesel36[[#This Row],[Column1]],1)</f>
        <v>9</v>
      </c>
    </row>
    <row r="106" spans="1:7" x14ac:dyDescent="0.45">
      <c r="A106" s="1" t="s">
        <v>105</v>
      </c>
      <c r="B106" s="1" t="str">
        <f>LEFT(pesel36[[#This Row],[Column1]], 2)</f>
        <v>53</v>
      </c>
      <c r="C106" s="1" t="str">
        <f>MID(pesel36[[#This Row],[Column1]],3,2)</f>
        <v>12</v>
      </c>
      <c r="D106" s="1" t="str">
        <f>MID(pesel36[[#This Row],[Column1]],5,2)</f>
        <v>22</v>
      </c>
      <c r="E106" s="1" t="str">
        <f>MID(pesel36[[#This Row],[Column1]], 7, 3)</f>
        <v>991</v>
      </c>
      <c r="F106" s="1" t="str">
        <f>MID(pesel36[[#This Row],[Column1]],10,1)</f>
        <v>2</v>
      </c>
      <c r="G106" s="1" t="str">
        <f>RIGHT(pesel36[[#This Row],[Column1]],1)</f>
        <v>2</v>
      </c>
    </row>
    <row r="107" spans="1:7" x14ac:dyDescent="0.45">
      <c r="A107" s="1" t="s">
        <v>106</v>
      </c>
      <c r="B107" s="1" t="str">
        <f>LEFT(pesel36[[#This Row],[Column1]], 2)</f>
        <v>75</v>
      </c>
      <c r="C107" s="1" t="str">
        <f>MID(pesel36[[#This Row],[Column1]],3,2)</f>
        <v>11</v>
      </c>
      <c r="D107" s="1" t="str">
        <f>MID(pesel36[[#This Row],[Column1]],5,2)</f>
        <v>31</v>
      </c>
      <c r="E107" s="1" t="str">
        <f>MID(pesel36[[#This Row],[Column1]], 7, 3)</f>
        <v>627</v>
      </c>
      <c r="F107" s="1" t="str">
        <f>MID(pesel36[[#This Row],[Column1]],10,1)</f>
        <v>4</v>
      </c>
      <c r="G107" s="1" t="str">
        <f>RIGHT(pesel36[[#This Row],[Column1]],1)</f>
        <v>7</v>
      </c>
    </row>
    <row r="108" spans="1:7" x14ac:dyDescent="0.45">
      <c r="A108" s="1" t="s">
        <v>107</v>
      </c>
      <c r="B108" s="1" t="str">
        <f>LEFT(pesel36[[#This Row],[Column1]], 2)</f>
        <v>89</v>
      </c>
      <c r="C108" s="1" t="str">
        <f>MID(pesel36[[#This Row],[Column1]],3,2)</f>
        <v>10</v>
      </c>
      <c r="D108" s="1" t="str">
        <f>MID(pesel36[[#This Row],[Column1]],5,2)</f>
        <v>25</v>
      </c>
      <c r="E108" s="1" t="str">
        <f>MID(pesel36[[#This Row],[Column1]], 7, 3)</f>
        <v>881</v>
      </c>
      <c r="F108" s="1" t="str">
        <f>MID(pesel36[[#This Row],[Column1]],10,1)</f>
        <v>7</v>
      </c>
      <c r="G108" s="1" t="str">
        <f>RIGHT(pesel36[[#This Row],[Column1]],1)</f>
        <v>1</v>
      </c>
    </row>
    <row r="109" spans="1:7" x14ac:dyDescent="0.45">
      <c r="A109" s="1" t="s">
        <v>108</v>
      </c>
      <c r="B109" s="1" t="str">
        <f>LEFT(pesel36[[#This Row],[Column1]], 2)</f>
        <v>89</v>
      </c>
      <c r="C109" s="1" t="str">
        <f>MID(pesel36[[#This Row],[Column1]],3,2)</f>
        <v>02</v>
      </c>
      <c r="D109" s="1" t="str">
        <f>MID(pesel36[[#This Row],[Column1]],5,2)</f>
        <v>23</v>
      </c>
      <c r="E109" s="1" t="str">
        <f>MID(pesel36[[#This Row],[Column1]], 7, 3)</f>
        <v>799</v>
      </c>
      <c r="F109" s="1" t="str">
        <f>MID(pesel36[[#This Row],[Column1]],10,1)</f>
        <v>1</v>
      </c>
      <c r="G109" s="1" t="str">
        <f>RIGHT(pesel36[[#This Row],[Column1]],1)</f>
        <v>4</v>
      </c>
    </row>
    <row r="110" spans="1:7" x14ac:dyDescent="0.45">
      <c r="A110" s="1" t="s">
        <v>109</v>
      </c>
      <c r="B110" s="1" t="str">
        <f>LEFT(pesel36[[#This Row],[Column1]], 2)</f>
        <v>92</v>
      </c>
      <c r="C110" s="1" t="str">
        <f>MID(pesel36[[#This Row],[Column1]],3,2)</f>
        <v>08</v>
      </c>
      <c r="D110" s="1" t="str">
        <f>MID(pesel36[[#This Row],[Column1]],5,2)</f>
        <v>07</v>
      </c>
      <c r="E110" s="1" t="str">
        <f>MID(pesel36[[#This Row],[Column1]], 7, 3)</f>
        <v>093</v>
      </c>
      <c r="F110" s="1" t="str">
        <f>MID(pesel36[[#This Row],[Column1]],10,1)</f>
        <v>5</v>
      </c>
      <c r="G110" s="1" t="str">
        <f>RIGHT(pesel36[[#This Row],[Column1]],1)</f>
        <v>3</v>
      </c>
    </row>
    <row r="111" spans="1:7" x14ac:dyDescent="0.45">
      <c r="A111" s="1" t="s">
        <v>110</v>
      </c>
      <c r="B111" s="1" t="str">
        <f>LEFT(pesel36[[#This Row],[Column1]], 2)</f>
        <v>50</v>
      </c>
      <c r="C111" s="1" t="str">
        <f>MID(pesel36[[#This Row],[Column1]],3,2)</f>
        <v>10</v>
      </c>
      <c r="D111" s="1" t="str">
        <f>MID(pesel36[[#This Row],[Column1]],5,2)</f>
        <v>11</v>
      </c>
      <c r="E111" s="1" t="str">
        <f>MID(pesel36[[#This Row],[Column1]], 7, 3)</f>
        <v>113</v>
      </c>
      <c r="F111" s="1" t="str">
        <f>MID(pesel36[[#This Row],[Column1]],10,1)</f>
        <v>0</v>
      </c>
      <c r="G111" s="1" t="str">
        <f>RIGHT(pesel36[[#This Row],[Column1]],1)</f>
        <v>5</v>
      </c>
    </row>
    <row r="112" spans="1:7" x14ac:dyDescent="0.45">
      <c r="A112" s="1" t="s">
        <v>111</v>
      </c>
      <c r="B112" s="1" t="str">
        <f>LEFT(pesel36[[#This Row],[Column1]], 2)</f>
        <v>89</v>
      </c>
      <c r="C112" s="1" t="str">
        <f>MID(pesel36[[#This Row],[Column1]],3,2)</f>
        <v>04</v>
      </c>
      <c r="D112" s="1" t="str">
        <f>MID(pesel36[[#This Row],[Column1]],5,2)</f>
        <v>26</v>
      </c>
      <c r="E112" s="1" t="str">
        <f>MID(pesel36[[#This Row],[Column1]], 7, 3)</f>
        <v>204</v>
      </c>
      <c r="F112" s="1" t="str">
        <f>MID(pesel36[[#This Row],[Column1]],10,1)</f>
        <v>9</v>
      </c>
      <c r="G112" s="1" t="str">
        <f>RIGHT(pesel36[[#This Row],[Column1]],1)</f>
        <v>4</v>
      </c>
    </row>
    <row r="113" spans="1:7" x14ac:dyDescent="0.45">
      <c r="A113" s="1" t="s">
        <v>112</v>
      </c>
      <c r="B113" s="1" t="str">
        <f>LEFT(pesel36[[#This Row],[Column1]], 2)</f>
        <v>51</v>
      </c>
      <c r="C113" s="1" t="str">
        <f>MID(pesel36[[#This Row],[Column1]],3,2)</f>
        <v>10</v>
      </c>
      <c r="D113" s="1" t="str">
        <f>MID(pesel36[[#This Row],[Column1]],5,2)</f>
        <v>25</v>
      </c>
      <c r="E113" s="1" t="str">
        <f>MID(pesel36[[#This Row],[Column1]], 7, 3)</f>
        <v>738</v>
      </c>
      <c r="F113" s="1" t="str">
        <f>MID(pesel36[[#This Row],[Column1]],10,1)</f>
        <v>4</v>
      </c>
      <c r="G113" s="1" t="str">
        <f>RIGHT(pesel36[[#This Row],[Column1]],1)</f>
        <v>2</v>
      </c>
    </row>
    <row r="114" spans="1:7" x14ac:dyDescent="0.45">
      <c r="A114" s="1" t="s">
        <v>113</v>
      </c>
      <c r="B114" s="1" t="str">
        <f>LEFT(pesel36[[#This Row],[Column1]], 2)</f>
        <v>89</v>
      </c>
      <c r="C114" s="1" t="str">
        <f>MID(pesel36[[#This Row],[Column1]],3,2)</f>
        <v>02</v>
      </c>
      <c r="D114" s="1" t="str">
        <f>MID(pesel36[[#This Row],[Column1]],5,2)</f>
        <v>16</v>
      </c>
      <c r="E114" s="1" t="str">
        <f>MID(pesel36[[#This Row],[Column1]], 7, 3)</f>
        <v>976</v>
      </c>
      <c r="F114" s="1" t="str">
        <f>MID(pesel36[[#This Row],[Column1]],10,1)</f>
        <v>3</v>
      </c>
      <c r="G114" s="1" t="str">
        <f>RIGHT(pesel36[[#This Row],[Column1]],1)</f>
        <v>7</v>
      </c>
    </row>
    <row r="115" spans="1:7" x14ac:dyDescent="0.45">
      <c r="A115" s="1" t="s">
        <v>114</v>
      </c>
      <c r="B115" s="1" t="str">
        <f>LEFT(pesel36[[#This Row],[Column1]], 2)</f>
        <v>63</v>
      </c>
      <c r="C115" s="1" t="str">
        <f>MID(pesel36[[#This Row],[Column1]],3,2)</f>
        <v>09</v>
      </c>
      <c r="D115" s="1" t="str">
        <f>MID(pesel36[[#This Row],[Column1]],5,2)</f>
        <v>26</v>
      </c>
      <c r="E115" s="1" t="str">
        <f>MID(pesel36[[#This Row],[Column1]], 7, 3)</f>
        <v>086</v>
      </c>
      <c r="F115" s="1" t="str">
        <f>MID(pesel36[[#This Row],[Column1]],10,1)</f>
        <v>4</v>
      </c>
      <c r="G115" s="1" t="str">
        <f>RIGHT(pesel36[[#This Row],[Column1]],1)</f>
        <v>4</v>
      </c>
    </row>
    <row r="116" spans="1:7" x14ac:dyDescent="0.45">
      <c r="A116" s="1" t="s">
        <v>115</v>
      </c>
      <c r="B116" s="1" t="str">
        <f>LEFT(pesel36[[#This Row],[Column1]], 2)</f>
        <v>78</v>
      </c>
      <c r="C116" s="1" t="str">
        <f>MID(pesel36[[#This Row],[Column1]],3,2)</f>
        <v>10</v>
      </c>
      <c r="D116" s="1" t="str">
        <f>MID(pesel36[[#This Row],[Column1]],5,2)</f>
        <v>29</v>
      </c>
      <c r="E116" s="1" t="str">
        <f>MID(pesel36[[#This Row],[Column1]], 7, 3)</f>
        <v>459</v>
      </c>
      <c r="F116" s="1" t="str">
        <f>MID(pesel36[[#This Row],[Column1]],10,1)</f>
        <v>6</v>
      </c>
      <c r="G116" s="1" t="str">
        <f>RIGHT(pesel36[[#This Row],[Column1]],1)</f>
        <v>3</v>
      </c>
    </row>
    <row r="117" spans="1:7" x14ac:dyDescent="0.45">
      <c r="A117" s="1" t="s">
        <v>116</v>
      </c>
      <c r="B117" s="1" t="str">
        <f>LEFT(pesel36[[#This Row],[Column1]], 2)</f>
        <v>86</v>
      </c>
      <c r="C117" s="1" t="str">
        <f>MID(pesel36[[#This Row],[Column1]],3,2)</f>
        <v>06</v>
      </c>
      <c r="D117" s="1" t="str">
        <f>MID(pesel36[[#This Row],[Column1]],5,2)</f>
        <v>19</v>
      </c>
      <c r="E117" s="1" t="str">
        <f>MID(pesel36[[#This Row],[Column1]], 7, 3)</f>
        <v>953</v>
      </c>
      <c r="F117" s="1" t="str">
        <f>MID(pesel36[[#This Row],[Column1]],10,1)</f>
        <v>2</v>
      </c>
      <c r="G117" s="1" t="str">
        <f>RIGHT(pesel36[[#This Row],[Column1]],1)</f>
        <v>5</v>
      </c>
    </row>
    <row r="118" spans="1:7" x14ac:dyDescent="0.45">
      <c r="A118" s="1" t="s">
        <v>117</v>
      </c>
      <c r="B118" s="1" t="str">
        <f>LEFT(pesel36[[#This Row],[Column1]], 2)</f>
        <v>78</v>
      </c>
      <c r="C118" s="1" t="str">
        <f>MID(pesel36[[#This Row],[Column1]],3,2)</f>
        <v>01</v>
      </c>
      <c r="D118" s="1" t="str">
        <f>MID(pesel36[[#This Row],[Column1]],5,2)</f>
        <v>11</v>
      </c>
      <c r="E118" s="1" t="str">
        <f>MID(pesel36[[#This Row],[Column1]], 7, 3)</f>
        <v>150</v>
      </c>
      <c r="F118" s="1" t="str">
        <f>MID(pesel36[[#This Row],[Column1]],10,1)</f>
        <v>2</v>
      </c>
      <c r="G118" s="1" t="str">
        <f>RIGHT(pesel36[[#This Row],[Column1]],1)</f>
        <v>8</v>
      </c>
    </row>
    <row r="119" spans="1:7" x14ac:dyDescent="0.45">
      <c r="A119" s="1" t="s">
        <v>118</v>
      </c>
      <c r="B119" s="1" t="str">
        <f>LEFT(pesel36[[#This Row],[Column1]], 2)</f>
        <v>89</v>
      </c>
      <c r="C119" s="1" t="str">
        <f>MID(pesel36[[#This Row],[Column1]],3,2)</f>
        <v>04</v>
      </c>
      <c r="D119" s="1" t="str">
        <f>MID(pesel36[[#This Row],[Column1]],5,2)</f>
        <v>27</v>
      </c>
      <c r="E119" s="1" t="str">
        <f>MID(pesel36[[#This Row],[Column1]], 7, 3)</f>
        <v>509</v>
      </c>
      <c r="F119" s="1" t="str">
        <f>MID(pesel36[[#This Row],[Column1]],10,1)</f>
        <v>3</v>
      </c>
      <c r="G119" s="1" t="str">
        <f>RIGHT(pesel36[[#This Row],[Column1]],1)</f>
        <v>3</v>
      </c>
    </row>
    <row r="120" spans="1:7" x14ac:dyDescent="0.45">
      <c r="A120" s="1" t="s">
        <v>119</v>
      </c>
      <c r="B120" s="1" t="str">
        <f>LEFT(pesel36[[#This Row],[Column1]], 2)</f>
        <v>89</v>
      </c>
      <c r="C120" s="1" t="str">
        <f>MID(pesel36[[#This Row],[Column1]],3,2)</f>
        <v>11</v>
      </c>
      <c r="D120" s="1" t="str">
        <f>MID(pesel36[[#This Row],[Column1]],5,2)</f>
        <v>24</v>
      </c>
      <c r="E120" s="1" t="str">
        <f>MID(pesel36[[#This Row],[Column1]], 7, 3)</f>
        <v>668</v>
      </c>
      <c r="F120" s="1" t="str">
        <f>MID(pesel36[[#This Row],[Column1]],10,1)</f>
        <v>2</v>
      </c>
      <c r="G120" s="1" t="str">
        <f>RIGHT(pesel36[[#This Row],[Column1]],1)</f>
        <v>5</v>
      </c>
    </row>
    <row r="121" spans="1:7" x14ac:dyDescent="0.45">
      <c r="A121" s="1" t="s">
        <v>120</v>
      </c>
      <c r="B121" s="1" t="str">
        <f>LEFT(pesel36[[#This Row],[Column1]], 2)</f>
        <v>89</v>
      </c>
      <c r="C121" s="1" t="str">
        <f>MID(pesel36[[#This Row],[Column1]],3,2)</f>
        <v>02</v>
      </c>
      <c r="D121" s="1" t="str">
        <f>MID(pesel36[[#This Row],[Column1]],5,2)</f>
        <v>02</v>
      </c>
      <c r="E121" s="1" t="str">
        <f>MID(pesel36[[#This Row],[Column1]], 7, 3)</f>
        <v>653</v>
      </c>
      <c r="F121" s="1" t="str">
        <f>MID(pesel36[[#This Row],[Column1]],10,1)</f>
        <v>9</v>
      </c>
      <c r="G121" s="1" t="str">
        <f>RIGHT(pesel36[[#This Row],[Column1]],1)</f>
        <v>4</v>
      </c>
    </row>
    <row r="122" spans="1:7" x14ac:dyDescent="0.45">
      <c r="A122" s="1" t="s">
        <v>121</v>
      </c>
      <c r="B122" s="1" t="str">
        <f>LEFT(pesel36[[#This Row],[Column1]], 2)</f>
        <v>66</v>
      </c>
      <c r="C122" s="1" t="str">
        <f>MID(pesel36[[#This Row],[Column1]],3,2)</f>
        <v>10</v>
      </c>
      <c r="D122" s="1" t="str">
        <f>MID(pesel36[[#This Row],[Column1]],5,2)</f>
        <v>06</v>
      </c>
      <c r="E122" s="1" t="str">
        <f>MID(pesel36[[#This Row],[Column1]], 7, 3)</f>
        <v>516</v>
      </c>
      <c r="F122" s="1" t="str">
        <f>MID(pesel36[[#This Row],[Column1]],10,1)</f>
        <v>6</v>
      </c>
      <c r="G122" s="1" t="str">
        <f>RIGHT(pesel36[[#This Row],[Column1]],1)</f>
        <v>3</v>
      </c>
    </row>
    <row r="123" spans="1:7" x14ac:dyDescent="0.45">
      <c r="A123" s="1" t="s">
        <v>122</v>
      </c>
      <c r="B123" s="1" t="str">
        <f>LEFT(pesel36[[#This Row],[Column1]], 2)</f>
        <v>65</v>
      </c>
      <c r="C123" s="1" t="str">
        <f>MID(pesel36[[#This Row],[Column1]],3,2)</f>
        <v>06</v>
      </c>
      <c r="D123" s="1" t="str">
        <f>MID(pesel36[[#This Row],[Column1]],5,2)</f>
        <v>28</v>
      </c>
      <c r="E123" s="1" t="str">
        <f>MID(pesel36[[#This Row],[Column1]], 7, 3)</f>
        <v>923</v>
      </c>
      <c r="F123" s="1" t="str">
        <f>MID(pesel36[[#This Row],[Column1]],10,1)</f>
        <v>8</v>
      </c>
      <c r="G123" s="1" t="str">
        <f>RIGHT(pesel36[[#This Row],[Column1]],1)</f>
        <v>1</v>
      </c>
    </row>
    <row r="124" spans="1:7" x14ac:dyDescent="0.45">
      <c r="A124" s="1" t="s">
        <v>123</v>
      </c>
      <c r="B124" s="1" t="str">
        <f>LEFT(pesel36[[#This Row],[Column1]], 2)</f>
        <v>69</v>
      </c>
      <c r="C124" s="1" t="str">
        <f>MID(pesel36[[#This Row],[Column1]],3,2)</f>
        <v>03</v>
      </c>
      <c r="D124" s="1" t="str">
        <f>MID(pesel36[[#This Row],[Column1]],5,2)</f>
        <v>06</v>
      </c>
      <c r="E124" s="1" t="str">
        <f>MID(pesel36[[#This Row],[Column1]], 7, 3)</f>
        <v>261</v>
      </c>
      <c r="F124" s="1" t="str">
        <f>MID(pesel36[[#This Row],[Column1]],10,1)</f>
        <v>3</v>
      </c>
      <c r="G124" s="1" t="str">
        <f>RIGHT(pesel36[[#This Row],[Column1]],1)</f>
        <v>4</v>
      </c>
    </row>
    <row r="125" spans="1:7" x14ac:dyDescent="0.45">
      <c r="A125" s="1" t="s">
        <v>124</v>
      </c>
      <c r="B125" s="1" t="str">
        <f>LEFT(pesel36[[#This Row],[Column1]], 2)</f>
        <v>67</v>
      </c>
      <c r="C125" s="1" t="str">
        <f>MID(pesel36[[#This Row],[Column1]],3,2)</f>
        <v>11</v>
      </c>
      <c r="D125" s="1" t="str">
        <f>MID(pesel36[[#This Row],[Column1]],5,2)</f>
        <v>30</v>
      </c>
      <c r="E125" s="1" t="str">
        <f>MID(pesel36[[#This Row],[Column1]], 7, 3)</f>
        <v>487</v>
      </c>
      <c r="F125" s="1" t="str">
        <f>MID(pesel36[[#This Row],[Column1]],10,1)</f>
        <v>9</v>
      </c>
      <c r="G125" s="1" t="str">
        <f>RIGHT(pesel36[[#This Row],[Column1]],1)</f>
        <v>0</v>
      </c>
    </row>
    <row r="126" spans="1:7" x14ac:dyDescent="0.45">
      <c r="A126" s="1" t="s">
        <v>125</v>
      </c>
      <c r="B126" s="1" t="str">
        <f>LEFT(pesel36[[#This Row],[Column1]], 2)</f>
        <v>84</v>
      </c>
      <c r="C126" s="1" t="str">
        <f>MID(pesel36[[#This Row],[Column1]],3,2)</f>
        <v>05</v>
      </c>
      <c r="D126" s="1" t="str">
        <f>MID(pesel36[[#This Row],[Column1]],5,2)</f>
        <v>18</v>
      </c>
      <c r="E126" s="1" t="str">
        <f>MID(pesel36[[#This Row],[Column1]], 7, 3)</f>
        <v>401</v>
      </c>
      <c r="F126" s="1" t="str">
        <f>MID(pesel36[[#This Row],[Column1]],10,1)</f>
        <v>4</v>
      </c>
      <c r="G126" s="1" t="str">
        <f>RIGHT(pesel36[[#This Row],[Column1]],1)</f>
        <v>9</v>
      </c>
    </row>
    <row r="127" spans="1:7" x14ac:dyDescent="0.45">
      <c r="A127" s="1" t="s">
        <v>126</v>
      </c>
      <c r="B127" s="1" t="str">
        <f>LEFT(pesel36[[#This Row],[Column1]], 2)</f>
        <v>57</v>
      </c>
      <c r="C127" s="1" t="str">
        <f>MID(pesel36[[#This Row],[Column1]],3,2)</f>
        <v>07</v>
      </c>
      <c r="D127" s="1" t="str">
        <f>MID(pesel36[[#This Row],[Column1]],5,2)</f>
        <v>31</v>
      </c>
      <c r="E127" s="1" t="str">
        <f>MID(pesel36[[#This Row],[Column1]], 7, 3)</f>
        <v>630</v>
      </c>
      <c r="F127" s="1" t="str">
        <f>MID(pesel36[[#This Row],[Column1]],10,1)</f>
        <v>5</v>
      </c>
      <c r="G127" s="1" t="str">
        <f>RIGHT(pesel36[[#This Row],[Column1]],1)</f>
        <v>1</v>
      </c>
    </row>
    <row r="128" spans="1:7" x14ac:dyDescent="0.45">
      <c r="A128" s="1" t="s">
        <v>127</v>
      </c>
      <c r="B128" s="1" t="str">
        <f>LEFT(pesel36[[#This Row],[Column1]], 2)</f>
        <v>81</v>
      </c>
      <c r="C128" s="1" t="str">
        <f>MID(pesel36[[#This Row],[Column1]],3,2)</f>
        <v>08</v>
      </c>
      <c r="D128" s="1" t="str">
        <f>MID(pesel36[[#This Row],[Column1]],5,2)</f>
        <v>10</v>
      </c>
      <c r="E128" s="1" t="str">
        <f>MID(pesel36[[#This Row],[Column1]], 7, 3)</f>
        <v>108</v>
      </c>
      <c r="F128" s="1" t="str">
        <f>MID(pesel36[[#This Row],[Column1]],10,1)</f>
        <v>6</v>
      </c>
      <c r="G128" s="1" t="str">
        <f>RIGHT(pesel36[[#This Row],[Column1]],1)</f>
        <v>3</v>
      </c>
    </row>
    <row r="129" spans="1:7" x14ac:dyDescent="0.45">
      <c r="A129" s="1" t="s">
        <v>128</v>
      </c>
      <c r="B129" s="1" t="str">
        <f>LEFT(pesel36[[#This Row],[Column1]], 2)</f>
        <v>89</v>
      </c>
      <c r="C129" s="1" t="str">
        <f>MID(pesel36[[#This Row],[Column1]],3,2)</f>
        <v>06</v>
      </c>
      <c r="D129" s="1" t="str">
        <f>MID(pesel36[[#This Row],[Column1]],5,2)</f>
        <v>26</v>
      </c>
      <c r="E129" s="1" t="str">
        <f>MID(pesel36[[#This Row],[Column1]], 7, 3)</f>
        <v>448</v>
      </c>
      <c r="F129" s="1" t="str">
        <f>MID(pesel36[[#This Row],[Column1]],10,1)</f>
        <v>2</v>
      </c>
      <c r="G129" s="1" t="str">
        <f>RIGHT(pesel36[[#This Row],[Column1]],1)</f>
        <v>3</v>
      </c>
    </row>
    <row r="130" spans="1:7" x14ac:dyDescent="0.45">
      <c r="A130" s="1" t="s">
        <v>129</v>
      </c>
      <c r="B130" s="1" t="str">
        <f>LEFT(pesel36[[#This Row],[Column1]], 2)</f>
        <v>52</v>
      </c>
      <c r="C130" s="1" t="str">
        <f>MID(pesel36[[#This Row],[Column1]],3,2)</f>
        <v>11</v>
      </c>
      <c r="D130" s="1" t="str">
        <f>MID(pesel36[[#This Row],[Column1]],5,2)</f>
        <v>04</v>
      </c>
      <c r="E130" s="1" t="str">
        <f>MID(pesel36[[#This Row],[Column1]], 7, 3)</f>
        <v>461</v>
      </c>
      <c r="F130" s="1" t="str">
        <f>MID(pesel36[[#This Row],[Column1]],10,1)</f>
        <v>3</v>
      </c>
      <c r="G130" s="1" t="str">
        <f>RIGHT(pesel36[[#This Row],[Column1]],1)</f>
        <v>9</v>
      </c>
    </row>
    <row r="131" spans="1:7" x14ac:dyDescent="0.45">
      <c r="A131" s="1" t="s">
        <v>130</v>
      </c>
      <c r="B131" s="1" t="str">
        <f>LEFT(pesel36[[#This Row],[Column1]], 2)</f>
        <v>50</v>
      </c>
      <c r="C131" s="1" t="str">
        <f>MID(pesel36[[#This Row],[Column1]],3,2)</f>
        <v>02</v>
      </c>
      <c r="D131" s="1" t="str">
        <f>MID(pesel36[[#This Row],[Column1]],5,2)</f>
        <v>10</v>
      </c>
      <c r="E131" s="1" t="str">
        <f>MID(pesel36[[#This Row],[Column1]], 7, 3)</f>
        <v>113</v>
      </c>
      <c r="F131" s="1" t="str">
        <f>MID(pesel36[[#This Row],[Column1]],10,1)</f>
        <v>5</v>
      </c>
      <c r="G131" s="1" t="str">
        <f>RIGHT(pesel36[[#This Row],[Column1]],1)</f>
        <v>2</v>
      </c>
    </row>
    <row r="132" spans="1:7" x14ac:dyDescent="0.45">
      <c r="A132" s="1" t="s">
        <v>131</v>
      </c>
      <c r="B132" s="1" t="str">
        <f>LEFT(pesel36[[#This Row],[Column1]], 2)</f>
        <v>65</v>
      </c>
      <c r="C132" s="1" t="str">
        <f>MID(pesel36[[#This Row],[Column1]],3,2)</f>
        <v>09</v>
      </c>
      <c r="D132" s="1" t="str">
        <f>MID(pesel36[[#This Row],[Column1]],5,2)</f>
        <v>20</v>
      </c>
      <c r="E132" s="1" t="str">
        <f>MID(pesel36[[#This Row],[Column1]], 7, 3)</f>
        <v>568</v>
      </c>
      <c r="F132" s="1" t="str">
        <f>MID(pesel36[[#This Row],[Column1]],10,1)</f>
        <v>9</v>
      </c>
      <c r="G132" s="1" t="str">
        <f>RIGHT(pesel36[[#This Row],[Column1]],1)</f>
        <v>2</v>
      </c>
    </row>
    <row r="133" spans="1:7" x14ac:dyDescent="0.45">
      <c r="A133" s="1" t="s">
        <v>132</v>
      </c>
      <c r="B133" s="1" t="str">
        <f>LEFT(pesel36[[#This Row],[Column1]], 2)</f>
        <v>85</v>
      </c>
      <c r="C133" s="1" t="str">
        <f>MID(pesel36[[#This Row],[Column1]],3,2)</f>
        <v>05</v>
      </c>
      <c r="D133" s="1" t="str">
        <f>MID(pesel36[[#This Row],[Column1]],5,2)</f>
        <v>26</v>
      </c>
      <c r="E133" s="1" t="str">
        <f>MID(pesel36[[#This Row],[Column1]], 7, 3)</f>
        <v>051</v>
      </c>
      <c r="F133" s="1" t="str">
        <f>MID(pesel36[[#This Row],[Column1]],10,1)</f>
        <v>7</v>
      </c>
      <c r="G133" s="1" t="str">
        <f>RIGHT(pesel36[[#This Row],[Column1]],1)</f>
        <v>5</v>
      </c>
    </row>
    <row r="134" spans="1:7" x14ac:dyDescent="0.45">
      <c r="A134" s="1" t="s">
        <v>133</v>
      </c>
      <c r="B134" s="1" t="str">
        <f>LEFT(pesel36[[#This Row],[Column1]], 2)</f>
        <v>89</v>
      </c>
      <c r="C134" s="1" t="str">
        <f>MID(pesel36[[#This Row],[Column1]],3,2)</f>
        <v>03</v>
      </c>
      <c r="D134" s="1" t="str">
        <f>MID(pesel36[[#This Row],[Column1]],5,2)</f>
        <v>21</v>
      </c>
      <c r="E134" s="1" t="str">
        <f>MID(pesel36[[#This Row],[Column1]], 7, 3)</f>
        <v>433</v>
      </c>
      <c r="F134" s="1" t="str">
        <f>MID(pesel36[[#This Row],[Column1]],10,1)</f>
        <v>5</v>
      </c>
      <c r="G134" s="1" t="str">
        <f>RIGHT(pesel36[[#This Row],[Column1]],1)</f>
        <v>0</v>
      </c>
    </row>
    <row r="135" spans="1:7" x14ac:dyDescent="0.45">
      <c r="A135" s="1" t="s">
        <v>134</v>
      </c>
      <c r="B135" s="1" t="str">
        <f>LEFT(pesel36[[#This Row],[Column1]], 2)</f>
        <v>71</v>
      </c>
      <c r="C135" s="1" t="str">
        <f>MID(pesel36[[#This Row],[Column1]],3,2)</f>
        <v>12</v>
      </c>
      <c r="D135" s="1" t="str">
        <f>MID(pesel36[[#This Row],[Column1]],5,2)</f>
        <v>30</v>
      </c>
      <c r="E135" s="1" t="str">
        <f>MID(pesel36[[#This Row],[Column1]], 7, 3)</f>
        <v>616</v>
      </c>
      <c r="F135" s="1" t="str">
        <f>MID(pesel36[[#This Row],[Column1]],10,1)</f>
        <v>4</v>
      </c>
      <c r="G135" s="1" t="str">
        <f>RIGHT(pesel36[[#This Row],[Column1]],1)</f>
        <v>3</v>
      </c>
    </row>
    <row r="136" spans="1:7" x14ac:dyDescent="0.45">
      <c r="A136" s="1" t="s">
        <v>135</v>
      </c>
      <c r="B136" s="1" t="str">
        <f>LEFT(pesel36[[#This Row],[Column1]], 2)</f>
        <v>73</v>
      </c>
      <c r="C136" s="1" t="str">
        <f>MID(pesel36[[#This Row],[Column1]],3,2)</f>
        <v>10</v>
      </c>
      <c r="D136" s="1" t="str">
        <f>MID(pesel36[[#This Row],[Column1]],5,2)</f>
        <v>30</v>
      </c>
      <c r="E136" s="1" t="str">
        <f>MID(pesel36[[#This Row],[Column1]], 7, 3)</f>
        <v>008</v>
      </c>
      <c r="F136" s="1" t="str">
        <f>MID(pesel36[[#This Row],[Column1]],10,1)</f>
        <v>4</v>
      </c>
      <c r="G136" s="1" t="str">
        <f>RIGHT(pesel36[[#This Row],[Column1]],1)</f>
        <v>4</v>
      </c>
    </row>
    <row r="137" spans="1:7" x14ac:dyDescent="0.45">
      <c r="A137" s="1" t="s">
        <v>136</v>
      </c>
      <c r="B137" s="1" t="str">
        <f>LEFT(pesel36[[#This Row],[Column1]], 2)</f>
        <v>89</v>
      </c>
      <c r="C137" s="1" t="str">
        <f>MID(pesel36[[#This Row],[Column1]],3,2)</f>
        <v>01</v>
      </c>
      <c r="D137" s="1" t="str">
        <f>MID(pesel36[[#This Row],[Column1]],5,2)</f>
        <v>26</v>
      </c>
      <c r="E137" s="1" t="str">
        <f>MID(pesel36[[#This Row],[Column1]], 7, 3)</f>
        <v>303</v>
      </c>
      <c r="F137" s="1" t="str">
        <f>MID(pesel36[[#This Row],[Column1]],10,1)</f>
        <v>5</v>
      </c>
      <c r="G137" s="1" t="str">
        <f>RIGHT(pesel36[[#This Row],[Column1]],1)</f>
        <v>7</v>
      </c>
    </row>
    <row r="138" spans="1:7" x14ac:dyDescent="0.45">
      <c r="A138" s="1" t="s">
        <v>137</v>
      </c>
      <c r="B138" s="1" t="str">
        <f>LEFT(pesel36[[#This Row],[Column1]], 2)</f>
        <v>73</v>
      </c>
      <c r="C138" s="1" t="str">
        <f>MID(pesel36[[#This Row],[Column1]],3,2)</f>
        <v>01</v>
      </c>
      <c r="D138" s="1" t="str">
        <f>MID(pesel36[[#This Row],[Column1]],5,2)</f>
        <v>03</v>
      </c>
      <c r="E138" s="1" t="str">
        <f>MID(pesel36[[#This Row],[Column1]], 7, 3)</f>
        <v>995</v>
      </c>
      <c r="F138" s="1" t="str">
        <f>MID(pesel36[[#This Row],[Column1]],10,1)</f>
        <v>7</v>
      </c>
      <c r="G138" s="1" t="str">
        <f>RIGHT(pesel36[[#This Row],[Column1]],1)</f>
        <v>6</v>
      </c>
    </row>
    <row r="139" spans="1:7" x14ac:dyDescent="0.45">
      <c r="A139" s="1" t="s">
        <v>138</v>
      </c>
      <c r="B139" s="1" t="str">
        <f>LEFT(pesel36[[#This Row],[Column1]], 2)</f>
        <v>87</v>
      </c>
      <c r="C139" s="1" t="str">
        <f>MID(pesel36[[#This Row],[Column1]],3,2)</f>
        <v>07</v>
      </c>
      <c r="D139" s="1" t="str">
        <f>MID(pesel36[[#This Row],[Column1]],5,2)</f>
        <v>08</v>
      </c>
      <c r="E139" s="1" t="str">
        <f>MID(pesel36[[#This Row],[Column1]], 7, 3)</f>
        <v>953</v>
      </c>
      <c r="F139" s="1" t="str">
        <f>MID(pesel36[[#This Row],[Column1]],10,1)</f>
        <v>7</v>
      </c>
      <c r="G139" s="1" t="str">
        <f>RIGHT(pesel36[[#This Row],[Column1]],1)</f>
        <v>2</v>
      </c>
    </row>
    <row r="140" spans="1:7" x14ac:dyDescent="0.45">
      <c r="A140" s="1" t="s">
        <v>139</v>
      </c>
      <c r="B140" s="1" t="str">
        <f>LEFT(pesel36[[#This Row],[Column1]], 2)</f>
        <v>60</v>
      </c>
      <c r="C140" s="1" t="str">
        <f>MID(pesel36[[#This Row],[Column1]],3,2)</f>
        <v>06</v>
      </c>
      <c r="D140" s="1" t="str">
        <f>MID(pesel36[[#This Row],[Column1]],5,2)</f>
        <v>11</v>
      </c>
      <c r="E140" s="1" t="str">
        <f>MID(pesel36[[#This Row],[Column1]], 7, 3)</f>
        <v>444</v>
      </c>
      <c r="F140" s="1" t="str">
        <f>MID(pesel36[[#This Row],[Column1]],10,1)</f>
        <v>6</v>
      </c>
      <c r="G140" s="1" t="str">
        <f>RIGHT(pesel36[[#This Row],[Column1]],1)</f>
        <v>9</v>
      </c>
    </row>
    <row r="141" spans="1:7" x14ac:dyDescent="0.45">
      <c r="A141" s="1" t="s">
        <v>140</v>
      </c>
      <c r="B141" s="1" t="str">
        <f>LEFT(pesel36[[#This Row],[Column1]], 2)</f>
        <v>76</v>
      </c>
      <c r="C141" s="1" t="str">
        <f>MID(pesel36[[#This Row],[Column1]],3,2)</f>
        <v>04</v>
      </c>
      <c r="D141" s="1" t="str">
        <f>MID(pesel36[[#This Row],[Column1]],5,2)</f>
        <v>31</v>
      </c>
      <c r="E141" s="1" t="str">
        <f>MID(pesel36[[#This Row],[Column1]], 7, 3)</f>
        <v>699</v>
      </c>
      <c r="F141" s="1" t="str">
        <f>MID(pesel36[[#This Row],[Column1]],10,1)</f>
        <v>4</v>
      </c>
      <c r="G141" s="1" t="str">
        <f>RIGHT(pesel36[[#This Row],[Column1]],1)</f>
        <v>9</v>
      </c>
    </row>
    <row r="142" spans="1:7" x14ac:dyDescent="0.45">
      <c r="A142" s="1" t="s">
        <v>141</v>
      </c>
      <c r="B142" s="1" t="str">
        <f>LEFT(pesel36[[#This Row],[Column1]], 2)</f>
        <v>79</v>
      </c>
      <c r="C142" s="1" t="str">
        <f>MID(pesel36[[#This Row],[Column1]],3,2)</f>
        <v>10</v>
      </c>
      <c r="D142" s="1" t="str">
        <f>MID(pesel36[[#This Row],[Column1]],5,2)</f>
        <v>11</v>
      </c>
      <c r="E142" s="1" t="str">
        <f>MID(pesel36[[#This Row],[Column1]], 7, 3)</f>
        <v>467</v>
      </c>
      <c r="F142" s="1" t="str">
        <f>MID(pesel36[[#This Row],[Column1]],10,1)</f>
        <v>3</v>
      </c>
      <c r="G142" s="1" t="str">
        <f>RIGHT(pesel36[[#This Row],[Column1]],1)</f>
        <v>7</v>
      </c>
    </row>
    <row r="143" spans="1:7" x14ac:dyDescent="0.45">
      <c r="A143" s="1" t="s">
        <v>142</v>
      </c>
      <c r="B143" s="1" t="str">
        <f>LEFT(pesel36[[#This Row],[Column1]], 2)</f>
        <v>76</v>
      </c>
      <c r="C143" s="1" t="str">
        <f>MID(pesel36[[#This Row],[Column1]],3,2)</f>
        <v>04</v>
      </c>
      <c r="D143" s="1" t="str">
        <f>MID(pesel36[[#This Row],[Column1]],5,2)</f>
        <v>30</v>
      </c>
      <c r="E143" s="1" t="str">
        <f>MID(pesel36[[#This Row],[Column1]], 7, 3)</f>
        <v>545</v>
      </c>
      <c r="F143" s="1" t="str">
        <f>MID(pesel36[[#This Row],[Column1]],10,1)</f>
        <v>5</v>
      </c>
      <c r="G143" s="1" t="str">
        <f>RIGHT(pesel36[[#This Row],[Column1]],1)</f>
        <v>5</v>
      </c>
    </row>
    <row r="144" spans="1:7" x14ac:dyDescent="0.45">
      <c r="A144" s="1" t="s">
        <v>143</v>
      </c>
      <c r="B144" s="1" t="str">
        <f>LEFT(pesel36[[#This Row],[Column1]], 2)</f>
        <v>89</v>
      </c>
      <c r="C144" s="1" t="str">
        <f>MID(pesel36[[#This Row],[Column1]],3,2)</f>
        <v>08</v>
      </c>
      <c r="D144" s="1" t="str">
        <f>MID(pesel36[[#This Row],[Column1]],5,2)</f>
        <v>26</v>
      </c>
      <c r="E144" s="1" t="str">
        <f>MID(pesel36[[#This Row],[Column1]], 7, 3)</f>
        <v>085</v>
      </c>
      <c r="F144" s="1" t="str">
        <f>MID(pesel36[[#This Row],[Column1]],10,1)</f>
        <v>9</v>
      </c>
      <c r="G144" s="1" t="str">
        <f>RIGHT(pesel36[[#This Row],[Column1]],1)</f>
        <v>9</v>
      </c>
    </row>
    <row r="145" spans="1:7" x14ac:dyDescent="0.45">
      <c r="A145" s="1" t="s">
        <v>144</v>
      </c>
      <c r="B145" s="1" t="str">
        <f>LEFT(pesel36[[#This Row],[Column1]], 2)</f>
        <v>76</v>
      </c>
      <c r="C145" s="1" t="str">
        <f>MID(pesel36[[#This Row],[Column1]],3,2)</f>
        <v>12</v>
      </c>
      <c r="D145" s="1" t="str">
        <f>MID(pesel36[[#This Row],[Column1]],5,2)</f>
        <v>27</v>
      </c>
      <c r="E145" s="1" t="str">
        <f>MID(pesel36[[#This Row],[Column1]], 7, 3)</f>
        <v>520</v>
      </c>
      <c r="F145" s="1" t="str">
        <f>MID(pesel36[[#This Row],[Column1]],10,1)</f>
        <v>2</v>
      </c>
      <c r="G145" s="1" t="str">
        <f>RIGHT(pesel36[[#This Row],[Column1]],1)</f>
        <v>8</v>
      </c>
    </row>
    <row r="146" spans="1:7" x14ac:dyDescent="0.45">
      <c r="A146" s="1" t="s">
        <v>145</v>
      </c>
      <c r="B146" s="1" t="str">
        <f>LEFT(pesel36[[#This Row],[Column1]], 2)</f>
        <v>77</v>
      </c>
      <c r="C146" s="1" t="str">
        <f>MID(pesel36[[#This Row],[Column1]],3,2)</f>
        <v>12</v>
      </c>
      <c r="D146" s="1" t="str">
        <f>MID(pesel36[[#This Row],[Column1]],5,2)</f>
        <v>08</v>
      </c>
      <c r="E146" s="1" t="str">
        <f>MID(pesel36[[#This Row],[Column1]], 7, 3)</f>
        <v>358</v>
      </c>
      <c r="F146" s="1" t="str">
        <f>MID(pesel36[[#This Row],[Column1]],10,1)</f>
        <v>7</v>
      </c>
      <c r="G146" s="1" t="str">
        <f>RIGHT(pesel36[[#This Row],[Column1]],1)</f>
        <v>1</v>
      </c>
    </row>
    <row r="147" spans="1:7" x14ac:dyDescent="0.45">
      <c r="A147" s="1" t="s">
        <v>146</v>
      </c>
      <c r="B147" s="1" t="str">
        <f>LEFT(pesel36[[#This Row],[Column1]], 2)</f>
        <v>89</v>
      </c>
      <c r="C147" s="1" t="str">
        <f>MID(pesel36[[#This Row],[Column1]],3,2)</f>
        <v>01</v>
      </c>
      <c r="D147" s="1" t="str">
        <f>MID(pesel36[[#This Row],[Column1]],5,2)</f>
        <v>02</v>
      </c>
      <c r="E147" s="1" t="str">
        <f>MID(pesel36[[#This Row],[Column1]], 7, 3)</f>
        <v>936</v>
      </c>
      <c r="F147" s="1" t="str">
        <f>MID(pesel36[[#This Row],[Column1]],10,1)</f>
        <v>0</v>
      </c>
      <c r="G147" s="1" t="str">
        <f>RIGHT(pesel36[[#This Row],[Column1]],1)</f>
        <v>4</v>
      </c>
    </row>
    <row r="148" spans="1:7" x14ac:dyDescent="0.45">
      <c r="A148" s="1" t="s">
        <v>147</v>
      </c>
      <c r="B148" s="1" t="str">
        <f>LEFT(pesel36[[#This Row],[Column1]], 2)</f>
        <v>89</v>
      </c>
      <c r="C148" s="1" t="str">
        <f>MID(pesel36[[#This Row],[Column1]],3,2)</f>
        <v>09</v>
      </c>
      <c r="D148" s="1" t="str">
        <f>MID(pesel36[[#This Row],[Column1]],5,2)</f>
        <v>14</v>
      </c>
      <c r="E148" s="1" t="str">
        <f>MID(pesel36[[#This Row],[Column1]], 7, 3)</f>
        <v>822</v>
      </c>
      <c r="F148" s="1" t="str">
        <f>MID(pesel36[[#This Row],[Column1]],10,1)</f>
        <v>5</v>
      </c>
      <c r="G148" s="1" t="str">
        <f>RIGHT(pesel36[[#This Row],[Column1]],1)</f>
        <v>0</v>
      </c>
    </row>
    <row r="149" spans="1:7" x14ac:dyDescent="0.45">
      <c r="A149" s="1" t="s">
        <v>148</v>
      </c>
      <c r="B149" s="1" t="str">
        <f>LEFT(pesel36[[#This Row],[Column1]], 2)</f>
        <v>58</v>
      </c>
      <c r="C149" s="1" t="str">
        <f>MID(pesel36[[#This Row],[Column1]],3,2)</f>
        <v>12</v>
      </c>
      <c r="D149" s="1" t="str">
        <f>MID(pesel36[[#This Row],[Column1]],5,2)</f>
        <v>21</v>
      </c>
      <c r="E149" s="1" t="str">
        <f>MID(pesel36[[#This Row],[Column1]], 7, 3)</f>
        <v>880</v>
      </c>
      <c r="F149" s="1" t="str">
        <f>MID(pesel36[[#This Row],[Column1]],10,1)</f>
        <v>2</v>
      </c>
      <c r="G149" s="1" t="str">
        <f>RIGHT(pesel36[[#This Row],[Column1]],1)</f>
        <v>7</v>
      </c>
    </row>
    <row r="150" spans="1:7" x14ac:dyDescent="0.45">
      <c r="A150" s="1" t="s">
        <v>149</v>
      </c>
      <c r="B150" s="1" t="str">
        <f>LEFT(pesel36[[#This Row],[Column1]], 2)</f>
        <v>89</v>
      </c>
      <c r="C150" s="1" t="str">
        <f>MID(pesel36[[#This Row],[Column1]],3,2)</f>
        <v>05</v>
      </c>
      <c r="D150" s="1" t="str">
        <f>MID(pesel36[[#This Row],[Column1]],5,2)</f>
        <v>22</v>
      </c>
      <c r="E150" s="1" t="str">
        <f>MID(pesel36[[#This Row],[Column1]], 7, 3)</f>
        <v>951</v>
      </c>
      <c r="F150" s="1" t="str">
        <f>MID(pesel36[[#This Row],[Column1]],10,1)</f>
        <v>7</v>
      </c>
      <c r="G150" s="1" t="str">
        <f>RIGHT(pesel36[[#This Row],[Column1]],1)</f>
        <v>2</v>
      </c>
    </row>
    <row r="151" spans="1:7" x14ac:dyDescent="0.45">
      <c r="A151" s="1" t="s">
        <v>150</v>
      </c>
      <c r="B151" s="1" t="str">
        <f>LEFT(pesel36[[#This Row],[Column1]], 2)</f>
        <v>79</v>
      </c>
      <c r="C151" s="1" t="str">
        <f>MID(pesel36[[#This Row],[Column1]],3,2)</f>
        <v>07</v>
      </c>
      <c r="D151" s="1" t="str">
        <f>MID(pesel36[[#This Row],[Column1]],5,2)</f>
        <v>06</v>
      </c>
      <c r="E151" s="1" t="str">
        <f>MID(pesel36[[#This Row],[Column1]], 7, 3)</f>
        <v>278</v>
      </c>
      <c r="F151" s="1" t="str">
        <f>MID(pesel36[[#This Row],[Column1]],10,1)</f>
        <v>3</v>
      </c>
      <c r="G151" s="1" t="str">
        <f>RIGHT(pesel36[[#This Row],[Column1]],1)</f>
        <v>1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6FC7-1487-4D8A-AE5C-B8682607C3E6}">
  <dimension ref="A1:N151"/>
  <sheetViews>
    <sheetView workbookViewId="0">
      <selection activeCell="B1" sqref="B1"/>
    </sheetView>
  </sheetViews>
  <sheetFormatPr defaultRowHeight="14.25" x14ac:dyDescent="0.45"/>
  <cols>
    <col min="1" max="1" width="11.73046875" bestFit="1" customWidth="1"/>
    <col min="2" max="2" width="9.06640625" style="1"/>
    <col min="13" max="13" width="9.06640625" style="1"/>
  </cols>
  <sheetData>
    <row r="1" spans="1:14" x14ac:dyDescent="0.45">
      <c r="A1" t="s">
        <v>0</v>
      </c>
      <c r="B1" s="1" t="s">
        <v>156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s="1" t="s">
        <v>214</v>
      </c>
      <c r="N1" t="s">
        <v>215</v>
      </c>
    </row>
    <row r="2" spans="1:14" hidden="1" x14ac:dyDescent="0.45">
      <c r="A2" s="1" t="s">
        <v>1</v>
      </c>
      <c r="B2" s="1" t="str">
        <f>RIGHT(pesel37[[#This Row],[Column1]],1)</f>
        <v>9</v>
      </c>
      <c r="C2" s="1">
        <f>MID(pesel37[[#This Row],[Column1]],1,1)*1</f>
        <v>5</v>
      </c>
      <c r="D2" s="1">
        <f>MID(pesel37[[#This Row],[Column1]],2,1)*3</f>
        <v>9</v>
      </c>
      <c r="E2" s="1">
        <f>MID(pesel37[[#This Row],[Column1]],3,1)*7</f>
        <v>0</v>
      </c>
      <c r="F2" s="1">
        <f>MID(pesel37[[#This Row],[Column1]],4,1)*9</f>
        <v>72</v>
      </c>
      <c r="G2" s="1">
        <f>MID(pesel37[[#This Row],[Column1]],5,1)*1</f>
        <v>2</v>
      </c>
      <c r="H2" s="1">
        <f>MID(pesel37[[#This Row],[Column1]],6,1)*3</f>
        <v>24</v>
      </c>
      <c r="I2" s="1">
        <f>MID(pesel37[[#This Row],[Column1]],7,1)*7</f>
        <v>0</v>
      </c>
      <c r="J2" s="1">
        <f>MID(pesel37[[#This Row],[Column1]],8,1)*9</f>
        <v>54</v>
      </c>
      <c r="K2" s="1">
        <f>MID(pesel37[[#This Row],[Column1]],9,1)*1</f>
        <v>0</v>
      </c>
      <c r="L2" s="1">
        <f>MID(pesel37[[#This Row],[Column1]],10,1)*3</f>
        <v>15</v>
      </c>
      <c r="M2" s="1">
        <f>IF(MOD(SUM(pesel37[[#This Row],[Cyfra 1]:[Cyfra 10]]),10)=0, 0, 10-MOD(SUM(pesel37[[#This Row],[Cyfra 1]:[Cyfra 10]]),10))</f>
        <v>9</v>
      </c>
      <c r="N2" s="1">
        <f>IF(pesel37[[#This Row],[Suma]] = VALUE(pesel37[[#This Row],[cyfra kontrolna]]), 1, 0)</f>
        <v>1</v>
      </c>
    </row>
    <row r="3" spans="1:14" hidden="1" x14ac:dyDescent="0.45">
      <c r="A3" s="1" t="s">
        <v>2</v>
      </c>
      <c r="B3" s="1" t="str">
        <f>RIGHT(pesel37[[#This Row],[Column1]],1)</f>
        <v>2</v>
      </c>
      <c r="C3" s="1">
        <f>MID(pesel37[[#This Row],[Column1]],1,1)*1</f>
        <v>8</v>
      </c>
      <c r="D3" s="1">
        <f>MID(pesel37[[#This Row],[Column1]],2,1)*3</f>
        <v>27</v>
      </c>
      <c r="E3" s="1">
        <f>MID(pesel37[[#This Row],[Column1]],3,1)*7</f>
        <v>7</v>
      </c>
      <c r="F3" s="1">
        <f>MID(pesel37[[#This Row],[Column1]],4,1)*9</f>
        <v>0</v>
      </c>
      <c r="G3" s="1">
        <f>MID(pesel37[[#This Row],[Column1]],5,1)*1</f>
        <v>0</v>
      </c>
      <c r="H3" s="1">
        <f>MID(pesel37[[#This Row],[Column1]],6,1)*3</f>
        <v>3</v>
      </c>
      <c r="I3" s="1">
        <f>MID(pesel37[[#This Row],[Column1]],7,1)*7</f>
        <v>63</v>
      </c>
      <c r="J3" s="1">
        <f>MID(pesel37[[#This Row],[Column1]],8,1)*9</f>
        <v>18</v>
      </c>
      <c r="K3" s="1">
        <f>MID(pesel37[[#This Row],[Column1]],9,1)*1</f>
        <v>7</v>
      </c>
      <c r="L3" s="1">
        <f>MID(pesel37[[#This Row],[Column1]],10,1)*3</f>
        <v>15</v>
      </c>
      <c r="M3" s="1">
        <f>IF(MOD(SUM(pesel37[[#This Row],[Cyfra 1]:[Cyfra 10]]),10)=0, 0, 10-MOD(SUM(pesel37[[#This Row],[Cyfra 1]:[Cyfra 10]]),10))</f>
        <v>2</v>
      </c>
      <c r="N3" s="1">
        <f>IF(pesel37[[#This Row],[Suma]] = VALUE(pesel37[[#This Row],[cyfra kontrolna]]), 1, 0)</f>
        <v>1</v>
      </c>
    </row>
    <row r="4" spans="1:14" hidden="1" x14ac:dyDescent="0.45">
      <c r="A4" s="1" t="s">
        <v>3</v>
      </c>
      <c r="B4" s="1" t="str">
        <f>RIGHT(pesel37[[#This Row],[Column1]],1)</f>
        <v>3</v>
      </c>
      <c r="C4" s="1">
        <f>MID(pesel37[[#This Row],[Column1]],1,1)*1</f>
        <v>8</v>
      </c>
      <c r="D4" s="1">
        <f>MID(pesel37[[#This Row],[Column1]],2,1)*3</f>
        <v>15</v>
      </c>
      <c r="E4" s="1">
        <f>MID(pesel37[[#This Row],[Column1]],3,1)*7</f>
        <v>7</v>
      </c>
      <c r="F4" s="1">
        <f>MID(pesel37[[#This Row],[Column1]],4,1)*9</f>
        <v>9</v>
      </c>
      <c r="G4" s="1">
        <f>MID(pesel37[[#This Row],[Column1]],5,1)*1</f>
        <v>1</v>
      </c>
      <c r="H4" s="1">
        <f>MID(pesel37[[#This Row],[Column1]],6,1)*3</f>
        <v>21</v>
      </c>
      <c r="I4" s="1">
        <f>MID(pesel37[[#This Row],[Column1]],7,1)*7</f>
        <v>49</v>
      </c>
      <c r="J4" s="1">
        <f>MID(pesel37[[#This Row],[Column1]],8,1)*9</f>
        <v>81</v>
      </c>
      <c r="K4" s="1">
        <f>MID(pesel37[[#This Row],[Column1]],9,1)*1</f>
        <v>2</v>
      </c>
      <c r="L4" s="1">
        <f>MID(pesel37[[#This Row],[Column1]],10,1)*3</f>
        <v>24</v>
      </c>
      <c r="M4" s="1">
        <f>IF(MOD(SUM(pesel37[[#This Row],[Cyfra 1]:[Cyfra 10]]),10)=0, 0, 10-MOD(SUM(pesel37[[#This Row],[Cyfra 1]:[Cyfra 10]]),10))</f>
        <v>3</v>
      </c>
      <c r="N4" s="1">
        <f>IF(pesel37[[#This Row],[Suma]] = VALUE(pesel37[[#This Row],[cyfra kontrolna]]), 1, 0)</f>
        <v>1</v>
      </c>
    </row>
    <row r="5" spans="1:14" hidden="1" x14ac:dyDescent="0.45">
      <c r="A5" s="1" t="s">
        <v>4</v>
      </c>
      <c r="B5" s="1" t="str">
        <f>RIGHT(pesel37[[#This Row],[Column1]],1)</f>
        <v>9</v>
      </c>
      <c r="C5" s="1">
        <f>MID(pesel37[[#This Row],[Column1]],1,1)*1</f>
        <v>8</v>
      </c>
      <c r="D5" s="1">
        <f>MID(pesel37[[#This Row],[Column1]],2,1)*3</f>
        <v>18</v>
      </c>
      <c r="E5" s="1">
        <f>MID(pesel37[[#This Row],[Column1]],3,1)*7</f>
        <v>0</v>
      </c>
      <c r="F5" s="1">
        <f>MID(pesel37[[#This Row],[Column1]],4,1)*9</f>
        <v>72</v>
      </c>
      <c r="G5" s="1">
        <f>MID(pesel37[[#This Row],[Column1]],5,1)*1</f>
        <v>0</v>
      </c>
      <c r="H5" s="1">
        <f>MID(pesel37[[#This Row],[Column1]],6,1)*3</f>
        <v>27</v>
      </c>
      <c r="I5" s="1">
        <f>MID(pesel37[[#This Row],[Column1]],7,1)*7</f>
        <v>28</v>
      </c>
      <c r="J5" s="1">
        <f>MID(pesel37[[#This Row],[Column1]],8,1)*9</f>
        <v>9</v>
      </c>
      <c r="K5" s="1">
        <f>MID(pesel37[[#This Row],[Column1]],9,1)*1</f>
        <v>1</v>
      </c>
      <c r="L5" s="1">
        <f>MID(pesel37[[#This Row],[Column1]],10,1)*3</f>
        <v>18</v>
      </c>
      <c r="M5" s="1">
        <f>IF(MOD(SUM(pesel37[[#This Row],[Cyfra 1]:[Cyfra 10]]),10)=0, 0, 10-MOD(SUM(pesel37[[#This Row],[Cyfra 1]:[Cyfra 10]]),10))</f>
        <v>9</v>
      </c>
      <c r="N5" s="1">
        <f>IF(pesel37[[#This Row],[Suma]] = VALUE(pesel37[[#This Row],[cyfra kontrolna]]), 1, 0)</f>
        <v>1</v>
      </c>
    </row>
    <row r="6" spans="1:14" hidden="1" x14ac:dyDescent="0.45">
      <c r="A6" s="1" t="s">
        <v>5</v>
      </c>
      <c r="B6" s="1" t="str">
        <f>RIGHT(pesel37[[#This Row],[Column1]],1)</f>
        <v>0</v>
      </c>
      <c r="C6" s="1">
        <f>MID(pesel37[[#This Row],[Column1]],1,1)*1</f>
        <v>8</v>
      </c>
      <c r="D6" s="1">
        <f>MID(pesel37[[#This Row],[Column1]],2,1)*3</f>
        <v>27</v>
      </c>
      <c r="E6" s="1">
        <f>MID(pesel37[[#This Row],[Column1]],3,1)*7</f>
        <v>0</v>
      </c>
      <c r="F6" s="1">
        <f>MID(pesel37[[#This Row],[Column1]],4,1)*9</f>
        <v>9</v>
      </c>
      <c r="G6" s="1">
        <f>MID(pesel37[[#This Row],[Column1]],5,1)*1</f>
        <v>1</v>
      </c>
      <c r="H6" s="1">
        <f>MID(pesel37[[#This Row],[Column1]],6,1)*3</f>
        <v>3</v>
      </c>
      <c r="I6" s="1">
        <f>MID(pesel37[[#This Row],[Column1]],7,1)*7</f>
        <v>14</v>
      </c>
      <c r="J6" s="1">
        <f>MID(pesel37[[#This Row],[Column1]],8,1)*9</f>
        <v>81</v>
      </c>
      <c r="K6" s="1">
        <f>MID(pesel37[[#This Row],[Column1]],9,1)*1</f>
        <v>7</v>
      </c>
      <c r="L6" s="1">
        <f>MID(pesel37[[#This Row],[Column1]],10,1)*3</f>
        <v>0</v>
      </c>
      <c r="M6" s="1">
        <f>IF(MOD(SUM(pesel37[[#This Row],[Cyfra 1]:[Cyfra 10]]),10)=0, 0, 10-MOD(SUM(pesel37[[#This Row],[Cyfra 1]:[Cyfra 10]]),10))</f>
        <v>0</v>
      </c>
      <c r="N6" s="1">
        <f>IF(pesel37[[#This Row],[Suma]] = VALUE(pesel37[[#This Row],[cyfra kontrolna]]), 1, 0)</f>
        <v>1</v>
      </c>
    </row>
    <row r="7" spans="1:14" hidden="1" x14ac:dyDescent="0.45">
      <c r="A7" s="1" t="s">
        <v>6</v>
      </c>
      <c r="B7" s="1" t="str">
        <f>RIGHT(pesel37[[#This Row],[Column1]],1)</f>
        <v>3</v>
      </c>
      <c r="C7" s="1">
        <f>MID(pesel37[[#This Row],[Column1]],1,1)*1</f>
        <v>6</v>
      </c>
      <c r="D7" s="1">
        <f>MID(pesel37[[#This Row],[Column1]],2,1)*3</f>
        <v>6</v>
      </c>
      <c r="E7" s="1">
        <f>MID(pesel37[[#This Row],[Column1]],3,1)*7</f>
        <v>0</v>
      </c>
      <c r="F7" s="1">
        <f>MID(pesel37[[#This Row],[Column1]],4,1)*9</f>
        <v>27</v>
      </c>
      <c r="G7" s="1">
        <f>MID(pesel37[[#This Row],[Column1]],5,1)*1</f>
        <v>3</v>
      </c>
      <c r="H7" s="1">
        <f>MID(pesel37[[#This Row],[Column1]],6,1)*3</f>
        <v>0</v>
      </c>
      <c r="I7" s="1">
        <f>MID(pesel37[[#This Row],[Column1]],7,1)*7</f>
        <v>56</v>
      </c>
      <c r="J7" s="1">
        <f>MID(pesel37[[#This Row],[Column1]],8,1)*9</f>
        <v>81</v>
      </c>
      <c r="K7" s="1">
        <f>MID(pesel37[[#This Row],[Column1]],9,1)*1</f>
        <v>8</v>
      </c>
      <c r="L7" s="1">
        <f>MID(pesel37[[#This Row],[Column1]],10,1)*3</f>
        <v>0</v>
      </c>
      <c r="M7" s="1">
        <f>IF(MOD(SUM(pesel37[[#This Row],[Cyfra 1]:[Cyfra 10]]),10)=0, 0, 10-MOD(SUM(pesel37[[#This Row],[Cyfra 1]:[Cyfra 10]]),10))</f>
        <v>3</v>
      </c>
      <c r="N7" s="1">
        <f>IF(pesel37[[#This Row],[Suma]] = VALUE(pesel37[[#This Row],[cyfra kontrolna]]), 1, 0)</f>
        <v>1</v>
      </c>
    </row>
    <row r="8" spans="1:14" hidden="1" x14ac:dyDescent="0.45">
      <c r="A8" s="1" t="s">
        <v>7</v>
      </c>
      <c r="B8" s="1" t="str">
        <f>RIGHT(pesel37[[#This Row],[Column1]],1)</f>
        <v>0</v>
      </c>
      <c r="C8" s="1">
        <f>MID(pesel37[[#This Row],[Column1]],1,1)*1</f>
        <v>6</v>
      </c>
      <c r="D8" s="1">
        <f>MID(pesel37[[#This Row],[Column1]],2,1)*3</f>
        <v>6</v>
      </c>
      <c r="E8" s="1">
        <f>MID(pesel37[[#This Row],[Column1]],3,1)*7</f>
        <v>0</v>
      </c>
      <c r="F8" s="1">
        <f>MID(pesel37[[#This Row],[Column1]],4,1)*9</f>
        <v>81</v>
      </c>
      <c r="G8" s="1">
        <f>MID(pesel37[[#This Row],[Column1]],5,1)*1</f>
        <v>2</v>
      </c>
      <c r="H8" s="1">
        <f>MID(pesel37[[#This Row],[Column1]],6,1)*3</f>
        <v>15</v>
      </c>
      <c r="I8" s="1">
        <f>MID(pesel37[[#This Row],[Column1]],7,1)*7</f>
        <v>42</v>
      </c>
      <c r="J8" s="1">
        <f>MID(pesel37[[#This Row],[Column1]],8,1)*9</f>
        <v>81</v>
      </c>
      <c r="K8" s="1">
        <f>MID(pesel37[[#This Row],[Column1]],9,1)*1</f>
        <v>0</v>
      </c>
      <c r="L8" s="1">
        <f>MID(pesel37[[#This Row],[Column1]],10,1)*3</f>
        <v>27</v>
      </c>
      <c r="M8" s="1">
        <f>IF(MOD(SUM(pesel37[[#This Row],[Cyfra 1]:[Cyfra 10]]),10)=0, 0, 10-MOD(SUM(pesel37[[#This Row],[Cyfra 1]:[Cyfra 10]]),10))</f>
        <v>0</v>
      </c>
      <c r="N8" s="1">
        <f>IF(pesel37[[#This Row],[Suma]] = VALUE(pesel37[[#This Row],[cyfra kontrolna]]), 1, 0)</f>
        <v>1</v>
      </c>
    </row>
    <row r="9" spans="1:14" hidden="1" x14ac:dyDescent="0.45">
      <c r="A9" s="1" t="s">
        <v>8</v>
      </c>
      <c r="B9" s="1" t="str">
        <f>RIGHT(pesel37[[#This Row],[Column1]],1)</f>
        <v>1</v>
      </c>
      <c r="C9" s="1">
        <f>MID(pesel37[[#This Row],[Column1]],1,1)*1</f>
        <v>6</v>
      </c>
      <c r="D9" s="1">
        <f>MID(pesel37[[#This Row],[Column1]],2,1)*3</f>
        <v>12</v>
      </c>
      <c r="E9" s="1">
        <f>MID(pesel37[[#This Row],[Column1]],3,1)*7</f>
        <v>0</v>
      </c>
      <c r="F9" s="1">
        <f>MID(pesel37[[#This Row],[Column1]],4,1)*9</f>
        <v>54</v>
      </c>
      <c r="G9" s="1">
        <f>MID(pesel37[[#This Row],[Column1]],5,1)*1</f>
        <v>3</v>
      </c>
      <c r="H9" s="1">
        <f>MID(pesel37[[#This Row],[Column1]],6,1)*3</f>
        <v>3</v>
      </c>
      <c r="I9" s="1">
        <f>MID(pesel37[[#This Row],[Column1]],7,1)*7</f>
        <v>35</v>
      </c>
      <c r="J9" s="1">
        <f>MID(pesel37[[#This Row],[Column1]],8,1)*9</f>
        <v>81</v>
      </c>
      <c r="K9" s="1">
        <f>MID(pesel37[[#This Row],[Column1]],9,1)*1</f>
        <v>2</v>
      </c>
      <c r="L9" s="1">
        <f>MID(pesel37[[#This Row],[Column1]],10,1)*3</f>
        <v>3</v>
      </c>
      <c r="M9" s="1">
        <f>IF(MOD(SUM(pesel37[[#This Row],[Cyfra 1]:[Cyfra 10]]),10)=0, 0, 10-MOD(SUM(pesel37[[#This Row],[Cyfra 1]:[Cyfra 10]]),10))</f>
        <v>1</v>
      </c>
      <c r="N9" s="1">
        <f>IF(pesel37[[#This Row],[Suma]] = VALUE(pesel37[[#This Row],[cyfra kontrolna]]), 1, 0)</f>
        <v>1</v>
      </c>
    </row>
    <row r="10" spans="1:14" hidden="1" x14ac:dyDescent="0.45">
      <c r="A10" s="1" t="s">
        <v>9</v>
      </c>
      <c r="B10" s="1" t="str">
        <f>RIGHT(pesel37[[#This Row],[Column1]],1)</f>
        <v>7</v>
      </c>
      <c r="C10" s="1">
        <f>MID(pesel37[[#This Row],[Column1]],1,1)*1</f>
        <v>8</v>
      </c>
      <c r="D10" s="1">
        <f>MID(pesel37[[#This Row],[Column1]],2,1)*3</f>
        <v>24</v>
      </c>
      <c r="E10" s="1">
        <f>MID(pesel37[[#This Row],[Column1]],3,1)*7</f>
        <v>7</v>
      </c>
      <c r="F10" s="1">
        <f>MID(pesel37[[#This Row],[Column1]],4,1)*9</f>
        <v>18</v>
      </c>
      <c r="G10" s="1">
        <f>MID(pesel37[[#This Row],[Column1]],5,1)*1</f>
        <v>0</v>
      </c>
      <c r="H10" s="1">
        <f>MID(pesel37[[#This Row],[Column1]],6,1)*3</f>
        <v>6</v>
      </c>
      <c r="I10" s="1">
        <f>MID(pesel37[[#This Row],[Column1]],7,1)*7</f>
        <v>42</v>
      </c>
      <c r="J10" s="1">
        <f>MID(pesel37[[#This Row],[Column1]],8,1)*9</f>
        <v>18</v>
      </c>
      <c r="K10" s="1">
        <f>MID(pesel37[[#This Row],[Column1]],9,1)*1</f>
        <v>4</v>
      </c>
      <c r="L10" s="1">
        <f>MID(pesel37[[#This Row],[Column1]],10,1)*3</f>
        <v>6</v>
      </c>
      <c r="M10" s="1">
        <f>IF(MOD(SUM(pesel37[[#This Row],[Cyfra 1]:[Cyfra 10]]),10)=0, 0, 10-MOD(SUM(pesel37[[#This Row],[Cyfra 1]:[Cyfra 10]]),10))</f>
        <v>7</v>
      </c>
      <c r="N10" s="1">
        <f>IF(pesel37[[#This Row],[Suma]] = VALUE(pesel37[[#This Row],[cyfra kontrolna]]), 1, 0)</f>
        <v>1</v>
      </c>
    </row>
    <row r="11" spans="1:14" hidden="1" x14ac:dyDescent="0.45">
      <c r="A11" s="1" t="s">
        <v>10</v>
      </c>
      <c r="B11" s="1" t="str">
        <f>RIGHT(pesel37[[#This Row],[Column1]],1)</f>
        <v>5</v>
      </c>
      <c r="C11" s="1">
        <f>MID(pesel37[[#This Row],[Column1]],1,1)*1</f>
        <v>7</v>
      </c>
      <c r="D11" s="1">
        <f>MID(pesel37[[#This Row],[Column1]],2,1)*3</f>
        <v>15</v>
      </c>
      <c r="E11" s="1">
        <f>MID(pesel37[[#This Row],[Column1]],3,1)*7</f>
        <v>7</v>
      </c>
      <c r="F11" s="1">
        <f>MID(pesel37[[#This Row],[Column1]],4,1)*9</f>
        <v>18</v>
      </c>
      <c r="G11" s="1">
        <f>MID(pesel37[[#This Row],[Column1]],5,1)*1</f>
        <v>1</v>
      </c>
      <c r="H11" s="1">
        <f>MID(pesel37[[#This Row],[Column1]],6,1)*3</f>
        <v>0</v>
      </c>
      <c r="I11" s="1">
        <f>MID(pesel37[[#This Row],[Column1]],7,1)*7</f>
        <v>0</v>
      </c>
      <c r="J11" s="1">
        <f>MID(pesel37[[#This Row],[Column1]],8,1)*9</f>
        <v>45</v>
      </c>
      <c r="K11" s="1">
        <f>MID(pesel37[[#This Row],[Column1]],9,1)*1</f>
        <v>0</v>
      </c>
      <c r="L11" s="1">
        <f>MID(pesel37[[#This Row],[Column1]],10,1)*3</f>
        <v>12</v>
      </c>
      <c r="M11" s="1">
        <f>IF(MOD(SUM(pesel37[[#This Row],[Cyfra 1]:[Cyfra 10]]),10)=0, 0, 10-MOD(SUM(pesel37[[#This Row],[Cyfra 1]:[Cyfra 10]]),10))</f>
        <v>5</v>
      </c>
      <c r="N11" s="1">
        <f>IF(pesel37[[#This Row],[Suma]] = VALUE(pesel37[[#This Row],[cyfra kontrolna]]), 1, 0)</f>
        <v>1</v>
      </c>
    </row>
    <row r="12" spans="1:14" hidden="1" x14ac:dyDescent="0.45">
      <c r="A12" s="1" t="s">
        <v>11</v>
      </c>
      <c r="B12" s="1" t="str">
        <f>RIGHT(pesel37[[#This Row],[Column1]],1)</f>
        <v>8</v>
      </c>
      <c r="C12" s="1">
        <f>MID(pesel37[[#This Row],[Column1]],1,1)*1</f>
        <v>7</v>
      </c>
      <c r="D12" s="1">
        <f>MID(pesel37[[#This Row],[Column1]],2,1)*3</f>
        <v>12</v>
      </c>
      <c r="E12" s="1">
        <f>MID(pesel37[[#This Row],[Column1]],3,1)*7</f>
        <v>7</v>
      </c>
      <c r="F12" s="1">
        <f>MID(pesel37[[#This Row],[Column1]],4,1)*9</f>
        <v>18</v>
      </c>
      <c r="G12" s="1">
        <f>MID(pesel37[[#This Row],[Column1]],5,1)*1</f>
        <v>1</v>
      </c>
      <c r="H12" s="1">
        <f>MID(pesel37[[#This Row],[Column1]],6,1)*3</f>
        <v>3</v>
      </c>
      <c r="I12" s="1">
        <f>MID(pesel37[[#This Row],[Column1]],7,1)*7</f>
        <v>0</v>
      </c>
      <c r="J12" s="1">
        <f>MID(pesel37[[#This Row],[Column1]],8,1)*9</f>
        <v>72</v>
      </c>
      <c r="K12" s="1">
        <f>MID(pesel37[[#This Row],[Column1]],9,1)*1</f>
        <v>5</v>
      </c>
      <c r="L12" s="1">
        <f>MID(pesel37[[#This Row],[Column1]],10,1)*3</f>
        <v>27</v>
      </c>
      <c r="M12" s="1">
        <f>IF(MOD(SUM(pesel37[[#This Row],[Cyfra 1]:[Cyfra 10]]),10)=0, 0, 10-MOD(SUM(pesel37[[#This Row],[Cyfra 1]:[Cyfra 10]]),10))</f>
        <v>8</v>
      </c>
      <c r="N12" s="1">
        <f>IF(pesel37[[#This Row],[Suma]] = VALUE(pesel37[[#This Row],[cyfra kontrolna]]), 1, 0)</f>
        <v>1</v>
      </c>
    </row>
    <row r="13" spans="1:14" hidden="1" x14ac:dyDescent="0.45">
      <c r="A13" s="1" t="s">
        <v>12</v>
      </c>
      <c r="B13" s="1" t="str">
        <f>RIGHT(pesel37[[#This Row],[Column1]],1)</f>
        <v>8</v>
      </c>
      <c r="C13" s="1">
        <f>MID(pesel37[[#This Row],[Column1]],1,1)*1</f>
        <v>6</v>
      </c>
      <c r="D13" s="1">
        <f>MID(pesel37[[#This Row],[Column1]],2,1)*3</f>
        <v>21</v>
      </c>
      <c r="E13" s="1">
        <f>MID(pesel37[[#This Row],[Column1]],3,1)*7</f>
        <v>7</v>
      </c>
      <c r="F13" s="1">
        <f>MID(pesel37[[#This Row],[Column1]],4,1)*9</f>
        <v>9</v>
      </c>
      <c r="G13" s="1">
        <f>MID(pesel37[[#This Row],[Column1]],5,1)*1</f>
        <v>2</v>
      </c>
      <c r="H13" s="1">
        <f>MID(pesel37[[#This Row],[Column1]],6,1)*3</f>
        <v>27</v>
      </c>
      <c r="I13" s="1">
        <f>MID(pesel37[[#This Row],[Column1]],7,1)*7</f>
        <v>42</v>
      </c>
      <c r="J13" s="1">
        <f>MID(pesel37[[#This Row],[Column1]],8,1)*9</f>
        <v>54</v>
      </c>
      <c r="K13" s="1">
        <f>MID(pesel37[[#This Row],[Column1]],9,1)*1</f>
        <v>6</v>
      </c>
      <c r="L13" s="1">
        <f>MID(pesel37[[#This Row],[Column1]],10,1)*3</f>
        <v>18</v>
      </c>
      <c r="M13" s="1">
        <f>IF(MOD(SUM(pesel37[[#This Row],[Cyfra 1]:[Cyfra 10]]),10)=0, 0, 10-MOD(SUM(pesel37[[#This Row],[Cyfra 1]:[Cyfra 10]]),10))</f>
        <v>8</v>
      </c>
      <c r="N13" s="1">
        <f>IF(pesel37[[#This Row],[Suma]] = VALUE(pesel37[[#This Row],[cyfra kontrolna]]), 1, 0)</f>
        <v>1</v>
      </c>
    </row>
    <row r="14" spans="1:14" hidden="1" x14ac:dyDescent="0.45">
      <c r="A14" s="1" t="s">
        <v>13</v>
      </c>
      <c r="B14" s="1" t="str">
        <f>RIGHT(pesel37[[#This Row],[Column1]],1)</f>
        <v>4</v>
      </c>
      <c r="C14" s="1">
        <f>MID(pesel37[[#This Row],[Column1]],1,1)*1</f>
        <v>8</v>
      </c>
      <c r="D14" s="1">
        <f>MID(pesel37[[#This Row],[Column1]],2,1)*3</f>
        <v>27</v>
      </c>
      <c r="E14" s="1">
        <f>MID(pesel37[[#This Row],[Column1]],3,1)*7</f>
        <v>0</v>
      </c>
      <c r="F14" s="1">
        <f>MID(pesel37[[#This Row],[Column1]],4,1)*9</f>
        <v>9</v>
      </c>
      <c r="G14" s="1">
        <f>MID(pesel37[[#This Row],[Column1]],5,1)*1</f>
        <v>0</v>
      </c>
      <c r="H14" s="1">
        <f>MID(pesel37[[#This Row],[Column1]],6,1)*3</f>
        <v>21</v>
      </c>
      <c r="I14" s="1">
        <f>MID(pesel37[[#This Row],[Column1]],7,1)*7</f>
        <v>21</v>
      </c>
      <c r="J14" s="1">
        <f>MID(pesel37[[#This Row],[Column1]],8,1)*9</f>
        <v>63</v>
      </c>
      <c r="K14" s="1">
        <f>MID(pesel37[[#This Row],[Column1]],9,1)*1</f>
        <v>7</v>
      </c>
      <c r="L14" s="1">
        <f>MID(pesel37[[#This Row],[Column1]],10,1)*3</f>
        <v>0</v>
      </c>
      <c r="M14" s="1">
        <f>IF(MOD(SUM(pesel37[[#This Row],[Cyfra 1]:[Cyfra 10]]),10)=0, 0, 10-MOD(SUM(pesel37[[#This Row],[Cyfra 1]:[Cyfra 10]]),10))</f>
        <v>4</v>
      </c>
      <c r="N14" s="1">
        <f>IF(pesel37[[#This Row],[Suma]] = VALUE(pesel37[[#This Row],[cyfra kontrolna]]), 1, 0)</f>
        <v>1</v>
      </c>
    </row>
    <row r="15" spans="1:14" hidden="1" x14ac:dyDescent="0.45">
      <c r="A15" s="1" t="s">
        <v>14</v>
      </c>
      <c r="B15" s="1" t="str">
        <f>RIGHT(pesel37[[#This Row],[Column1]],1)</f>
        <v>3</v>
      </c>
      <c r="C15" s="1">
        <f>MID(pesel37[[#This Row],[Column1]],1,1)*1</f>
        <v>5</v>
      </c>
      <c r="D15" s="1">
        <f>MID(pesel37[[#This Row],[Column1]],2,1)*3</f>
        <v>6</v>
      </c>
      <c r="E15" s="1">
        <f>MID(pesel37[[#This Row],[Column1]],3,1)*7</f>
        <v>7</v>
      </c>
      <c r="F15" s="1">
        <f>MID(pesel37[[#This Row],[Column1]],4,1)*9</f>
        <v>0</v>
      </c>
      <c r="G15" s="1">
        <f>MID(pesel37[[#This Row],[Column1]],5,1)*1</f>
        <v>1</v>
      </c>
      <c r="H15" s="1">
        <f>MID(pesel37[[#This Row],[Column1]],6,1)*3</f>
        <v>3</v>
      </c>
      <c r="I15" s="1">
        <f>MID(pesel37[[#This Row],[Column1]],7,1)*7</f>
        <v>35</v>
      </c>
      <c r="J15" s="1">
        <f>MID(pesel37[[#This Row],[Column1]],8,1)*9</f>
        <v>54</v>
      </c>
      <c r="K15" s="1">
        <f>MID(pesel37[[#This Row],[Column1]],9,1)*1</f>
        <v>8</v>
      </c>
      <c r="L15" s="1">
        <f>MID(pesel37[[#This Row],[Column1]],10,1)*3</f>
        <v>18</v>
      </c>
      <c r="M15" s="1">
        <f>IF(MOD(SUM(pesel37[[#This Row],[Cyfra 1]:[Cyfra 10]]),10)=0, 0, 10-MOD(SUM(pesel37[[#This Row],[Cyfra 1]:[Cyfra 10]]),10))</f>
        <v>3</v>
      </c>
      <c r="N15" s="1">
        <f>IF(pesel37[[#This Row],[Suma]] = VALUE(pesel37[[#This Row],[cyfra kontrolna]]), 1, 0)</f>
        <v>1</v>
      </c>
    </row>
    <row r="16" spans="1:14" x14ac:dyDescent="0.45">
      <c r="A16" s="1" t="s">
        <v>54</v>
      </c>
      <c r="B16" s="1" t="str">
        <f>RIGHT(pesel37[[#This Row],[Column1]],1)</f>
        <v>8</v>
      </c>
      <c r="C16" s="1">
        <f>MID(pesel37[[#This Row],[Column1]],1,1)*1</f>
        <v>5</v>
      </c>
      <c r="D16" s="1">
        <f>MID(pesel37[[#This Row],[Column1]],2,1)*3</f>
        <v>12</v>
      </c>
      <c r="E16" s="1">
        <f>MID(pesel37[[#This Row],[Column1]],3,1)*7</f>
        <v>0</v>
      </c>
      <c r="F16" s="1">
        <f>MID(pesel37[[#This Row],[Column1]],4,1)*9</f>
        <v>36</v>
      </c>
      <c r="G16" s="1">
        <f>MID(pesel37[[#This Row],[Column1]],5,1)*1</f>
        <v>3</v>
      </c>
      <c r="H16" s="1">
        <f>MID(pesel37[[#This Row],[Column1]],6,1)*3</f>
        <v>0</v>
      </c>
      <c r="I16" s="1">
        <f>MID(pesel37[[#This Row],[Column1]],7,1)*7</f>
        <v>7</v>
      </c>
      <c r="J16" s="1">
        <f>MID(pesel37[[#This Row],[Column1]],8,1)*9</f>
        <v>0</v>
      </c>
      <c r="K16" s="1">
        <f>MID(pesel37[[#This Row],[Column1]],9,1)*1</f>
        <v>0</v>
      </c>
      <c r="L16" s="1">
        <f>MID(pesel37[[#This Row],[Column1]],10,1)*3</f>
        <v>24</v>
      </c>
      <c r="M16" s="1">
        <f>IF(MOD(SUM(pesel37[[#This Row],[Cyfra 1]:[Cyfra 10]]),10)=0, 0, 10-MOD(SUM(pesel37[[#This Row],[Cyfra 1]:[Cyfra 10]]),10))</f>
        <v>3</v>
      </c>
      <c r="N16" s="1">
        <f>IF(pesel37[[#This Row],[Suma]] = VALUE(pesel37[[#This Row],[cyfra kontrolna]]), 1, 0)</f>
        <v>0</v>
      </c>
    </row>
    <row r="17" spans="1:14" hidden="1" x14ac:dyDescent="0.45">
      <c r="A17" s="1" t="s">
        <v>16</v>
      </c>
      <c r="B17" s="1" t="str">
        <f>RIGHT(pesel37[[#This Row],[Column1]],1)</f>
        <v>8</v>
      </c>
      <c r="C17" s="1">
        <f>MID(pesel37[[#This Row],[Column1]],1,1)*1</f>
        <v>7</v>
      </c>
      <c r="D17" s="1">
        <f>MID(pesel37[[#This Row],[Column1]],2,1)*3</f>
        <v>15</v>
      </c>
      <c r="E17" s="1">
        <f>MID(pesel37[[#This Row],[Column1]],3,1)*7</f>
        <v>0</v>
      </c>
      <c r="F17" s="1">
        <f>MID(pesel37[[#This Row],[Column1]],4,1)*9</f>
        <v>27</v>
      </c>
      <c r="G17" s="1">
        <f>MID(pesel37[[#This Row],[Column1]],5,1)*1</f>
        <v>2</v>
      </c>
      <c r="H17" s="1">
        <f>MID(pesel37[[#This Row],[Column1]],6,1)*3</f>
        <v>0</v>
      </c>
      <c r="I17" s="1">
        <f>MID(pesel37[[#This Row],[Column1]],7,1)*7</f>
        <v>0</v>
      </c>
      <c r="J17" s="1">
        <f>MID(pesel37[[#This Row],[Column1]],8,1)*9</f>
        <v>54</v>
      </c>
      <c r="K17" s="1">
        <f>MID(pesel37[[#This Row],[Column1]],9,1)*1</f>
        <v>0</v>
      </c>
      <c r="L17" s="1">
        <f>MID(pesel37[[#This Row],[Column1]],10,1)*3</f>
        <v>27</v>
      </c>
      <c r="M17" s="1">
        <f>IF(MOD(SUM(pesel37[[#This Row],[Cyfra 1]:[Cyfra 10]]),10)=0, 0, 10-MOD(SUM(pesel37[[#This Row],[Cyfra 1]:[Cyfra 10]]),10))</f>
        <v>8</v>
      </c>
      <c r="N17" s="1">
        <f>IF(pesel37[[#This Row],[Suma]] = VALUE(pesel37[[#This Row],[cyfra kontrolna]]), 1, 0)</f>
        <v>1</v>
      </c>
    </row>
    <row r="18" spans="1:14" hidden="1" x14ac:dyDescent="0.45">
      <c r="A18" s="1" t="s">
        <v>17</v>
      </c>
      <c r="B18" s="1" t="str">
        <f>RIGHT(pesel37[[#This Row],[Column1]],1)</f>
        <v>0</v>
      </c>
      <c r="C18" s="1">
        <f>MID(pesel37[[#This Row],[Column1]],1,1)*1</f>
        <v>5</v>
      </c>
      <c r="D18" s="1">
        <f>MID(pesel37[[#This Row],[Column1]],2,1)*3</f>
        <v>15</v>
      </c>
      <c r="E18" s="1">
        <f>MID(pesel37[[#This Row],[Column1]],3,1)*7</f>
        <v>7</v>
      </c>
      <c r="F18" s="1">
        <f>MID(pesel37[[#This Row],[Column1]],4,1)*9</f>
        <v>9</v>
      </c>
      <c r="G18" s="1">
        <f>MID(pesel37[[#This Row],[Column1]],5,1)*1</f>
        <v>0</v>
      </c>
      <c r="H18" s="1">
        <f>MID(pesel37[[#This Row],[Column1]],6,1)*3</f>
        <v>27</v>
      </c>
      <c r="I18" s="1">
        <f>MID(pesel37[[#This Row],[Column1]],7,1)*7</f>
        <v>0</v>
      </c>
      <c r="J18" s="1">
        <f>MID(pesel37[[#This Row],[Column1]],8,1)*9</f>
        <v>54</v>
      </c>
      <c r="K18" s="1">
        <f>MID(pesel37[[#This Row],[Column1]],9,1)*1</f>
        <v>6</v>
      </c>
      <c r="L18" s="1">
        <f>MID(pesel37[[#This Row],[Column1]],10,1)*3</f>
        <v>27</v>
      </c>
      <c r="M18" s="1">
        <f>IF(MOD(SUM(pesel37[[#This Row],[Cyfra 1]:[Cyfra 10]]),10)=0, 0, 10-MOD(SUM(pesel37[[#This Row],[Cyfra 1]:[Cyfra 10]]),10))</f>
        <v>0</v>
      </c>
      <c r="N18" s="1">
        <f>IF(pesel37[[#This Row],[Suma]] = VALUE(pesel37[[#This Row],[cyfra kontrolna]]), 1, 0)</f>
        <v>1</v>
      </c>
    </row>
    <row r="19" spans="1:14" hidden="1" x14ac:dyDescent="0.45">
      <c r="A19" s="1" t="s">
        <v>18</v>
      </c>
      <c r="B19" s="1" t="str">
        <f>RIGHT(pesel37[[#This Row],[Column1]],1)</f>
        <v>2</v>
      </c>
      <c r="C19" s="1">
        <f>MID(pesel37[[#This Row],[Column1]],1,1)*1</f>
        <v>6</v>
      </c>
      <c r="D19" s="1">
        <f>MID(pesel37[[#This Row],[Column1]],2,1)*3</f>
        <v>21</v>
      </c>
      <c r="E19" s="1">
        <f>MID(pesel37[[#This Row],[Column1]],3,1)*7</f>
        <v>7</v>
      </c>
      <c r="F19" s="1">
        <f>MID(pesel37[[#This Row],[Column1]],4,1)*9</f>
        <v>0</v>
      </c>
      <c r="G19" s="1">
        <f>MID(pesel37[[#This Row],[Column1]],5,1)*1</f>
        <v>3</v>
      </c>
      <c r="H19" s="1">
        <f>MID(pesel37[[#This Row],[Column1]],6,1)*3</f>
        <v>3</v>
      </c>
      <c r="I19" s="1">
        <f>MID(pesel37[[#This Row],[Column1]],7,1)*7</f>
        <v>7</v>
      </c>
      <c r="J19" s="1">
        <f>MID(pesel37[[#This Row],[Column1]],8,1)*9</f>
        <v>9</v>
      </c>
      <c r="K19" s="1">
        <f>MID(pesel37[[#This Row],[Column1]],9,1)*1</f>
        <v>0</v>
      </c>
      <c r="L19" s="1">
        <f>MID(pesel37[[#This Row],[Column1]],10,1)*3</f>
        <v>12</v>
      </c>
      <c r="M19" s="1">
        <f>IF(MOD(SUM(pesel37[[#This Row],[Cyfra 1]:[Cyfra 10]]),10)=0, 0, 10-MOD(SUM(pesel37[[#This Row],[Cyfra 1]:[Cyfra 10]]),10))</f>
        <v>2</v>
      </c>
      <c r="N19" s="1">
        <f>IF(pesel37[[#This Row],[Suma]] = VALUE(pesel37[[#This Row],[cyfra kontrolna]]), 1, 0)</f>
        <v>1</v>
      </c>
    </row>
    <row r="20" spans="1:14" x14ac:dyDescent="0.45">
      <c r="A20" s="1" t="s">
        <v>139</v>
      </c>
      <c r="B20" s="1" t="str">
        <f>RIGHT(pesel37[[#This Row],[Column1]],1)</f>
        <v>9</v>
      </c>
      <c r="C20" s="1">
        <f>MID(pesel37[[#This Row],[Column1]],1,1)*1</f>
        <v>6</v>
      </c>
      <c r="D20" s="1">
        <f>MID(pesel37[[#This Row],[Column1]],2,1)*3</f>
        <v>0</v>
      </c>
      <c r="E20" s="1">
        <f>MID(pesel37[[#This Row],[Column1]],3,1)*7</f>
        <v>0</v>
      </c>
      <c r="F20" s="1">
        <f>MID(pesel37[[#This Row],[Column1]],4,1)*9</f>
        <v>54</v>
      </c>
      <c r="G20" s="1">
        <f>MID(pesel37[[#This Row],[Column1]],5,1)*1</f>
        <v>1</v>
      </c>
      <c r="H20" s="1">
        <f>MID(pesel37[[#This Row],[Column1]],6,1)*3</f>
        <v>3</v>
      </c>
      <c r="I20" s="1">
        <f>MID(pesel37[[#This Row],[Column1]],7,1)*7</f>
        <v>28</v>
      </c>
      <c r="J20" s="1">
        <f>MID(pesel37[[#This Row],[Column1]],8,1)*9</f>
        <v>36</v>
      </c>
      <c r="K20" s="1">
        <f>MID(pesel37[[#This Row],[Column1]],9,1)*1</f>
        <v>4</v>
      </c>
      <c r="L20" s="1">
        <f>MID(pesel37[[#This Row],[Column1]],10,1)*3</f>
        <v>18</v>
      </c>
      <c r="M20" s="1">
        <f>IF(MOD(SUM(pesel37[[#This Row],[Cyfra 1]:[Cyfra 10]]),10)=0, 0, 10-MOD(SUM(pesel37[[#This Row],[Cyfra 1]:[Cyfra 10]]),10))</f>
        <v>0</v>
      </c>
      <c r="N20" s="1">
        <f>IF(pesel37[[#This Row],[Suma]] = VALUE(pesel37[[#This Row],[cyfra kontrolna]]), 1, 0)</f>
        <v>0</v>
      </c>
    </row>
    <row r="21" spans="1:14" x14ac:dyDescent="0.45">
      <c r="A21" s="1" t="s">
        <v>19</v>
      </c>
      <c r="B21" s="1" t="str">
        <f>RIGHT(pesel37[[#This Row],[Column1]],1)</f>
        <v>5</v>
      </c>
      <c r="C21" s="1">
        <f>MID(pesel37[[#This Row],[Column1]],1,1)*1</f>
        <v>7</v>
      </c>
      <c r="D21" s="1">
        <f>MID(pesel37[[#This Row],[Column1]],2,1)*3</f>
        <v>21</v>
      </c>
      <c r="E21" s="1">
        <f>MID(pesel37[[#This Row],[Column1]],3,1)*7</f>
        <v>0</v>
      </c>
      <c r="F21" s="1">
        <f>MID(pesel37[[#This Row],[Column1]],4,1)*9</f>
        <v>63</v>
      </c>
      <c r="G21" s="1">
        <f>MID(pesel37[[#This Row],[Column1]],5,1)*1</f>
        <v>2</v>
      </c>
      <c r="H21" s="1">
        <f>MID(pesel37[[#This Row],[Column1]],6,1)*3</f>
        <v>27</v>
      </c>
      <c r="I21" s="1">
        <f>MID(pesel37[[#This Row],[Column1]],7,1)*7</f>
        <v>7</v>
      </c>
      <c r="J21" s="1">
        <f>MID(pesel37[[#This Row],[Column1]],8,1)*9</f>
        <v>81</v>
      </c>
      <c r="K21" s="1">
        <f>MID(pesel37[[#This Row],[Column1]],9,1)*1</f>
        <v>8</v>
      </c>
      <c r="L21" s="1">
        <f>MID(pesel37[[#This Row],[Column1]],10,1)*3</f>
        <v>0</v>
      </c>
      <c r="M21" s="1">
        <f>IF(MOD(SUM(pesel37[[#This Row],[Cyfra 1]:[Cyfra 10]]),10)=0, 0, 10-MOD(SUM(pesel37[[#This Row],[Cyfra 1]:[Cyfra 10]]),10))</f>
        <v>4</v>
      </c>
      <c r="N21" s="1">
        <f>IF(pesel37[[#This Row],[Suma]] = VALUE(pesel37[[#This Row],[cyfra kontrolna]]), 1, 0)</f>
        <v>0</v>
      </c>
    </row>
    <row r="22" spans="1:14" x14ac:dyDescent="0.45">
      <c r="A22" s="1" t="s">
        <v>145</v>
      </c>
      <c r="B22" s="1" t="str">
        <f>RIGHT(pesel37[[#This Row],[Column1]],1)</f>
        <v>1</v>
      </c>
      <c r="C22" s="1">
        <f>MID(pesel37[[#This Row],[Column1]],1,1)*1</f>
        <v>7</v>
      </c>
      <c r="D22" s="1">
        <f>MID(pesel37[[#This Row],[Column1]],2,1)*3</f>
        <v>21</v>
      </c>
      <c r="E22" s="1">
        <f>MID(pesel37[[#This Row],[Column1]],3,1)*7</f>
        <v>7</v>
      </c>
      <c r="F22" s="1">
        <f>MID(pesel37[[#This Row],[Column1]],4,1)*9</f>
        <v>18</v>
      </c>
      <c r="G22" s="1">
        <f>MID(pesel37[[#This Row],[Column1]],5,1)*1</f>
        <v>0</v>
      </c>
      <c r="H22" s="1">
        <f>MID(pesel37[[#This Row],[Column1]],6,1)*3</f>
        <v>24</v>
      </c>
      <c r="I22" s="1">
        <f>MID(pesel37[[#This Row],[Column1]],7,1)*7</f>
        <v>21</v>
      </c>
      <c r="J22" s="1">
        <f>MID(pesel37[[#This Row],[Column1]],8,1)*9</f>
        <v>45</v>
      </c>
      <c r="K22" s="1">
        <f>MID(pesel37[[#This Row],[Column1]],9,1)*1</f>
        <v>8</v>
      </c>
      <c r="L22" s="1">
        <f>MID(pesel37[[#This Row],[Column1]],10,1)*3</f>
        <v>21</v>
      </c>
      <c r="M22" s="1">
        <f>IF(MOD(SUM(pesel37[[#This Row],[Cyfra 1]:[Cyfra 10]]),10)=0, 0, 10-MOD(SUM(pesel37[[#This Row],[Cyfra 1]:[Cyfra 10]]),10))</f>
        <v>8</v>
      </c>
      <c r="N22" s="1">
        <f>IF(pesel37[[#This Row],[Suma]] = VALUE(pesel37[[#This Row],[cyfra kontrolna]]), 1, 0)</f>
        <v>0</v>
      </c>
    </row>
    <row r="23" spans="1:14" hidden="1" x14ac:dyDescent="0.45">
      <c r="A23" s="1" t="s">
        <v>22</v>
      </c>
      <c r="B23" s="1" t="str">
        <f>RIGHT(pesel37[[#This Row],[Column1]],1)</f>
        <v>3</v>
      </c>
      <c r="C23" s="1">
        <f>MID(pesel37[[#This Row],[Column1]],1,1)*1</f>
        <v>8</v>
      </c>
      <c r="D23" s="1">
        <f>MID(pesel37[[#This Row],[Column1]],2,1)*3</f>
        <v>18</v>
      </c>
      <c r="E23" s="1">
        <f>MID(pesel37[[#This Row],[Column1]],3,1)*7</f>
        <v>0</v>
      </c>
      <c r="F23" s="1">
        <f>MID(pesel37[[#This Row],[Column1]],4,1)*9</f>
        <v>63</v>
      </c>
      <c r="G23" s="1">
        <f>MID(pesel37[[#This Row],[Column1]],5,1)*1</f>
        <v>2</v>
      </c>
      <c r="H23" s="1">
        <f>MID(pesel37[[#This Row],[Column1]],6,1)*3</f>
        <v>0</v>
      </c>
      <c r="I23" s="1">
        <f>MID(pesel37[[#This Row],[Column1]],7,1)*7</f>
        <v>21</v>
      </c>
      <c r="J23" s="1">
        <f>MID(pesel37[[#This Row],[Column1]],8,1)*9</f>
        <v>18</v>
      </c>
      <c r="K23" s="1">
        <f>MID(pesel37[[#This Row],[Column1]],9,1)*1</f>
        <v>5</v>
      </c>
      <c r="L23" s="1">
        <f>MID(pesel37[[#This Row],[Column1]],10,1)*3</f>
        <v>12</v>
      </c>
      <c r="M23" s="1">
        <f>IF(MOD(SUM(pesel37[[#This Row],[Cyfra 1]:[Cyfra 10]]),10)=0, 0, 10-MOD(SUM(pesel37[[#This Row],[Cyfra 1]:[Cyfra 10]]),10))</f>
        <v>3</v>
      </c>
      <c r="N23" s="1">
        <f>IF(pesel37[[#This Row],[Suma]] = VALUE(pesel37[[#This Row],[cyfra kontrolna]]), 1, 0)</f>
        <v>1</v>
      </c>
    </row>
    <row r="24" spans="1:14" hidden="1" x14ac:dyDescent="0.45">
      <c r="A24" s="1" t="s">
        <v>23</v>
      </c>
      <c r="B24" s="1" t="str">
        <f>RIGHT(pesel37[[#This Row],[Column1]],1)</f>
        <v>3</v>
      </c>
      <c r="C24" s="1">
        <f>MID(pesel37[[#This Row],[Column1]],1,1)*1</f>
        <v>7</v>
      </c>
      <c r="D24" s="1">
        <f>MID(pesel37[[#This Row],[Column1]],2,1)*3</f>
        <v>3</v>
      </c>
      <c r="E24" s="1">
        <f>MID(pesel37[[#This Row],[Column1]],3,1)*7</f>
        <v>7</v>
      </c>
      <c r="F24" s="1">
        <f>MID(pesel37[[#This Row],[Column1]],4,1)*9</f>
        <v>9</v>
      </c>
      <c r="G24" s="1">
        <f>MID(pesel37[[#This Row],[Column1]],5,1)*1</f>
        <v>0</v>
      </c>
      <c r="H24" s="1">
        <f>MID(pesel37[[#This Row],[Column1]],6,1)*3</f>
        <v>12</v>
      </c>
      <c r="I24" s="1">
        <f>MID(pesel37[[#This Row],[Column1]],7,1)*7</f>
        <v>7</v>
      </c>
      <c r="J24" s="1">
        <f>MID(pesel37[[#This Row],[Column1]],8,1)*9</f>
        <v>0</v>
      </c>
      <c r="K24" s="1">
        <f>MID(pesel37[[#This Row],[Column1]],9,1)*1</f>
        <v>8</v>
      </c>
      <c r="L24" s="1">
        <f>MID(pesel37[[#This Row],[Column1]],10,1)*3</f>
        <v>24</v>
      </c>
      <c r="M24" s="1">
        <f>IF(MOD(SUM(pesel37[[#This Row],[Cyfra 1]:[Cyfra 10]]),10)=0, 0, 10-MOD(SUM(pesel37[[#This Row],[Cyfra 1]:[Cyfra 10]]),10))</f>
        <v>3</v>
      </c>
      <c r="N24" s="1">
        <f>IF(pesel37[[#This Row],[Suma]] = VALUE(pesel37[[#This Row],[cyfra kontrolna]]), 1, 0)</f>
        <v>1</v>
      </c>
    </row>
    <row r="25" spans="1:14" hidden="1" x14ac:dyDescent="0.45">
      <c r="A25" s="1" t="s">
        <v>24</v>
      </c>
      <c r="B25" s="1" t="str">
        <f>RIGHT(pesel37[[#This Row],[Column1]],1)</f>
        <v>8</v>
      </c>
      <c r="C25" s="1">
        <f>MID(pesel37[[#This Row],[Column1]],1,1)*1</f>
        <v>7</v>
      </c>
      <c r="D25" s="1">
        <f>MID(pesel37[[#This Row],[Column1]],2,1)*3</f>
        <v>9</v>
      </c>
      <c r="E25" s="1">
        <f>MID(pesel37[[#This Row],[Column1]],3,1)*7</f>
        <v>0</v>
      </c>
      <c r="F25" s="1">
        <f>MID(pesel37[[#This Row],[Column1]],4,1)*9</f>
        <v>63</v>
      </c>
      <c r="G25" s="1">
        <f>MID(pesel37[[#This Row],[Column1]],5,1)*1</f>
        <v>0</v>
      </c>
      <c r="H25" s="1">
        <f>MID(pesel37[[#This Row],[Column1]],6,1)*3</f>
        <v>24</v>
      </c>
      <c r="I25" s="1">
        <f>MID(pesel37[[#This Row],[Column1]],7,1)*7</f>
        <v>49</v>
      </c>
      <c r="J25" s="1">
        <f>MID(pesel37[[#This Row],[Column1]],8,1)*9</f>
        <v>9</v>
      </c>
      <c r="K25" s="1">
        <f>MID(pesel37[[#This Row],[Column1]],9,1)*1</f>
        <v>3</v>
      </c>
      <c r="L25" s="1">
        <f>MID(pesel37[[#This Row],[Column1]],10,1)*3</f>
        <v>18</v>
      </c>
      <c r="M25" s="1">
        <f>IF(MOD(SUM(pesel37[[#This Row],[Cyfra 1]:[Cyfra 10]]),10)=0, 0, 10-MOD(SUM(pesel37[[#This Row],[Cyfra 1]:[Cyfra 10]]),10))</f>
        <v>8</v>
      </c>
      <c r="N25" s="1">
        <f>IF(pesel37[[#This Row],[Suma]] = VALUE(pesel37[[#This Row],[cyfra kontrolna]]), 1, 0)</f>
        <v>1</v>
      </c>
    </row>
    <row r="26" spans="1:14" hidden="1" x14ac:dyDescent="0.45">
      <c r="A26" s="1" t="s">
        <v>25</v>
      </c>
      <c r="B26" s="1" t="str">
        <f>RIGHT(pesel37[[#This Row],[Column1]],1)</f>
        <v>8</v>
      </c>
      <c r="C26" s="1">
        <f>MID(pesel37[[#This Row],[Column1]],1,1)*1</f>
        <v>7</v>
      </c>
      <c r="D26" s="1">
        <f>MID(pesel37[[#This Row],[Column1]],2,1)*3</f>
        <v>12</v>
      </c>
      <c r="E26" s="1">
        <f>MID(pesel37[[#This Row],[Column1]],3,1)*7</f>
        <v>0</v>
      </c>
      <c r="F26" s="1">
        <f>MID(pesel37[[#This Row],[Column1]],4,1)*9</f>
        <v>36</v>
      </c>
      <c r="G26" s="1">
        <f>MID(pesel37[[#This Row],[Column1]],5,1)*1</f>
        <v>0</v>
      </c>
      <c r="H26" s="1">
        <f>MID(pesel37[[#This Row],[Column1]],6,1)*3</f>
        <v>6</v>
      </c>
      <c r="I26" s="1">
        <f>MID(pesel37[[#This Row],[Column1]],7,1)*7</f>
        <v>28</v>
      </c>
      <c r="J26" s="1">
        <f>MID(pesel37[[#This Row],[Column1]],8,1)*9</f>
        <v>81</v>
      </c>
      <c r="K26" s="1">
        <f>MID(pesel37[[#This Row],[Column1]],9,1)*1</f>
        <v>5</v>
      </c>
      <c r="L26" s="1">
        <f>MID(pesel37[[#This Row],[Column1]],10,1)*3</f>
        <v>27</v>
      </c>
      <c r="M26" s="1">
        <f>IF(MOD(SUM(pesel37[[#This Row],[Cyfra 1]:[Cyfra 10]]),10)=0, 0, 10-MOD(SUM(pesel37[[#This Row],[Cyfra 1]:[Cyfra 10]]),10))</f>
        <v>8</v>
      </c>
      <c r="N26" s="1">
        <f>IF(pesel37[[#This Row],[Suma]] = VALUE(pesel37[[#This Row],[cyfra kontrolna]]), 1, 0)</f>
        <v>1</v>
      </c>
    </row>
    <row r="27" spans="1:14" hidden="1" x14ac:dyDescent="0.45">
      <c r="A27" s="1" t="s">
        <v>26</v>
      </c>
      <c r="B27" s="1" t="str">
        <f>RIGHT(pesel37[[#This Row],[Column1]],1)</f>
        <v>4</v>
      </c>
      <c r="C27" s="1">
        <f>MID(pesel37[[#This Row],[Column1]],1,1)*1</f>
        <v>8</v>
      </c>
      <c r="D27" s="1">
        <f>MID(pesel37[[#This Row],[Column1]],2,1)*3</f>
        <v>15</v>
      </c>
      <c r="E27" s="1">
        <f>MID(pesel37[[#This Row],[Column1]],3,1)*7</f>
        <v>0</v>
      </c>
      <c r="F27" s="1">
        <f>MID(pesel37[[#This Row],[Column1]],4,1)*9</f>
        <v>45</v>
      </c>
      <c r="G27" s="1">
        <f>MID(pesel37[[#This Row],[Column1]],5,1)*1</f>
        <v>2</v>
      </c>
      <c r="H27" s="1">
        <f>MID(pesel37[[#This Row],[Column1]],6,1)*3</f>
        <v>3</v>
      </c>
      <c r="I27" s="1">
        <f>MID(pesel37[[#This Row],[Column1]],7,1)*7</f>
        <v>21</v>
      </c>
      <c r="J27" s="1">
        <f>MID(pesel37[[#This Row],[Column1]],8,1)*9</f>
        <v>45</v>
      </c>
      <c r="K27" s="1">
        <f>MID(pesel37[[#This Row],[Column1]],9,1)*1</f>
        <v>6</v>
      </c>
      <c r="L27" s="1">
        <f>MID(pesel37[[#This Row],[Column1]],10,1)*3</f>
        <v>21</v>
      </c>
      <c r="M27" s="1">
        <f>IF(MOD(SUM(pesel37[[#This Row],[Cyfra 1]:[Cyfra 10]]),10)=0, 0, 10-MOD(SUM(pesel37[[#This Row],[Cyfra 1]:[Cyfra 10]]),10))</f>
        <v>4</v>
      </c>
      <c r="N27" s="1">
        <f>IF(pesel37[[#This Row],[Suma]] = VALUE(pesel37[[#This Row],[cyfra kontrolna]]), 1, 0)</f>
        <v>1</v>
      </c>
    </row>
    <row r="28" spans="1:14" hidden="1" x14ac:dyDescent="0.45">
      <c r="A28" s="1" t="s">
        <v>27</v>
      </c>
      <c r="B28" s="1" t="str">
        <f>RIGHT(pesel37[[#This Row],[Column1]],1)</f>
        <v>0</v>
      </c>
      <c r="C28" s="1">
        <f>MID(pesel37[[#This Row],[Column1]],1,1)*1</f>
        <v>7</v>
      </c>
      <c r="D28" s="1">
        <f>MID(pesel37[[#This Row],[Column1]],2,1)*3</f>
        <v>0</v>
      </c>
      <c r="E28" s="1">
        <f>MID(pesel37[[#This Row],[Column1]],3,1)*7</f>
        <v>0</v>
      </c>
      <c r="F28" s="1">
        <f>MID(pesel37[[#This Row],[Column1]],4,1)*9</f>
        <v>45</v>
      </c>
      <c r="G28" s="1">
        <f>MID(pesel37[[#This Row],[Column1]],5,1)*1</f>
        <v>3</v>
      </c>
      <c r="H28" s="1">
        <f>MID(pesel37[[#This Row],[Column1]],6,1)*3</f>
        <v>3</v>
      </c>
      <c r="I28" s="1">
        <f>MID(pesel37[[#This Row],[Column1]],7,1)*7</f>
        <v>49</v>
      </c>
      <c r="J28" s="1">
        <f>MID(pesel37[[#This Row],[Column1]],8,1)*9</f>
        <v>81</v>
      </c>
      <c r="K28" s="1">
        <f>MID(pesel37[[#This Row],[Column1]],9,1)*1</f>
        <v>1</v>
      </c>
      <c r="L28" s="1">
        <f>MID(pesel37[[#This Row],[Column1]],10,1)*3</f>
        <v>21</v>
      </c>
      <c r="M28" s="1">
        <f>IF(MOD(SUM(pesel37[[#This Row],[Cyfra 1]:[Cyfra 10]]),10)=0, 0, 10-MOD(SUM(pesel37[[#This Row],[Cyfra 1]:[Cyfra 10]]),10))</f>
        <v>0</v>
      </c>
      <c r="N28" s="1">
        <f>IF(pesel37[[#This Row],[Suma]] = VALUE(pesel37[[#This Row],[cyfra kontrolna]]), 1, 0)</f>
        <v>1</v>
      </c>
    </row>
    <row r="29" spans="1:14" hidden="1" x14ac:dyDescent="0.45">
      <c r="A29" s="1" t="s">
        <v>28</v>
      </c>
      <c r="B29" s="1" t="str">
        <f>RIGHT(pesel37[[#This Row],[Column1]],1)</f>
        <v>3</v>
      </c>
      <c r="C29" s="1">
        <f>MID(pesel37[[#This Row],[Column1]],1,1)*1</f>
        <v>8</v>
      </c>
      <c r="D29" s="1">
        <f>MID(pesel37[[#This Row],[Column1]],2,1)*3</f>
        <v>27</v>
      </c>
      <c r="E29" s="1">
        <f>MID(pesel37[[#This Row],[Column1]],3,1)*7</f>
        <v>0</v>
      </c>
      <c r="F29" s="1">
        <f>MID(pesel37[[#This Row],[Column1]],4,1)*9</f>
        <v>18</v>
      </c>
      <c r="G29" s="1">
        <f>MID(pesel37[[#This Row],[Column1]],5,1)*1</f>
        <v>1</v>
      </c>
      <c r="H29" s="1">
        <f>MID(pesel37[[#This Row],[Column1]],6,1)*3</f>
        <v>12</v>
      </c>
      <c r="I29" s="1">
        <f>MID(pesel37[[#This Row],[Column1]],7,1)*7</f>
        <v>42</v>
      </c>
      <c r="J29" s="1">
        <f>MID(pesel37[[#This Row],[Column1]],8,1)*9</f>
        <v>72</v>
      </c>
      <c r="K29" s="1">
        <f>MID(pesel37[[#This Row],[Column1]],9,1)*1</f>
        <v>4</v>
      </c>
      <c r="L29" s="1">
        <f>MID(pesel37[[#This Row],[Column1]],10,1)*3</f>
        <v>3</v>
      </c>
      <c r="M29" s="1">
        <f>IF(MOD(SUM(pesel37[[#This Row],[Cyfra 1]:[Cyfra 10]]),10)=0, 0, 10-MOD(SUM(pesel37[[#This Row],[Cyfra 1]:[Cyfra 10]]),10))</f>
        <v>3</v>
      </c>
      <c r="N29" s="1">
        <f>IF(pesel37[[#This Row],[Suma]] = VALUE(pesel37[[#This Row],[cyfra kontrolna]]), 1, 0)</f>
        <v>1</v>
      </c>
    </row>
    <row r="30" spans="1:14" hidden="1" x14ac:dyDescent="0.45">
      <c r="A30" s="1" t="s">
        <v>29</v>
      </c>
      <c r="B30" s="1" t="str">
        <f>RIGHT(pesel37[[#This Row],[Column1]],1)</f>
        <v>5</v>
      </c>
      <c r="C30" s="1">
        <f>MID(pesel37[[#This Row],[Column1]],1,1)*1</f>
        <v>6</v>
      </c>
      <c r="D30" s="1">
        <f>MID(pesel37[[#This Row],[Column1]],2,1)*3</f>
        <v>12</v>
      </c>
      <c r="E30" s="1">
        <f>MID(pesel37[[#This Row],[Column1]],3,1)*7</f>
        <v>0</v>
      </c>
      <c r="F30" s="1">
        <f>MID(pesel37[[#This Row],[Column1]],4,1)*9</f>
        <v>36</v>
      </c>
      <c r="G30" s="1">
        <f>MID(pesel37[[#This Row],[Column1]],5,1)*1</f>
        <v>0</v>
      </c>
      <c r="H30" s="1">
        <f>MID(pesel37[[#This Row],[Column1]],6,1)*3</f>
        <v>27</v>
      </c>
      <c r="I30" s="1">
        <f>MID(pesel37[[#This Row],[Column1]],7,1)*7</f>
        <v>7</v>
      </c>
      <c r="J30" s="1">
        <f>MID(pesel37[[#This Row],[Column1]],8,1)*9</f>
        <v>81</v>
      </c>
      <c r="K30" s="1">
        <f>MID(pesel37[[#This Row],[Column1]],9,1)*1</f>
        <v>5</v>
      </c>
      <c r="L30" s="1">
        <f>MID(pesel37[[#This Row],[Column1]],10,1)*3</f>
        <v>21</v>
      </c>
      <c r="M30" s="1">
        <f>IF(MOD(SUM(pesel37[[#This Row],[Cyfra 1]:[Cyfra 10]]),10)=0, 0, 10-MOD(SUM(pesel37[[#This Row],[Cyfra 1]:[Cyfra 10]]),10))</f>
        <v>5</v>
      </c>
      <c r="N30" s="1">
        <f>IF(pesel37[[#This Row],[Suma]] = VALUE(pesel37[[#This Row],[cyfra kontrolna]]), 1, 0)</f>
        <v>1</v>
      </c>
    </row>
    <row r="31" spans="1:14" hidden="1" x14ac:dyDescent="0.45">
      <c r="A31" s="1" t="s">
        <v>30</v>
      </c>
      <c r="B31" s="1" t="str">
        <f>RIGHT(pesel37[[#This Row],[Column1]],1)</f>
        <v>4</v>
      </c>
      <c r="C31" s="1">
        <f>MID(pesel37[[#This Row],[Column1]],1,1)*1</f>
        <v>6</v>
      </c>
      <c r="D31" s="1">
        <f>MID(pesel37[[#This Row],[Column1]],2,1)*3</f>
        <v>18</v>
      </c>
      <c r="E31" s="1">
        <f>MID(pesel37[[#This Row],[Column1]],3,1)*7</f>
        <v>7</v>
      </c>
      <c r="F31" s="1">
        <f>MID(pesel37[[#This Row],[Column1]],4,1)*9</f>
        <v>0</v>
      </c>
      <c r="G31" s="1">
        <f>MID(pesel37[[#This Row],[Column1]],5,1)*1</f>
        <v>0</v>
      </c>
      <c r="H31" s="1">
        <f>MID(pesel37[[#This Row],[Column1]],6,1)*3</f>
        <v>6</v>
      </c>
      <c r="I31" s="1">
        <f>MID(pesel37[[#This Row],[Column1]],7,1)*7</f>
        <v>63</v>
      </c>
      <c r="J31" s="1">
        <f>MID(pesel37[[#This Row],[Column1]],8,1)*9</f>
        <v>36</v>
      </c>
      <c r="K31" s="1">
        <f>MID(pesel37[[#This Row],[Column1]],9,1)*1</f>
        <v>1</v>
      </c>
      <c r="L31" s="1">
        <f>MID(pesel37[[#This Row],[Column1]],10,1)*3</f>
        <v>9</v>
      </c>
      <c r="M31" s="1">
        <f>IF(MOD(SUM(pesel37[[#This Row],[Cyfra 1]:[Cyfra 10]]),10)=0, 0, 10-MOD(SUM(pesel37[[#This Row],[Cyfra 1]:[Cyfra 10]]),10))</f>
        <v>4</v>
      </c>
      <c r="N31" s="1">
        <f>IF(pesel37[[#This Row],[Suma]] = VALUE(pesel37[[#This Row],[cyfra kontrolna]]), 1, 0)</f>
        <v>1</v>
      </c>
    </row>
    <row r="32" spans="1:14" hidden="1" x14ac:dyDescent="0.45">
      <c r="A32" s="1" t="s">
        <v>31</v>
      </c>
      <c r="B32" s="1" t="str">
        <f>RIGHT(pesel37[[#This Row],[Column1]],1)</f>
        <v>4</v>
      </c>
      <c r="C32" s="1">
        <f>MID(pesel37[[#This Row],[Column1]],1,1)*1</f>
        <v>6</v>
      </c>
      <c r="D32" s="1">
        <f>MID(pesel37[[#This Row],[Column1]],2,1)*3</f>
        <v>9</v>
      </c>
      <c r="E32" s="1">
        <f>MID(pesel37[[#This Row],[Column1]],3,1)*7</f>
        <v>7</v>
      </c>
      <c r="F32" s="1">
        <f>MID(pesel37[[#This Row],[Column1]],4,1)*9</f>
        <v>0</v>
      </c>
      <c r="G32" s="1">
        <f>MID(pesel37[[#This Row],[Column1]],5,1)*1</f>
        <v>2</v>
      </c>
      <c r="H32" s="1">
        <f>MID(pesel37[[#This Row],[Column1]],6,1)*3</f>
        <v>0</v>
      </c>
      <c r="I32" s="1">
        <f>MID(pesel37[[#This Row],[Column1]],7,1)*7</f>
        <v>63</v>
      </c>
      <c r="J32" s="1">
        <f>MID(pesel37[[#This Row],[Column1]],8,1)*9</f>
        <v>18</v>
      </c>
      <c r="K32" s="1">
        <f>MID(pesel37[[#This Row],[Column1]],9,1)*1</f>
        <v>9</v>
      </c>
      <c r="L32" s="1">
        <f>MID(pesel37[[#This Row],[Column1]],10,1)*3</f>
        <v>12</v>
      </c>
      <c r="M32" s="1">
        <f>IF(MOD(SUM(pesel37[[#This Row],[Cyfra 1]:[Cyfra 10]]),10)=0, 0, 10-MOD(SUM(pesel37[[#This Row],[Cyfra 1]:[Cyfra 10]]),10))</f>
        <v>4</v>
      </c>
      <c r="N32" s="1">
        <f>IF(pesel37[[#This Row],[Suma]] = VALUE(pesel37[[#This Row],[cyfra kontrolna]]), 1, 0)</f>
        <v>1</v>
      </c>
    </row>
    <row r="33" spans="1:14" hidden="1" x14ac:dyDescent="0.45">
      <c r="A33" s="1" t="s">
        <v>32</v>
      </c>
      <c r="B33" s="1" t="str">
        <f>RIGHT(pesel37[[#This Row],[Column1]],1)</f>
        <v>0</v>
      </c>
      <c r="C33" s="1">
        <f>MID(pesel37[[#This Row],[Column1]],1,1)*1</f>
        <v>8</v>
      </c>
      <c r="D33" s="1">
        <f>MID(pesel37[[#This Row],[Column1]],2,1)*3</f>
        <v>27</v>
      </c>
      <c r="E33" s="1">
        <f>MID(pesel37[[#This Row],[Column1]],3,1)*7</f>
        <v>0</v>
      </c>
      <c r="F33" s="1">
        <f>MID(pesel37[[#This Row],[Column1]],4,1)*9</f>
        <v>36</v>
      </c>
      <c r="G33" s="1">
        <f>MID(pesel37[[#This Row],[Column1]],5,1)*1</f>
        <v>0</v>
      </c>
      <c r="H33" s="1">
        <f>MID(pesel37[[#This Row],[Column1]],6,1)*3</f>
        <v>6</v>
      </c>
      <c r="I33" s="1">
        <f>MID(pesel37[[#This Row],[Column1]],7,1)*7</f>
        <v>0</v>
      </c>
      <c r="J33" s="1">
        <f>MID(pesel37[[#This Row],[Column1]],8,1)*9</f>
        <v>45</v>
      </c>
      <c r="K33" s="1">
        <f>MID(pesel37[[#This Row],[Column1]],9,1)*1</f>
        <v>4</v>
      </c>
      <c r="L33" s="1">
        <f>MID(pesel37[[#This Row],[Column1]],10,1)*3</f>
        <v>24</v>
      </c>
      <c r="M33" s="1">
        <f>IF(MOD(SUM(pesel37[[#This Row],[Cyfra 1]:[Cyfra 10]]),10)=0, 0, 10-MOD(SUM(pesel37[[#This Row],[Cyfra 1]:[Cyfra 10]]),10))</f>
        <v>0</v>
      </c>
      <c r="N33" s="1">
        <f>IF(pesel37[[#This Row],[Suma]] = VALUE(pesel37[[#This Row],[cyfra kontrolna]]), 1, 0)</f>
        <v>1</v>
      </c>
    </row>
    <row r="34" spans="1:14" hidden="1" x14ac:dyDescent="0.45">
      <c r="A34" s="1" t="s">
        <v>33</v>
      </c>
      <c r="B34" s="1" t="str">
        <f>RIGHT(pesel37[[#This Row],[Column1]],1)</f>
        <v>6</v>
      </c>
      <c r="C34" s="1">
        <f>MID(pesel37[[#This Row],[Column1]],1,1)*1</f>
        <v>7</v>
      </c>
      <c r="D34" s="1">
        <f>MID(pesel37[[#This Row],[Column1]],2,1)*3</f>
        <v>12</v>
      </c>
      <c r="E34" s="1">
        <f>MID(pesel37[[#This Row],[Column1]],3,1)*7</f>
        <v>7</v>
      </c>
      <c r="F34" s="1">
        <f>MID(pesel37[[#This Row],[Column1]],4,1)*9</f>
        <v>18</v>
      </c>
      <c r="G34" s="1">
        <f>MID(pesel37[[#This Row],[Column1]],5,1)*1</f>
        <v>3</v>
      </c>
      <c r="H34" s="1">
        <f>MID(pesel37[[#This Row],[Column1]],6,1)*3</f>
        <v>3</v>
      </c>
      <c r="I34" s="1">
        <f>MID(pesel37[[#This Row],[Column1]],7,1)*7</f>
        <v>56</v>
      </c>
      <c r="J34" s="1">
        <f>MID(pesel37[[#This Row],[Column1]],8,1)*9</f>
        <v>36</v>
      </c>
      <c r="K34" s="1">
        <f>MID(pesel37[[#This Row],[Column1]],9,1)*1</f>
        <v>2</v>
      </c>
      <c r="L34" s="1">
        <f>MID(pesel37[[#This Row],[Column1]],10,1)*3</f>
        <v>0</v>
      </c>
      <c r="M34" s="1">
        <f>IF(MOD(SUM(pesel37[[#This Row],[Cyfra 1]:[Cyfra 10]]),10)=0, 0, 10-MOD(SUM(pesel37[[#This Row],[Cyfra 1]:[Cyfra 10]]),10))</f>
        <v>6</v>
      </c>
      <c r="N34" s="1">
        <f>IF(pesel37[[#This Row],[Suma]] = VALUE(pesel37[[#This Row],[cyfra kontrolna]]), 1, 0)</f>
        <v>1</v>
      </c>
    </row>
    <row r="35" spans="1:14" hidden="1" x14ac:dyDescent="0.45">
      <c r="A35" s="1" t="s">
        <v>34</v>
      </c>
      <c r="B35" s="1" t="str">
        <f>RIGHT(pesel37[[#This Row],[Column1]],1)</f>
        <v>9</v>
      </c>
      <c r="C35" s="1">
        <f>MID(pesel37[[#This Row],[Column1]],1,1)*1</f>
        <v>8</v>
      </c>
      <c r="D35" s="1">
        <f>MID(pesel37[[#This Row],[Column1]],2,1)*3</f>
        <v>24</v>
      </c>
      <c r="E35" s="1">
        <f>MID(pesel37[[#This Row],[Column1]],3,1)*7</f>
        <v>0</v>
      </c>
      <c r="F35" s="1">
        <f>MID(pesel37[[#This Row],[Column1]],4,1)*9</f>
        <v>72</v>
      </c>
      <c r="G35" s="1">
        <f>MID(pesel37[[#This Row],[Column1]],5,1)*1</f>
        <v>0</v>
      </c>
      <c r="H35" s="1">
        <f>MID(pesel37[[#This Row],[Column1]],6,1)*3</f>
        <v>6</v>
      </c>
      <c r="I35" s="1">
        <f>MID(pesel37[[#This Row],[Column1]],7,1)*7</f>
        <v>0</v>
      </c>
      <c r="J35" s="1">
        <f>MID(pesel37[[#This Row],[Column1]],8,1)*9</f>
        <v>36</v>
      </c>
      <c r="K35" s="1">
        <f>MID(pesel37[[#This Row],[Column1]],9,1)*1</f>
        <v>5</v>
      </c>
      <c r="L35" s="1">
        <f>MID(pesel37[[#This Row],[Column1]],10,1)*3</f>
        <v>0</v>
      </c>
      <c r="M35" s="1">
        <f>IF(MOD(SUM(pesel37[[#This Row],[Cyfra 1]:[Cyfra 10]]),10)=0, 0, 10-MOD(SUM(pesel37[[#This Row],[Cyfra 1]:[Cyfra 10]]),10))</f>
        <v>9</v>
      </c>
      <c r="N35" s="1">
        <f>IF(pesel37[[#This Row],[Suma]] = VALUE(pesel37[[#This Row],[cyfra kontrolna]]), 1, 0)</f>
        <v>1</v>
      </c>
    </row>
    <row r="36" spans="1:14" hidden="1" x14ac:dyDescent="0.45">
      <c r="A36" s="1" t="s">
        <v>35</v>
      </c>
      <c r="B36" s="1" t="str">
        <f>RIGHT(pesel37[[#This Row],[Column1]],1)</f>
        <v>3</v>
      </c>
      <c r="C36" s="1">
        <f>MID(pesel37[[#This Row],[Column1]],1,1)*1</f>
        <v>7</v>
      </c>
      <c r="D36" s="1">
        <f>MID(pesel37[[#This Row],[Column1]],2,1)*3</f>
        <v>0</v>
      </c>
      <c r="E36" s="1">
        <f>MID(pesel37[[#This Row],[Column1]],3,1)*7</f>
        <v>0</v>
      </c>
      <c r="F36" s="1">
        <f>MID(pesel37[[#This Row],[Column1]],4,1)*9</f>
        <v>27</v>
      </c>
      <c r="G36" s="1">
        <f>MID(pesel37[[#This Row],[Column1]],5,1)*1</f>
        <v>2</v>
      </c>
      <c r="H36" s="1">
        <f>MID(pesel37[[#This Row],[Column1]],6,1)*3</f>
        <v>0</v>
      </c>
      <c r="I36" s="1">
        <f>MID(pesel37[[#This Row],[Column1]],7,1)*7</f>
        <v>35</v>
      </c>
      <c r="J36" s="1">
        <f>MID(pesel37[[#This Row],[Column1]],8,1)*9</f>
        <v>63</v>
      </c>
      <c r="K36" s="1">
        <f>MID(pesel37[[#This Row],[Column1]],9,1)*1</f>
        <v>4</v>
      </c>
      <c r="L36" s="1">
        <f>MID(pesel37[[#This Row],[Column1]],10,1)*3</f>
        <v>9</v>
      </c>
      <c r="M36" s="1">
        <f>IF(MOD(SUM(pesel37[[#This Row],[Cyfra 1]:[Cyfra 10]]),10)=0, 0, 10-MOD(SUM(pesel37[[#This Row],[Cyfra 1]:[Cyfra 10]]),10))</f>
        <v>3</v>
      </c>
      <c r="N36" s="1">
        <f>IF(pesel37[[#This Row],[Suma]] = VALUE(pesel37[[#This Row],[cyfra kontrolna]]), 1, 0)</f>
        <v>1</v>
      </c>
    </row>
    <row r="37" spans="1:14" x14ac:dyDescent="0.45">
      <c r="A37" s="1" t="s">
        <v>21</v>
      </c>
      <c r="B37" s="1" t="str">
        <f>RIGHT(pesel37[[#This Row],[Column1]],1)</f>
        <v>8</v>
      </c>
      <c r="C37" s="1">
        <f>MID(pesel37[[#This Row],[Column1]],1,1)*1</f>
        <v>8</v>
      </c>
      <c r="D37" s="1">
        <f>MID(pesel37[[#This Row],[Column1]],2,1)*3</f>
        <v>9</v>
      </c>
      <c r="E37" s="1">
        <f>MID(pesel37[[#This Row],[Column1]],3,1)*7</f>
        <v>0</v>
      </c>
      <c r="F37" s="1">
        <f>MID(pesel37[[#This Row],[Column1]],4,1)*9</f>
        <v>36</v>
      </c>
      <c r="G37" s="1">
        <f>MID(pesel37[[#This Row],[Column1]],5,1)*1</f>
        <v>1</v>
      </c>
      <c r="H37" s="1">
        <f>MID(pesel37[[#This Row],[Column1]],6,1)*3</f>
        <v>24</v>
      </c>
      <c r="I37" s="1">
        <f>MID(pesel37[[#This Row],[Column1]],7,1)*7</f>
        <v>7</v>
      </c>
      <c r="J37" s="1">
        <f>MID(pesel37[[#This Row],[Column1]],8,1)*9</f>
        <v>18</v>
      </c>
      <c r="K37" s="1">
        <f>MID(pesel37[[#This Row],[Column1]],9,1)*1</f>
        <v>3</v>
      </c>
      <c r="L37" s="1">
        <f>MID(pesel37[[#This Row],[Column1]],10,1)*3</f>
        <v>9</v>
      </c>
      <c r="M37" s="1">
        <f>IF(MOD(SUM(pesel37[[#This Row],[Cyfra 1]:[Cyfra 10]]),10)=0, 0, 10-MOD(SUM(pesel37[[#This Row],[Cyfra 1]:[Cyfra 10]]),10))</f>
        <v>5</v>
      </c>
      <c r="N37" s="1">
        <f>IF(pesel37[[#This Row],[Suma]] = VALUE(pesel37[[#This Row],[cyfra kontrolna]]), 1, 0)</f>
        <v>0</v>
      </c>
    </row>
    <row r="38" spans="1:14" hidden="1" x14ac:dyDescent="0.45">
      <c r="A38" s="1" t="s">
        <v>37</v>
      </c>
      <c r="B38" s="1" t="str">
        <f>RIGHT(pesel37[[#This Row],[Column1]],1)</f>
        <v>5</v>
      </c>
      <c r="C38" s="1">
        <f>MID(pesel37[[#This Row],[Column1]],1,1)*1</f>
        <v>6</v>
      </c>
      <c r="D38" s="1">
        <f>MID(pesel37[[#This Row],[Column1]],2,1)*3</f>
        <v>18</v>
      </c>
      <c r="E38" s="1">
        <f>MID(pesel37[[#This Row],[Column1]],3,1)*7</f>
        <v>7</v>
      </c>
      <c r="F38" s="1">
        <f>MID(pesel37[[#This Row],[Column1]],4,1)*9</f>
        <v>9</v>
      </c>
      <c r="G38" s="1">
        <f>MID(pesel37[[#This Row],[Column1]],5,1)*1</f>
        <v>3</v>
      </c>
      <c r="H38" s="1">
        <f>MID(pesel37[[#This Row],[Column1]],6,1)*3</f>
        <v>3</v>
      </c>
      <c r="I38" s="1">
        <f>MID(pesel37[[#This Row],[Column1]],7,1)*7</f>
        <v>56</v>
      </c>
      <c r="J38" s="1">
        <f>MID(pesel37[[#This Row],[Column1]],8,1)*9</f>
        <v>27</v>
      </c>
      <c r="K38" s="1">
        <f>MID(pesel37[[#This Row],[Column1]],9,1)*1</f>
        <v>9</v>
      </c>
      <c r="L38" s="1">
        <f>MID(pesel37[[#This Row],[Column1]],10,1)*3</f>
        <v>27</v>
      </c>
      <c r="M38" s="1">
        <f>IF(MOD(SUM(pesel37[[#This Row],[Cyfra 1]:[Cyfra 10]]),10)=0, 0, 10-MOD(SUM(pesel37[[#This Row],[Cyfra 1]:[Cyfra 10]]),10))</f>
        <v>5</v>
      </c>
      <c r="N38" s="1">
        <f>IF(pesel37[[#This Row],[Suma]] = VALUE(pesel37[[#This Row],[cyfra kontrolna]]), 1, 0)</f>
        <v>1</v>
      </c>
    </row>
    <row r="39" spans="1:14" hidden="1" x14ac:dyDescent="0.45">
      <c r="A39" s="1" t="s">
        <v>38</v>
      </c>
      <c r="B39" s="1" t="str">
        <f>RIGHT(pesel37[[#This Row],[Column1]],1)</f>
        <v>9</v>
      </c>
      <c r="C39" s="1">
        <f>MID(pesel37[[#This Row],[Column1]],1,1)*1</f>
        <v>5</v>
      </c>
      <c r="D39" s="1">
        <f>MID(pesel37[[#This Row],[Column1]],2,1)*3</f>
        <v>18</v>
      </c>
      <c r="E39" s="1">
        <f>MID(pesel37[[#This Row],[Column1]],3,1)*7</f>
        <v>7</v>
      </c>
      <c r="F39" s="1">
        <f>MID(pesel37[[#This Row],[Column1]],4,1)*9</f>
        <v>9</v>
      </c>
      <c r="G39" s="1">
        <f>MID(pesel37[[#This Row],[Column1]],5,1)*1</f>
        <v>1</v>
      </c>
      <c r="H39" s="1">
        <f>MID(pesel37[[#This Row],[Column1]],6,1)*3</f>
        <v>3</v>
      </c>
      <c r="I39" s="1">
        <f>MID(pesel37[[#This Row],[Column1]],7,1)*7</f>
        <v>42</v>
      </c>
      <c r="J39" s="1">
        <f>MID(pesel37[[#This Row],[Column1]],8,1)*9</f>
        <v>9</v>
      </c>
      <c r="K39" s="1">
        <f>MID(pesel37[[#This Row],[Column1]],9,1)*1</f>
        <v>5</v>
      </c>
      <c r="L39" s="1">
        <f>MID(pesel37[[#This Row],[Column1]],10,1)*3</f>
        <v>12</v>
      </c>
      <c r="M39" s="1">
        <f>IF(MOD(SUM(pesel37[[#This Row],[Cyfra 1]:[Cyfra 10]]),10)=0, 0, 10-MOD(SUM(pesel37[[#This Row],[Cyfra 1]:[Cyfra 10]]),10))</f>
        <v>9</v>
      </c>
      <c r="N39" s="1">
        <f>IF(pesel37[[#This Row],[Suma]] = VALUE(pesel37[[#This Row],[cyfra kontrolna]]), 1, 0)</f>
        <v>1</v>
      </c>
    </row>
    <row r="40" spans="1:14" hidden="1" x14ac:dyDescent="0.45">
      <c r="A40" s="1" t="s">
        <v>39</v>
      </c>
      <c r="B40" s="1" t="str">
        <f>RIGHT(pesel37[[#This Row],[Column1]],1)</f>
        <v>5</v>
      </c>
      <c r="C40" s="1">
        <f>MID(pesel37[[#This Row],[Column1]],1,1)*1</f>
        <v>7</v>
      </c>
      <c r="D40" s="1">
        <f>MID(pesel37[[#This Row],[Column1]],2,1)*3</f>
        <v>24</v>
      </c>
      <c r="E40" s="1">
        <f>MID(pesel37[[#This Row],[Column1]],3,1)*7</f>
        <v>7</v>
      </c>
      <c r="F40" s="1">
        <f>MID(pesel37[[#This Row],[Column1]],4,1)*9</f>
        <v>0</v>
      </c>
      <c r="G40" s="1">
        <f>MID(pesel37[[#This Row],[Column1]],5,1)*1</f>
        <v>3</v>
      </c>
      <c r="H40" s="1">
        <f>MID(pesel37[[#This Row],[Column1]],6,1)*3</f>
        <v>3</v>
      </c>
      <c r="I40" s="1">
        <f>MID(pesel37[[#This Row],[Column1]],7,1)*7</f>
        <v>56</v>
      </c>
      <c r="J40" s="1">
        <f>MID(pesel37[[#This Row],[Column1]],8,1)*9</f>
        <v>72</v>
      </c>
      <c r="K40" s="1">
        <f>MID(pesel37[[#This Row],[Column1]],9,1)*1</f>
        <v>6</v>
      </c>
      <c r="L40" s="1">
        <f>MID(pesel37[[#This Row],[Column1]],10,1)*3</f>
        <v>27</v>
      </c>
      <c r="M40" s="1">
        <f>IF(MOD(SUM(pesel37[[#This Row],[Cyfra 1]:[Cyfra 10]]),10)=0, 0, 10-MOD(SUM(pesel37[[#This Row],[Cyfra 1]:[Cyfra 10]]),10))</f>
        <v>5</v>
      </c>
      <c r="N40" s="1">
        <f>IF(pesel37[[#This Row],[Suma]] = VALUE(pesel37[[#This Row],[cyfra kontrolna]]), 1, 0)</f>
        <v>1</v>
      </c>
    </row>
    <row r="41" spans="1:14" hidden="1" x14ac:dyDescent="0.45">
      <c r="A41" s="1" t="s">
        <v>40</v>
      </c>
      <c r="B41" s="1" t="str">
        <f>RIGHT(pesel37[[#This Row],[Column1]],1)</f>
        <v>8</v>
      </c>
      <c r="C41" s="1">
        <f>MID(pesel37[[#This Row],[Column1]],1,1)*1</f>
        <v>8</v>
      </c>
      <c r="D41" s="1">
        <f>MID(pesel37[[#This Row],[Column1]],2,1)*3</f>
        <v>24</v>
      </c>
      <c r="E41" s="1">
        <f>MID(pesel37[[#This Row],[Column1]],3,1)*7</f>
        <v>0</v>
      </c>
      <c r="F41" s="1">
        <f>MID(pesel37[[#This Row],[Column1]],4,1)*9</f>
        <v>72</v>
      </c>
      <c r="G41" s="1">
        <f>MID(pesel37[[#This Row],[Column1]],5,1)*1</f>
        <v>0</v>
      </c>
      <c r="H41" s="1">
        <f>MID(pesel37[[#This Row],[Column1]],6,1)*3</f>
        <v>18</v>
      </c>
      <c r="I41" s="1">
        <f>MID(pesel37[[#This Row],[Column1]],7,1)*7</f>
        <v>0</v>
      </c>
      <c r="J41" s="1">
        <f>MID(pesel37[[#This Row],[Column1]],8,1)*9</f>
        <v>9</v>
      </c>
      <c r="K41" s="1">
        <f>MID(pesel37[[#This Row],[Column1]],9,1)*1</f>
        <v>9</v>
      </c>
      <c r="L41" s="1">
        <f>MID(pesel37[[#This Row],[Column1]],10,1)*3</f>
        <v>12</v>
      </c>
      <c r="M41" s="1">
        <f>IF(MOD(SUM(pesel37[[#This Row],[Cyfra 1]:[Cyfra 10]]),10)=0, 0, 10-MOD(SUM(pesel37[[#This Row],[Cyfra 1]:[Cyfra 10]]),10))</f>
        <v>8</v>
      </c>
      <c r="N41" s="1">
        <f>IF(pesel37[[#This Row],[Suma]] = VALUE(pesel37[[#This Row],[cyfra kontrolna]]), 1, 0)</f>
        <v>1</v>
      </c>
    </row>
    <row r="42" spans="1:14" hidden="1" x14ac:dyDescent="0.45">
      <c r="A42" s="1" t="s">
        <v>41</v>
      </c>
      <c r="B42" s="1" t="str">
        <f>RIGHT(pesel37[[#This Row],[Column1]],1)</f>
        <v>6</v>
      </c>
      <c r="C42" s="1">
        <f>MID(pesel37[[#This Row],[Column1]],1,1)*1</f>
        <v>7</v>
      </c>
      <c r="D42" s="1">
        <f>MID(pesel37[[#This Row],[Column1]],2,1)*3</f>
        <v>3</v>
      </c>
      <c r="E42" s="1">
        <f>MID(pesel37[[#This Row],[Column1]],3,1)*7</f>
        <v>0</v>
      </c>
      <c r="F42" s="1">
        <f>MID(pesel37[[#This Row],[Column1]],4,1)*9</f>
        <v>81</v>
      </c>
      <c r="G42" s="1">
        <f>MID(pesel37[[#This Row],[Column1]],5,1)*1</f>
        <v>3</v>
      </c>
      <c r="H42" s="1">
        <f>MID(pesel37[[#This Row],[Column1]],6,1)*3</f>
        <v>0</v>
      </c>
      <c r="I42" s="1">
        <f>MID(pesel37[[#This Row],[Column1]],7,1)*7</f>
        <v>35</v>
      </c>
      <c r="J42" s="1">
        <f>MID(pesel37[[#This Row],[Column1]],8,1)*9</f>
        <v>72</v>
      </c>
      <c r="K42" s="1">
        <f>MID(pesel37[[#This Row],[Column1]],9,1)*1</f>
        <v>8</v>
      </c>
      <c r="L42" s="1">
        <f>MID(pesel37[[#This Row],[Column1]],10,1)*3</f>
        <v>15</v>
      </c>
      <c r="M42" s="1">
        <f>IF(MOD(SUM(pesel37[[#This Row],[Cyfra 1]:[Cyfra 10]]),10)=0, 0, 10-MOD(SUM(pesel37[[#This Row],[Cyfra 1]:[Cyfra 10]]),10))</f>
        <v>6</v>
      </c>
      <c r="N42" s="1">
        <f>IF(pesel37[[#This Row],[Suma]] = VALUE(pesel37[[#This Row],[cyfra kontrolna]]), 1, 0)</f>
        <v>1</v>
      </c>
    </row>
    <row r="43" spans="1:14" hidden="1" x14ac:dyDescent="0.45">
      <c r="A43" s="1" t="s">
        <v>42</v>
      </c>
      <c r="B43" s="1" t="str">
        <f>RIGHT(pesel37[[#This Row],[Column1]],1)</f>
        <v>5</v>
      </c>
      <c r="C43" s="1">
        <f>MID(pesel37[[#This Row],[Column1]],1,1)*1</f>
        <v>6</v>
      </c>
      <c r="D43" s="1">
        <f>MID(pesel37[[#This Row],[Column1]],2,1)*3</f>
        <v>12</v>
      </c>
      <c r="E43" s="1">
        <f>MID(pesel37[[#This Row],[Column1]],3,1)*7</f>
        <v>0</v>
      </c>
      <c r="F43" s="1">
        <f>MID(pesel37[[#This Row],[Column1]],4,1)*9</f>
        <v>18</v>
      </c>
      <c r="G43" s="1">
        <f>MID(pesel37[[#This Row],[Column1]],5,1)*1</f>
        <v>2</v>
      </c>
      <c r="H43" s="1">
        <f>MID(pesel37[[#This Row],[Column1]],6,1)*3</f>
        <v>9</v>
      </c>
      <c r="I43" s="1">
        <f>MID(pesel37[[#This Row],[Column1]],7,1)*7</f>
        <v>0</v>
      </c>
      <c r="J43" s="1">
        <f>MID(pesel37[[#This Row],[Column1]],8,1)*9</f>
        <v>9</v>
      </c>
      <c r="K43" s="1">
        <f>MID(pesel37[[#This Row],[Column1]],9,1)*1</f>
        <v>4</v>
      </c>
      <c r="L43" s="1">
        <f>MID(pesel37[[#This Row],[Column1]],10,1)*3</f>
        <v>15</v>
      </c>
      <c r="M43" s="1">
        <f>IF(MOD(SUM(pesel37[[#This Row],[Cyfra 1]:[Cyfra 10]]),10)=0, 0, 10-MOD(SUM(pesel37[[#This Row],[Cyfra 1]:[Cyfra 10]]),10))</f>
        <v>5</v>
      </c>
      <c r="N43" s="1">
        <f>IF(pesel37[[#This Row],[Suma]] = VALUE(pesel37[[#This Row],[cyfra kontrolna]]), 1, 0)</f>
        <v>1</v>
      </c>
    </row>
    <row r="44" spans="1:14" hidden="1" x14ac:dyDescent="0.45">
      <c r="A44" s="1" t="s">
        <v>43</v>
      </c>
      <c r="B44" s="1" t="str">
        <f>RIGHT(pesel37[[#This Row],[Column1]],1)</f>
        <v>6</v>
      </c>
      <c r="C44" s="1">
        <f>MID(pesel37[[#This Row],[Column1]],1,1)*1</f>
        <v>6</v>
      </c>
      <c r="D44" s="1">
        <f>MID(pesel37[[#This Row],[Column1]],2,1)*3</f>
        <v>15</v>
      </c>
      <c r="E44" s="1">
        <f>MID(pesel37[[#This Row],[Column1]],3,1)*7</f>
        <v>7</v>
      </c>
      <c r="F44" s="1">
        <f>MID(pesel37[[#This Row],[Column1]],4,1)*9</f>
        <v>0</v>
      </c>
      <c r="G44" s="1">
        <f>MID(pesel37[[#This Row],[Column1]],5,1)*1</f>
        <v>2</v>
      </c>
      <c r="H44" s="1">
        <f>MID(pesel37[[#This Row],[Column1]],6,1)*3</f>
        <v>0</v>
      </c>
      <c r="I44" s="1">
        <f>MID(pesel37[[#This Row],[Column1]],7,1)*7</f>
        <v>56</v>
      </c>
      <c r="J44" s="1">
        <f>MID(pesel37[[#This Row],[Column1]],8,1)*9</f>
        <v>54</v>
      </c>
      <c r="K44" s="1">
        <f>MID(pesel37[[#This Row],[Column1]],9,1)*1</f>
        <v>1</v>
      </c>
      <c r="L44" s="1">
        <f>MID(pesel37[[#This Row],[Column1]],10,1)*3</f>
        <v>3</v>
      </c>
      <c r="M44" s="1">
        <f>IF(MOD(SUM(pesel37[[#This Row],[Cyfra 1]:[Cyfra 10]]),10)=0, 0, 10-MOD(SUM(pesel37[[#This Row],[Cyfra 1]:[Cyfra 10]]),10))</f>
        <v>6</v>
      </c>
      <c r="N44" s="1">
        <f>IF(pesel37[[#This Row],[Suma]] = VALUE(pesel37[[#This Row],[cyfra kontrolna]]), 1, 0)</f>
        <v>1</v>
      </c>
    </row>
    <row r="45" spans="1:14" hidden="1" x14ac:dyDescent="0.45">
      <c r="A45" s="1" t="s">
        <v>44</v>
      </c>
      <c r="B45" s="1" t="str">
        <f>RIGHT(pesel37[[#This Row],[Column1]],1)</f>
        <v>7</v>
      </c>
      <c r="C45" s="1">
        <f>MID(pesel37[[#This Row],[Column1]],1,1)*1</f>
        <v>6</v>
      </c>
      <c r="D45" s="1">
        <f>MID(pesel37[[#This Row],[Column1]],2,1)*3</f>
        <v>24</v>
      </c>
      <c r="E45" s="1">
        <f>MID(pesel37[[#This Row],[Column1]],3,1)*7</f>
        <v>7</v>
      </c>
      <c r="F45" s="1">
        <f>MID(pesel37[[#This Row],[Column1]],4,1)*9</f>
        <v>9</v>
      </c>
      <c r="G45" s="1">
        <f>MID(pesel37[[#This Row],[Column1]],5,1)*1</f>
        <v>2</v>
      </c>
      <c r="H45" s="1">
        <f>MID(pesel37[[#This Row],[Column1]],6,1)*3</f>
        <v>3</v>
      </c>
      <c r="I45" s="1">
        <f>MID(pesel37[[#This Row],[Column1]],7,1)*7</f>
        <v>7</v>
      </c>
      <c r="J45" s="1">
        <f>MID(pesel37[[#This Row],[Column1]],8,1)*9</f>
        <v>63</v>
      </c>
      <c r="K45" s="1">
        <f>MID(pesel37[[#This Row],[Column1]],9,1)*1</f>
        <v>5</v>
      </c>
      <c r="L45" s="1">
        <f>MID(pesel37[[#This Row],[Column1]],10,1)*3</f>
        <v>27</v>
      </c>
      <c r="M45" s="1">
        <f>IF(MOD(SUM(pesel37[[#This Row],[Cyfra 1]:[Cyfra 10]]),10)=0, 0, 10-MOD(SUM(pesel37[[#This Row],[Cyfra 1]:[Cyfra 10]]),10))</f>
        <v>7</v>
      </c>
      <c r="N45" s="1">
        <f>IF(pesel37[[#This Row],[Suma]] = VALUE(pesel37[[#This Row],[cyfra kontrolna]]), 1, 0)</f>
        <v>1</v>
      </c>
    </row>
    <row r="46" spans="1:14" hidden="1" x14ac:dyDescent="0.45">
      <c r="A46" s="1" t="s">
        <v>45</v>
      </c>
      <c r="B46" s="1" t="str">
        <f>RIGHT(pesel37[[#This Row],[Column1]],1)</f>
        <v>6</v>
      </c>
      <c r="C46" s="1">
        <f>MID(pesel37[[#This Row],[Column1]],1,1)*1</f>
        <v>7</v>
      </c>
      <c r="D46" s="1">
        <f>MID(pesel37[[#This Row],[Column1]],2,1)*3</f>
        <v>0</v>
      </c>
      <c r="E46" s="1">
        <f>MID(pesel37[[#This Row],[Column1]],3,1)*7</f>
        <v>7</v>
      </c>
      <c r="F46" s="1">
        <f>MID(pesel37[[#This Row],[Column1]],4,1)*9</f>
        <v>0</v>
      </c>
      <c r="G46" s="1">
        <f>MID(pesel37[[#This Row],[Column1]],5,1)*1</f>
        <v>1</v>
      </c>
      <c r="H46" s="1">
        <f>MID(pesel37[[#This Row],[Column1]],6,1)*3</f>
        <v>3</v>
      </c>
      <c r="I46" s="1">
        <f>MID(pesel37[[#This Row],[Column1]],7,1)*7</f>
        <v>63</v>
      </c>
      <c r="J46" s="1">
        <f>MID(pesel37[[#This Row],[Column1]],8,1)*9</f>
        <v>45</v>
      </c>
      <c r="K46" s="1">
        <f>MID(pesel37[[#This Row],[Column1]],9,1)*1</f>
        <v>4</v>
      </c>
      <c r="L46" s="1">
        <f>MID(pesel37[[#This Row],[Column1]],10,1)*3</f>
        <v>24</v>
      </c>
      <c r="M46" s="1">
        <f>IF(MOD(SUM(pesel37[[#This Row],[Cyfra 1]:[Cyfra 10]]),10)=0, 0, 10-MOD(SUM(pesel37[[#This Row],[Cyfra 1]:[Cyfra 10]]),10))</f>
        <v>6</v>
      </c>
      <c r="N46" s="1">
        <f>IF(pesel37[[#This Row],[Suma]] = VALUE(pesel37[[#This Row],[cyfra kontrolna]]), 1, 0)</f>
        <v>1</v>
      </c>
    </row>
    <row r="47" spans="1:14" hidden="1" x14ac:dyDescent="0.45">
      <c r="A47" s="1" t="s">
        <v>46</v>
      </c>
      <c r="B47" s="1" t="str">
        <f>RIGHT(pesel37[[#This Row],[Column1]],1)</f>
        <v>0</v>
      </c>
      <c r="C47" s="1">
        <f>MID(pesel37[[#This Row],[Column1]],1,1)*1</f>
        <v>7</v>
      </c>
      <c r="D47" s="1">
        <f>MID(pesel37[[#This Row],[Column1]],2,1)*3</f>
        <v>21</v>
      </c>
      <c r="E47" s="1">
        <f>MID(pesel37[[#This Row],[Column1]],3,1)*7</f>
        <v>7</v>
      </c>
      <c r="F47" s="1">
        <f>MID(pesel37[[#This Row],[Column1]],4,1)*9</f>
        <v>9</v>
      </c>
      <c r="G47" s="1">
        <f>MID(pesel37[[#This Row],[Column1]],5,1)*1</f>
        <v>1</v>
      </c>
      <c r="H47" s="1">
        <f>MID(pesel37[[#This Row],[Column1]],6,1)*3</f>
        <v>0</v>
      </c>
      <c r="I47" s="1">
        <f>MID(pesel37[[#This Row],[Column1]],7,1)*7</f>
        <v>56</v>
      </c>
      <c r="J47" s="1">
        <f>MID(pesel37[[#This Row],[Column1]],8,1)*9</f>
        <v>36</v>
      </c>
      <c r="K47" s="1">
        <f>MID(pesel37[[#This Row],[Column1]],9,1)*1</f>
        <v>8</v>
      </c>
      <c r="L47" s="1">
        <f>MID(pesel37[[#This Row],[Column1]],10,1)*3</f>
        <v>15</v>
      </c>
      <c r="M47" s="1">
        <f>IF(MOD(SUM(pesel37[[#This Row],[Cyfra 1]:[Cyfra 10]]),10)=0, 0, 10-MOD(SUM(pesel37[[#This Row],[Cyfra 1]:[Cyfra 10]]),10))</f>
        <v>0</v>
      </c>
      <c r="N47" s="1">
        <f>IF(pesel37[[#This Row],[Suma]] = VALUE(pesel37[[#This Row],[cyfra kontrolna]]), 1, 0)</f>
        <v>1</v>
      </c>
    </row>
    <row r="48" spans="1:14" hidden="1" x14ac:dyDescent="0.45">
      <c r="A48" s="1" t="s">
        <v>47</v>
      </c>
      <c r="B48" s="1" t="str">
        <f>RIGHT(pesel37[[#This Row],[Column1]],1)</f>
        <v>8</v>
      </c>
      <c r="C48" s="1">
        <f>MID(pesel37[[#This Row],[Column1]],1,1)*1</f>
        <v>7</v>
      </c>
      <c r="D48" s="1">
        <f>MID(pesel37[[#This Row],[Column1]],2,1)*3</f>
        <v>24</v>
      </c>
      <c r="E48" s="1">
        <f>MID(pesel37[[#This Row],[Column1]],3,1)*7</f>
        <v>7</v>
      </c>
      <c r="F48" s="1">
        <f>MID(pesel37[[#This Row],[Column1]],4,1)*9</f>
        <v>18</v>
      </c>
      <c r="G48" s="1">
        <f>MID(pesel37[[#This Row],[Column1]],5,1)*1</f>
        <v>3</v>
      </c>
      <c r="H48" s="1">
        <f>MID(pesel37[[#This Row],[Column1]],6,1)*3</f>
        <v>3</v>
      </c>
      <c r="I48" s="1">
        <f>MID(pesel37[[#This Row],[Column1]],7,1)*7</f>
        <v>56</v>
      </c>
      <c r="J48" s="1">
        <f>MID(pesel37[[#This Row],[Column1]],8,1)*9</f>
        <v>81</v>
      </c>
      <c r="K48" s="1">
        <f>MID(pesel37[[#This Row],[Column1]],9,1)*1</f>
        <v>0</v>
      </c>
      <c r="L48" s="1">
        <f>MID(pesel37[[#This Row],[Column1]],10,1)*3</f>
        <v>3</v>
      </c>
      <c r="M48" s="1">
        <f>IF(MOD(SUM(pesel37[[#This Row],[Cyfra 1]:[Cyfra 10]]),10)=0, 0, 10-MOD(SUM(pesel37[[#This Row],[Cyfra 1]:[Cyfra 10]]),10))</f>
        <v>8</v>
      </c>
      <c r="N48" s="1">
        <f>IF(pesel37[[#This Row],[Suma]] = VALUE(pesel37[[#This Row],[cyfra kontrolna]]), 1, 0)</f>
        <v>1</v>
      </c>
    </row>
    <row r="49" spans="1:14" hidden="1" x14ac:dyDescent="0.45">
      <c r="A49" s="1" t="s">
        <v>48</v>
      </c>
      <c r="B49" s="1" t="str">
        <f>RIGHT(pesel37[[#This Row],[Column1]],1)</f>
        <v>9</v>
      </c>
      <c r="C49" s="1">
        <f>MID(pesel37[[#This Row],[Column1]],1,1)*1</f>
        <v>7</v>
      </c>
      <c r="D49" s="1">
        <f>MID(pesel37[[#This Row],[Column1]],2,1)*3</f>
        <v>27</v>
      </c>
      <c r="E49" s="1">
        <f>MID(pesel37[[#This Row],[Column1]],3,1)*7</f>
        <v>7</v>
      </c>
      <c r="F49" s="1">
        <f>MID(pesel37[[#This Row],[Column1]],4,1)*9</f>
        <v>9</v>
      </c>
      <c r="G49" s="1">
        <f>MID(pesel37[[#This Row],[Column1]],5,1)*1</f>
        <v>0</v>
      </c>
      <c r="H49" s="1">
        <f>MID(pesel37[[#This Row],[Column1]],6,1)*3</f>
        <v>18</v>
      </c>
      <c r="I49" s="1">
        <f>MID(pesel37[[#This Row],[Column1]],7,1)*7</f>
        <v>49</v>
      </c>
      <c r="J49" s="1">
        <f>MID(pesel37[[#This Row],[Column1]],8,1)*9</f>
        <v>27</v>
      </c>
      <c r="K49" s="1">
        <f>MID(pesel37[[#This Row],[Column1]],9,1)*1</f>
        <v>7</v>
      </c>
      <c r="L49" s="1">
        <f>MID(pesel37[[#This Row],[Column1]],10,1)*3</f>
        <v>0</v>
      </c>
      <c r="M49" s="1">
        <f>IF(MOD(SUM(pesel37[[#This Row],[Cyfra 1]:[Cyfra 10]]),10)=0, 0, 10-MOD(SUM(pesel37[[#This Row],[Cyfra 1]:[Cyfra 10]]),10))</f>
        <v>9</v>
      </c>
      <c r="N49" s="1">
        <f>IF(pesel37[[#This Row],[Suma]] = VALUE(pesel37[[#This Row],[cyfra kontrolna]]), 1, 0)</f>
        <v>1</v>
      </c>
    </row>
    <row r="50" spans="1:14" hidden="1" x14ac:dyDescent="0.45">
      <c r="A50" s="1" t="s">
        <v>49</v>
      </c>
      <c r="B50" s="1" t="str">
        <f>RIGHT(pesel37[[#This Row],[Column1]],1)</f>
        <v>1</v>
      </c>
      <c r="C50" s="1">
        <f>MID(pesel37[[#This Row],[Column1]],1,1)*1</f>
        <v>7</v>
      </c>
      <c r="D50" s="1">
        <f>MID(pesel37[[#This Row],[Column1]],2,1)*3</f>
        <v>12</v>
      </c>
      <c r="E50" s="1">
        <f>MID(pesel37[[#This Row],[Column1]],3,1)*7</f>
        <v>7</v>
      </c>
      <c r="F50" s="1">
        <f>MID(pesel37[[#This Row],[Column1]],4,1)*9</f>
        <v>18</v>
      </c>
      <c r="G50" s="1">
        <f>MID(pesel37[[#This Row],[Column1]],5,1)*1</f>
        <v>0</v>
      </c>
      <c r="H50" s="1">
        <f>MID(pesel37[[#This Row],[Column1]],6,1)*3</f>
        <v>6</v>
      </c>
      <c r="I50" s="1">
        <f>MID(pesel37[[#This Row],[Column1]],7,1)*7</f>
        <v>56</v>
      </c>
      <c r="J50" s="1">
        <f>MID(pesel37[[#This Row],[Column1]],8,1)*9</f>
        <v>36</v>
      </c>
      <c r="K50" s="1">
        <f>MID(pesel37[[#This Row],[Column1]],9,1)*1</f>
        <v>5</v>
      </c>
      <c r="L50" s="1">
        <f>MID(pesel37[[#This Row],[Column1]],10,1)*3</f>
        <v>12</v>
      </c>
      <c r="M50" s="1">
        <f>IF(MOD(SUM(pesel37[[#This Row],[Cyfra 1]:[Cyfra 10]]),10)=0, 0, 10-MOD(SUM(pesel37[[#This Row],[Cyfra 1]:[Cyfra 10]]),10))</f>
        <v>1</v>
      </c>
      <c r="N50" s="1">
        <f>IF(pesel37[[#This Row],[Suma]] = VALUE(pesel37[[#This Row],[cyfra kontrolna]]), 1, 0)</f>
        <v>1</v>
      </c>
    </row>
    <row r="51" spans="1:14" hidden="1" x14ac:dyDescent="0.45">
      <c r="A51" s="1" t="s">
        <v>50</v>
      </c>
      <c r="B51" s="1" t="str">
        <f>RIGHT(pesel37[[#This Row],[Column1]],1)</f>
        <v>9</v>
      </c>
      <c r="C51" s="1">
        <f>MID(pesel37[[#This Row],[Column1]],1,1)*1</f>
        <v>8</v>
      </c>
      <c r="D51" s="1">
        <f>MID(pesel37[[#This Row],[Column1]],2,1)*3</f>
        <v>27</v>
      </c>
      <c r="E51" s="1">
        <f>MID(pesel37[[#This Row],[Column1]],3,1)*7</f>
        <v>0</v>
      </c>
      <c r="F51" s="1">
        <f>MID(pesel37[[#This Row],[Column1]],4,1)*9</f>
        <v>72</v>
      </c>
      <c r="G51" s="1">
        <f>MID(pesel37[[#This Row],[Column1]],5,1)*1</f>
        <v>2</v>
      </c>
      <c r="H51" s="1">
        <f>MID(pesel37[[#This Row],[Column1]],6,1)*3</f>
        <v>3</v>
      </c>
      <c r="I51" s="1">
        <f>MID(pesel37[[#This Row],[Column1]],7,1)*7</f>
        <v>49</v>
      </c>
      <c r="J51" s="1">
        <f>MID(pesel37[[#This Row],[Column1]],8,1)*9</f>
        <v>81</v>
      </c>
      <c r="K51" s="1">
        <f>MID(pesel37[[#This Row],[Column1]],9,1)*1</f>
        <v>8</v>
      </c>
      <c r="L51" s="1">
        <f>MID(pesel37[[#This Row],[Column1]],10,1)*3</f>
        <v>21</v>
      </c>
      <c r="M51" s="1">
        <f>IF(MOD(SUM(pesel37[[#This Row],[Cyfra 1]:[Cyfra 10]]),10)=0, 0, 10-MOD(SUM(pesel37[[#This Row],[Cyfra 1]:[Cyfra 10]]),10))</f>
        <v>9</v>
      </c>
      <c r="N51" s="1">
        <f>IF(pesel37[[#This Row],[Suma]] = VALUE(pesel37[[#This Row],[cyfra kontrolna]]), 1, 0)</f>
        <v>1</v>
      </c>
    </row>
    <row r="52" spans="1:14" hidden="1" x14ac:dyDescent="0.45">
      <c r="A52" s="1" t="s">
        <v>51</v>
      </c>
      <c r="B52" s="1" t="str">
        <f>RIGHT(pesel37[[#This Row],[Column1]],1)</f>
        <v>3</v>
      </c>
      <c r="C52" s="1">
        <f>MID(pesel37[[#This Row],[Column1]],1,1)*1</f>
        <v>8</v>
      </c>
      <c r="D52" s="1">
        <f>MID(pesel37[[#This Row],[Column1]],2,1)*3</f>
        <v>18</v>
      </c>
      <c r="E52" s="1">
        <f>MID(pesel37[[#This Row],[Column1]],3,1)*7</f>
        <v>0</v>
      </c>
      <c r="F52" s="1">
        <f>MID(pesel37[[#This Row],[Column1]],4,1)*9</f>
        <v>63</v>
      </c>
      <c r="G52" s="1">
        <f>MID(pesel37[[#This Row],[Column1]],5,1)*1</f>
        <v>0</v>
      </c>
      <c r="H52" s="1">
        <f>MID(pesel37[[#This Row],[Column1]],6,1)*3</f>
        <v>18</v>
      </c>
      <c r="I52" s="1">
        <f>MID(pesel37[[#This Row],[Column1]],7,1)*7</f>
        <v>21</v>
      </c>
      <c r="J52" s="1">
        <f>MID(pesel37[[#This Row],[Column1]],8,1)*9</f>
        <v>0</v>
      </c>
      <c r="K52" s="1">
        <f>MID(pesel37[[#This Row],[Column1]],9,1)*1</f>
        <v>5</v>
      </c>
      <c r="L52" s="1">
        <f>MID(pesel37[[#This Row],[Column1]],10,1)*3</f>
        <v>24</v>
      </c>
      <c r="M52" s="1">
        <f>IF(MOD(SUM(pesel37[[#This Row],[Cyfra 1]:[Cyfra 10]]),10)=0, 0, 10-MOD(SUM(pesel37[[#This Row],[Cyfra 1]:[Cyfra 10]]),10))</f>
        <v>3</v>
      </c>
      <c r="N52" s="1">
        <f>IF(pesel37[[#This Row],[Suma]] = VALUE(pesel37[[#This Row],[cyfra kontrolna]]), 1, 0)</f>
        <v>1</v>
      </c>
    </row>
    <row r="53" spans="1:14" hidden="1" x14ac:dyDescent="0.45">
      <c r="A53" s="1" t="s">
        <v>52</v>
      </c>
      <c r="B53" s="1" t="str">
        <f>RIGHT(pesel37[[#This Row],[Column1]],1)</f>
        <v>2</v>
      </c>
      <c r="C53" s="1">
        <f>MID(pesel37[[#This Row],[Column1]],1,1)*1</f>
        <v>6</v>
      </c>
      <c r="D53" s="1">
        <f>MID(pesel37[[#This Row],[Column1]],2,1)*3</f>
        <v>9</v>
      </c>
      <c r="E53" s="1">
        <f>MID(pesel37[[#This Row],[Column1]],3,1)*7</f>
        <v>7</v>
      </c>
      <c r="F53" s="1">
        <f>MID(pesel37[[#This Row],[Column1]],4,1)*9</f>
        <v>18</v>
      </c>
      <c r="G53" s="1">
        <f>MID(pesel37[[#This Row],[Column1]],5,1)*1</f>
        <v>2</v>
      </c>
      <c r="H53" s="1">
        <f>MID(pesel37[[#This Row],[Column1]],6,1)*3</f>
        <v>21</v>
      </c>
      <c r="I53" s="1">
        <f>MID(pesel37[[#This Row],[Column1]],7,1)*7</f>
        <v>35</v>
      </c>
      <c r="J53" s="1">
        <f>MID(pesel37[[#This Row],[Column1]],8,1)*9</f>
        <v>45</v>
      </c>
      <c r="K53" s="1">
        <f>MID(pesel37[[#This Row],[Column1]],9,1)*1</f>
        <v>1</v>
      </c>
      <c r="L53" s="1">
        <f>MID(pesel37[[#This Row],[Column1]],10,1)*3</f>
        <v>24</v>
      </c>
      <c r="M53" s="1">
        <f>IF(MOD(SUM(pesel37[[#This Row],[Cyfra 1]:[Cyfra 10]]),10)=0, 0, 10-MOD(SUM(pesel37[[#This Row],[Cyfra 1]:[Cyfra 10]]),10))</f>
        <v>2</v>
      </c>
      <c r="N53" s="1">
        <f>IF(pesel37[[#This Row],[Suma]] = VALUE(pesel37[[#This Row],[cyfra kontrolna]]), 1, 0)</f>
        <v>1</v>
      </c>
    </row>
    <row r="54" spans="1:14" hidden="1" x14ac:dyDescent="0.45">
      <c r="A54" s="1" t="s">
        <v>53</v>
      </c>
      <c r="B54" s="1" t="str">
        <f>RIGHT(pesel37[[#This Row],[Column1]],1)</f>
        <v>3</v>
      </c>
      <c r="C54" s="1">
        <f>MID(pesel37[[#This Row],[Column1]],1,1)*1</f>
        <v>9</v>
      </c>
      <c r="D54" s="1">
        <f>MID(pesel37[[#This Row],[Column1]],2,1)*3</f>
        <v>0</v>
      </c>
      <c r="E54" s="1">
        <f>MID(pesel37[[#This Row],[Column1]],3,1)*7</f>
        <v>7</v>
      </c>
      <c r="F54" s="1">
        <f>MID(pesel37[[#This Row],[Column1]],4,1)*9</f>
        <v>9</v>
      </c>
      <c r="G54" s="1">
        <f>MID(pesel37[[#This Row],[Column1]],5,1)*1</f>
        <v>2</v>
      </c>
      <c r="H54" s="1">
        <f>MID(pesel37[[#This Row],[Column1]],6,1)*3</f>
        <v>0</v>
      </c>
      <c r="I54" s="1">
        <f>MID(pesel37[[#This Row],[Column1]],7,1)*7</f>
        <v>0</v>
      </c>
      <c r="J54" s="1">
        <f>MID(pesel37[[#This Row],[Column1]],8,1)*9</f>
        <v>36</v>
      </c>
      <c r="K54" s="1">
        <f>MID(pesel37[[#This Row],[Column1]],9,1)*1</f>
        <v>3</v>
      </c>
      <c r="L54" s="1">
        <f>MID(pesel37[[#This Row],[Column1]],10,1)*3</f>
        <v>21</v>
      </c>
      <c r="M54" s="1">
        <f>IF(MOD(SUM(pesel37[[#This Row],[Cyfra 1]:[Cyfra 10]]),10)=0, 0, 10-MOD(SUM(pesel37[[#This Row],[Cyfra 1]:[Cyfra 10]]),10))</f>
        <v>3</v>
      </c>
      <c r="N54" s="1">
        <f>IF(pesel37[[#This Row],[Suma]] = VALUE(pesel37[[#This Row],[cyfra kontrolna]]), 1, 0)</f>
        <v>1</v>
      </c>
    </row>
    <row r="55" spans="1:14" x14ac:dyDescent="0.45">
      <c r="A55" s="1" t="s">
        <v>36</v>
      </c>
      <c r="B55" s="1" t="str">
        <f>RIGHT(pesel37[[#This Row],[Column1]],1)</f>
        <v>5</v>
      </c>
      <c r="C55" s="1">
        <f>MID(pesel37[[#This Row],[Column1]],1,1)*1</f>
        <v>8</v>
      </c>
      <c r="D55" s="1">
        <f>MID(pesel37[[#This Row],[Column1]],2,1)*3</f>
        <v>27</v>
      </c>
      <c r="E55" s="1">
        <f>MID(pesel37[[#This Row],[Column1]],3,1)*7</f>
        <v>0</v>
      </c>
      <c r="F55" s="1">
        <f>MID(pesel37[[#This Row],[Column1]],4,1)*9</f>
        <v>72</v>
      </c>
      <c r="G55" s="1">
        <f>MID(pesel37[[#This Row],[Column1]],5,1)*1</f>
        <v>1</v>
      </c>
      <c r="H55" s="1">
        <f>MID(pesel37[[#This Row],[Column1]],6,1)*3</f>
        <v>12</v>
      </c>
      <c r="I55" s="1">
        <f>MID(pesel37[[#This Row],[Column1]],7,1)*7</f>
        <v>14</v>
      </c>
      <c r="J55" s="1">
        <f>MID(pesel37[[#This Row],[Column1]],8,1)*9</f>
        <v>9</v>
      </c>
      <c r="K55" s="1">
        <f>MID(pesel37[[#This Row],[Column1]],9,1)*1</f>
        <v>4</v>
      </c>
      <c r="L55" s="1">
        <f>MID(pesel37[[#This Row],[Column1]],10,1)*3</f>
        <v>12</v>
      </c>
      <c r="M55" s="1">
        <f>IF(MOD(SUM(pesel37[[#This Row],[Cyfra 1]:[Cyfra 10]]),10)=0, 0, 10-MOD(SUM(pesel37[[#This Row],[Cyfra 1]:[Cyfra 10]]),10))</f>
        <v>1</v>
      </c>
      <c r="N55" s="1">
        <f>IF(pesel37[[#This Row],[Suma]] = VALUE(pesel37[[#This Row],[cyfra kontrolna]]), 1, 0)</f>
        <v>0</v>
      </c>
    </row>
    <row r="56" spans="1:14" hidden="1" x14ac:dyDescent="0.45">
      <c r="A56" s="1" t="s">
        <v>55</v>
      </c>
      <c r="B56" s="1" t="str">
        <f>RIGHT(pesel37[[#This Row],[Column1]],1)</f>
        <v>8</v>
      </c>
      <c r="C56" s="1">
        <f>MID(pesel37[[#This Row],[Column1]],1,1)*1</f>
        <v>6</v>
      </c>
      <c r="D56" s="1">
        <f>MID(pesel37[[#This Row],[Column1]],2,1)*3</f>
        <v>27</v>
      </c>
      <c r="E56" s="1">
        <f>MID(pesel37[[#This Row],[Column1]],3,1)*7</f>
        <v>7</v>
      </c>
      <c r="F56" s="1">
        <f>MID(pesel37[[#This Row],[Column1]],4,1)*9</f>
        <v>18</v>
      </c>
      <c r="G56" s="1">
        <f>MID(pesel37[[#This Row],[Column1]],5,1)*1</f>
        <v>2</v>
      </c>
      <c r="H56" s="1">
        <f>MID(pesel37[[#This Row],[Column1]],6,1)*3</f>
        <v>3</v>
      </c>
      <c r="I56" s="1">
        <f>MID(pesel37[[#This Row],[Column1]],7,1)*7</f>
        <v>49</v>
      </c>
      <c r="J56" s="1">
        <f>MID(pesel37[[#This Row],[Column1]],8,1)*9</f>
        <v>36</v>
      </c>
      <c r="K56" s="1">
        <f>MID(pesel37[[#This Row],[Column1]],9,1)*1</f>
        <v>1</v>
      </c>
      <c r="L56" s="1">
        <f>MID(pesel37[[#This Row],[Column1]],10,1)*3</f>
        <v>3</v>
      </c>
      <c r="M56" s="1">
        <f>IF(MOD(SUM(pesel37[[#This Row],[Cyfra 1]:[Cyfra 10]]),10)=0, 0, 10-MOD(SUM(pesel37[[#This Row],[Cyfra 1]:[Cyfra 10]]),10))</f>
        <v>8</v>
      </c>
      <c r="N56" s="1">
        <f>IF(pesel37[[#This Row],[Suma]] = VALUE(pesel37[[#This Row],[cyfra kontrolna]]), 1, 0)</f>
        <v>1</v>
      </c>
    </row>
    <row r="57" spans="1:14" hidden="1" x14ac:dyDescent="0.45">
      <c r="A57" s="1" t="s">
        <v>56</v>
      </c>
      <c r="B57" s="1" t="str">
        <f>RIGHT(pesel37[[#This Row],[Column1]],1)</f>
        <v>4</v>
      </c>
      <c r="C57" s="1">
        <f>MID(pesel37[[#This Row],[Column1]],1,1)*1</f>
        <v>8</v>
      </c>
      <c r="D57" s="1">
        <f>MID(pesel37[[#This Row],[Column1]],2,1)*3</f>
        <v>12</v>
      </c>
      <c r="E57" s="1">
        <f>MID(pesel37[[#This Row],[Column1]],3,1)*7</f>
        <v>0</v>
      </c>
      <c r="F57" s="1">
        <f>MID(pesel37[[#This Row],[Column1]],4,1)*9</f>
        <v>45</v>
      </c>
      <c r="G57" s="1">
        <f>MID(pesel37[[#This Row],[Column1]],5,1)*1</f>
        <v>1</v>
      </c>
      <c r="H57" s="1">
        <f>MID(pesel37[[#This Row],[Column1]],6,1)*3</f>
        <v>6</v>
      </c>
      <c r="I57" s="1">
        <f>MID(pesel37[[#This Row],[Column1]],7,1)*7</f>
        <v>63</v>
      </c>
      <c r="J57" s="1">
        <f>MID(pesel37[[#This Row],[Column1]],8,1)*9</f>
        <v>36</v>
      </c>
      <c r="K57" s="1">
        <f>MID(pesel37[[#This Row],[Column1]],9,1)*1</f>
        <v>8</v>
      </c>
      <c r="L57" s="1">
        <f>MID(pesel37[[#This Row],[Column1]],10,1)*3</f>
        <v>27</v>
      </c>
      <c r="M57" s="1">
        <f>IF(MOD(SUM(pesel37[[#This Row],[Cyfra 1]:[Cyfra 10]]),10)=0, 0, 10-MOD(SUM(pesel37[[#This Row],[Cyfra 1]:[Cyfra 10]]),10))</f>
        <v>4</v>
      </c>
      <c r="N57" s="1">
        <f>IF(pesel37[[#This Row],[Suma]] = VALUE(pesel37[[#This Row],[cyfra kontrolna]]), 1, 0)</f>
        <v>1</v>
      </c>
    </row>
    <row r="58" spans="1:14" hidden="1" x14ac:dyDescent="0.45">
      <c r="A58" s="1" t="s">
        <v>57</v>
      </c>
      <c r="B58" s="1" t="str">
        <f>RIGHT(pesel37[[#This Row],[Column1]],1)</f>
        <v>4</v>
      </c>
      <c r="C58" s="1">
        <f>MID(pesel37[[#This Row],[Column1]],1,1)*1</f>
        <v>6</v>
      </c>
      <c r="D58" s="1">
        <f>MID(pesel37[[#This Row],[Column1]],2,1)*3</f>
        <v>18</v>
      </c>
      <c r="E58" s="1">
        <f>MID(pesel37[[#This Row],[Column1]],3,1)*7</f>
        <v>7</v>
      </c>
      <c r="F58" s="1">
        <f>MID(pesel37[[#This Row],[Column1]],4,1)*9</f>
        <v>9</v>
      </c>
      <c r="G58" s="1">
        <f>MID(pesel37[[#This Row],[Column1]],5,1)*1</f>
        <v>1</v>
      </c>
      <c r="H58" s="1">
        <f>MID(pesel37[[#This Row],[Column1]],6,1)*3</f>
        <v>3</v>
      </c>
      <c r="I58" s="1">
        <f>MID(pesel37[[#This Row],[Column1]],7,1)*7</f>
        <v>49</v>
      </c>
      <c r="J58" s="1">
        <f>MID(pesel37[[#This Row],[Column1]],8,1)*9</f>
        <v>54</v>
      </c>
      <c r="K58" s="1">
        <f>MID(pesel37[[#This Row],[Column1]],9,1)*1</f>
        <v>1</v>
      </c>
      <c r="L58" s="1">
        <f>MID(pesel37[[#This Row],[Column1]],10,1)*3</f>
        <v>18</v>
      </c>
      <c r="M58" s="1">
        <f>IF(MOD(SUM(pesel37[[#This Row],[Cyfra 1]:[Cyfra 10]]),10)=0, 0, 10-MOD(SUM(pesel37[[#This Row],[Cyfra 1]:[Cyfra 10]]),10))</f>
        <v>4</v>
      </c>
      <c r="N58" s="1">
        <f>IF(pesel37[[#This Row],[Suma]] = VALUE(pesel37[[#This Row],[cyfra kontrolna]]), 1, 0)</f>
        <v>1</v>
      </c>
    </row>
    <row r="59" spans="1:14" hidden="1" x14ac:dyDescent="0.45">
      <c r="A59" s="1" t="s">
        <v>58</v>
      </c>
      <c r="B59" s="1" t="str">
        <f>RIGHT(pesel37[[#This Row],[Column1]],1)</f>
        <v>4</v>
      </c>
      <c r="C59" s="1">
        <f>MID(pesel37[[#This Row],[Column1]],1,1)*1</f>
        <v>7</v>
      </c>
      <c r="D59" s="1">
        <f>MID(pesel37[[#This Row],[Column1]],2,1)*3</f>
        <v>3</v>
      </c>
      <c r="E59" s="1">
        <f>MID(pesel37[[#This Row],[Column1]],3,1)*7</f>
        <v>7</v>
      </c>
      <c r="F59" s="1">
        <f>MID(pesel37[[#This Row],[Column1]],4,1)*9</f>
        <v>9</v>
      </c>
      <c r="G59" s="1">
        <f>MID(pesel37[[#This Row],[Column1]],5,1)*1</f>
        <v>2</v>
      </c>
      <c r="H59" s="1">
        <f>MID(pesel37[[#This Row],[Column1]],6,1)*3</f>
        <v>18</v>
      </c>
      <c r="I59" s="1">
        <f>MID(pesel37[[#This Row],[Column1]],7,1)*7</f>
        <v>49</v>
      </c>
      <c r="J59" s="1">
        <f>MID(pesel37[[#This Row],[Column1]],8,1)*9</f>
        <v>63</v>
      </c>
      <c r="K59" s="1">
        <f>MID(pesel37[[#This Row],[Column1]],9,1)*1</f>
        <v>5</v>
      </c>
      <c r="L59" s="1">
        <f>MID(pesel37[[#This Row],[Column1]],10,1)*3</f>
        <v>3</v>
      </c>
      <c r="M59" s="1">
        <f>IF(MOD(SUM(pesel37[[#This Row],[Cyfra 1]:[Cyfra 10]]),10)=0, 0, 10-MOD(SUM(pesel37[[#This Row],[Cyfra 1]:[Cyfra 10]]),10))</f>
        <v>4</v>
      </c>
      <c r="N59" s="1">
        <f>IF(pesel37[[#This Row],[Suma]] = VALUE(pesel37[[#This Row],[cyfra kontrolna]]), 1, 0)</f>
        <v>1</v>
      </c>
    </row>
    <row r="60" spans="1:14" hidden="1" x14ac:dyDescent="0.45">
      <c r="A60" s="1" t="s">
        <v>59</v>
      </c>
      <c r="B60" s="1" t="str">
        <f>RIGHT(pesel37[[#This Row],[Column1]],1)</f>
        <v>8</v>
      </c>
      <c r="C60" s="1">
        <f>MID(pesel37[[#This Row],[Column1]],1,1)*1</f>
        <v>8</v>
      </c>
      <c r="D60" s="1">
        <f>MID(pesel37[[#This Row],[Column1]],2,1)*3</f>
        <v>27</v>
      </c>
      <c r="E60" s="1">
        <f>MID(pesel37[[#This Row],[Column1]],3,1)*7</f>
        <v>0</v>
      </c>
      <c r="F60" s="1">
        <f>MID(pesel37[[#This Row],[Column1]],4,1)*9</f>
        <v>36</v>
      </c>
      <c r="G60" s="1">
        <f>MID(pesel37[[#This Row],[Column1]],5,1)*1</f>
        <v>0</v>
      </c>
      <c r="H60" s="1">
        <f>MID(pesel37[[#This Row],[Column1]],6,1)*3</f>
        <v>18</v>
      </c>
      <c r="I60" s="1">
        <f>MID(pesel37[[#This Row],[Column1]],7,1)*7</f>
        <v>21</v>
      </c>
      <c r="J60" s="1">
        <f>MID(pesel37[[#This Row],[Column1]],8,1)*9</f>
        <v>27</v>
      </c>
      <c r="K60" s="1">
        <f>MID(pesel37[[#This Row],[Column1]],9,1)*1</f>
        <v>3</v>
      </c>
      <c r="L60" s="1">
        <f>MID(pesel37[[#This Row],[Column1]],10,1)*3</f>
        <v>12</v>
      </c>
      <c r="M60" s="1">
        <f>IF(MOD(SUM(pesel37[[#This Row],[Cyfra 1]:[Cyfra 10]]),10)=0, 0, 10-MOD(SUM(pesel37[[#This Row],[Cyfra 1]:[Cyfra 10]]),10))</f>
        <v>8</v>
      </c>
      <c r="N60" s="1">
        <f>IF(pesel37[[#This Row],[Suma]] = VALUE(pesel37[[#This Row],[cyfra kontrolna]]), 1, 0)</f>
        <v>1</v>
      </c>
    </row>
    <row r="61" spans="1:14" hidden="1" x14ac:dyDescent="0.45">
      <c r="A61" s="1" t="s">
        <v>60</v>
      </c>
      <c r="B61" s="1" t="str">
        <f>RIGHT(pesel37[[#This Row],[Column1]],1)</f>
        <v>6</v>
      </c>
      <c r="C61" s="1">
        <f>MID(pesel37[[#This Row],[Column1]],1,1)*1</f>
        <v>9</v>
      </c>
      <c r="D61" s="1">
        <f>MID(pesel37[[#This Row],[Column1]],2,1)*3</f>
        <v>0</v>
      </c>
      <c r="E61" s="1">
        <f>MID(pesel37[[#This Row],[Column1]],3,1)*7</f>
        <v>0</v>
      </c>
      <c r="F61" s="1">
        <f>MID(pesel37[[#This Row],[Column1]],4,1)*9</f>
        <v>45</v>
      </c>
      <c r="G61" s="1">
        <f>MID(pesel37[[#This Row],[Column1]],5,1)*1</f>
        <v>3</v>
      </c>
      <c r="H61" s="1">
        <f>MID(pesel37[[#This Row],[Column1]],6,1)*3</f>
        <v>3</v>
      </c>
      <c r="I61" s="1">
        <f>MID(pesel37[[#This Row],[Column1]],7,1)*7</f>
        <v>14</v>
      </c>
      <c r="J61" s="1">
        <f>MID(pesel37[[#This Row],[Column1]],8,1)*9</f>
        <v>0</v>
      </c>
      <c r="K61" s="1">
        <f>MID(pesel37[[#This Row],[Column1]],9,1)*1</f>
        <v>1</v>
      </c>
      <c r="L61" s="1">
        <f>MID(pesel37[[#This Row],[Column1]],10,1)*3</f>
        <v>9</v>
      </c>
      <c r="M61" s="1">
        <f>IF(MOD(SUM(pesel37[[#This Row],[Cyfra 1]:[Cyfra 10]]),10)=0, 0, 10-MOD(SUM(pesel37[[#This Row],[Cyfra 1]:[Cyfra 10]]),10))</f>
        <v>6</v>
      </c>
      <c r="N61" s="1">
        <f>IF(pesel37[[#This Row],[Suma]] = VALUE(pesel37[[#This Row],[cyfra kontrolna]]), 1, 0)</f>
        <v>1</v>
      </c>
    </row>
    <row r="62" spans="1:14" hidden="1" x14ac:dyDescent="0.45">
      <c r="A62" s="1" t="s">
        <v>61</v>
      </c>
      <c r="B62" s="1" t="str">
        <f>RIGHT(pesel37[[#This Row],[Column1]],1)</f>
        <v>7</v>
      </c>
      <c r="C62" s="1">
        <f>MID(pesel37[[#This Row],[Column1]],1,1)*1</f>
        <v>7</v>
      </c>
      <c r="D62" s="1">
        <f>MID(pesel37[[#This Row],[Column1]],2,1)*3</f>
        <v>15</v>
      </c>
      <c r="E62" s="1">
        <f>MID(pesel37[[#This Row],[Column1]],3,1)*7</f>
        <v>7</v>
      </c>
      <c r="F62" s="1">
        <f>MID(pesel37[[#This Row],[Column1]],4,1)*9</f>
        <v>18</v>
      </c>
      <c r="G62" s="1">
        <f>MID(pesel37[[#This Row],[Column1]],5,1)*1</f>
        <v>3</v>
      </c>
      <c r="H62" s="1">
        <f>MID(pesel37[[#This Row],[Column1]],6,1)*3</f>
        <v>3</v>
      </c>
      <c r="I62" s="1">
        <f>MID(pesel37[[#This Row],[Column1]],7,1)*7</f>
        <v>63</v>
      </c>
      <c r="J62" s="1">
        <f>MID(pesel37[[#This Row],[Column1]],8,1)*9</f>
        <v>81</v>
      </c>
      <c r="K62" s="1">
        <f>MID(pesel37[[#This Row],[Column1]],9,1)*1</f>
        <v>3</v>
      </c>
      <c r="L62" s="1">
        <f>MID(pesel37[[#This Row],[Column1]],10,1)*3</f>
        <v>3</v>
      </c>
      <c r="M62" s="1">
        <f>IF(MOD(SUM(pesel37[[#This Row],[Cyfra 1]:[Cyfra 10]]),10)=0, 0, 10-MOD(SUM(pesel37[[#This Row],[Cyfra 1]:[Cyfra 10]]),10))</f>
        <v>7</v>
      </c>
      <c r="N62" s="1">
        <f>IF(pesel37[[#This Row],[Suma]] = VALUE(pesel37[[#This Row],[cyfra kontrolna]]), 1, 0)</f>
        <v>1</v>
      </c>
    </row>
    <row r="63" spans="1:14" hidden="1" x14ac:dyDescent="0.45">
      <c r="A63" s="1" t="s">
        <v>62</v>
      </c>
      <c r="B63" s="1" t="str">
        <f>RIGHT(pesel37[[#This Row],[Column1]],1)</f>
        <v>1</v>
      </c>
      <c r="C63" s="1">
        <f>MID(pesel37[[#This Row],[Column1]],1,1)*1</f>
        <v>7</v>
      </c>
      <c r="D63" s="1">
        <f>MID(pesel37[[#This Row],[Column1]],2,1)*3</f>
        <v>9</v>
      </c>
      <c r="E63" s="1">
        <f>MID(pesel37[[#This Row],[Column1]],3,1)*7</f>
        <v>7</v>
      </c>
      <c r="F63" s="1">
        <f>MID(pesel37[[#This Row],[Column1]],4,1)*9</f>
        <v>9</v>
      </c>
      <c r="G63" s="1">
        <f>MID(pesel37[[#This Row],[Column1]],5,1)*1</f>
        <v>2</v>
      </c>
      <c r="H63" s="1">
        <f>MID(pesel37[[#This Row],[Column1]],6,1)*3</f>
        <v>9</v>
      </c>
      <c r="I63" s="1">
        <f>MID(pesel37[[#This Row],[Column1]],7,1)*7</f>
        <v>14</v>
      </c>
      <c r="J63" s="1">
        <f>MID(pesel37[[#This Row],[Column1]],8,1)*9</f>
        <v>72</v>
      </c>
      <c r="K63" s="1">
        <f>MID(pesel37[[#This Row],[Column1]],9,1)*1</f>
        <v>5</v>
      </c>
      <c r="L63" s="1">
        <f>MID(pesel37[[#This Row],[Column1]],10,1)*3</f>
        <v>15</v>
      </c>
      <c r="M63" s="1">
        <f>IF(MOD(SUM(pesel37[[#This Row],[Cyfra 1]:[Cyfra 10]]),10)=0, 0, 10-MOD(SUM(pesel37[[#This Row],[Cyfra 1]:[Cyfra 10]]),10))</f>
        <v>1</v>
      </c>
      <c r="N63" s="1">
        <f>IF(pesel37[[#This Row],[Suma]] = VALUE(pesel37[[#This Row],[cyfra kontrolna]]), 1, 0)</f>
        <v>1</v>
      </c>
    </row>
    <row r="64" spans="1:14" hidden="1" x14ac:dyDescent="0.45">
      <c r="A64" s="1" t="s">
        <v>63</v>
      </c>
      <c r="B64" s="1" t="str">
        <f>RIGHT(pesel37[[#This Row],[Column1]],1)</f>
        <v>3</v>
      </c>
      <c r="C64" s="1">
        <f>MID(pesel37[[#This Row],[Column1]],1,1)*1</f>
        <v>8</v>
      </c>
      <c r="D64" s="1">
        <f>MID(pesel37[[#This Row],[Column1]],2,1)*3</f>
        <v>15</v>
      </c>
      <c r="E64" s="1">
        <f>MID(pesel37[[#This Row],[Column1]],3,1)*7</f>
        <v>0</v>
      </c>
      <c r="F64" s="1">
        <f>MID(pesel37[[#This Row],[Column1]],4,1)*9</f>
        <v>27</v>
      </c>
      <c r="G64" s="1">
        <f>MID(pesel37[[#This Row],[Column1]],5,1)*1</f>
        <v>1</v>
      </c>
      <c r="H64" s="1">
        <f>MID(pesel37[[#This Row],[Column1]],6,1)*3</f>
        <v>0</v>
      </c>
      <c r="I64" s="1">
        <f>MID(pesel37[[#This Row],[Column1]],7,1)*7</f>
        <v>49</v>
      </c>
      <c r="J64" s="1">
        <f>MID(pesel37[[#This Row],[Column1]],8,1)*9</f>
        <v>81</v>
      </c>
      <c r="K64" s="1">
        <f>MID(pesel37[[#This Row],[Column1]],9,1)*1</f>
        <v>4</v>
      </c>
      <c r="L64" s="1">
        <f>MID(pesel37[[#This Row],[Column1]],10,1)*3</f>
        <v>12</v>
      </c>
      <c r="M64" s="1">
        <f>IF(MOD(SUM(pesel37[[#This Row],[Cyfra 1]:[Cyfra 10]]),10)=0, 0, 10-MOD(SUM(pesel37[[#This Row],[Cyfra 1]:[Cyfra 10]]),10))</f>
        <v>3</v>
      </c>
      <c r="N64" s="1">
        <f>IF(pesel37[[#This Row],[Suma]] = VALUE(pesel37[[#This Row],[cyfra kontrolna]]), 1, 0)</f>
        <v>1</v>
      </c>
    </row>
    <row r="65" spans="1:14" hidden="1" x14ac:dyDescent="0.45">
      <c r="A65" s="1" t="s">
        <v>64</v>
      </c>
      <c r="B65" s="1" t="str">
        <f>RIGHT(pesel37[[#This Row],[Column1]],1)</f>
        <v>3</v>
      </c>
      <c r="C65" s="1">
        <f>MID(pesel37[[#This Row],[Column1]],1,1)*1</f>
        <v>8</v>
      </c>
      <c r="D65" s="1">
        <f>MID(pesel37[[#This Row],[Column1]],2,1)*3</f>
        <v>15</v>
      </c>
      <c r="E65" s="1">
        <f>MID(pesel37[[#This Row],[Column1]],3,1)*7</f>
        <v>0</v>
      </c>
      <c r="F65" s="1">
        <f>MID(pesel37[[#This Row],[Column1]],4,1)*9</f>
        <v>45</v>
      </c>
      <c r="G65" s="1">
        <f>MID(pesel37[[#This Row],[Column1]],5,1)*1</f>
        <v>2</v>
      </c>
      <c r="H65" s="1">
        <f>MID(pesel37[[#This Row],[Column1]],6,1)*3</f>
        <v>15</v>
      </c>
      <c r="I65" s="1">
        <f>MID(pesel37[[#This Row],[Column1]],7,1)*7</f>
        <v>42</v>
      </c>
      <c r="J65" s="1">
        <f>MID(pesel37[[#This Row],[Column1]],8,1)*9</f>
        <v>72</v>
      </c>
      <c r="K65" s="1">
        <f>MID(pesel37[[#This Row],[Column1]],9,1)*1</f>
        <v>6</v>
      </c>
      <c r="L65" s="1">
        <f>MID(pesel37[[#This Row],[Column1]],10,1)*3</f>
        <v>12</v>
      </c>
      <c r="M65" s="1">
        <f>IF(MOD(SUM(pesel37[[#This Row],[Cyfra 1]:[Cyfra 10]]),10)=0, 0, 10-MOD(SUM(pesel37[[#This Row],[Cyfra 1]:[Cyfra 10]]),10))</f>
        <v>3</v>
      </c>
      <c r="N65" s="1">
        <f>IF(pesel37[[#This Row],[Suma]] = VALUE(pesel37[[#This Row],[cyfra kontrolna]]), 1, 0)</f>
        <v>1</v>
      </c>
    </row>
    <row r="66" spans="1:14" hidden="1" x14ac:dyDescent="0.45">
      <c r="A66" s="1" t="s">
        <v>65</v>
      </c>
      <c r="B66" s="1" t="str">
        <f>RIGHT(pesel37[[#This Row],[Column1]],1)</f>
        <v>2</v>
      </c>
      <c r="C66" s="1">
        <f>MID(pesel37[[#This Row],[Column1]],1,1)*1</f>
        <v>5</v>
      </c>
      <c r="D66" s="1">
        <f>MID(pesel37[[#This Row],[Column1]],2,1)*3</f>
        <v>15</v>
      </c>
      <c r="E66" s="1">
        <f>MID(pesel37[[#This Row],[Column1]],3,1)*7</f>
        <v>0</v>
      </c>
      <c r="F66" s="1">
        <f>MID(pesel37[[#This Row],[Column1]],4,1)*9</f>
        <v>18</v>
      </c>
      <c r="G66" s="1">
        <f>MID(pesel37[[#This Row],[Column1]],5,1)*1</f>
        <v>2</v>
      </c>
      <c r="H66" s="1">
        <f>MID(pesel37[[#This Row],[Column1]],6,1)*3</f>
        <v>3</v>
      </c>
      <c r="I66" s="1">
        <f>MID(pesel37[[#This Row],[Column1]],7,1)*7</f>
        <v>35</v>
      </c>
      <c r="J66" s="1">
        <f>MID(pesel37[[#This Row],[Column1]],8,1)*9</f>
        <v>27</v>
      </c>
      <c r="K66" s="1">
        <f>MID(pesel37[[#This Row],[Column1]],9,1)*1</f>
        <v>4</v>
      </c>
      <c r="L66" s="1">
        <f>MID(pesel37[[#This Row],[Column1]],10,1)*3</f>
        <v>9</v>
      </c>
      <c r="M66" s="1">
        <f>IF(MOD(SUM(pesel37[[#This Row],[Cyfra 1]:[Cyfra 10]]),10)=0, 0, 10-MOD(SUM(pesel37[[#This Row],[Cyfra 1]:[Cyfra 10]]),10))</f>
        <v>2</v>
      </c>
      <c r="N66" s="1">
        <f>IF(pesel37[[#This Row],[Suma]] = VALUE(pesel37[[#This Row],[cyfra kontrolna]]), 1, 0)</f>
        <v>1</v>
      </c>
    </row>
    <row r="67" spans="1:14" hidden="1" x14ac:dyDescent="0.45">
      <c r="A67" s="1" t="s">
        <v>66</v>
      </c>
      <c r="B67" s="1" t="str">
        <f>RIGHT(pesel37[[#This Row],[Column1]],1)</f>
        <v>2</v>
      </c>
      <c r="C67" s="1">
        <f>MID(pesel37[[#This Row],[Column1]],1,1)*1</f>
        <v>8</v>
      </c>
      <c r="D67" s="1">
        <f>MID(pesel37[[#This Row],[Column1]],2,1)*3</f>
        <v>9</v>
      </c>
      <c r="E67" s="1">
        <f>MID(pesel37[[#This Row],[Column1]],3,1)*7</f>
        <v>0</v>
      </c>
      <c r="F67" s="1">
        <f>MID(pesel37[[#This Row],[Column1]],4,1)*9</f>
        <v>36</v>
      </c>
      <c r="G67" s="1">
        <f>MID(pesel37[[#This Row],[Column1]],5,1)*1</f>
        <v>1</v>
      </c>
      <c r="H67" s="1">
        <f>MID(pesel37[[#This Row],[Column1]],6,1)*3</f>
        <v>27</v>
      </c>
      <c r="I67" s="1">
        <f>MID(pesel37[[#This Row],[Column1]],7,1)*7</f>
        <v>28</v>
      </c>
      <c r="J67" s="1">
        <f>MID(pesel37[[#This Row],[Column1]],8,1)*9</f>
        <v>63</v>
      </c>
      <c r="K67" s="1">
        <f>MID(pesel37[[#This Row],[Column1]],9,1)*1</f>
        <v>2</v>
      </c>
      <c r="L67" s="1">
        <f>MID(pesel37[[#This Row],[Column1]],10,1)*3</f>
        <v>24</v>
      </c>
      <c r="M67" s="1">
        <f>IF(MOD(SUM(pesel37[[#This Row],[Cyfra 1]:[Cyfra 10]]),10)=0, 0, 10-MOD(SUM(pesel37[[#This Row],[Cyfra 1]:[Cyfra 10]]),10))</f>
        <v>2</v>
      </c>
      <c r="N67" s="1">
        <f>IF(pesel37[[#This Row],[Suma]] = VALUE(pesel37[[#This Row],[cyfra kontrolna]]), 1, 0)</f>
        <v>1</v>
      </c>
    </row>
    <row r="68" spans="1:14" hidden="1" x14ac:dyDescent="0.45">
      <c r="A68" s="1" t="s">
        <v>67</v>
      </c>
      <c r="B68" s="1" t="str">
        <f>RIGHT(pesel37[[#This Row],[Column1]],1)</f>
        <v>5</v>
      </c>
      <c r="C68" s="1">
        <f>MID(pesel37[[#This Row],[Column1]],1,1)*1</f>
        <v>8</v>
      </c>
      <c r="D68" s="1">
        <f>MID(pesel37[[#This Row],[Column1]],2,1)*3</f>
        <v>18</v>
      </c>
      <c r="E68" s="1">
        <f>MID(pesel37[[#This Row],[Column1]],3,1)*7</f>
        <v>0</v>
      </c>
      <c r="F68" s="1">
        <f>MID(pesel37[[#This Row],[Column1]],4,1)*9</f>
        <v>72</v>
      </c>
      <c r="G68" s="1">
        <f>MID(pesel37[[#This Row],[Column1]],5,1)*1</f>
        <v>1</v>
      </c>
      <c r="H68" s="1">
        <f>MID(pesel37[[#This Row],[Column1]],6,1)*3</f>
        <v>12</v>
      </c>
      <c r="I68" s="1">
        <f>MID(pesel37[[#This Row],[Column1]],7,1)*7</f>
        <v>28</v>
      </c>
      <c r="J68" s="1">
        <f>MID(pesel37[[#This Row],[Column1]],8,1)*9</f>
        <v>27</v>
      </c>
      <c r="K68" s="1">
        <f>MID(pesel37[[#This Row],[Column1]],9,1)*1</f>
        <v>3</v>
      </c>
      <c r="L68" s="1">
        <f>MID(pesel37[[#This Row],[Column1]],10,1)*3</f>
        <v>6</v>
      </c>
      <c r="M68" s="1">
        <f>IF(MOD(SUM(pesel37[[#This Row],[Cyfra 1]:[Cyfra 10]]),10)=0, 0, 10-MOD(SUM(pesel37[[#This Row],[Cyfra 1]:[Cyfra 10]]),10))</f>
        <v>5</v>
      </c>
      <c r="N68" s="1">
        <f>IF(pesel37[[#This Row],[Suma]] = VALUE(pesel37[[#This Row],[cyfra kontrolna]]), 1, 0)</f>
        <v>1</v>
      </c>
    </row>
    <row r="69" spans="1:14" hidden="1" x14ac:dyDescent="0.45">
      <c r="A69" s="1" t="s">
        <v>68</v>
      </c>
      <c r="B69" s="1" t="str">
        <f>RIGHT(pesel37[[#This Row],[Column1]],1)</f>
        <v>5</v>
      </c>
      <c r="C69" s="1">
        <f>MID(pesel37[[#This Row],[Column1]],1,1)*1</f>
        <v>5</v>
      </c>
      <c r="D69" s="1">
        <f>MID(pesel37[[#This Row],[Column1]],2,1)*3</f>
        <v>27</v>
      </c>
      <c r="E69" s="1">
        <f>MID(pesel37[[#This Row],[Column1]],3,1)*7</f>
        <v>7</v>
      </c>
      <c r="F69" s="1">
        <f>MID(pesel37[[#This Row],[Column1]],4,1)*9</f>
        <v>9</v>
      </c>
      <c r="G69" s="1">
        <f>MID(pesel37[[#This Row],[Column1]],5,1)*1</f>
        <v>0</v>
      </c>
      <c r="H69" s="1">
        <f>MID(pesel37[[#This Row],[Column1]],6,1)*3</f>
        <v>15</v>
      </c>
      <c r="I69" s="1">
        <f>MID(pesel37[[#This Row],[Column1]],7,1)*7</f>
        <v>49</v>
      </c>
      <c r="J69" s="1">
        <f>MID(pesel37[[#This Row],[Column1]],8,1)*9</f>
        <v>0</v>
      </c>
      <c r="K69" s="1">
        <f>MID(pesel37[[#This Row],[Column1]],9,1)*1</f>
        <v>5</v>
      </c>
      <c r="L69" s="1">
        <f>MID(pesel37[[#This Row],[Column1]],10,1)*3</f>
        <v>18</v>
      </c>
      <c r="M69" s="1">
        <f>IF(MOD(SUM(pesel37[[#This Row],[Cyfra 1]:[Cyfra 10]]),10)=0, 0, 10-MOD(SUM(pesel37[[#This Row],[Cyfra 1]:[Cyfra 10]]),10))</f>
        <v>5</v>
      </c>
      <c r="N69" s="1">
        <f>IF(pesel37[[#This Row],[Suma]] = VALUE(pesel37[[#This Row],[cyfra kontrolna]]), 1, 0)</f>
        <v>1</v>
      </c>
    </row>
    <row r="70" spans="1:14" hidden="1" x14ac:dyDescent="0.45">
      <c r="A70" s="1" t="s">
        <v>69</v>
      </c>
      <c r="B70" s="1" t="str">
        <f>RIGHT(pesel37[[#This Row],[Column1]],1)</f>
        <v>1</v>
      </c>
      <c r="C70" s="1">
        <f>MID(pesel37[[#This Row],[Column1]],1,1)*1</f>
        <v>6</v>
      </c>
      <c r="D70" s="1">
        <f>MID(pesel37[[#This Row],[Column1]],2,1)*3</f>
        <v>18</v>
      </c>
      <c r="E70" s="1">
        <f>MID(pesel37[[#This Row],[Column1]],3,1)*7</f>
        <v>0</v>
      </c>
      <c r="F70" s="1">
        <f>MID(pesel37[[#This Row],[Column1]],4,1)*9</f>
        <v>54</v>
      </c>
      <c r="G70" s="1">
        <f>MID(pesel37[[#This Row],[Column1]],5,1)*1</f>
        <v>3</v>
      </c>
      <c r="H70" s="1">
        <f>MID(pesel37[[#This Row],[Column1]],6,1)*3</f>
        <v>0</v>
      </c>
      <c r="I70" s="1">
        <f>MID(pesel37[[#This Row],[Column1]],7,1)*7</f>
        <v>7</v>
      </c>
      <c r="J70" s="1">
        <f>MID(pesel37[[#This Row],[Column1]],8,1)*9</f>
        <v>36</v>
      </c>
      <c r="K70" s="1">
        <f>MID(pesel37[[#This Row],[Column1]],9,1)*1</f>
        <v>6</v>
      </c>
      <c r="L70" s="1">
        <f>MID(pesel37[[#This Row],[Column1]],10,1)*3</f>
        <v>9</v>
      </c>
      <c r="M70" s="1">
        <f>IF(MOD(SUM(pesel37[[#This Row],[Cyfra 1]:[Cyfra 10]]),10)=0, 0, 10-MOD(SUM(pesel37[[#This Row],[Cyfra 1]:[Cyfra 10]]),10))</f>
        <v>1</v>
      </c>
      <c r="N70" s="1">
        <f>IF(pesel37[[#This Row],[Suma]] = VALUE(pesel37[[#This Row],[cyfra kontrolna]]), 1, 0)</f>
        <v>1</v>
      </c>
    </row>
    <row r="71" spans="1:14" hidden="1" x14ac:dyDescent="0.45">
      <c r="A71" s="1" t="s">
        <v>70</v>
      </c>
      <c r="B71" s="1" t="str">
        <f>RIGHT(pesel37[[#This Row],[Column1]],1)</f>
        <v>3</v>
      </c>
      <c r="C71" s="1">
        <f>MID(pesel37[[#This Row],[Column1]],1,1)*1</f>
        <v>6</v>
      </c>
      <c r="D71" s="1">
        <f>MID(pesel37[[#This Row],[Column1]],2,1)*3</f>
        <v>21</v>
      </c>
      <c r="E71" s="1">
        <f>MID(pesel37[[#This Row],[Column1]],3,1)*7</f>
        <v>7</v>
      </c>
      <c r="F71" s="1">
        <f>MID(pesel37[[#This Row],[Column1]],4,1)*9</f>
        <v>18</v>
      </c>
      <c r="G71" s="1">
        <f>MID(pesel37[[#This Row],[Column1]],5,1)*1</f>
        <v>0</v>
      </c>
      <c r="H71" s="1">
        <f>MID(pesel37[[#This Row],[Column1]],6,1)*3</f>
        <v>21</v>
      </c>
      <c r="I71" s="1">
        <f>MID(pesel37[[#This Row],[Column1]],7,1)*7</f>
        <v>28</v>
      </c>
      <c r="J71" s="1">
        <f>MID(pesel37[[#This Row],[Column1]],8,1)*9</f>
        <v>81</v>
      </c>
      <c r="K71" s="1">
        <f>MID(pesel37[[#This Row],[Column1]],9,1)*1</f>
        <v>9</v>
      </c>
      <c r="L71" s="1">
        <f>MID(pesel37[[#This Row],[Column1]],10,1)*3</f>
        <v>6</v>
      </c>
      <c r="M71" s="1">
        <f>IF(MOD(SUM(pesel37[[#This Row],[Cyfra 1]:[Cyfra 10]]),10)=0, 0, 10-MOD(SUM(pesel37[[#This Row],[Cyfra 1]:[Cyfra 10]]),10))</f>
        <v>3</v>
      </c>
      <c r="N71" s="1">
        <f>IF(pesel37[[#This Row],[Suma]] = VALUE(pesel37[[#This Row],[cyfra kontrolna]]), 1, 0)</f>
        <v>1</v>
      </c>
    </row>
    <row r="72" spans="1:14" hidden="1" x14ac:dyDescent="0.45">
      <c r="A72" s="1" t="s">
        <v>71</v>
      </c>
      <c r="B72" s="1" t="str">
        <f>RIGHT(pesel37[[#This Row],[Column1]],1)</f>
        <v>1</v>
      </c>
      <c r="C72" s="1">
        <f>MID(pesel37[[#This Row],[Column1]],1,1)*1</f>
        <v>8</v>
      </c>
      <c r="D72" s="1">
        <f>MID(pesel37[[#This Row],[Column1]],2,1)*3</f>
        <v>27</v>
      </c>
      <c r="E72" s="1">
        <f>MID(pesel37[[#This Row],[Column1]],3,1)*7</f>
        <v>0</v>
      </c>
      <c r="F72" s="1">
        <f>MID(pesel37[[#This Row],[Column1]],4,1)*9</f>
        <v>72</v>
      </c>
      <c r="G72" s="1">
        <f>MID(pesel37[[#This Row],[Column1]],5,1)*1</f>
        <v>1</v>
      </c>
      <c r="H72" s="1">
        <f>MID(pesel37[[#This Row],[Column1]],6,1)*3</f>
        <v>15</v>
      </c>
      <c r="I72" s="1">
        <f>MID(pesel37[[#This Row],[Column1]],7,1)*7</f>
        <v>7</v>
      </c>
      <c r="J72" s="1">
        <f>MID(pesel37[[#This Row],[Column1]],8,1)*9</f>
        <v>81</v>
      </c>
      <c r="K72" s="1">
        <f>MID(pesel37[[#This Row],[Column1]],9,1)*1</f>
        <v>8</v>
      </c>
      <c r="L72" s="1">
        <f>MID(pesel37[[#This Row],[Column1]],10,1)*3</f>
        <v>0</v>
      </c>
      <c r="M72" s="1">
        <f>IF(MOD(SUM(pesel37[[#This Row],[Cyfra 1]:[Cyfra 10]]),10)=0, 0, 10-MOD(SUM(pesel37[[#This Row],[Cyfra 1]:[Cyfra 10]]),10))</f>
        <v>1</v>
      </c>
      <c r="N72" s="1">
        <f>IF(pesel37[[#This Row],[Suma]] = VALUE(pesel37[[#This Row],[cyfra kontrolna]]), 1, 0)</f>
        <v>1</v>
      </c>
    </row>
    <row r="73" spans="1:14" hidden="1" x14ac:dyDescent="0.45">
      <c r="A73" s="1" t="s">
        <v>72</v>
      </c>
      <c r="B73" s="1" t="str">
        <f>RIGHT(pesel37[[#This Row],[Column1]],1)</f>
        <v>3</v>
      </c>
      <c r="C73" s="1">
        <f>MID(pesel37[[#This Row],[Column1]],1,1)*1</f>
        <v>7</v>
      </c>
      <c r="D73" s="1">
        <f>MID(pesel37[[#This Row],[Column1]],2,1)*3</f>
        <v>0</v>
      </c>
      <c r="E73" s="1">
        <f>MID(pesel37[[#This Row],[Column1]],3,1)*7</f>
        <v>7</v>
      </c>
      <c r="F73" s="1">
        <f>MID(pesel37[[#This Row],[Column1]],4,1)*9</f>
        <v>18</v>
      </c>
      <c r="G73" s="1">
        <f>MID(pesel37[[#This Row],[Column1]],5,1)*1</f>
        <v>0</v>
      </c>
      <c r="H73" s="1">
        <f>MID(pesel37[[#This Row],[Column1]],6,1)*3</f>
        <v>21</v>
      </c>
      <c r="I73" s="1">
        <f>MID(pesel37[[#This Row],[Column1]],7,1)*7</f>
        <v>63</v>
      </c>
      <c r="J73" s="1">
        <f>MID(pesel37[[#This Row],[Column1]],8,1)*9</f>
        <v>36</v>
      </c>
      <c r="K73" s="1">
        <f>MID(pesel37[[#This Row],[Column1]],9,1)*1</f>
        <v>6</v>
      </c>
      <c r="L73" s="1">
        <f>MID(pesel37[[#This Row],[Column1]],10,1)*3</f>
        <v>9</v>
      </c>
      <c r="M73" s="1">
        <f>IF(MOD(SUM(pesel37[[#This Row],[Cyfra 1]:[Cyfra 10]]),10)=0, 0, 10-MOD(SUM(pesel37[[#This Row],[Cyfra 1]:[Cyfra 10]]),10))</f>
        <v>3</v>
      </c>
      <c r="N73" s="1">
        <f>IF(pesel37[[#This Row],[Suma]] = VALUE(pesel37[[#This Row],[cyfra kontrolna]]), 1, 0)</f>
        <v>1</v>
      </c>
    </row>
    <row r="74" spans="1:14" hidden="1" x14ac:dyDescent="0.45">
      <c r="A74" s="1" t="s">
        <v>73</v>
      </c>
      <c r="B74" s="1" t="str">
        <f>RIGHT(pesel37[[#This Row],[Column1]],1)</f>
        <v>3</v>
      </c>
      <c r="C74" s="1">
        <f>MID(pesel37[[#This Row],[Column1]],1,1)*1</f>
        <v>7</v>
      </c>
      <c r="D74" s="1">
        <f>MID(pesel37[[#This Row],[Column1]],2,1)*3</f>
        <v>18</v>
      </c>
      <c r="E74" s="1">
        <f>MID(pesel37[[#This Row],[Column1]],3,1)*7</f>
        <v>7</v>
      </c>
      <c r="F74" s="1">
        <f>MID(pesel37[[#This Row],[Column1]],4,1)*9</f>
        <v>18</v>
      </c>
      <c r="G74" s="1">
        <f>MID(pesel37[[#This Row],[Column1]],5,1)*1</f>
        <v>1</v>
      </c>
      <c r="H74" s="1">
        <f>MID(pesel37[[#This Row],[Column1]],6,1)*3</f>
        <v>3</v>
      </c>
      <c r="I74" s="1">
        <f>MID(pesel37[[#This Row],[Column1]],7,1)*7</f>
        <v>56</v>
      </c>
      <c r="J74" s="1">
        <f>MID(pesel37[[#This Row],[Column1]],8,1)*9</f>
        <v>54</v>
      </c>
      <c r="K74" s="1">
        <f>MID(pesel37[[#This Row],[Column1]],9,1)*1</f>
        <v>3</v>
      </c>
      <c r="L74" s="1">
        <f>MID(pesel37[[#This Row],[Column1]],10,1)*3</f>
        <v>0</v>
      </c>
      <c r="M74" s="1">
        <f>IF(MOD(SUM(pesel37[[#This Row],[Cyfra 1]:[Cyfra 10]]),10)=0, 0, 10-MOD(SUM(pesel37[[#This Row],[Cyfra 1]:[Cyfra 10]]),10))</f>
        <v>3</v>
      </c>
      <c r="N74" s="1">
        <f>IF(pesel37[[#This Row],[Suma]] = VALUE(pesel37[[#This Row],[cyfra kontrolna]]), 1, 0)</f>
        <v>1</v>
      </c>
    </row>
    <row r="75" spans="1:14" hidden="1" x14ac:dyDescent="0.45">
      <c r="A75" s="1" t="s">
        <v>74</v>
      </c>
      <c r="B75" s="1" t="str">
        <f>RIGHT(pesel37[[#This Row],[Column1]],1)</f>
        <v>5</v>
      </c>
      <c r="C75" s="1">
        <f>MID(pesel37[[#This Row],[Column1]],1,1)*1</f>
        <v>7</v>
      </c>
      <c r="D75" s="1">
        <f>MID(pesel37[[#This Row],[Column1]],2,1)*3</f>
        <v>6</v>
      </c>
      <c r="E75" s="1">
        <f>MID(pesel37[[#This Row],[Column1]],3,1)*7</f>
        <v>0</v>
      </c>
      <c r="F75" s="1">
        <f>MID(pesel37[[#This Row],[Column1]],4,1)*9</f>
        <v>27</v>
      </c>
      <c r="G75" s="1">
        <f>MID(pesel37[[#This Row],[Column1]],5,1)*1</f>
        <v>1</v>
      </c>
      <c r="H75" s="1">
        <f>MID(pesel37[[#This Row],[Column1]],6,1)*3</f>
        <v>0</v>
      </c>
      <c r="I75" s="1">
        <f>MID(pesel37[[#This Row],[Column1]],7,1)*7</f>
        <v>63</v>
      </c>
      <c r="J75" s="1">
        <f>MID(pesel37[[#This Row],[Column1]],8,1)*9</f>
        <v>54</v>
      </c>
      <c r="K75" s="1">
        <f>MID(pesel37[[#This Row],[Column1]],9,1)*1</f>
        <v>7</v>
      </c>
      <c r="L75" s="1">
        <f>MID(pesel37[[#This Row],[Column1]],10,1)*3</f>
        <v>0</v>
      </c>
      <c r="M75" s="1">
        <f>IF(MOD(SUM(pesel37[[#This Row],[Cyfra 1]:[Cyfra 10]]),10)=0, 0, 10-MOD(SUM(pesel37[[#This Row],[Cyfra 1]:[Cyfra 10]]),10))</f>
        <v>5</v>
      </c>
      <c r="N75" s="1">
        <f>IF(pesel37[[#This Row],[Suma]] = VALUE(pesel37[[#This Row],[cyfra kontrolna]]), 1, 0)</f>
        <v>1</v>
      </c>
    </row>
    <row r="76" spans="1:14" hidden="1" x14ac:dyDescent="0.45">
      <c r="A76" s="1" t="s">
        <v>75</v>
      </c>
      <c r="B76" s="1" t="str">
        <f>RIGHT(pesel37[[#This Row],[Column1]],1)</f>
        <v>2</v>
      </c>
      <c r="C76" s="1">
        <f>MID(pesel37[[#This Row],[Column1]],1,1)*1</f>
        <v>6</v>
      </c>
      <c r="D76" s="1">
        <f>MID(pesel37[[#This Row],[Column1]],2,1)*3</f>
        <v>3</v>
      </c>
      <c r="E76" s="1">
        <f>MID(pesel37[[#This Row],[Column1]],3,1)*7</f>
        <v>7</v>
      </c>
      <c r="F76" s="1">
        <f>MID(pesel37[[#This Row],[Column1]],4,1)*9</f>
        <v>0</v>
      </c>
      <c r="G76" s="1">
        <f>MID(pesel37[[#This Row],[Column1]],5,1)*1</f>
        <v>0</v>
      </c>
      <c r="H76" s="1">
        <f>MID(pesel37[[#This Row],[Column1]],6,1)*3</f>
        <v>3</v>
      </c>
      <c r="I76" s="1">
        <f>MID(pesel37[[#This Row],[Column1]],7,1)*7</f>
        <v>35</v>
      </c>
      <c r="J76" s="1">
        <f>MID(pesel37[[#This Row],[Column1]],8,1)*9</f>
        <v>63</v>
      </c>
      <c r="K76" s="1">
        <f>MID(pesel37[[#This Row],[Column1]],9,1)*1</f>
        <v>6</v>
      </c>
      <c r="L76" s="1">
        <f>MID(pesel37[[#This Row],[Column1]],10,1)*3</f>
        <v>15</v>
      </c>
      <c r="M76" s="1">
        <f>IF(MOD(SUM(pesel37[[#This Row],[Cyfra 1]:[Cyfra 10]]),10)=0, 0, 10-MOD(SUM(pesel37[[#This Row],[Cyfra 1]:[Cyfra 10]]),10))</f>
        <v>2</v>
      </c>
      <c r="N76" s="1">
        <f>IF(pesel37[[#This Row],[Suma]] = VALUE(pesel37[[#This Row],[cyfra kontrolna]]), 1, 0)</f>
        <v>1</v>
      </c>
    </row>
    <row r="77" spans="1:14" hidden="1" x14ac:dyDescent="0.45">
      <c r="A77" s="1" t="s">
        <v>76</v>
      </c>
      <c r="B77" s="1" t="str">
        <f>RIGHT(pesel37[[#This Row],[Column1]],1)</f>
        <v>4</v>
      </c>
      <c r="C77" s="1">
        <f>MID(pesel37[[#This Row],[Column1]],1,1)*1</f>
        <v>7</v>
      </c>
      <c r="D77" s="1">
        <f>MID(pesel37[[#This Row],[Column1]],2,1)*3</f>
        <v>27</v>
      </c>
      <c r="E77" s="1">
        <f>MID(pesel37[[#This Row],[Column1]],3,1)*7</f>
        <v>0</v>
      </c>
      <c r="F77" s="1">
        <f>MID(pesel37[[#This Row],[Column1]],4,1)*9</f>
        <v>9</v>
      </c>
      <c r="G77" s="1">
        <f>MID(pesel37[[#This Row],[Column1]],5,1)*1</f>
        <v>2</v>
      </c>
      <c r="H77" s="1">
        <f>MID(pesel37[[#This Row],[Column1]],6,1)*3</f>
        <v>15</v>
      </c>
      <c r="I77" s="1">
        <f>MID(pesel37[[#This Row],[Column1]],7,1)*7</f>
        <v>42</v>
      </c>
      <c r="J77" s="1">
        <f>MID(pesel37[[#This Row],[Column1]],8,1)*9</f>
        <v>36</v>
      </c>
      <c r="K77" s="1">
        <f>MID(pesel37[[#This Row],[Column1]],9,1)*1</f>
        <v>4</v>
      </c>
      <c r="L77" s="1">
        <f>MID(pesel37[[#This Row],[Column1]],10,1)*3</f>
        <v>24</v>
      </c>
      <c r="M77" s="1">
        <f>IF(MOD(SUM(pesel37[[#This Row],[Cyfra 1]:[Cyfra 10]]),10)=0, 0, 10-MOD(SUM(pesel37[[#This Row],[Cyfra 1]:[Cyfra 10]]),10))</f>
        <v>4</v>
      </c>
      <c r="N77" s="1">
        <f>IF(pesel37[[#This Row],[Suma]] = VALUE(pesel37[[#This Row],[cyfra kontrolna]]), 1, 0)</f>
        <v>1</v>
      </c>
    </row>
    <row r="78" spans="1:14" hidden="1" x14ac:dyDescent="0.45">
      <c r="A78" s="1" t="s">
        <v>77</v>
      </c>
      <c r="B78" s="1" t="str">
        <f>RIGHT(pesel37[[#This Row],[Column1]],1)</f>
        <v>5</v>
      </c>
      <c r="C78" s="1">
        <f>MID(pesel37[[#This Row],[Column1]],1,1)*1</f>
        <v>8</v>
      </c>
      <c r="D78" s="1">
        <f>MID(pesel37[[#This Row],[Column1]],2,1)*3</f>
        <v>24</v>
      </c>
      <c r="E78" s="1">
        <f>MID(pesel37[[#This Row],[Column1]],3,1)*7</f>
        <v>7</v>
      </c>
      <c r="F78" s="1">
        <f>MID(pesel37[[#This Row],[Column1]],4,1)*9</f>
        <v>9</v>
      </c>
      <c r="G78" s="1">
        <f>MID(pesel37[[#This Row],[Column1]],5,1)*1</f>
        <v>1</v>
      </c>
      <c r="H78" s="1">
        <f>MID(pesel37[[#This Row],[Column1]],6,1)*3</f>
        <v>0</v>
      </c>
      <c r="I78" s="1">
        <f>MID(pesel37[[#This Row],[Column1]],7,1)*7</f>
        <v>63</v>
      </c>
      <c r="J78" s="1">
        <f>MID(pesel37[[#This Row],[Column1]],8,1)*9</f>
        <v>36</v>
      </c>
      <c r="K78" s="1">
        <f>MID(pesel37[[#This Row],[Column1]],9,1)*1</f>
        <v>5</v>
      </c>
      <c r="L78" s="1">
        <f>MID(pesel37[[#This Row],[Column1]],10,1)*3</f>
        <v>12</v>
      </c>
      <c r="M78" s="1">
        <f>IF(MOD(SUM(pesel37[[#This Row],[Cyfra 1]:[Cyfra 10]]),10)=0, 0, 10-MOD(SUM(pesel37[[#This Row],[Cyfra 1]:[Cyfra 10]]),10))</f>
        <v>5</v>
      </c>
      <c r="N78" s="1">
        <f>IF(pesel37[[#This Row],[Suma]] = VALUE(pesel37[[#This Row],[cyfra kontrolna]]), 1, 0)</f>
        <v>1</v>
      </c>
    </row>
    <row r="79" spans="1:14" hidden="1" x14ac:dyDescent="0.45">
      <c r="A79" s="1" t="s">
        <v>78</v>
      </c>
      <c r="B79" s="1" t="str">
        <f>RIGHT(pesel37[[#This Row],[Column1]],1)</f>
        <v>3</v>
      </c>
      <c r="C79" s="1">
        <f>MID(pesel37[[#This Row],[Column1]],1,1)*1</f>
        <v>8</v>
      </c>
      <c r="D79" s="1">
        <f>MID(pesel37[[#This Row],[Column1]],2,1)*3</f>
        <v>27</v>
      </c>
      <c r="E79" s="1">
        <f>MID(pesel37[[#This Row],[Column1]],3,1)*7</f>
        <v>0</v>
      </c>
      <c r="F79" s="1">
        <f>MID(pesel37[[#This Row],[Column1]],4,1)*9</f>
        <v>36</v>
      </c>
      <c r="G79" s="1">
        <f>MID(pesel37[[#This Row],[Column1]],5,1)*1</f>
        <v>0</v>
      </c>
      <c r="H79" s="1">
        <f>MID(pesel37[[#This Row],[Column1]],6,1)*3</f>
        <v>24</v>
      </c>
      <c r="I79" s="1">
        <f>MID(pesel37[[#This Row],[Column1]],7,1)*7</f>
        <v>49</v>
      </c>
      <c r="J79" s="1">
        <f>MID(pesel37[[#This Row],[Column1]],8,1)*9</f>
        <v>54</v>
      </c>
      <c r="K79" s="1">
        <f>MID(pesel37[[#This Row],[Column1]],9,1)*1</f>
        <v>4</v>
      </c>
      <c r="L79" s="1">
        <f>MID(pesel37[[#This Row],[Column1]],10,1)*3</f>
        <v>15</v>
      </c>
      <c r="M79" s="1">
        <f>IF(MOD(SUM(pesel37[[#This Row],[Cyfra 1]:[Cyfra 10]]),10)=0, 0, 10-MOD(SUM(pesel37[[#This Row],[Cyfra 1]:[Cyfra 10]]),10))</f>
        <v>3</v>
      </c>
      <c r="N79" s="1">
        <f>IF(pesel37[[#This Row],[Suma]] = VALUE(pesel37[[#This Row],[cyfra kontrolna]]), 1, 0)</f>
        <v>1</v>
      </c>
    </row>
    <row r="80" spans="1:14" hidden="1" x14ac:dyDescent="0.45">
      <c r="A80" s="1" t="s">
        <v>79</v>
      </c>
      <c r="B80" s="1" t="str">
        <f>RIGHT(pesel37[[#This Row],[Column1]],1)</f>
        <v>1</v>
      </c>
      <c r="C80" s="1">
        <f>MID(pesel37[[#This Row],[Column1]],1,1)*1</f>
        <v>8</v>
      </c>
      <c r="D80" s="1">
        <f>MID(pesel37[[#This Row],[Column1]],2,1)*3</f>
        <v>27</v>
      </c>
      <c r="E80" s="1">
        <f>MID(pesel37[[#This Row],[Column1]],3,1)*7</f>
        <v>7</v>
      </c>
      <c r="F80" s="1">
        <f>MID(pesel37[[#This Row],[Column1]],4,1)*9</f>
        <v>18</v>
      </c>
      <c r="G80" s="1">
        <f>MID(pesel37[[#This Row],[Column1]],5,1)*1</f>
        <v>0</v>
      </c>
      <c r="H80" s="1">
        <f>MID(pesel37[[#This Row],[Column1]],6,1)*3</f>
        <v>27</v>
      </c>
      <c r="I80" s="1">
        <f>MID(pesel37[[#This Row],[Column1]],7,1)*7</f>
        <v>35</v>
      </c>
      <c r="J80" s="1">
        <f>MID(pesel37[[#This Row],[Column1]],8,1)*9</f>
        <v>18</v>
      </c>
      <c r="K80" s="1">
        <f>MID(pesel37[[#This Row],[Column1]],9,1)*1</f>
        <v>1</v>
      </c>
      <c r="L80" s="1">
        <f>MID(pesel37[[#This Row],[Column1]],10,1)*3</f>
        <v>18</v>
      </c>
      <c r="M80" s="1">
        <f>IF(MOD(SUM(pesel37[[#This Row],[Cyfra 1]:[Cyfra 10]]),10)=0, 0, 10-MOD(SUM(pesel37[[#This Row],[Cyfra 1]:[Cyfra 10]]),10))</f>
        <v>1</v>
      </c>
      <c r="N80" s="1">
        <f>IF(pesel37[[#This Row],[Suma]] = VALUE(pesel37[[#This Row],[cyfra kontrolna]]), 1, 0)</f>
        <v>1</v>
      </c>
    </row>
    <row r="81" spans="1:14" hidden="1" x14ac:dyDescent="0.45">
      <c r="A81" s="1" t="s">
        <v>80</v>
      </c>
      <c r="B81" s="1" t="str">
        <f>RIGHT(pesel37[[#This Row],[Column1]],1)</f>
        <v>7</v>
      </c>
      <c r="C81" s="1">
        <f>MID(pesel37[[#This Row],[Column1]],1,1)*1</f>
        <v>5</v>
      </c>
      <c r="D81" s="1">
        <f>MID(pesel37[[#This Row],[Column1]],2,1)*3</f>
        <v>27</v>
      </c>
      <c r="E81" s="1">
        <f>MID(pesel37[[#This Row],[Column1]],3,1)*7</f>
        <v>0</v>
      </c>
      <c r="F81" s="1">
        <f>MID(pesel37[[#This Row],[Column1]],4,1)*9</f>
        <v>72</v>
      </c>
      <c r="G81" s="1">
        <f>MID(pesel37[[#This Row],[Column1]],5,1)*1</f>
        <v>3</v>
      </c>
      <c r="H81" s="1">
        <f>MID(pesel37[[#This Row],[Column1]],6,1)*3</f>
        <v>0</v>
      </c>
      <c r="I81" s="1">
        <f>MID(pesel37[[#This Row],[Column1]],7,1)*7</f>
        <v>21</v>
      </c>
      <c r="J81" s="1">
        <f>MID(pesel37[[#This Row],[Column1]],8,1)*9</f>
        <v>54</v>
      </c>
      <c r="K81" s="1">
        <f>MID(pesel37[[#This Row],[Column1]],9,1)*1</f>
        <v>0</v>
      </c>
      <c r="L81" s="1">
        <f>MID(pesel37[[#This Row],[Column1]],10,1)*3</f>
        <v>21</v>
      </c>
      <c r="M81" s="1">
        <f>IF(MOD(SUM(pesel37[[#This Row],[Cyfra 1]:[Cyfra 10]]),10)=0, 0, 10-MOD(SUM(pesel37[[#This Row],[Cyfra 1]:[Cyfra 10]]),10))</f>
        <v>7</v>
      </c>
      <c r="N81" s="1">
        <f>IF(pesel37[[#This Row],[Suma]] = VALUE(pesel37[[#This Row],[cyfra kontrolna]]), 1, 0)</f>
        <v>1</v>
      </c>
    </row>
    <row r="82" spans="1:14" hidden="1" x14ac:dyDescent="0.45">
      <c r="A82" s="1" t="s">
        <v>81</v>
      </c>
      <c r="B82" s="1" t="str">
        <f>RIGHT(pesel37[[#This Row],[Column1]],1)</f>
        <v>9</v>
      </c>
      <c r="C82" s="1">
        <f>MID(pesel37[[#This Row],[Column1]],1,1)*1</f>
        <v>6</v>
      </c>
      <c r="D82" s="1">
        <f>MID(pesel37[[#This Row],[Column1]],2,1)*3</f>
        <v>3</v>
      </c>
      <c r="E82" s="1">
        <f>MID(pesel37[[#This Row],[Column1]],3,1)*7</f>
        <v>7</v>
      </c>
      <c r="F82" s="1">
        <f>MID(pesel37[[#This Row],[Column1]],4,1)*9</f>
        <v>18</v>
      </c>
      <c r="G82" s="1">
        <f>MID(pesel37[[#This Row],[Column1]],5,1)*1</f>
        <v>1</v>
      </c>
      <c r="H82" s="1">
        <f>MID(pesel37[[#This Row],[Column1]],6,1)*3</f>
        <v>0</v>
      </c>
      <c r="I82" s="1">
        <f>MID(pesel37[[#This Row],[Column1]],7,1)*7</f>
        <v>14</v>
      </c>
      <c r="J82" s="1">
        <f>MID(pesel37[[#This Row],[Column1]],8,1)*9</f>
        <v>0</v>
      </c>
      <c r="K82" s="1">
        <f>MID(pesel37[[#This Row],[Column1]],9,1)*1</f>
        <v>4</v>
      </c>
      <c r="L82" s="1">
        <f>MID(pesel37[[#This Row],[Column1]],10,1)*3</f>
        <v>18</v>
      </c>
      <c r="M82" s="1">
        <f>IF(MOD(SUM(pesel37[[#This Row],[Cyfra 1]:[Cyfra 10]]),10)=0, 0, 10-MOD(SUM(pesel37[[#This Row],[Cyfra 1]:[Cyfra 10]]),10))</f>
        <v>9</v>
      </c>
      <c r="N82" s="1">
        <f>IF(pesel37[[#This Row],[Suma]] = VALUE(pesel37[[#This Row],[cyfra kontrolna]]), 1, 0)</f>
        <v>1</v>
      </c>
    </row>
    <row r="83" spans="1:14" hidden="1" x14ac:dyDescent="0.45">
      <c r="A83" s="1" t="s">
        <v>82</v>
      </c>
      <c r="B83" s="1" t="str">
        <f>RIGHT(pesel37[[#This Row],[Column1]],1)</f>
        <v>1</v>
      </c>
      <c r="C83" s="1">
        <f>MID(pesel37[[#This Row],[Column1]],1,1)*1</f>
        <v>8</v>
      </c>
      <c r="D83" s="1">
        <f>MID(pesel37[[#This Row],[Column1]],2,1)*3</f>
        <v>27</v>
      </c>
      <c r="E83" s="1">
        <f>MID(pesel37[[#This Row],[Column1]],3,1)*7</f>
        <v>0</v>
      </c>
      <c r="F83" s="1">
        <f>MID(pesel37[[#This Row],[Column1]],4,1)*9</f>
        <v>36</v>
      </c>
      <c r="G83" s="1">
        <f>MID(pesel37[[#This Row],[Column1]],5,1)*1</f>
        <v>0</v>
      </c>
      <c r="H83" s="1">
        <f>MID(pesel37[[#This Row],[Column1]],6,1)*3</f>
        <v>3</v>
      </c>
      <c r="I83" s="1">
        <f>MID(pesel37[[#This Row],[Column1]],7,1)*7</f>
        <v>56</v>
      </c>
      <c r="J83" s="1">
        <f>MID(pesel37[[#This Row],[Column1]],8,1)*9</f>
        <v>45</v>
      </c>
      <c r="K83" s="1">
        <f>MID(pesel37[[#This Row],[Column1]],9,1)*1</f>
        <v>2</v>
      </c>
      <c r="L83" s="1">
        <f>MID(pesel37[[#This Row],[Column1]],10,1)*3</f>
        <v>12</v>
      </c>
      <c r="M83" s="1">
        <f>IF(MOD(SUM(pesel37[[#This Row],[Cyfra 1]:[Cyfra 10]]),10)=0, 0, 10-MOD(SUM(pesel37[[#This Row],[Cyfra 1]:[Cyfra 10]]),10))</f>
        <v>1</v>
      </c>
      <c r="N83" s="1">
        <f>IF(pesel37[[#This Row],[Suma]] = VALUE(pesel37[[#This Row],[cyfra kontrolna]]), 1, 0)</f>
        <v>1</v>
      </c>
    </row>
    <row r="84" spans="1:14" hidden="1" x14ac:dyDescent="0.45">
      <c r="A84" s="1" t="s">
        <v>83</v>
      </c>
      <c r="B84" s="1" t="str">
        <f>RIGHT(pesel37[[#This Row],[Column1]],1)</f>
        <v>6</v>
      </c>
      <c r="C84" s="1">
        <f>MID(pesel37[[#This Row],[Column1]],1,1)*1</f>
        <v>8</v>
      </c>
      <c r="D84" s="1">
        <f>MID(pesel37[[#This Row],[Column1]],2,1)*3</f>
        <v>24</v>
      </c>
      <c r="E84" s="1">
        <f>MID(pesel37[[#This Row],[Column1]],3,1)*7</f>
        <v>0</v>
      </c>
      <c r="F84" s="1">
        <f>MID(pesel37[[#This Row],[Column1]],4,1)*9</f>
        <v>72</v>
      </c>
      <c r="G84" s="1">
        <f>MID(pesel37[[#This Row],[Column1]],5,1)*1</f>
        <v>0</v>
      </c>
      <c r="H84" s="1">
        <f>MID(pesel37[[#This Row],[Column1]],6,1)*3</f>
        <v>12</v>
      </c>
      <c r="I84" s="1">
        <f>MID(pesel37[[#This Row],[Column1]],7,1)*7</f>
        <v>7</v>
      </c>
      <c r="J84" s="1">
        <f>MID(pesel37[[#This Row],[Column1]],8,1)*9</f>
        <v>54</v>
      </c>
      <c r="K84" s="1">
        <f>MID(pesel37[[#This Row],[Column1]],9,1)*1</f>
        <v>2</v>
      </c>
      <c r="L84" s="1">
        <f>MID(pesel37[[#This Row],[Column1]],10,1)*3</f>
        <v>15</v>
      </c>
      <c r="M84" s="1">
        <f>IF(MOD(SUM(pesel37[[#This Row],[Cyfra 1]:[Cyfra 10]]),10)=0, 0, 10-MOD(SUM(pesel37[[#This Row],[Cyfra 1]:[Cyfra 10]]),10))</f>
        <v>6</v>
      </c>
      <c r="N84" s="1">
        <f>IF(pesel37[[#This Row],[Suma]] = VALUE(pesel37[[#This Row],[cyfra kontrolna]]), 1, 0)</f>
        <v>1</v>
      </c>
    </row>
    <row r="85" spans="1:14" hidden="1" x14ac:dyDescent="0.45">
      <c r="A85" s="1" t="s">
        <v>84</v>
      </c>
      <c r="B85" s="1" t="str">
        <f>RIGHT(pesel37[[#This Row],[Column1]],1)</f>
        <v>6</v>
      </c>
      <c r="C85" s="1">
        <f>MID(pesel37[[#This Row],[Column1]],1,1)*1</f>
        <v>6</v>
      </c>
      <c r="D85" s="1">
        <f>MID(pesel37[[#This Row],[Column1]],2,1)*3</f>
        <v>3</v>
      </c>
      <c r="E85" s="1">
        <f>MID(pesel37[[#This Row],[Column1]],3,1)*7</f>
        <v>0</v>
      </c>
      <c r="F85" s="1">
        <f>MID(pesel37[[#This Row],[Column1]],4,1)*9</f>
        <v>27</v>
      </c>
      <c r="G85" s="1">
        <f>MID(pesel37[[#This Row],[Column1]],5,1)*1</f>
        <v>2</v>
      </c>
      <c r="H85" s="1">
        <f>MID(pesel37[[#This Row],[Column1]],6,1)*3</f>
        <v>12</v>
      </c>
      <c r="I85" s="1">
        <f>MID(pesel37[[#This Row],[Column1]],7,1)*7</f>
        <v>49</v>
      </c>
      <c r="J85" s="1">
        <f>MID(pesel37[[#This Row],[Column1]],8,1)*9</f>
        <v>81</v>
      </c>
      <c r="K85" s="1">
        <f>MID(pesel37[[#This Row],[Column1]],9,1)*1</f>
        <v>1</v>
      </c>
      <c r="L85" s="1">
        <f>MID(pesel37[[#This Row],[Column1]],10,1)*3</f>
        <v>3</v>
      </c>
      <c r="M85" s="1">
        <f>IF(MOD(SUM(pesel37[[#This Row],[Cyfra 1]:[Cyfra 10]]),10)=0, 0, 10-MOD(SUM(pesel37[[#This Row],[Cyfra 1]:[Cyfra 10]]),10))</f>
        <v>6</v>
      </c>
      <c r="N85" s="1">
        <f>IF(pesel37[[#This Row],[Suma]] = VALUE(pesel37[[#This Row],[cyfra kontrolna]]), 1, 0)</f>
        <v>1</v>
      </c>
    </row>
    <row r="86" spans="1:14" hidden="1" x14ac:dyDescent="0.45">
      <c r="A86" s="1" t="s">
        <v>85</v>
      </c>
      <c r="B86" s="1" t="str">
        <f>RIGHT(pesel37[[#This Row],[Column1]],1)</f>
        <v>7</v>
      </c>
      <c r="C86" s="1">
        <f>MID(pesel37[[#This Row],[Column1]],1,1)*1</f>
        <v>5</v>
      </c>
      <c r="D86" s="1">
        <f>MID(pesel37[[#This Row],[Column1]],2,1)*3</f>
        <v>12</v>
      </c>
      <c r="E86" s="1">
        <f>MID(pesel37[[#This Row],[Column1]],3,1)*7</f>
        <v>0</v>
      </c>
      <c r="F86" s="1">
        <f>MID(pesel37[[#This Row],[Column1]],4,1)*9</f>
        <v>18</v>
      </c>
      <c r="G86" s="1">
        <f>MID(pesel37[[#This Row],[Column1]],5,1)*1</f>
        <v>0</v>
      </c>
      <c r="H86" s="1">
        <f>MID(pesel37[[#This Row],[Column1]],6,1)*3</f>
        <v>24</v>
      </c>
      <c r="I86" s="1">
        <f>MID(pesel37[[#This Row],[Column1]],7,1)*7</f>
        <v>21</v>
      </c>
      <c r="J86" s="1">
        <f>MID(pesel37[[#This Row],[Column1]],8,1)*9</f>
        <v>63</v>
      </c>
      <c r="K86" s="1">
        <f>MID(pesel37[[#This Row],[Column1]],9,1)*1</f>
        <v>1</v>
      </c>
      <c r="L86" s="1">
        <f>MID(pesel37[[#This Row],[Column1]],10,1)*3</f>
        <v>9</v>
      </c>
      <c r="M86" s="1">
        <f>IF(MOD(SUM(pesel37[[#This Row],[Cyfra 1]:[Cyfra 10]]),10)=0, 0, 10-MOD(SUM(pesel37[[#This Row],[Cyfra 1]:[Cyfra 10]]),10))</f>
        <v>7</v>
      </c>
      <c r="N86" s="1">
        <f>IF(pesel37[[#This Row],[Suma]] = VALUE(pesel37[[#This Row],[cyfra kontrolna]]), 1, 0)</f>
        <v>1</v>
      </c>
    </row>
    <row r="87" spans="1:14" hidden="1" x14ac:dyDescent="0.45">
      <c r="A87" s="1" t="s">
        <v>86</v>
      </c>
      <c r="B87" s="1" t="str">
        <f>RIGHT(pesel37[[#This Row],[Column1]],1)</f>
        <v>9</v>
      </c>
      <c r="C87" s="1">
        <f>MID(pesel37[[#This Row],[Column1]],1,1)*1</f>
        <v>8</v>
      </c>
      <c r="D87" s="1">
        <f>MID(pesel37[[#This Row],[Column1]],2,1)*3</f>
        <v>21</v>
      </c>
      <c r="E87" s="1">
        <f>MID(pesel37[[#This Row],[Column1]],3,1)*7</f>
        <v>0</v>
      </c>
      <c r="F87" s="1">
        <f>MID(pesel37[[#This Row],[Column1]],4,1)*9</f>
        <v>63</v>
      </c>
      <c r="G87" s="1">
        <f>MID(pesel37[[#This Row],[Column1]],5,1)*1</f>
        <v>2</v>
      </c>
      <c r="H87" s="1">
        <f>MID(pesel37[[#This Row],[Column1]],6,1)*3</f>
        <v>21</v>
      </c>
      <c r="I87" s="1">
        <f>MID(pesel37[[#This Row],[Column1]],7,1)*7</f>
        <v>14</v>
      </c>
      <c r="J87" s="1">
        <f>MID(pesel37[[#This Row],[Column1]],8,1)*9</f>
        <v>36</v>
      </c>
      <c r="K87" s="1">
        <f>MID(pesel37[[#This Row],[Column1]],9,1)*1</f>
        <v>2</v>
      </c>
      <c r="L87" s="1">
        <f>MID(pesel37[[#This Row],[Column1]],10,1)*3</f>
        <v>24</v>
      </c>
      <c r="M87" s="1">
        <f>IF(MOD(SUM(pesel37[[#This Row],[Cyfra 1]:[Cyfra 10]]),10)=0, 0, 10-MOD(SUM(pesel37[[#This Row],[Cyfra 1]:[Cyfra 10]]),10))</f>
        <v>9</v>
      </c>
      <c r="N87" s="1">
        <f>IF(pesel37[[#This Row],[Suma]] = VALUE(pesel37[[#This Row],[cyfra kontrolna]]), 1, 0)</f>
        <v>1</v>
      </c>
    </row>
    <row r="88" spans="1:14" hidden="1" x14ac:dyDescent="0.45">
      <c r="A88" s="1" t="s">
        <v>87</v>
      </c>
      <c r="B88" s="1" t="str">
        <f>RIGHT(pesel37[[#This Row],[Column1]],1)</f>
        <v>1</v>
      </c>
      <c r="C88" s="1">
        <f>MID(pesel37[[#This Row],[Column1]],1,1)*1</f>
        <v>8</v>
      </c>
      <c r="D88" s="1">
        <f>MID(pesel37[[#This Row],[Column1]],2,1)*3</f>
        <v>24</v>
      </c>
      <c r="E88" s="1">
        <f>MID(pesel37[[#This Row],[Column1]],3,1)*7</f>
        <v>7</v>
      </c>
      <c r="F88" s="1">
        <f>MID(pesel37[[#This Row],[Column1]],4,1)*9</f>
        <v>0</v>
      </c>
      <c r="G88" s="1">
        <f>MID(pesel37[[#This Row],[Column1]],5,1)*1</f>
        <v>3</v>
      </c>
      <c r="H88" s="1">
        <f>MID(pesel37[[#This Row],[Column1]],6,1)*3</f>
        <v>0</v>
      </c>
      <c r="I88" s="1">
        <f>MID(pesel37[[#This Row],[Column1]],7,1)*7</f>
        <v>21</v>
      </c>
      <c r="J88" s="1">
        <f>MID(pesel37[[#This Row],[Column1]],8,1)*9</f>
        <v>18</v>
      </c>
      <c r="K88" s="1">
        <f>MID(pesel37[[#This Row],[Column1]],9,1)*1</f>
        <v>9</v>
      </c>
      <c r="L88" s="1">
        <f>MID(pesel37[[#This Row],[Column1]],10,1)*3</f>
        <v>9</v>
      </c>
      <c r="M88" s="1">
        <f>IF(MOD(SUM(pesel37[[#This Row],[Cyfra 1]:[Cyfra 10]]),10)=0, 0, 10-MOD(SUM(pesel37[[#This Row],[Cyfra 1]:[Cyfra 10]]),10))</f>
        <v>1</v>
      </c>
      <c r="N88" s="1">
        <f>IF(pesel37[[#This Row],[Suma]] = VALUE(pesel37[[#This Row],[cyfra kontrolna]]), 1, 0)</f>
        <v>1</v>
      </c>
    </row>
    <row r="89" spans="1:14" hidden="1" x14ac:dyDescent="0.45">
      <c r="A89" s="1" t="s">
        <v>88</v>
      </c>
      <c r="B89" s="1" t="str">
        <f>RIGHT(pesel37[[#This Row],[Column1]],1)</f>
        <v>6</v>
      </c>
      <c r="C89" s="1">
        <f>MID(pesel37[[#This Row],[Column1]],1,1)*1</f>
        <v>5</v>
      </c>
      <c r="D89" s="1">
        <f>MID(pesel37[[#This Row],[Column1]],2,1)*3</f>
        <v>27</v>
      </c>
      <c r="E89" s="1">
        <f>MID(pesel37[[#This Row],[Column1]],3,1)*7</f>
        <v>0</v>
      </c>
      <c r="F89" s="1">
        <f>MID(pesel37[[#This Row],[Column1]],4,1)*9</f>
        <v>36</v>
      </c>
      <c r="G89" s="1">
        <f>MID(pesel37[[#This Row],[Column1]],5,1)*1</f>
        <v>2</v>
      </c>
      <c r="H89" s="1">
        <f>MID(pesel37[[#This Row],[Column1]],6,1)*3</f>
        <v>27</v>
      </c>
      <c r="I89" s="1">
        <f>MID(pesel37[[#This Row],[Column1]],7,1)*7</f>
        <v>56</v>
      </c>
      <c r="J89" s="1">
        <f>MID(pesel37[[#This Row],[Column1]],8,1)*9</f>
        <v>81</v>
      </c>
      <c r="K89" s="1">
        <f>MID(pesel37[[#This Row],[Column1]],9,1)*1</f>
        <v>6</v>
      </c>
      <c r="L89" s="1">
        <f>MID(pesel37[[#This Row],[Column1]],10,1)*3</f>
        <v>24</v>
      </c>
      <c r="M89" s="1">
        <f>IF(MOD(SUM(pesel37[[#This Row],[Cyfra 1]:[Cyfra 10]]),10)=0, 0, 10-MOD(SUM(pesel37[[#This Row],[Cyfra 1]:[Cyfra 10]]),10))</f>
        <v>6</v>
      </c>
      <c r="N89" s="1">
        <f>IF(pesel37[[#This Row],[Suma]] = VALUE(pesel37[[#This Row],[cyfra kontrolna]]), 1, 0)</f>
        <v>1</v>
      </c>
    </row>
    <row r="90" spans="1:14" hidden="1" x14ac:dyDescent="0.45">
      <c r="A90" s="1" t="s">
        <v>89</v>
      </c>
      <c r="B90" s="1" t="str">
        <f>RIGHT(pesel37[[#This Row],[Column1]],1)</f>
        <v>0</v>
      </c>
      <c r="C90" s="1">
        <f>MID(pesel37[[#This Row],[Column1]],1,1)*1</f>
        <v>9</v>
      </c>
      <c r="D90" s="1">
        <f>MID(pesel37[[#This Row],[Column1]],2,1)*3</f>
        <v>3</v>
      </c>
      <c r="E90" s="1">
        <f>MID(pesel37[[#This Row],[Column1]],3,1)*7</f>
        <v>0</v>
      </c>
      <c r="F90" s="1">
        <f>MID(pesel37[[#This Row],[Column1]],4,1)*9</f>
        <v>18</v>
      </c>
      <c r="G90" s="1">
        <f>MID(pesel37[[#This Row],[Column1]],5,1)*1</f>
        <v>3</v>
      </c>
      <c r="H90" s="1">
        <f>MID(pesel37[[#This Row],[Column1]],6,1)*3</f>
        <v>3</v>
      </c>
      <c r="I90" s="1">
        <f>MID(pesel37[[#This Row],[Column1]],7,1)*7</f>
        <v>63</v>
      </c>
      <c r="J90" s="1">
        <f>MID(pesel37[[#This Row],[Column1]],8,1)*9</f>
        <v>9</v>
      </c>
      <c r="K90" s="1">
        <f>MID(pesel37[[#This Row],[Column1]],9,1)*1</f>
        <v>3</v>
      </c>
      <c r="L90" s="1">
        <f>MID(pesel37[[#This Row],[Column1]],10,1)*3</f>
        <v>9</v>
      </c>
      <c r="M90" s="1">
        <f>IF(MOD(SUM(pesel37[[#This Row],[Cyfra 1]:[Cyfra 10]]),10)=0, 0, 10-MOD(SUM(pesel37[[#This Row],[Cyfra 1]:[Cyfra 10]]),10))</f>
        <v>0</v>
      </c>
      <c r="N90" s="1">
        <f>IF(pesel37[[#This Row],[Suma]] = VALUE(pesel37[[#This Row],[cyfra kontrolna]]), 1, 0)</f>
        <v>1</v>
      </c>
    </row>
    <row r="91" spans="1:14" hidden="1" x14ac:dyDescent="0.45">
      <c r="A91" s="1" t="s">
        <v>90</v>
      </c>
      <c r="B91" s="1" t="str">
        <f>RIGHT(pesel37[[#This Row],[Column1]],1)</f>
        <v>9</v>
      </c>
      <c r="C91" s="1">
        <f>MID(pesel37[[#This Row],[Column1]],1,1)*1</f>
        <v>5</v>
      </c>
      <c r="D91" s="1">
        <f>MID(pesel37[[#This Row],[Column1]],2,1)*3</f>
        <v>27</v>
      </c>
      <c r="E91" s="1">
        <f>MID(pesel37[[#This Row],[Column1]],3,1)*7</f>
        <v>0</v>
      </c>
      <c r="F91" s="1">
        <f>MID(pesel37[[#This Row],[Column1]],4,1)*9</f>
        <v>27</v>
      </c>
      <c r="G91" s="1">
        <f>MID(pesel37[[#This Row],[Column1]],5,1)*1</f>
        <v>1</v>
      </c>
      <c r="H91" s="1">
        <f>MID(pesel37[[#This Row],[Column1]],6,1)*3</f>
        <v>3</v>
      </c>
      <c r="I91" s="1">
        <f>MID(pesel37[[#This Row],[Column1]],7,1)*7</f>
        <v>35</v>
      </c>
      <c r="J91" s="1">
        <f>MID(pesel37[[#This Row],[Column1]],8,1)*9</f>
        <v>18</v>
      </c>
      <c r="K91" s="1">
        <f>MID(pesel37[[#This Row],[Column1]],9,1)*1</f>
        <v>0</v>
      </c>
      <c r="L91" s="1">
        <f>MID(pesel37[[#This Row],[Column1]],10,1)*3</f>
        <v>15</v>
      </c>
      <c r="M91" s="1">
        <f>IF(MOD(SUM(pesel37[[#This Row],[Cyfra 1]:[Cyfra 10]]),10)=0, 0, 10-MOD(SUM(pesel37[[#This Row],[Cyfra 1]:[Cyfra 10]]),10))</f>
        <v>9</v>
      </c>
      <c r="N91" s="1">
        <f>IF(pesel37[[#This Row],[Suma]] = VALUE(pesel37[[#This Row],[cyfra kontrolna]]), 1, 0)</f>
        <v>1</v>
      </c>
    </row>
    <row r="92" spans="1:14" hidden="1" x14ac:dyDescent="0.45">
      <c r="A92" s="1" t="s">
        <v>91</v>
      </c>
      <c r="B92" s="1" t="str">
        <f>RIGHT(pesel37[[#This Row],[Column1]],1)</f>
        <v>5</v>
      </c>
      <c r="C92" s="1">
        <f>MID(pesel37[[#This Row],[Column1]],1,1)*1</f>
        <v>8</v>
      </c>
      <c r="D92" s="1">
        <f>MID(pesel37[[#This Row],[Column1]],2,1)*3</f>
        <v>12</v>
      </c>
      <c r="E92" s="1">
        <f>MID(pesel37[[#This Row],[Column1]],3,1)*7</f>
        <v>7</v>
      </c>
      <c r="F92" s="1">
        <f>MID(pesel37[[#This Row],[Column1]],4,1)*9</f>
        <v>9</v>
      </c>
      <c r="G92" s="1">
        <f>MID(pesel37[[#This Row],[Column1]],5,1)*1</f>
        <v>2</v>
      </c>
      <c r="H92" s="1">
        <f>MID(pesel37[[#This Row],[Column1]],6,1)*3</f>
        <v>3</v>
      </c>
      <c r="I92" s="1">
        <f>MID(pesel37[[#This Row],[Column1]],7,1)*7</f>
        <v>56</v>
      </c>
      <c r="J92" s="1">
        <f>MID(pesel37[[#This Row],[Column1]],8,1)*9</f>
        <v>45</v>
      </c>
      <c r="K92" s="1">
        <f>MID(pesel37[[#This Row],[Column1]],9,1)*1</f>
        <v>1</v>
      </c>
      <c r="L92" s="1">
        <f>MID(pesel37[[#This Row],[Column1]],10,1)*3</f>
        <v>12</v>
      </c>
      <c r="M92" s="1">
        <f>IF(MOD(SUM(pesel37[[#This Row],[Cyfra 1]:[Cyfra 10]]),10)=0, 0, 10-MOD(SUM(pesel37[[#This Row],[Cyfra 1]:[Cyfra 10]]),10))</f>
        <v>5</v>
      </c>
      <c r="N92" s="1">
        <f>IF(pesel37[[#This Row],[Suma]] = VALUE(pesel37[[#This Row],[cyfra kontrolna]]), 1, 0)</f>
        <v>1</v>
      </c>
    </row>
    <row r="93" spans="1:14" hidden="1" x14ac:dyDescent="0.45">
      <c r="A93" s="1" t="s">
        <v>92</v>
      </c>
      <c r="B93" s="1" t="str">
        <f>RIGHT(pesel37[[#This Row],[Column1]],1)</f>
        <v>7</v>
      </c>
      <c r="C93" s="1">
        <f>MID(pesel37[[#This Row],[Column1]],1,1)*1</f>
        <v>6</v>
      </c>
      <c r="D93" s="1">
        <f>MID(pesel37[[#This Row],[Column1]],2,1)*3</f>
        <v>0</v>
      </c>
      <c r="E93" s="1">
        <f>MID(pesel37[[#This Row],[Column1]],3,1)*7</f>
        <v>7</v>
      </c>
      <c r="F93" s="1">
        <f>MID(pesel37[[#This Row],[Column1]],4,1)*9</f>
        <v>0</v>
      </c>
      <c r="G93" s="1">
        <f>MID(pesel37[[#This Row],[Column1]],5,1)*1</f>
        <v>2</v>
      </c>
      <c r="H93" s="1">
        <f>MID(pesel37[[#This Row],[Column1]],6,1)*3</f>
        <v>24</v>
      </c>
      <c r="I93" s="1">
        <f>MID(pesel37[[#This Row],[Column1]],7,1)*7</f>
        <v>63</v>
      </c>
      <c r="J93" s="1">
        <f>MID(pesel37[[#This Row],[Column1]],8,1)*9</f>
        <v>0</v>
      </c>
      <c r="K93" s="1">
        <f>MID(pesel37[[#This Row],[Column1]],9,1)*1</f>
        <v>1</v>
      </c>
      <c r="L93" s="1">
        <f>MID(pesel37[[#This Row],[Column1]],10,1)*3</f>
        <v>0</v>
      </c>
      <c r="M93" s="1">
        <f>IF(MOD(SUM(pesel37[[#This Row],[Cyfra 1]:[Cyfra 10]]),10)=0, 0, 10-MOD(SUM(pesel37[[#This Row],[Cyfra 1]:[Cyfra 10]]),10))</f>
        <v>7</v>
      </c>
      <c r="N93" s="1">
        <f>IF(pesel37[[#This Row],[Suma]] = VALUE(pesel37[[#This Row],[cyfra kontrolna]]), 1, 0)</f>
        <v>1</v>
      </c>
    </row>
    <row r="94" spans="1:14" hidden="1" x14ac:dyDescent="0.45">
      <c r="A94" s="1" t="s">
        <v>93</v>
      </c>
      <c r="B94" s="1" t="str">
        <f>RIGHT(pesel37[[#This Row],[Column1]],1)</f>
        <v>7</v>
      </c>
      <c r="C94" s="1">
        <f>MID(pesel37[[#This Row],[Column1]],1,1)*1</f>
        <v>8</v>
      </c>
      <c r="D94" s="1">
        <f>MID(pesel37[[#This Row],[Column1]],2,1)*3</f>
        <v>12</v>
      </c>
      <c r="E94" s="1">
        <f>MID(pesel37[[#This Row],[Column1]],3,1)*7</f>
        <v>0</v>
      </c>
      <c r="F94" s="1">
        <f>MID(pesel37[[#This Row],[Column1]],4,1)*9</f>
        <v>45</v>
      </c>
      <c r="G94" s="1">
        <f>MID(pesel37[[#This Row],[Column1]],5,1)*1</f>
        <v>0</v>
      </c>
      <c r="H94" s="1">
        <f>MID(pesel37[[#This Row],[Column1]],6,1)*3</f>
        <v>18</v>
      </c>
      <c r="I94" s="1">
        <f>MID(pesel37[[#This Row],[Column1]],7,1)*7</f>
        <v>63</v>
      </c>
      <c r="J94" s="1">
        <f>MID(pesel37[[#This Row],[Column1]],8,1)*9</f>
        <v>36</v>
      </c>
      <c r="K94" s="1">
        <f>MID(pesel37[[#This Row],[Column1]],9,1)*1</f>
        <v>3</v>
      </c>
      <c r="L94" s="1">
        <f>MID(pesel37[[#This Row],[Column1]],10,1)*3</f>
        <v>18</v>
      </c>
      <c r="M94" s="1">
        <f>IF(MOD(SUM(pesel37[[#This Row],[Cyfra 1]:[Cyfra 10]]),10)=0, 0, 10-MOD(SUM(pesel37[[#This Row],[Cyfra 1]:[Cyfra 10]]),10))</f>
        <v>7</v>
      </c>
      <c r="N94" s="1">
        <f>IF(pesel37[[#This Row],[Suma]] = VALUE(pesel37[[#This Row],[cyfra kontrolna]]), 1, 0)</f>
        <v>1</v>
      </c>
    </row>
    <row r="95" spans="1:14" hidden="1" x14ac:dyDescent="0.45">
      <c r="A95" s="1" t="s">
        <v>94</v>
      </c>
      <c r="B95" s="1" t="str">
        <f>RIGHT(pesel37[[#This Row],[Column1]],1)</f>
        <v>2</v>
      </c>
      <c r="C95" s="1">
        <f>MID(pesel37[[#This Row],[Column1]],1,1)*1</f>
        <v>8</v>
      </c>
      <c r="D95" s="1">
        <f>MID(pesel37[[#This Row],[Column1]],2,1)*3</f>
        <v>27</v>
      </c>
      <c r="E95" s="1">
        <f>MID(pesel37[[#This Row],[Column1]],3,1)*7</f>
        <v>0</v>
      </c>
      <c r="F95" s="1">
        <f>MID(pesel37[[#This Row],[Column1]],4,1)*9</f>
        <v>36</v>
      </c>
      <c r="G95" s="1">
        <f>MID(pesel37[[#This Row],[Column1]],5,1)*1</f>
        <v>1</v>
      </c>
      <c r="H95" s="1">
        <f>MID(pesel37[[#This Row],[Column1]],6,1)*3</f>
        <v>3</v>
      </c>
      <c r="I95" s="1">
        <f>MID(pesel37[[#This Row],[Column1]],7,1)*7</f>
        <v>21</v>
      </c>
      <c r="J95" s="1">
        <f>MID(pesel37[[#This Row],[Column1]],8,1)*9</f>
        <v>27</v>
      </c>
      <c r="K95" s="1">
        <f>MID(pesel37[[#This Row],[Column1]],9,1)*1</f>
        <v>4</v>
      </c>
      <c r="L95" s="1">
        <f>MID(pesel37[[#This Row],[Column1]],10,1)*3</f>
        <v>21</v>
      </c>
      <c r="M95" s="1">
        <f>IF(MOD(SUM(pesel37[[#This Row],[Cyfra 1]:[Cyfra 10]]),10)=0, 0, 10-MOD(SUM(pesel37[[#This Row],[Cyfra 1]:[Cyfra 10]]),10))</f>
        <v>2</v>
      </c>
      <c r="N95" s="1">
        <f>IF(pesel37[[#This Row],[Suma]] = VALUE(pesel37[[#This Row],[cyfra kontrolna]]), 1, 0)</f>
        <v>1</v>
      </c>
    </row>
    <row r="96" spans="1:14" hidden="1" x14ac:dyDescent="0.45">
      <c r="A96" s="1" t="s">
        <v>95</v>
      </c>
      <c r="B96" s="1" t="str">
        <f>RIGHT(pesel37[[#This Row],[Column1]],1)</f>
        <v>7</v>
      </c>
      <c r="C96" s="1">
        <f>MID(pesel37[[#This Row],[Column1]],1,1)*1</f>
        <v>8</v>
      </c>
      <c r="D96" s="1">
        <f>MID(pesel37[[#This Row],[Column1]],2,1)*3</f>
        <v>6</v>
      </c>
      <c r="E96" s="1">
        <f>MID(pesel37[[#This Row],[Column1]],3,1)*7</f>
        <v>0</v>
      </c>
      <c r="F96" s="1">
        <f>MID(pesel37[[#This Row],[Column1]],4,1)*9</f>
        <v>63</v>
      </c>
      <c r="G96" s="1">
        <f>MID(pesel37[[#This Row],[Column1]],5,1)*1</f>
        <v>2</v>
      </c>
      <c r="H96" s="1">
        <f>MID(pesel37[[#This Row],[Column1]],6,1)*3</f>
        <v>6</v>
      </c>
      <c r="I96" s="1">
        <f>MID(pesel37[[#This Row],[Column1]],7,1)*7</f>
        <v>7</v>
      </c>
      <c r="J96" s="1">
        <f>MID(pesel37[[#This Row],[Column1]],8,1)*9</f>
        <v>81</v>
      </c>
      <c r="K96" s="1">
        <f>MID(pesel37[[#This Row],[Column1]],9,1)*1</f>
        <v>2</v>
      </c>
      <c r="L96" s="1">
        <f>MID(pesel37[[#This Row],[Column1]],10,1)*3</f>
        <v>18</v>
      </c>
      <c r="M96" s="1">
        <f>IF(MOD(SUM(pesel37[[#This Row],[Cyfra 1]:[Cyfra 10]]),10)=0, 0, 10-MOD(SUM(pesel37[[#This Row],[Cyfra 1]:[Cyfra 10]]),10))</f>
        <v>7</v>
      </c>
      <c r="N96" s="1">
        <f>IF(pesel37[[#This Row],[Suma]] = VALUE(pesel37[[#This Row],[cyfra kontrolna]]), 1, 0)</f>
        <v>1</v>
      </c>
    </row>
    <row r="97" spans="1:14" hidden="1" x14ac:dyDescent="0.45">
      <c r="A97" s="1" t="s">
        <v>96</v>
      </c>
      <c r="B97" s="1" t="str">
        <f>RIGHT(pesel37[[#This Row],[Column1]],1)</f>
        <v>4</v>
      </c>
      <c r="C97" s="1">
        <f>MID(pesel37[[#This Row],[Column1]],1,1)*1</f>
        <v>5</v>
      </c>
      <c r="D97" s="1">
        <f>MID(pesel37[[#This Row],[Column1]],2,1)*3</f>
        <v>21</v>
      </c>
      <c r="E97" s="1">
        <f>MID(pesel37[[#This Row],[Column1]],3,1)*7</f>
        <v>7</v>
      </c>
      <c r="F97" s="1">
        <f>MID(pesel37[[#This Row],[Column1]],4,1)*9</f>
        <v>0</v>
      </c>
      <c r="G97" s="1">
        <f>MID(pesel37[[#This Row],[Column1]],5,1)*1</f>
        <v>2</v>
      </c>
      <c r="H97" s="1">
        <f>MID(pesel37[[#This Row],[Column1]],6,1)*3</f>
        <v>6</v>
      </c>
      <c r="I97" s="1">
        <f>MID(pesel37[[#This Row],[Column1]],7,1)*7</f>
        <v>0</v>
      </c>
      <c r="J97" s="1">
        <f>MID(pesel37[[#This Row],[Column1]],8,1)*9</f>
        <v>18</v>
      </c>
      <c r="K97" s="1">
        <f>MID(pesel37[[#This Row],[Column1]],9,1)*1</f>
        <v>4</v>
      </c>
      <c r="L97" s="1">
        <f>MID(pesel37[[#This Row],[Column1]],10,1)*3</f>
        <v>3</v>
      </c>
      <c r="M97" s="1">
        <f>IF(MOD(SUM(pesel37[[#This Row],[Cyfra 1]:[Cyfra 10]]),10)=0, 0, 10-MOD(SUM(pesel37[[#This Row],[Cyfra 1]:[Cyfra 10]]),10))</f>
        <v>4</v>
      </c>
      <c r="N97" s="1">
        <f>IF(pesel37[[#This Row],[Suma]] = VALUE(pesel37[[#This Row],[cyfra kontrolna]]), 1, 0)</f>
        <v>1</v>
      </c>
    </row>
    <row r="98" spans="1:14" hidden="1" x14ac:dyDescent="0.45">
      <c r="A98" s="1" t="s">
        <v>97</v>
      </c>
      <c r="B98" s="1" t="str">
        <f>RIGHT(pesel37[[#This Row],[Column1]],1)</f>
        <v>3</v>
      </c>
      <c r="C98" s="1">
        <f>MID(pesel37[[#This Row],[Column1]],1,1)*1</f>
        <v>5</v>
      </c>
      <c r="D98" s="1">
        <f>MID(pesel37[[#This Row],[Column1]],2,1)*3</f>
        <v>15</v>
      </c>
      <c r="E98" s="1">
        <f>MID(pesel37[[#This Row],[Column1]],3,1)*7</f>
        <v>7</v>
      </c>
      <c r="F98" s="1">
        <f>MID(pesel37[[#This Row],[Column1]],4,1)*9</f>
        <v>18</v>
      </c>
      <c r="G98" s="1">
        <f>MID(pesel37[[#This Row],[Column1]],5,1)*1</f>
        <v>3</v>
      </c>
      <c r="H98" s="1">
        <f>MID(pesel37[[#This Row],[Column1]],6,1)*3</f>
        <v>3</v>
      </c>
      <c r="I98" s="1">
        <f>MID(pesel37[[#This Row],[Column1]],7,1)*7</f>
        <v>14</v>
      </c>
      <c r="J98" s="1">
        <f>MID(pesel37[[#This Row],[Column1]],8,1)*9</f>
        <v>72</v>
      </c>
      <c r="K98" s="1">
        <f>MID(pesel37[[#This Row],[Column1]],9,1)*1</f>
        <v>9</v>
      </c>
      <c r="L98" s="1">
        <f>MID(pesel37[[#This Row],[Column1]],10,1)*3</f>
        <v>21</v>
      </c>
      <c r="M98" s="1">
        <f>IF(MOD(SUM(pesel37[[#This Row],[Cyfra 1]:[Cyfra 10]]),10)=0, 0, 10-MOD(SUM(pesel37[[#This Row],[Cyfra 1]:[Cyfra 10]]),10))</f>
        <v>3</v>
      </c>
      <c r="N98" s="1">
        <f>IF(pesel37[[#This Row],[Suma]] = VALUE(pesel37[[#This Row],[cyfra kontrolna]]), 1, 0)</f>
        <v>1</v>
      </c>
    </row>
    <row r="99" spans="1:14" hidden="1" x14ac:dyDescent="0.45">
      <c r="A99" s="1" t="s">
        <v>98</v>
      </c>
      <c r="B99" s="1" t="str">
        <f>RIGHT(pesel37[[#This Row],[Column1]],1)</f>
        <v>5</v>
      </c>
      <c r="C99" s="1">
        <f>MID(pesel37[[#This Row],[Column1]],1,1)*1</f>
        <v>8</v>
      </c>
      <c r="D99" s="1">
        <f>MID(pesel37[[#This Row],[Column1]],2,1)*3</f>
        <v>18</v>
      </c>
      <c r="E99" s="1">
        <f>MID(pesel37[[#This Row],[Column1]],3,1)*7</f>
        <v>0</v>
      </c>
      <c r="F99" s="1">
        <f>MID(pesel37[[#This Row],[Column1]],4,1)*9</f>
        <v>63</v>
      </c>
      <c r="G99" s="1">
        <f>MID(pesel37[[#This Row],[Column1]],5,1)*1</f>
        <v>0</v>
      </c>
      <c r="H99" s="1">
        <f>MID(pesel37[[#This Row],[Column1]],6,1)*3</f>
        <v>15</v>
      </c>
      <c r="I99" s="1">
        <f>MID(pesel37[[#This Row],[Column1]],7,1)*7</f>
        <v>7</v>
      </c>
      <c r="J99" s="1">
        <f>MID(pesel37[[#This Row],[Column1]],8,1)*9</f>
        <v>9</v>
      </c>
      <c r="K99" s="1">
        <f>MID(pesel37[[#This Row],[Column1]],9,1)*1</f>
        <v>1</v>
      </c>
      <c r="L99" s="1">
        <f>MID(pesel37[[#This Row],[Column1]],10,1)*3</f>
        <v>24</v>
      </c>
      <c r="M99" s="1">
        <f>IF(MOD(SUM(pesel37[[#This Row],[Cyfra 1]:[Cyfra 10]]),10)=0, 0, 10-MOD(SUM(pesel37[[#This Row],[Cyfra 1]:[Cyfra 10]]),10))</f>
        <v>5</v>
      </c>
      <c r="N99" s="1">
        <f>IF(pesel37[[#This Row],[Suma]] = VALUE(pesel37[[#This Row],[cyfra kontrolna]]), 1, 0)</f>
        <v>1</v>
      </c>
    </row>
    <row r="100" spans="1:14" hidden="1" x14ac:dyDescent="0.45">
      <c r="A100" s="1" t="s">
        <v>99</v>
      </c>
      <c r="B100" s="1" t="str">
        <f>RIGHT(pesel37[[#This Row],[Column1]],1)</f>
        <v>0</v>
      </c>
      <c r="C100" s="1">
        <f>MID(pesel37[[#This Row],[Column1]],1,1)*1</f>
        <v>8</v>
      </c>
      <c r="D100" s="1">
        <f>MID(pesel37[[#This Row],[Column1]],2,1)*3</f>
        <v>3</v>
      </c>
      <c r="E100" s="1">
        <f>MID(pesel37[[#This Row],[Column1]],3,1)*7</f>
        <v>7</v>
      </c>
      <c r="F100" s="1">
        <f>MID(pesel37[[#This Row],[Column1]],4,1)*9</f>
        <v>0</v>
      </c>
      <c r="G100" s="1">
        <f>MID(pesel37[[#This Row],[Column1]],5,1)*1</f>
        <v>1</v>
      </c>
      <c r="H100" s="1">
        <f>MID(pesel37[[#This Row],[Column1]],6,1)*3</f>
        <v>3</v>
      </c>
      <c r="I100" s="1">
        <f>MID(pesel37[[#This Row],[Column1]],7,1)*7</f>
        <v>28</v>
      </c>
      <c r="J100" s="1">
        <f>MID(pesel37[[#This Row],[Column1]],8,1)*9</f>
        <v>72</v>
      </c>
      <c r="K100" s="1">
        <f>MID(pesel37[[#This Row],[Column1]],9,1)*1</f>
        <v>7</v>
      </c>
      <c r="L100" s="1">
        <f>MID(pesel37[[#This Row],[Column1]],10,1)*3</f>
        <v>21</v>
      </c>
      <c r="M100" s="1">
        <f>IF(MOD(SUM(pesel37[[#This Row],[Cyfra 1]:[Cyfra 10]]),10)=0, 0, 10-MOD(SUM(pesel37[[#This Row],[Cyfra 1]:[Cyfra 10]]),10))</f>
        <v>0</v>
      </c>
      <c r="N100" s="1">
        <f>IF(pesel37[[#This Row],[Suma]] = VALUE(pesel37[[#This Row],[cyfra kontrolna]]), 1, 0)</f>
        <v>1</v>
      </c>
    </row>
    <row r="101" spans="1:14" hidden="1" x14ac:dyDescent="0.45">
      <c r="A101" s="1" t="s">
        <v>100</v>
      </c>
      <c r="B101" s="1" t="str">
        <f>RIGHT(pesel37[[#This Row],[Column1]],1)</f>
        <v>2</v>
      </c>
      <c r="C101" s="1">
        <f>MID(pesel37[[#This Row],[Column1]],1,1)*1</f>
        <v>8</v>
      </c>
      <c r="D101" s="1">
        <f>MID(pesel37[[#This Row],[Column1]],2,1)*3</f>
        <v>21</v>
      </c>
      <c r="E101" s="1">
        <f>MID(pesel37[[#This Row],[Column1]],3,1)*7</f>
        <v>0</v>
      </c>
      <c r="F101" s="1">
        <f>MID(pesel37[[#This Row],[Column1]],4,1)*9</f>
        <v>63</v>
      </c>
      <c r="G101" s="1">
        <f>MID(pesel37[[#This Row],[Column1]],5,1)*1</f>
        <v>1</v>
      </c>
      <c r="H101" s="1">
        <f>MID(pesel37[[#This Row],[Column1]],6,1)*3</f>
        <v>3</v>
      </c>
      <c r="I101" s="1">
        <f>MID(pesel37[[#This Row],[Column1]],7,1)*7</f>
        <v>42</v>
      </c>
      <c r="J101" s="1">
        <f>MID(pesel37[[#This Row],[Column1]],8,1)*9</f>
        <v>36</v>
      </c>
      <c r="K101" s="1">
        <f>MID(pesel37[[#This Row],[Column1]],9,1)*1</f>
        <v>6</v>
      </c>
      <c r="L101" s="1">
        <f>MID(pesel37[[#This Row],[Column1]],10,1)*3</f>
        <v>18</v>
      </c>
      <c r="M101" s="1">
        <f>IF(MOD(SUM(pesel37[[#This Row],[Cyfra 1]:[Cyfra 10]]),10)=0, 0, 10-MOD(SUM(pesel37[[#This Row],[Cyfra 1]:[Cyfra 10]]),10))</f>
        <v>2</v>
      </c>
      <c r="N101" s="1">
        <f>IF(pesel37[[#This Row],[Suma]] = VALUE(pesel37[[#This Row],[cyfra kontrolna]]), 1, 0)</f>
        <v>1</v>
      </c>
    </row>
    <row r="102" spans="1:14" hidden="1" x14ac:dyDescent="0.45">
      <c r="A102" s="1" t="s">
        <v>101</v>
      </c>
      <c r="B102" s="1" t="str">
        <f>RIGHT(pesel37[[#This Row],[Column1]],1)</f>
        <v>1</v>
      </c>
      <c r="C102" s="1">
        <f>MID(pesel37[[#This Row],[Column1]],1,1)*1</f>
        <v>5</v>
      </c>
      <c r="D102" s="1">
        <f>MID(pesel37[[#This Row],[Column1]],2,1)*3</f>
        <v>3</v>
      </c>
      <c r="E102" s="1">
        <f>MID(pesel37[[#This Row],[Column1]],3,1)*7</f>
        <v>0</v>
      </c>
      <c r="F102" s="1">
        <f>MID(pesel37[[#This Row],[Column1]],4,1)*9</f>
        <v>9</v>
      </c>
      <c r="G102" s="1">
        <f>MID(pesel37[[#This Row],[Column1]],5,1)*1</f>
        <v>1</v>
      </c>
      <c r="H102" s="1">
        <f>MID(pesel37[[#This Row],[Column1]],6,1)*3</f>
        <v>3</v>
      </c>
      <c r="I102" s="1">
        <f>MID(pesel37[[#This Row],[Column1]],7,1)*7</f>
        <v>35</v>
      </c>
      <c r="J102" s="1">
        <f>MID(pesel37[[#This Row],[Column1]],8,1)*9</f>
        <v>27</v>
      </c>
      <c r="K102" s="1">
        <f>MID(pesel37[[#This Row],[Column1]],9,1)*1</f>
        <v>3</v>
      </c>
      <c r="L102" s="1">
        <f>MID(pesel37[[#This Row],[Column1]],10,1)*3</f>
        <v>3</v>
      </c>
      <c r="M102" s="1">
        <f>IF(MOD(SUM(pesel37[[#This Row],[Cyfra 1]:[Cyfra 10]]),10)=0, 0, 10-MOD(SUM(pesel37[[#This Row],[Cyfra 1]:[Cyfra 10]]),10))</f>
        <v>1</v>
      </c>
      <c r="N102" s="1">
        <f>IF(pesel37[[#This Row],[Suma]] = VALUE(pesel37[[#This Row],[cyfra kontrolna]]), 1, 0)</f>
        <v>1</v>
      </c>
    </row>
    <row r="103" spans="1:14" hidden="1" x14ac:dyDescent="0.45">
      <c r="A103" s="1" t="s">
        <v>102</v>
      </c>
      <c r="B103" s="1" t="str">
        <f>RIGHT(pesel37[[#This Row],[Column1]],1)</f>
        <v>9</v>
      </c>
      <c r="C103" s="1">
        <f>MID(pesel37[[#This Row],[Column1]],1,1)*1</f>
        <v>8</v>
      </c>
      <c r="D103" s="1">
        <f>MID(pesel37[[#This Row],[Column1]],2,1)*3</f>
        <v>27</v>
      </c>
      <c r="E103" s="1">
        <f>MID(pesel37[[#This Row],[Column1]],3,1)*7</f>
        <v>0</v>
      </c>
      <c r="F103" s="1">
        <f>MID(pesel37[[#This Row],[Column1]],4,1)*9</f>
        <v>45</v>
      </c>
      <c r="G103" s="1">
        <f>MID(pesel37[[#This Row],[Column1]],5,1)*1</f>
        <v>2</v>
      </c>
      <c r="H103" s="1">
        <f>MID(pesel37[[#This Row],[Column1]],6,1)*3</f>
        <v>0</v>
      </c>
      <c r="I103" s="1">
        <f>MID(pesel37[[#This Row],[Column1]],7,1)*7</f>
        <v>56</v>
      </c>
      <c r="J103" s="1">
        <f>MID(pesel37[[#This Row],[Column1]],8,1)*9</f>
        <v>45</v>
      </c>
      <c r="K103" s="1">
        <f>MID(pesel37[[#This Row],[Column1]],9,1)*1</f>
        <v>0</v>
      </c>
      <c r="L103" s="1">
        <f>MID(pesel37[[#This Row],[Column1]],10,1)*3</f>
        <v>18</v>
      </c>
      <c r="M103" s="1">
        <f>IF(MOD(SUM(pesel37[[#This Row],[Cyfra 1]:[Cyfra 10]]),10)=0, 0, 10-MOD(SUM(pesel37[[#This Row],[Cyfra 1]:[Cyfra 10]]),10))</f>
        <v>9</v>
      </c>
      <c r="N103" s="1">
        <f>IF(pesel37[[#This Row],[Suma]] = VALUE(pesel37[[#This Row],[cyfra kontrolna]]), 1, 0)</f>
        <v>1</v>
      </c>
    </row>
    <row r="104" spans="1:14" hidden="1" x14ac:dyDescent="0.45">
      <c r="A104" s="1" t="s">
        <v>103</v>
      </c>
      <c r="B104" s="1" t="str">
        <f>RIGHT(pesel37[[#This Row],[Column1]],1)</f>
        <v>5</v>
      </c>
      <c r="C104" s="1">
        <f>MID(pesel37[[#This Row],[Column1]],1,1)*1</f>
        <v>5</v>
      </c>
      <c r="D104" s="1">
        <f>MID(pesel37[[#This Row],[Column1]],2,1)*3</f>
        <v>0</v>
      </c>
      <c r="E104" s="1">
        <f>MID(pesel37[[#This Row],[Column1]],3,1)*7</f>
        <v>7</v>
      </c>
      <c r="F104" s="1">
        <f>MID(pesel37[[#This Row],[Column1]],4,1)*9</f>
        <v>0</v>
      </c>
      <c r="G104" s="1">
        <f>MID(pesel37[[#This Row],[Column1]],5,1)*1</f>
        <v>2</v>
      </c>
      <c r="H104" s="1">
        <f>MID(pesel37[[#This Row],[Column1]],6,1)*3</f>
        <v>18</v>
      </c>
      <c r="I104" s="1">
        <f>MID(pesel37[[#This Row],[Column1]],7,1)*7</f>
        <v>21</v>
      </c>
      <c r="J104" s="1">
        <f>MID(pesel37[[#This Row],[Column1]],8,1)*9</f>
        <v>54</v>
      </c>
      <c r="K104" s="1">
        <f>MID(pesel37[[#This Row],[Column1]],9,1)*1</f>
        <v>3</v>
      </c>
      <c r="L104" s="1">
        <f>MID(pesel37[[#This Row],[Column1]],10,1)*3</f>
        <v>15</v>
      </c>
      <c r="M104" s="1">
        <f>IF(MOD(SUM(pesel37[[#This Row],[Cyfra 1]:[Cyfra 10]]),10)=0, 0, 10-MOD(SUM(pesel37[[#This Row],[Cyfra 1]:[Cyfra 10]]),10))</f>
        <v>5</v>
      </c>
      <c r="N104" s="1">
        <f>IF(pesel37[[#This Row],[Suma]] = VALUE(pesel37[[#This Row],[cyfra kontrolna]]), 1, 0)</f>
        <v>1</v>
      </c>
    </row>
    <row r="105" spans="1:14" hidden="1" x14ac:dyDescent="0.45">
      <c r="A105" s="1" t="s">
        <v>104</v>
      </c>
      <c r="B105" s="1" t="str">
        <f>RIGHT(pesel37[[#This Row],[Column1]],1)</f>
        <v>9</v>
      </c>
      <c r="C105" s="1">
        <f>MID(pesel37[[#This Row],[Column1]],1,1)*1</f>
        <v>8</v>
      </c>
      <c r="D105" s="1">
        <f>MID(pesel37[[#This Row],[Column1]],2,1)*3</f>
        <v>27</v>
      </c>
      <c r="E105" s="1">
        <f>MID(pesel37[[#This Row],[Column1]],3,1)*7</f>
        <v>0</v>
      </c>
      <c r="F105" s="1">
        <f>MID(pesel37[[#This Row],[Column1]],4,1)*9</f>
        <v>9</v>
      </c>
      <c r="G105" s="1">
        <f>MID(pesel37[[#This Row],[Column1]],5,1)*1</f>
        <v>1</v>
      </c>
      <c r="H105" s="1">
        <f>MID(pesel37[[#This Row],[Column1]],6,1)*3</f>
        <v>15</v>
      </c>
      <c r="I105" s="1">
        <f>MID(pesel37[[#This Row],[Column1]],7,1)*7</f>
        <v>56</v>
      </c>
      <c r="J105" s="1">
        <f>MID(pesel37[[#This Row],[Column1]],8,1)*9</f>
        <v>9</v>
      </c>
      <c r="K105" s="1">
        <f>MID(pesel37[[#This Row],[Column1]],9,1)*1</f>
        <v>3</v>
      </c>
      <c r="L105" s="1">
        <f>MID(pesel37[[#This Row],[Column1]],10,1)*3</f>
        <v>3</v>
      </c>
      <c r="M105" s="1">
        <f>IF(MOD(SUM(pesel37[[#This Row],[Cyfra 1]:[Cyfra 10]]),10)=0, 0, 10-MOD(SUM(pesel37[[#This Row],[Cyfra 1]:[Cyfra 10]]),10))</f>
        <v>9</v>
      </c>
      <c r="N105" s="1">
        <f>IF(pesel37[[#This Row],[Suma]] = VALUE(pesel37[[#This Row],[cyfra kontrolna]]), 1, 0)</f>
        <v>1</v>
      </c>
    </row>
    <row r="106" spans="1:14" hidden="1" x14ac:dyDescent="0.45">
      <c r="A106" s="1" t="s">
        <v>105</v>
      </c>
      <c r="B106" s="1" t="str">
        <f>RIGHT(pesel37[[#This Row],[Column1]],1)</f>
        <v>2</v>
      </c>
      <c r="C106" s="1">
        <f>MID(pesel37[[#This Row],[Column1]],1,1)*1</f>
        <v>5</v>
      </c>
      <c r="D106" s="1">
        <f>MID(pesel37[[#This Row],[Column1]],2,1)*3</f>
        <v>9</v>
      </c>
      <c r="E106" s="1">
        <f>MID(pesel37[[#This Row],[Column1]],3,1)*7</f>
        <v>7</v>
      </c>
      <c r="F106" s="1">
        <f>MID(pesel37[[#This Row],[Column1]],4,1)*9</f>
        <v>18</v>
      </c>
      <c r="G106" s="1">
        <f>MID(pesel37[[#This Row],[Column1]],5,1)*1</f>
        <v>2</v>
      </c>
      <c r="H106" s="1">
        <f>MID(pesel37[[#This Row],[Column1]],6,1)*3</f>
        <v>6</v>
      </c>
      <c r="I106" s="1">
        <f>MID(pesel37[[#This Row],[Column1]],7,1)*7</f>
        <v>63</v>
      </c>
      <c r="J106" s="1">
        <f>MID(pesel37[[#This Row],[Column1]],8,1)*9</f>
        <v>81</v>
      </c>
      <c r="K106" s="1">
        <f>MID(pesel37[[#This Row],[Column1]],9,1)*1</f>
        <v>1</v>
      </c>
      <c r="L106" s="1">
        <f>MID(pesel37[[#This Row],[Column1]],10,1)*3</f>
        <v>6</v>
      </c>
      <c r="M106" s="1">
        <f>IF(MOD(SUM(pesel37[[#This Row],[Cyfra 1]:[Cyfra 10]]),10)=0, 0, 10-MOD(SUM(pesel37[[#This Row],[Cyfra 1]:[Cyfra 10]]),10))</f>
        <v>2</v>
      </c>
      <c r="N106" s="1">
        <f>IF(pesel37[[#This Row],[Suma]] = VALUE(pesel37[[#This Row],[cyfra kontrolna]]), 1, 0)</f>
        <v>1</v>
      </c>
    </row>
    <row r="107" spans="1:14" hidden="1" x14ac:dyDescent="0.45">
      <c r="A107" s="1" t="s">
        <v>106</v>
      </c>
      <c r="B107" s="1" t="str">
        <f>RIGHT(pesel37[[#This Row],[Column1]],1)</f>
        <v>7</v>
      </c>
      <c r="C107" s="1">
        <f>MID(pesel37[[#This Row],[Column1]],1,1)*1</f>
        <v>7</v>
      </c>
      <c r="D107" s="1">
        <f>MID(pesel37[[#This Row],[Column1]],2,1)*3</f>
        <v>15</v>
      </c>
      <c r="E107" s="1">
        <f>MID(pesel37[[#This Row],[Column1]],3,1)*7</f>
        <v>7</v>
      </c>
      <c r="F107" s="1">
        <f>MID(pesel37[[#This Row],[Column1]],4,1)*9</f>
        <v>9</v>
      </c>
      <c r="G107" s="1">
        <f>MID(pesel37[[#This Row],[Column1]],5,1)*1</f>
        <v>3</v>
      </c>
      <c r="H107" s="1">
        <f>MID(pesel37[[#This Row],[Column1]],6,1)*3</f>
        <v>3</v>
      </c>
      <c r="I107" s="1">
        <f>MID(pesel37[[#This Row],[Column1]],7,1)*7</f>
        <v>42</v>
      </c>
      <c r="J107" s="1">
        <f>MID(pesel37[[#This Row],[Column1]],8,1)*9</f>
        <v>18</v>
      </c>
      <c r="K107" s="1">
        <f>MID(pesel37[[#This Row],[Column1]],9,1)*1</f>
        <v>7</v>
      </c>
      <c r="L107" s="1">
        <f>MID(pesel37[[#This Row],[Column1]],10,1)*3</f>
        <v>12</v>
      </c>
      <c r="M107" s="1">
        <f>IF(MOD(SUM(pesel37[[#This Row],[Cyfra 1]:[Cyfra 10]]),10)=0, 0, 10-MOD(SUM(pesel37[[#This Row],[Cyfra 1]:[Cyfra 10]]),10))</f>
        <v>7</v>
      </c>
      <c r="N107" s="1">
        <f>IF(pesel37[[#This Row],[Suma]] = VALUE(pesel37[[#This Row],[cyfra kontrolna]]), 1, 0)</f>
        <v>1</v>
      </c>
    </row>
    <row r="108" spans="1:14" hidden="1" x14ac:dyDescent="0.45">
      <c r="A108" s="1" t="s">
        <v>107</v>
      </c>
      <c r="B108" s="1" t="str">
        <f>RIGHT(pesel37[[#This Row],[Column1]],1)</f>
        <v>1</v>
      </c>
      <c r="C108" s="1">
        <f>MID(pesel37[[#This Row],[Column1]],1,1)*1</f>
        <v>8</v>
      </c>
      <c r="D108" s="1">
        <f>MID(pesel37[[#This Row],[Column1]],2,1)*3</f>
        <v>27</v>
      </c>
      <c r="E108" s="1">
        <f>MID(pesel37[[#This Row],[Column1]],3,1)*7</f>
        <v>7</v>
      </c>
      <c r="F108" s="1">
        <f>MID(pesel37[[#This Row],[Column1]],4,1)*9</f>
        <v>0</v>
      </c>
      <c r="G108" s="1">
        <f>MID(pesel37[[#This Row],[Column1]],5,1)*1</f>
        <v>2</v>
      </c>
      <c r="H108" s="1">
        <f>MID(pesel37[[#This Row],[Column1]],6,1)*3</f>
        <v>15</v>
      </c>
      <c r="I108" s="1">
        <f>MID(pesel37[[#This Row],[Column1]],7,1)*7</f>
        <v>56</v>
      </c>
      <c r="J108" s="1">
        <f>MID(pesel37[[#This Row],[Column1]],8,1)*9</f>
        <v>72</v>
      </c>
      <c r="K108" s="1">
        <f>MID(pesel37[[#This Row],[Column1]],9,1)*1</f>
        <v>1</v>
      </c>
      <c r="L108" s="1">
        <f>MID(pesel37[[#This Row],[Column1]],10,1)*3</f>
        <v>21</v>
      </c>
      <c r="M108" s="1">
        <f>IF(MOD(SUM(pesel37[[#This Row],[Cyfra 1]:[Cyfra 10]]),10)=0, 0, 10-MOD(SUM(pesel37[[#This Row],[Cyfra 1]:[Cyfra 10]]),10))</f>
        <v>1</v>
      </c>
      <c r="N108" s="1">
        <f>IF(pesel37[[#This Row],[Suma]] = VALUE(pesel37[[#This Row],[cyfra kontrolna]]), 1, 0)</f>
        <v>1</v>
      </c>
    </row>
    <row r="109" spans="1:14" hidden="1" x14ac:dyDescent="0.45">
      <c r="A109" s="1" t="s">
        <v>108</v>
      </c>
      <c r="B109" s="1" t="str">
        <f>RIGHT(pesel37[[#This Row],[Column1]],1)</f>
        <v>4</v>
      </c>
      <c r="C109" s="1">
        <f>MID(pesel37[[#This Row],[Column1]],1,1)*1</f>
        <v>8</v>
      </c>
      <c r="D109" s="1">
        <f>MID(pesel37[[#This Row],[Column1]],2,1)*3</f>
        <v>27</v>
      </c>
      <c r="E109" s="1">
        <f>MID(pesel37[[#This Row],[Column1]],3,1)*7</f>
        <v>0</v>
      </c>
      <c r="F109" s="1">
        <f>MID(pesel37[[#This Row],[Column1]],4,1)*9</f>
        <v>18</v>
      </c>
      <c r="G109" s="1">
        <f>MID(pesel37[[#This Row],[Column1]],5,1)*1</f>
        <v>2</v>
      </c>
      <c r="H109" s="1">
        <f>MID(pesel37[[#This Row],[Column1]],6,1)*3</f>
        <v>9</v>
      </c>
      <c r="I109" s="1">
        <f>MID(pesel37[[#This Row],[Column1]],7,1)*7</f>
        <v>49</v>
      </c>
      <c r="J109" s="1">
        <f>MID(pesel37[[#This Row],[Column1]],8,1)*9</f>
        <v>81</v>
      </c>
      <c r="K109" s="1">
        <f>MID(pesel37[[#This Row],[Column1]],9,1)*1</f>
        <v>9</v>
      </c>
      <c r="L109" s="1">
        <f>MID(pesel37[[#This Row],[Column1]],10,1)*3</f>
        <v>3</v>
      </c>
      <c r="M109" s="1">
        <f>IF(MOD(SUM(pesel37[[#This Row],[Cyfra 1]:[Cyfra 10]]),10)=0, 0, 10-MOD(SUM(pesel37[[#This Row],[Cyfra 1]:[Cyfra 10]]),10))</f>
        <v>4</v>
      </c>
      <c r="N109" s="1">
        <f>IF(pesel37[[#This Row],[Suma]] = VALUE(pesel37[[#This Row],[cyfra kontrolna]]), 1, 0)</f>
        <v>1</v>
      </c>
    </row>
    <row r="110" spans="1:14" hidden="1" x14ac:dyDescent="0.45">
      <c r="A110" s="1" t="s">
        <v>109</v>
      </c>
      <c r="B110" s="1" t="str">
        <f>RIGHT(pesel37[[#This Row],[Column1]],1)</f>
        <v>3</v>
      </c>
      <c r="C110" s="1">
        <f>MID(pesel37[[#This Row],[Column1]],1,1)*1</f>
        <v>9</v>
      </c>
      <c r="D110" s="1">
        <f>MID(pesel37[[#This Row],[Column1]],2,1)*3</f>
        <v>6</v>
      </c>
      <c r="E110" s="1">
        <f>MID(pesel37[[#This Row],[Column1]],3,1)*7</f>
        <v>0</v>
      </c>
      <c r="F110" s="1">
        <f>MID(pesel37[[#This Row],[Column1]],4,1)*9</f>
        <v>72</v>
      </c>
      <c r="G110" s="1">
        <f>MID(pesel37[[#This Row],[Column1]],5,1)*1</f>
        <v>0</v>
      </c>
      <c r="H110" s="1">
        <f>MID(pesel37[[#This Row],[Column1]],6,1)*3</f>
        <v>21</v>
      </c>
      <c r="I110" s="1">
        <f>MID(pesel37[[#This Row],[Column1]],7,1)*7</f>
        <v>0</v>
      </c>
      <c r="J110" s="1">
        <f>MID(pesel37[[#This Row],[Column1]],8,1)*9</f>
        <v>81</v>
      </c>
      <c r="K110" s="1">
        <f>MID(pesel37[[#This Row],[Column1]],9,1)*1</f>
        <v>3</v>
      </c>
      <c r="L110" s="1">
        <f>MID(pesel37[[#This Row],[Column1]],10,1)*3</f>
        <v>15</v>
      </c>
      <c r="M110" s="1">
        <f>IF(MOD(SUM(pesel37[[#This Row],[Cyfra 1]:[Cyfra 10]]),10)=0, 0, 10-MOD(SUM(pesel37[[#This Row],[Cyfra 1]:[Cyfra 10]]),10))</f>
        <v>3</v>
      </c>
      <c r="N110" s="1">
        <f>IF(pesel37[[#This Row],[Suma]] = VALUE(pesel37[[#This Row],[cyfra kontrolna]]), 1, 0)</f>
        <v>1</v>
      </c>
    </row>
    <row r="111" spans="1:14" hidden="1" x14ac:dyDescent="0.45">
      <c r="A111" s="1" t="s">
        <v>110</v>
      </c>
      <c r="B111" s="1" t="str">
        <f>RIGHT(pesel37[[#This Row],[Column1]],1)</f>
        <v>5</v>
      </c>
      <c r="C111" s="1">
        <f>MID(pesel37[[#This Row],[Column1]],1,1)*1</f>
        <v>5</v>
      </c>
      <c r="D111" s="1">
        <f>MID(pesel37[[#This Row],[Column1]],2,1)*3</f>
        <v>0</v>
      </c>
      <c r="E111" s="1">
        <f>MID(pesel37[[#This Row],[Column1]],3,1)*7</f>
        <v>7</v>
      </c>
      <c r="F111" s="1">
        <f>MID(pesel37[[#This Row],[Column1]],4,1)*9</f>
        <v>0</v>
      </c>
      <c r="G111" s="1">
        <f>MID(pesel37[[#This Row],[Column1]],5,1)*1</f>
        <v>1</v>
      </c>
      <c r="H111" s="1">
        <f>MID(pesel37[[#This Row],[Column1]],6,1)*3</f>
        <v>3</v>
      </c>
      <c r="I111" s="1">
        <f>MID(pesel37[[#This Row],[Column1]],7,1)*7</f>
        <v>7</v>
      </c>
      <c r="J111" s="1">
        <f>MID(pesel37[[#This Row],[Column1]],8,1)*9</f>
        <v>9</v>
      </c>
      <c r="K111" s="1">
        <f>MID(pesel37[[#This Row],[Column1]],9,1)*1</f>
        <v>3</v>
      </c>
      <c r="L111" s="1">
        <f>MID(pesel37[[#This Row],[Column1]],10,1)*3</f>
        <v>0</v>
      </c>
      <c r="M111" s="1">
        <f>IF(MOD(SUM(pesel37[[#This Row],[Cyfra 1]:[Cyfra 10]]),10)=0, 0, 10-MOD(SUM(pesel37[[#This Row],[Cyfra 1]:[Cyfra 10]]),10))</f>
        <v>5</v>
      </c>
      <c r="N111" s="1">
        <f>IF(pesel37[[#This Row],[Suma]] = VALUE(pesel37[[#This Row],[cyfra kontrolna]]), 1, 0)</f>
        <v>1</v>
      </c>
    </row>
    <row r="112" spans="1:14" hidden="1" x14ac:dyDescent="0.45">
      <c r="A112" s="1" t="s">
        <v>111</v>
      </c>
      <c r="B112" s="1" t="str">
        <f>RIGHT(pesel37[[#This Row],[Column1]],1)</f>
        <v>4</v>
      </c>
      <c r="C112" s="1">
        <f>MID(pesel37[[#This Row],[Column1]],1,1)*1</f>
        <v>8</v>
      </c>
      <c r="D112" s="1">
        <f>MID(pesel37[[#This Row],[Column1]],2,1)*3</f>
        <v>27</v>
      </c>
      <c r="E112" s="1">
        <f>MID(pesel37[[#This Row],[Column1]],3,1)*7</f>
        <v>0</v>
      </c>
      <c r="F112" s="1">
        <f>MID(pesel37[[#This Row],[Column1]],4,1)*9</f>
        <v>36</v>
      </c>
      <c r="G112" s="1">
        <f>MID(pesel37[[#This Row],[Column1]],5,1)*1</f>
        <v>2</v>
      </c>
      <c r="H112" s="1">
        <f>MID(pesel37[[#This Row],[Column1]],6,1)*3</f>
        <v>18</v>
      </c>
      <c r="I112" s="1">
        <f>MID(pesel37[[#This Row],[Column1]],7,1)*7</f>
        <v>14</v>
      </c>
      <c r="J112" s="1">
        <f>MID(pesel37[[#This Row],[Column1]],8,1)*9</f>
        <v>0</v>
      </c>
      <c r="K112" s="1">
        <f>MID(pesel37[[#This Row],[Column1]],9,1)*1</f>
        <v>4</v>
      </c>
      <c r="L112" s="1">
        <f>MID(pesel37[[#This Row],[Column1]],10,1)*3</f>
        <v>27</v>
      </c>
      <c r="M112" s="1">
        <f>IF(MOD(SUM(pesel37[[#This Row],[Cyfra 1]:[Cyfra 10]]),10)=0, 0, 10-MOD(SUM(pesel37[[#This Row],[Cyfra 1]:[Cyfra 10]]),10))</f>
        <v>4</v>
      </c>
      <c r="N112" s="1">
        <f>IF(pesel37[[#This Row],[Suma]] = VALUE(pesel37[[#This Row],[cyfra kontrolna]]), 1, 0)</f>
        <v>1</v>
      </c>
    </row>
    <row r="113" spans="1:14" hidden="1" x14ac:dyDescent="0.45">
      <c r="A113" s="1" t="s">
        <v>112</v>
      </c>
      <c r="B113" s="1" t="str">
        <f>RIGHT(pesel37[[#This Row],[Column1]],1)</f>
        <v>2</v>
      </c>
      <c r="C113" s="1">
        <f>MID(pesel37[[#This Row],[Column1]],1,1)*1</f>
        <v>5</v>
      </c>
      <c r="D113" s="1">
        <f>MID(pesel37[[#This Row],[Column1]],2,1)*3</f>
        <v>3</v>
      </c>
      <c r="E113" s="1">
        <f>MID(pesel37[[#This Row],[Column1]],3,1)*7</f>
        <v>7</v>
      </c>
      <c r="F113" s="1">
        <f>MID(pesel37[[#This Row],[Column1]],4,1)*9</f>
        <v>0</v>
      </c>
      <c r="G113" s="1">
        <f>MID(pesel37[[#This Row],[Column1]],5,1)*1</f>
        <v>2</v>
      </c>
      <c r="H113" s="1">
        <f>MID(pesel37[[#This Row],[Column1]],6,1)*3</f>
        <v>15</v>
      </c>
      <c r="I113" s="1">
        <f>MID(pesel37[[#This Row],[Column1]],7,1)*7</f>
        <v>49</v>
      </c>
      <c r="J113" s="1">
        <f>MID(pesel37[[#This Row],[Column1]],8,1)*9</f>
        <v>27</v>
      </c>
      <c r="K113" s="1">
        <f>MID(pesel37[[#This Row],[Column1]],9,1)*1</f>
        <v>8</v>
      </c>
      <c r="L113" s="1">
        <f>MID(pesel37[[#This Row],[Column1]],10,1)*3</f>
        <v>12</v>
      </c>
      <c r="M113" s="1">
        <f>IF(MOD(SUM(pesel37[[#This Row],[Cyfra 1]:[Cyfra 10]]),10)=0, 0, 10-MOD(SUM(pesel37[[#This Row],[Cyfra 1]:[Cyfra 10]]),10))</f>
        <v>2</v>
      </c>
      <c r="N113" s="1">
        <f>IF(pesel37[[#This Row],[Suma]] = VALUE(pesel37[[#This Row],[cyfra kontrolna]]), 1, 0)</f>
        <v>1</v>
      </c>
    </row>
    <row r="114" spans="1:14" hidden="1" x14ac:dyDescent="0.45">
      <c r="A114" s="1" t="s">
        <v>113</v>
      </c>
      <c r="B114" s="1" t="str">
        <f>RIGHT(pesel37[[#This Row],[Column1]],1)</f>
        <v>7</v>
      </c>
      <c r="C114" s="1">
        <f>MID(pesel37[[#This Row],[Column1]],1,1)*1</f>
        <v>8</v>
      </c>
      <c r="D114" s="1">
        <f>MID(pesel37[[#This Row],[Column1]],2,1)*3</f>
        <v>27</v>
      </c>
      <c r="E114" s="1">
        <f>MID(pesel37[[#This Row],[Column1]],3,1)*7</f>
        <v>0</v>
      </c>
      <c r="F114" s="1">
        <f>MID(pesel37[[#This Row],[Column1]],4,1)*9</f>
        <v>18</v>
      </c>
      <c r="G114" s="1">
        <f>MID(pesel37[[#This Row],[Column1]],5,1)*1</f>
        <v>1</v>
      </c>
      <c r="H114" s="1">
        <f>MID(pesel37[[#This Row],[Column1]],6,1)*3</f>
        <v>18</v>
      </c>
      <c r="I114" s="1">
        <f>MID(pesel37[[#This Row],[Column1]],7,1)*7</f>
        <v>63</v>
      </c>
      <c r="J114" s="1">
        <f>MID(pesel37[[#This Row],[Column1]],8,1)*9</f>
        <v>63</v>
      </c>
      <c r="K114" s="1">
        <f>MID(pesel37[[#This Row],[Column1]],9,1)*1</f>
        <v>6</v>
      </c>
      <c r="L114" s="1">
        <f>MID(pesel37[[#This Row],[Column1]],10,1)*3</f>
        <v>9</v>
      </c>
      <c r="M114" s="1">
        <f>IF(MOD(SUM(pesel37[[#This Row],[Cyfra 1]:[Cyfra 10]]),10)=0, 0, 10-MOD(SUM(pesel37[[#This Row],[Cyfra 1]:[Cyfra 10]]),10))</f>
        <v>7</v>
      </c>
      <c r="N114" s="1">
        <f>IF(pesel37[[#This Row],[Suma]] = VALUE(pesel37[[#This Row],[cyfra kontrolna]]), 1, 0)</f>
        <v>1</v>
      </c>
    </row>
    <row r="115" spans="1:14" hidden="1" x14ac:dyDescent="0.45">
      <c r="A115" s="1" t="s">
        <v>114</v>
      </c>
      <c r="B115" s="1" t="str">
        <f>RIGHT(pesel37[[#This Row],[Column1]],1)</f>
        <v>4</v>
      </c>
      <c r="C115" s="1">
        <f>MID(pesel37[[#This Row],[Column1]],1,1)*1</f>
        <v>6</v>
      </c>
      <c r="D115" s="1">
        <f>MID(pesel37[[#This Row],[Column1]],2,1)*3</f>
        <v>9</v>
      </c>
      <c r="E115" s="1">
        <f>MID(pesel37[[#This Row],[Column1]],3,1)*7</f>
        <v>0</v>
      </c>
      <c r="F115" s="1">
        <f>MID(pesel37[[#This Row],[Column1]],4,1)*9</f>
        <v>81</v>
      </c>
      <c r="G115" s="1">
        <f>MID(pesel37[[#This Row],[Column1]],5,1)*1</f>
        <v>2</v>
      </c>
      <c r="H115" s="1">
        <f>MID(pesel37[[#This Row],[Column1]],6,1)*3</f>
        <v>18</v>
      </c>
      <c r="I115" s="1">
        <f>MID(pesel37[[#This Row],[Column1]],7,1)*7</f>
        <v>0</v>
      </c>
      <c r="J115" s="1">
        <f>MID(pesel37[[#This Row],[Column1]],8,1)*9</f>
        <v>72</v>
      </c>
      <c r="K115" s="1">
        <f>MID(pesel37[[#This Row],[Column1]],9,1)*1</f>
        <v>6</v>
      </c>
      <c r="L115" s="1">
        <f>MID(pesel37[[#This Row],[Column1]],10,1)*3</f>
        <v>12</v>
      </c>
      <c r="M115" s="1">
        <f>IF(MOD(SUM(pesel37[[#This Row],[Cyfra 1]:[Cyfra 10]]),10)=0, 0, 10-MOD(SUM(pesel37[[#This Row],[Cyfra 1]:[Cyfra 10]]),10))</f>
        <v>4</v>
      </c>
      <c r="N115" s="1">
        <f>IF(pesel37[[#This Row],[Suma]] = VALUE(pesel37[[#This Row],[cyfra kontrolna]]), 1, 0)</f>
        <v>1</v>
      </c>
    </row>
    <row r="116" spans="1:14" hidden="1" x14ac:dyDescent="0.45">
      <c r="A116" s="1" t="s">
        <v>115</v>
      </c>
      <c r="B116" s="1" t="str">
        <f>RIGHT(pesel37[[#This Row],[Column1]],1)</f>
        <v>3</v>
      </c>
      <c r="C116" s="1">
        <f>MID(pesel37[[#This Row],[Column1]],1,1)*1</f>
        <v>7</v>
      </c>
      <c r="D116" s="1">
        <f>MID(pesel37[[#This Row],[Column1]],2,1)*3</f>
        <v>24</v>
      </c>
      <c r="E116" s="1">
        <f>MID(pesel37[[#This Row],[Column1]],3,1)*7</f>
        <v>7</v>
      </c>
      <c r="F116" s="1">
        <f>MID(pesel37[[#This Row],[Column1]],4,1)*9</f>
        <v>0</v>
      </c>
      <c r="G116" s="1">
        <f>MID(pesel37[[#This Row],[Column1]],5,1)*1</f>
        <v>2</v>
      </c>
      <c r="H116" s="1">
        <f>MID(pesel37[[#This Row],[Column1]],6,1)*3</f>
        <v>27</v>
      </c>
      <c r="I116" s="1">
        <f>MID(pesel37[[#This Row],[Column1]],7,1)*7</f>
        <v>28</v>
      </c>
      <c r="J116" s="1">
        <f>MID(pesel37[[#This Row],[Column1]],8,1)*9</f>
        <v>45</v>
      </c>
      <c r="K116" s="1">
        <f>MID(pesel37[[#This Row],[Column1]],9,1)*1</f>
        <v>9</v>
      </c>
      <c r="L116" s="1">
        <f>MID(pesel37[[#This Row],[Column1]],10,1)*3</f>
        <v>18</v>
      </c>
      <c r="M116" s="1">
        <f>IF(MOD(SUM(pesel37[[#This Row],[Cyfra 1]:[Cyfra 10]]),10)=0, 0, 10-MOD(SUM(pesel37[[#This Row],[Cyfra 1]:[Cyfra 10]]),10))</f>
        <v>3</v>
      </c>
      <c r="N116" s="1">
        <f>IF(pesel37[[#This Row],[Suma]] = VALUE(pesel37[[#This Row],[cyfra kontrolna]]), 1, 0)</f>
        <v>1</v>
      </c>
    </row>
    <row r="117" spans="1:14" hidden="1" x14ac:dyDescent="0.45">
      <c r="A117" s="1" t="s">
        <v>116</v>
      </c>
      <c r="B117" s="1" t="str">
        <f>RIGHT(pesel37[[#This Row],[Column1]],1)</f>
        <v>5</v>
      </c>
      <c r="C117" s="1">
        <f>MID(pesel37[[#This Row],[Column1]],1,1)*1</f>
        <v>8</v>
      </c>
      <c r="D117" s="1">
        <f>MID(pesel37[[#This Row],[Column1]],2,1)*3</f>
        <v>18</v>
      </c>
      <c r="E117" s="1">
        <f>MID(pesel37[[#This Row],[Column1]],3,1)*7</f>
        <v>0</v>
      </c>
      <c r="F117" s="1">
        <f>MID(pesel37[[#This Row],[Column1]],4,1)*9</f>
        <v>54</v>
      </c>
      <c r="G117" s="1">
        <f>MID(pesel37[[#This Row],[Column1]],5,1)*1</f>
        <v>1</v>
      </c>
      <c r="H117" s="1">
        <f>MID(pesel37[[#This Row],[Column1]],6,1)*3</f>
        <v>27</v>
      </c>
      <c r="I117" s="1">
        <f>MID(pesel37[[#This Row],[Column1]],7,1)*7</f>
        <v>63</v>
      </c>
      <c r="J117" s="1">
        <f>MID(pesel37[[#This Row],[Column1]],8,1)*9</f>
        <v>45</v>
      </c>
      <c r="K117" s="1">
        <f>MID(pesel37[[#This Row],[Column1]],9,1)*1</f>
        <v>3</v>
      </c>
      <c r="L117" s="1">
        <f>MID(pesel37[[#This Row],[Column1]],10,1)*3</f>
        <v>6</v>
      </c>
      <c r="M117" s="1">
        <f>IF(MOD(SUM(pesel37[[#This Row],[Cyfra 1]:[Cyfra 10]]),10)=0, 0, 10-MOD(SUM(pesel37[[#This Row],[Cyfra 1]:[Cyfra 10]]),10))</f>
        <v>5</v>
      </c>
      <c r="N117" s="1">
        <f>IF(pesel37[[#This Row],[Suma]] = VALUE(pesel37[[#This Row],[cyfra kontrolna]]), 1, 0)</f>
        <v>1</v>
      </c>
    </row>
    <row r="118" spans="1:14" hidden="1" x14ac:dyDescent="0.45">
      <c r="A118" s="1" t="s">
        <v>117</v>
      </c>
      <c r="B118" s="1" t="str">
        <f>RIGHT(pesel37[[#This Row],[Column1]],1)</f>
        <v>8</v>
      </c>
      <c r="C118" s="1">
        <f>MID(pesel37[[#This Row],[Column1]],1,1)*1</f>
        <v>7</v>
      </c>
      <c r="D118" s="1">
        <f>MID(pesel37[[#This Row],[Column1]],2,1)*3</f>
        <v>24</v>
      </c>
      <c r="E118" s="1">
        <f>MID(pesel37[[#This Row],[Column1]],3,1)*7</f>
        <v>0</v>
      </c>
      <c r="F118" s="1">
        <f>MID(pesel37[[#This Row],[Column1]],4,1)*9</f>
        <v>9</v>
      </c>
      <c r="G118" s="1">
        <f>MID(pesel37[[#This Row],[Column1]],5,1)*1</f>
        <v>1</v>
      </c>
      <c r="H118" s="1">
        <f>MID(pesel37[[#This Row],[Column1]],6,1)*3</f>
        <v>3</v>
      </c>
      <c r="I118" s="1">
        <f>MID(pesel37[[#This Row],[Column1]],7,1)*7</f>
        <v>7</v>
      </c>
      <c r="J118" s="1">
        <f>MID(pesel37[[#This Row],[Column1]],8,1)*9</f>
        <v>45</v>
      </c>
      <c r="K118" s="1">
        <f>MID(pesel37[[#This Row],[Column1]],9,1)*1</f>
        <v>0</v>
      </c>
      <c r="L118" s="1">
        <f>MID(pesel37[[#This Row],[Column1]],10,1)*3</f>
        <v>6</v>
      </c>
      <c r="M118" s="1">
        <f>IF(MOD(SUM(pesel37[[#This Row],[Cyfra 1]:[Cyfra 10]]),10)=0, 0, 10-MOD(SUM(pesel37[[#This Row],[Cyfra 1]:[Cyfra 10]]),10))</f>
        <v>8</v>
      </c>
      <c r="N118" s="1">
        <f>IF(pesel37[[#This Row],[Suma]] = VALUE(pesel37[[#This Row],[cyfra kontrolna]]), 1, 0)</f>
        <v>1</v>
      </c>
    </row>
    <row r="119" spans="1:14" hidden="1" x14ac:dyDescent="0.45">
      <c r="A119" s="1" t="s">
        <v>118</v>
      </c>
      <c r="B119" s="1" t="str">
        <f>RIGHT(pesel37[[#This Row],[Column1]],1)</f>
        <v>3</v>
      </c>
      <c r="C119" s="1">
        <f>MID(pesel37[[#This Row],[Column1]],1,1)*1</f>
        <v>8</v>
      </c>
      <c r="D119" s="1">
        <f>MID(pesel37[[#This Row],[Column1]],2,1)*3</f>
        <v>27</v>
      </c>
      <c r="E119" s="1">
        <f>MID(pesel37[[#This Row],[Column1]],3,1)*7</f>
        <v>0</v>
      </c>
      <c r="F119" s="1">
        <f>MID(pesel37[[#This Row],[Column1]],4,1)*9</f>
        <v>36</v>
      </c>
      <c r="G119" s="1">
        <f>MID(pesel37[[#This Row],[Column1]],5,1)*1</f>
        <v>2</v>
      </c>
      <c r="H119" s="1">
        <f>MID(pesel37[[#This Row],[Column1]],6,1)*3</f>
        <v>21</v>
      </c>
      <c r="I119" s="1">
        <f>MID(pesel37[[#This Row],[Column1]],7,1)*7</f>
        <v>35</v>
      </c>
      <c r="J119" s="1">
        <f>MID(pesel37[[#This Row],[Column1]],8,1)*9</f>
        <v>0</v>
      </c>
      <c r="K119" s="1">
        <f>MID(pesel37[[#This Row],[Column1]],9,1)*1</f>
        <v>9</v>
      </c>
      <c r="L119" s="1">
        <f>MID(pesel37[[#This Row],[Column1]],10,1)*3</f>
        <v>9</v>
      </c>
      <c r="M119" s="1">
        <f>IF(MOD(SUM(pesel37[[#This Row],[Cyfra 1]:[Cyfra 10]]),10)=0, 0, 10-MOD(SUM(pesel37[[#This Row],[Cyfra 1]:[Cyfra 10]]),10))</f>
        <v>3</v>
      </c>
      <c r="N119" s="1">
        <f>IF(pesel37[[#This Row],[Suma]] = VALUE(pesel37[[#This Row],[cyfra kontrolna]]), 1, 0)</f>
        <v>1</v>
      </c>
    </row>
    <row r="120" spans="1:14" hidden="1" x14ac:dyDescent="0.45">
      <c r="A120" s="1" t="s">
        <v>119</v>
      </c>
      <c r="B120" s="1" t="str">
        <f>RIGHT(pesel37[[#This Row],[Column1]],1)</f>
        <v>5</v>
      </c>
      <c r="C120" s="1">
        <f>MID(pesel37[[#This Row],[Column1]],1,1)*1</f>
        <v>8</v>
      </c>
      <c r="D120" s="1">
        <f>MID(pesel37[[#This Row],[Column1]],2,1)*3</f>
        <v>27</v>
      </c>
      <c r="E120" s="1">
        <f>MID(pesel37[[#This Row],[Column1]],3,1)*7</f>
        <v>7</v>
      </c>
      <c r="F120" s="1">
        <f>MID(pesel37[[#This Row],[Column1]],4,1)*9</f>
        <v>9</v>
      </c>
      <c r="G120" s="1">
        <f>MID(pesel37[[#This Row],[Column1]],5,1)*1</f>
        <v>2</v>
      </c>
      <c r="H120" s="1">
        <f>MID(pesel37[[#This Row],[Column1]],6,1)*3</f>
        <v>12</v>
      </c>
      <c r="I120" s="1">
        <f>MID(pesel37[[#This Row],[Column1]],7,1)*7</f>
        <v>42</v>
      </c>
      <c r="J120" s="1">
        <f>MID(pesel37[[#This Row],[Column1]],8,1)*9</f>
        <v>54</v>
      </c>
      <c r="K120" s="1">
        <f>MID(pesel37[[#This Row],[Column1]],9,1)*1</f>
        <v>8</v>
      </c>
      <c r="L120" s="1">
        <f>MID(pesel37[[#This Row],[Column1]],10,1)*3</f>
        <v>6</v>
      </c>
      <c r="M120" s="1">
        <f>IF(MOD(SUM(pesel37[[#This Row],[Cyfra 1]:[Cyfra 10]]),10)=0, 0, 10-MOD(SUM(pesel37[[#This Row],[Cyfra 1]:[Cyfra 10]]),10))</f>
        <v>5</v>
      </c>
      <c r="N120" s="1">
        <f>IF(pesel37[[#This Row],[Suma]] = VALUE(pesel37[[#This Row],[cyfra kontrolna]]), 1, 0)</f>
        <v>1</v>
      </c>
    </row>
    <row r="121" spans="1:14" hidden="1" x14ac:dyDescent="0.45">
      <c r="A121" s="1" t="s">
        <v>120</v>
      </c>
      <c r="B121" s="1" t="str">
        <f>RIGHT(pesel37[[#This Row],[Column1]],1)</f>
        <v>4</v>
      </c>
      <c r="C121" s="1">
        <f>MID(pesel37[[#This Row],[Column1]],1,1)*1</f>
        <v>8</v>
      </c>
      <c r="D121" s="1">
        <f>MID(pesel37[[#This Row],[Column1]],2,1)*3</f>
        <v>27</v>
      </c>
      <c r="E121" s="1">
        <f>MID(pesel37[[#This Row],[Column1]],3,1)*7</f>
        <v>0</v>
      </c>
      <c r="F121" s="1">
        <f>MID(pesel37[[#This Row],[Column1]],4,1)*9</f>
        <v>18</v>
      </c>
      <c r="G121" s="1">
        <f>MID(pesel37[[#This Row],[Column1]],5,1)*1</f>
        <v>0</v>
      </c>
      <c r="H121" s="1">
        <f>MID(pesel37[[#This Row],[Column1]],6,1)*3</f>
        <v>6</v>
      </c>
      <c r="I121" s="1">
        <f>MID(pesel37[[#This Row],[Column1]],7,1)*7</f>
        <v>42</v>
      </c>
      <c r="J121" s="1">
        <f>MID(pesel37[[#This Row],[Column1]],8,1)*9</f>
        <v>45</v>
      </c>
      <c r="K121" s="1">
        <f>MID(pesel37[[#This Row],[Column1]],9,1)*1</f>
        <v>3</v>
      </c>
      <c r="L121" s="1">
        <f>MID(pesel37[[#This Row],[Column1]],10,1)*3</f>
        <v>27</v>
      </c>
      <c r="M121" s="1">
        <f>IF(MOD(SUM(pesel37[[#This Row],[Cyfra 1]:[Cyfra 10]]),10)=0, 0, 10-MOD(SUM(pesel37[[#This Row],[Cyfra 1]:[Cyfra 10]]),10))</f>
        <v>4</v>
      </c>
      <c r="N121" s="1">
        <f>IF(pesel37[[#This Row],[Suma]] = VALUE(pesel37[[#This Row],[cyfra kontrolna]]), 1, 0)</f>
        <v>1</v>
      </c>
    </row>
    <row r="122" spans="1:14" hidden="1" x14ac:dyDescent="0.45">
      <c r="A122" s="1" t="s">
        <v>121</v>
      </c>
      <c r="B122" s="1" t="str">
        <f>RIGHT(pesel37[[#This Row],[Column1]],1)</f>
        <v>3</v>
      </c>
      <c r="C122" s="1">
        <f>MID(pesel37[[#This Row],[Column1]],1,1)*1</f>
        <v>6</v>
      </c>
      <c r="D122" s="1">
        <f>MID(pesel37[[#This Row],[Column1]],2,1)*3</f>
        <v>18</v>
      </c>
      <c r="E122" s="1">
        <f>MID(pesel37[[#This Row],[Column1]],3,1)*7</f>
        <v>7</v>
      </c>
      <c r="F122" s="1">
        <f>MID(pesel37[[#This Row],[Column1]],4,1)*9</f>
        <v>0</v>
      </c>
      <c r="G122" s="1">
        <f>MID(pesel37[[#This Row],[Column1]],5,1)*1</f>
        <v>0</v>
      </c>
      <c r="H122" s="1">
        <f>MID(pesel37[[#This Row],[Column1]],6,1)*3</f>
        <v>18</v>
      </c>
      <c r="I122" s="1">
        <f>MID(pesel37[[#This Row],[Column1]],7,1)*7</f>
        <v>35</v>
      </c>
      <c r="J122" s="1">
        <f>MID(pesel37[[#This Row],[Column1]],8,1)*9</f>
        <v>9</v>
      </c>
      <c r="K122" s="1">
        <f>MID(pesel37[[#This Row],[Column1]],9,1)*1</f>
        <v>6</v>
      </c>
      <c r="L122" s="1">
        <f>MID(pesel37[[#This Row],[Column1]],10,1)*3</f>
        <v>18</v>
      </c>
      <c r="M122" s="1">
        <f>IF(MOD(SUM(pesel37[[#This Row],[Cyfra 1]:[Cyfra 10]]),10)=0, 0, 10-MOD(SUM(pesel37[[#This Row],[Cyfra 1]:[Cyfra 10]]),10))</f>
        <v>3</v>
      </c>
      <c r="N122" s="1">
        <f>IF(pesel37[[#This Row],[Suma]] = VALUE(pesel37[[#This Row],[cyfra kontrolna]]), 1, 0)</f>
        <v>1</v>
      </c>
    </row>
    <row r="123" spans="1:14" hidden="1" x14ac:dyDescent="0.45">
      <c r="A123" s="1" t="s">
        <v>122</v>
      </c>
      <c r="B123" s="1" t="str">
        <f>RIGHT(pesel37[[#This Row],[Column1]],1)</f>
        <v>1</v>
      </c>
      <c r="C123" s="1">
        <f>MID(pesel37[[#This Row],[Column1]],1,1)*1</f>
        <v>6</v>
      </c>
      <c r="D123" s="1">
        <f>MID(pesel37[[#This Row],[Column1]],2,1)*3</f>
        <v>15</v>
      </c>
      <c r="E123" s="1">
        <f>MID(pesel37[[#This Row],[Column1]],3,1)*7</f>
        <v>0</v>
      </c>
      <c r="F123" s="1">
        <f>MID(pesel37[[#This Row],[Column1]],4,1)*9</f>
        <v>54</v>
      </c>
      <c r="G123" s="1">
        <f>MID(pesel37[[#This Row],[Column1]],5,1)*1</f>
        <v>2</v>
      </c>
      <c r="H123" s="1">
        <f>MID(pesel37[[#This Row],[Column1]],6,1)*3</f>
        <v>24</v>
      </c>
      <c r="I123" s="1">
        <f>MID(pesel37[[#This Row],[Column1]],7,1)*7</f>
        <v>63</v>
      </c>
      <c r="J123" s="1">
        <f>MID(pesel37[[#This Row],[Column1]],8,1)*9</f>
        <v>18</v>
      </c>
      <c r="K123" s="1">
        <f>MID(pesel37[[#This Row],[Column1]],9,1)*1</f>
        <v>3</v>
      </c>
      <c r="L123" s="1">
        <f>MID(pesel37[[#This Row],[Column1]],10,1)*3</f>
        <v>24</v>
      </c>
      <c r="M123" s="1">
        <f>IF(MOD(SUM(pesel37[[#This Row],[Cyfra 1]:[Cyfra 10]]),10)=0, 0, 10-MOD(SUM(pesel37[[#This Row],[Cyfra 1]:[Cyfra 10]]),10))</f>
        <v>1</v>
      </c>
      <c r="N123" s="1">
        <f>IF(pesel37[[#This Row],[Suma]] = VALUE(pesel37[[#This Row],[cyfra kontrolna]]), 1, 0)</f>
        <v>1</v>
      </c>
    </row>
    <row r="124" spans="1:14" hidden="1" x14ac:dyDescent="0.45">
      <c r="A124" s="1" t="s">
        <v>123</v>
      </c>
      <c r="B124" s="1" t="str">
        <f>RIGHT(pesel37[[#This Row],[Column1]],1)</f>
        <v>4</v>
      </c>
      <c r="C124" s="1">
        <f>MID(pesel37[[#This Row],[Column1]],1,1)*1</f>
        <v>6</v>
      </c>
      <c r="D124" s="1">
        <f>MID(pesel37[[#This Row],[Column1]],2,1)*3</f>
        <v>27</v>
      </c>
      <c r="E124" s="1">
        <f>MID(pesel37[[#This Row],[Column1]],3,1)*7</f>
        <v>0</v>
      </c>
      <c r="F124" s="1">
        <f>MID(pesel37[[#This Row],[Column1]],4,1)*9</f>
        <v>27</v>
      </c>
      <c r="G124" s="1">
        <f>MID(pesel37[[#This Row],[Column1]],5,1)*1</f>
        <v>0</v>
      </c>
      <c r="H124" s="1">
        <f>MID(pesel37[[#This Row],[Column1]],6,1)*3</f>
        <v>18</v>
      </c>
      <c r="I124" s="1">
        <f>MID(pesel37[[#This Row],[Column1]],7,1)*7</f>
        <v>14</v>
      </c>
      <c r="J124" s="1">
        <f>MID(pesel37[[#This Row],[Column1]],8,1)*9</f>
        <v>54</v>
      </c>
      <c r="K124" s="1">
        <f>MID(pesel37[[#This Row],[Column1]],9,1)*1</f>
        <v>1</v>
      </c>
      <c r="L124" s="1">
        <f>MID(pesel37[[#This Row],[Column1]],10,1)*3</f>
        <v>9</v>
      </c>
      <c r="M124" s="1">
        <f>IF(MOD(SUM(pesel37[[#This Row],[Cyfra 1]:[Cyfra 10]]),10)=0, 0, 10-MOD(SUM(pesel37[[#This Row],[Cyfra 1]:[Cyfra 10]]),10))</f>
        <v>4</v>
      </c>
      <c r="N124" s="1">
        <f>IF(pesel37[[#This Row],[Suma]] = VALUE(pesel37[[#This Row],[cyfra kontrolna]]), 1, 0)</f>
        <v>1</v>
      </c>
    </row>
    <row r="125" spans="1:14" hidden="1" x14ac:dyDescent="0.45">
      <c r="A125" s="1" t="s">
        <v>124</v>
      </c>
      <c r="B125" s="1" t="str">
        <f>RIGHT(pesel37[[#This Row],[Column1]],1)</f>
        <v>0</v>
      </c>
      <c r="C125" s="1">
        <f>MID(pesel37[[#This Row],[Column1]],1,1)*1</f>
        <v>6</v>
      </c>
      <c r="D125" s="1">
        <f>MID(pesel37[[#This Row],[Column1]],2,1)*3</f>
        <v>21</v>
      </c>
      <c r="E125" s="1">
        <f>MID(pesel37[[#This Row],[Column1]],3,1)*7</f>
        <v>7</v>
      </c>
      <c r="F125" s="1">
        <f>MID(pesel37[[#This Row],[Column1]],4,1)*9</f>
        <v>9</v>
      </c>
      <c r="G125" s="1">
        <f>MID(pesel37[[#This Row],[Column1]],5,1)*1</f>
        <v>3</v>
      </c>
      <c r="H125" s="1">
        <f>MID(pesel37[[#This Row],[Column1]],6,1)*3</f>
        <v>0</v>
      </c>
      <c r="I125" s="1">
        <f>MID(pesel37[[#This Row],[Column1]],7,1)*7</f>
        <v>28</v>
      </c>
      <c r="J125" s="1">
        <f>MID(pesel37[[#This Row],[Column1]],8,1)*9</f>
        <v>72</v>
      </c>
      <c r="K125" s="1">
        <f>MID(pesel37[[#This Row],[Column1]],9,1)*1</f>
        <v>7</v>
      </c>
      <c r="L125" s="1">
        <f>MID(pesel37[[#This Row],[Column1]],10,1)*3</f>
        <v>27</v>
      </c>
      <c r="M125" s="1">
        <f>IF(MOD(SUM(pesel37[[#This Row],[Cyfra 1]:[Cyfra 10]]),10)=0, 0, 10-MOD(SUM(pesel37[[#This Row],[Cyfra 1]:[Cyfra 10]]),10))</f>
        <v>0</v>
      </c>
      <c r="N125" s="1">
        <f>IF(pesel37[[#This Row],[Suma]] = VALUE(pesel37[[#This Row],[cyfra kontrolna]]), 1, 0)</f>
        <v>1</v>
      </c>
    </row>
    <row r="126" spans="1:14" hidden="1" x14ac:dyDescent="0.45">
      <c r="A126" s="1" t="s">
        <v>125</v>
      </c>
      <c r="B126" s="1" t="str">
        <f>RIGHT(pesel37[[#This Row],[Column1]],1)</f>
        <v>9</v>
      </c>
      <c r="C126" s="1">
        <f>MID(pesel37[[#This Row],[Column1]],1,1)*1</f>
        <v>8</v>
      </c>
      <c r="D126" s="1">
        <f>MID(pesel37[[#This Row],[Column1]],2,1)*3</f>
        <v>12</v>
      </c>
      <c r="E126" s="1">
        <f>MID(pesel37[[#This Row],[Column1]],3,1)*7</f>
        <v>0</v>
      </c>
      <c r="F126" s="1">
        <f>MID(pesel37[[#This Row],[Column1]],4,1)*9</f>
        <v>45</v>
      </c>
      <c r="G126" s="1">
        <f>MID(pesel37[[#This Row],[Column1]],5,1)*1</f>
        <v>1</v>
      </c>
      <c r="H126" s="1">
        <f>MID(pesel37[[#This Row],[Column1]],6,1)*3</f>
        <v>24</v>
      </c>
      <c r="I126" s="1">
        <f>MID(pesel37[[#This Row],[Column1]],7,1)*7</f>
        <v>28</v>
      </c>
      <c r="J126" s="1">
        <f>MID(pesel37[[#This Row],[Column1]],8,1)*9</f>
        <v>0</v>
      </c>
      <c r="K126" s="1">
        <f>MID(pesel37[[#This Row],[Column1]],9,1)*1</f>
        <v>1</v>
      </c>
      <c r="L126" s="1">
        <f>MID(pesel37[[#This Row],[Column1]],10,1)*3</f>
        <v>12</v>
      </c>
      <c r="M126" s="1">
        <f>IF(MOD(SUM(pesel37[[#This Row],[Cyfra 1]:[Cyfra 10]]),10)=0, 0, 10-MOD(SUM(pesel37[[#This Row],[Cyfra 1]:[Cyfra 10]]),10))</f>
        <v>9</v>
      </c>
      <c r="N126" s="1">
        <f>IF(pesel37[[#This Row],[Suma]] = VALUE(pesel37[[#This Row],[cyfra kontrolna]]), 1, 0)</f>
        <v>1</v>
      </c>
    </row>
    <row r="127" spans="1:14" hidden="1" x14ac:dyDescent="0.45">
      <c r="A127" s="1" t="s">
        <v>126</v>
      </c>
      <c r="B127" s="1" t="str">
        <f>RIGHT(pesel37[[#This Row],[Column1]],1)</f>
        <v>1</v>
      </c>
      <c r="C127" s="1">
        <f>MID(pesel37[[#This Row],[Column1]],1,1)*1</f>
        <v>5</v>
      </c>
      <c r="D127" s="1">
        <f>MID(pesel37[[#This Row],[Column1]],2,1)*3</f>
        <v>21</v>
      </c>
      <c r="E127" s="1">
        <f>MID(pesel37[[#This Row],[Column1]],3,1)*7</f>
        <v>0</v>
      </c>
      <c r="F127" s="1">
        <f>MID(pesel37[[#This Row],[Column1]],4,1)*9</f>
        <v>63</v>
      </c>
      <c r="G127" s="1">
        <f>MID(pesel37[[#This Row],[Column1]],5,1)*1</f>
        <v>3</v>
      </c>
      <c r="H127" s="1">
        <f>MID(pesel37[[#This Row],[Column1]],6,1)*3</f>
        <v>3</v>
      </c>
      <c r="I127" s="1">
        <f>MID(pesel37[[#This Row],[Column1]],7,1)*7</f>
        <v>42</v>
      </c>
      <c r="J127" s="1">
        <f>MID(pesel37[[#This Row],[Column1]],8,1)*9</f>
        <v>27</v>
      </c>
      <c r="K127" s="1">
        <f>MID(pesel37[[#This Row],[Column1]],9,1)*1</f>
        <v>0</v>
      </c>
      <c r="L127" s="1">
        <f>MID(pesel37[[#This Row],[Column1]],10,1)*3</f>
        <v>15</v>
      </c>
      <c r="M127" s="1">
        <f>IF(MOD(SUM(pesel37[[#This Row],[Cyfra 1]:[Cyfra 10]]),10)=0, 0, 10-MOD(SUM(pesel37[[#This Row],[Cyfra 1]:[Cyfra 10]]),10))</f>
        <v>1</v>
      </c>
      <c r="N127" s="1">
        <f>IF(pesel37[[#This Row],[Suma]] = VALUE(pesel37[[#This Row],[cyfra kontrolna]]), 1, 0)</f>
        <v>1</v>
      </c>
    </row>
    <row r="128" spans="1:14" hidden="1" x14ac:dyDescent="0.45">
      <c r="A128" s="1" t="s">
        <v>127</v>
      </c>
      <c r="B128" s="1" t="str">
        <f>RIGHT(pesel37[[#This Row],[Column1]],1)</f>
        <v>3</v>
      </c>
      <c r="C128" s="1">
        <f>MID(pesel37[[#This Row],[Column1]],1,1)*1</f>
        <v>8</v>
      </c>
      <c r="D128" s="1">
        <f>MID(pesel37[[#This Row],[Column1]],2,1)*3</f>
        <v>3</v>
      </c>
      <c r="E128" s="1">
        <f>MID(pesel37[[#This Row],[Column1]],3,1)*7</f>
        <v>0</v>
      </c>
      <c r="F128" s="1">
        <f>MID(pesel37[[#This Row],[Column1]],4,1)*9</f>
        <v>72</v>
      </c>
      <c r="G128" s="1">
        <f>MID(pesel37[[#This Row],[Column1]],5,1)*1</f>
        <v>1</v>
      </c>
      <c r="H128" s="1">
        <f>MID(pesel37[[#This Row],[Column1]],6,1)*3</f>
        <v>0</v>
      </c>
      <c r="I128" s="1">
        <f>MID(pesel37[[#This Row],[Column1]],7,1)*7</f>
        <v>7</v>
      </c>
      <c r="J128" s="1">
        <f>MID(pesel37[[#This Row],[Column1]],8,1)*9</f>
        <v>0</v>
      </c>
      <c r="K128" s="1">
        <f>MID(pesel37[[#This Row],[Column1]],9,1)*1</f>
        <v>8</v>
      </c>
      <c r="L128" s="1">
        <f>MID(pesel37[[#This Row],[Column1]],10,1)*3</f>
        <v>18</v>
      </c>
      <c r="M128" s="1">
        <f>IF(MOD(SUM(pesel37[[#This Row],[Cyfra 1]:[Cyfra 10]]),10)=0, 0, 10-MOD(SUM(pesel37[[#This Row],[Cyfra 1]:[Cyfra 10]]),10))</f>
        <v>3</v>
      </c>
      <c r="N128" s="1">
        <f>IF(pesel37[[#This Row],[Suma]] = VALUE(pesel37[[#This Row],[cyfra kontrolna]]), 1, 0)</f>
        <v>1</v>
      </c>
    </row>
    <row r="129" spans="1:14" hidden="1" x14ac:dyDescent="0.45">
      <c r="A129" s="1" t="s">
        <v>128</v>
      </c>
      <c r="B129" s="1" t="str">
        <f>RIGHT(pesel37[[#This Row],[Column1]],1)</f>
        <v>3</v>
      </c>
      <c r="C129" s="1">
        <f>MID(pesel37[[#This Row],[Column1]],1,1)*1</f>
        <v>8</v>
      </c>
      <c r="D129" s="1">
        <f>MID(pesel37[[#This Row],[Column1]],2,1)*3</f>
        <v>27</v>
      </c>
      <c r="E129" s="1">
        <f>MID(pesel37[[#This Row],[Column1]],3,1)*7</f>
        <v>0</v>
      </c>
      <c r="F129" s="1">
        <f>MID(pesel37[[#This Row],[Column1]],4,1)*9</f>
        <v>54</v>
      </c>
      <c r="G129" s="1">
        <f>MID(pesel37[[#This Row],[Column1]],5,1)*1</f>
        <v>2</v>
      </c>
      <c r="H129" s="1">
        <f>MID(pesel37[[#This Row],[Column1]],6,1)*3</f>
        <v>18</v>
      </c>
      <c r="I129" s="1">
        <f>MID(pesel37[[#This Row],[Column1]],7,1)*7</f>
        <v>28</v>
      </c>
      <c r="J129" s="1">
        <f>MID(pesel37[[#This Row],[Column1]],8,1)*9</f>
        <v>36</v>
      </c>
      <c r="K129" s="1">
        <f>MID(pesel37[[#This Row],[Column1]],9,1)*1</f>
        <v>8</v>
      </c>
      <c r="L129" s="1">
        <f>MID(pesel37[[#This Row],[Column1]],10,1)*3</f>
        <v>6</v>
      </c>
      <c r="M129" s="1">
        <f>IF(MOD(SUM(pesel37[[#This Row],[Cyfra 1]:[Cyfra 10]]),10)=0, 0, 10-MOD(SUM(pesel37[[#This Row],[Cyfra 1]:[Cyfra 10]]),10))</f>
        <v>3</v>
      </c>
      <c r="N129" s="1">
        <f>IF(pesel37[[#This Row],[Suma]] = VALUE(pesel37[[#This Row],[cyfra kontrolna]]), 1, 0)</f>
        <v>1</v>
      </c>
    </row>
    <row r="130" spans="1:14" hidden="1" x14ac:dyDescent="0.45">
      <c r="A130" s="1" t="s">
        <v>129</v>
      </c>
      <c r="B130" s="1" t="str">
        <f>RIGHT(pesel37[[#This Row],[Column1]],1)</f>
        <v>9</v>
      </c>
      <c r="C130" s="1">
        <f>MID(pesel37[[#This Row],[Column1]],1,1)*1</f>
        <v>5</v>
      </c>
      <c r="D130" s="1">
        <f>MID(pesel37[[#This Row],[Column1]],2,1)*3</f>
        <v>6</v>
      </c>
      <c r="E130" s="1">
        <f>MID(pesel37[[#This Row],[Column1]],3,1)*7</f>
        <v>7</v>
      </c>
      <c r="F130" s="1">
        <f>MID(pesel37[[#This Row],[Column1]],4,1)*9</f>
        <v>9</v>
      </c>
      <c r="G130" s="1">
        <f>MID(pesel37[[#This Row],[Column1]],5,1)*1</f>
        <v>0</v>
      </c>
      <c r="H130" s="1">
        <f>MID(pesel37[[#This Row],[Column1]],6,1)*3</f>
        <v>12</v>
      </c>
      <c r="I130" s="1">
        <f>MID(pesel37[[#This Row],[Column1]],7,1)*7</f>
        <v>28</v>
      </c>
      <c r="J130" s="1">
        <f>MID(pesel37[[#This Row],[Column1]],8,1)*9</f>
        <v>54</v>
      </c>
      <c r="K130" s="1">
        <f>MID(pesel37[[#This Row],[Column1]],9,1)*1</f>
        <v>1</v>
      </c>
      <c r="L130" s="1">
        <f>MID(pesel37[[#This Row],[Column1]],10,1)*3</f>
        <v>9</v>
      </c>
      <c r="M130" s="1">
        <f>IF(MOD(SUM(pesel37[[#This Row],[Cyfra 1]:[Cyfra 10]]),10)=0, 0, 10-MOD(SUM(pesel37[[#This Row],[Cyfra 1]:[Cyfra 10]]),10))</f>
        <v>9</v>
      </c>
      <c r="N130" s="1">
        <f>IF(pesel37[[#This Row],[Suma]] = VALUE(pesel37[[#This Row],[cyfra kontrolna]]), 1, 0)</f>
        <v>1</v>
      </c>
    </row>
    <row r="131" spans="1:14" hidden="1" x14ac:dyDescent="0.45">
      <c r="A131" s="1" t="s">
        <v>130</v>
      </c>
      <c r="B131" s="1" t="str">
        <f>RIGHT(pesel37[[#This Row],[Column1]],1)</f>
        <v>2</v>
      </c>
      <c r="C131" s="1">
        <f>MID(pesel37[[#This Row],[Column1]],1,1)*1</f>
        <v>5</v>
      </c>
      <c r="D131" s="1">
        <f>MID(pesel37[[#This Row],[Column1]],2,1)*3</f>
        <v>0</v>
      </c>
      <c r="E131" s="1">
        <f>MID(pesel37[[#This Row],[Column1]],3,1)*7</f>
        <v>0</v>
      </c>
      <c r="F131" s="1">
        <f>MID(pesel37[[#This Row],[Column1]],4,1)*9</f>
        <v>18</v>
      </c>
      <c r="G131" s="1">
        <f>MID(pesel37[[#This Row],[Column1]],5,1)*1</f>
        <v>1</v>
      </c>
      <c r="H131" s="1">
        <f>MID(pesel37[[#This Row],[Column1]],6,1)*3</f>
        <v>0</v>
      </c>
      <c r="I131" s="1">
        <f>MID(pesel37[[#This Row],[Column1]],7,1)*7</f>
        <v>7</v>
      </c>
      <c r="J131" s="1">
        <f>MID(pesel37[[#This Row],[Column1]],8,1)*9</f>
        <v>9</v>
      </c>
      <c r="K131" s="1">
        <f>MID(pesel37[[#This Row],[Column1]],9,1)*1</f>
        <v>3</v>
      </c>
      <c r="L131" s="1">
        <f>MID(pesel37[[#This Row],[Column1]],10,1)*3</f>
        <v>15</v>
      </c>
      <c r="M131" s="1">
        <f>IF(MOD(SUM(pesel37[[#This Row],[Cyfra 1]:[Cyfra 10]]),10)=0, 0, 10-MOD(SUM(pesel37[[#This Row],[Cyfra 1]:[Cyfra 10]]),10))</f>
        <v>2</v>
      </c>
      <c r="N131" s="1">
        <f>IF(pesel37[[#This Row],[Suma]] = VALUE(pesel37[[#This Row],[cyfra kontrolna]]), 1, 0)</f>
        <v>1</v>
      </c>
    </row>
    <row r="132" spans="1:14" hidden="1" x14ac:dyDescent="0.45">
      <c r="A132" s="1" t="s">
        <v>131</v>
      </c>
      <c r="B132" s="1" t="str">
        <f>RIGHT(pesel37[[#This Row],[Column1]],1)</f>
        <v>2</v>
      </c>
      <c r="C132" s="1">
        <f>MID(pesel37[[#This Row],[Column1]],1,1)*1</f>
        <v>6</v>
      </c>
      <c r="D132" s="1">
        <f>MID(pesel37[[#This Row],[Column1]],2,1)*3</f>
        <v>15</v>
      </c>
      <c r="E132" s="1">
        <f>MID(pesel37[[#This Row],[Column1]],3,1)*7</f>
        <v>0</v>
      </c>
      <c r="F132" s="1">
        <f>MID(pesel37[[#This Row],[Column1]],4,1)*9</f>
        <v>81</v>
      </c>
      <c r="G132" s="1">
        <f>MID(pesel37[[#This Row],[Column1]],5,1)*1</f>
        <v>2</v>
      </c>
      <c r="H132" s="1">
        <f>MID(pesel37[[#This Row],[Column1]],6,1)*3</f>
        <v>0</v>
      </c>
      <c r="I132" s="1">
        <f>MID(pesel37[[#This Row],[Column1]],7,1)*7</f>
        <v>35</v>
      </c>
      <c r="J132" s="1">
        <f>MID(pesel37[[#This Row],[Column1]],8,1)*9</f>
        <v>54</v>
      </c>
      <c r="K132" s="1">
        <f>MID(pesel37[[#This Row],[Column1]],9,1)*1</f>
        <v>8</v>
      </c>
      <c r="L132" s="1">
        <f>MID(pesel37[[#This Row],[Column1]],10,1)*3</f>
        <v>27</v>
      </c>
      <c r="M132" s="1">
        <f>IF(MOD(SUM(pesel37[[#This Row],[Cyfra 1]:[Cyfra 10]]),10)=0, 0, 10-MOD(SUM(pesel37[[#This Row],[Cyfra 1]:[Cyfra 10]]),10))</f>
        <v>2</v>
      </c>
      <c r="N132" s="1">
        <f>IF(pesel37[[#This Row],[Suma]] = VALUE(pesel37[[#This Row],[cyfra kontrolna]]), 1, 0)</f>
        <v>1</v>
      </c>
    </row>
    <row r="133" spans="1:14" hidden="1" x14ac:dyDescent="0.45">
      <c r="A133" s="1" t="s">
        <v>132</v>
      </c>
      <c r="B133" s="1" t="str">
        <f>RIGHT(pesel37[[#This Row],[Column1]],1)</f>
        <v>5</v>
      </c>
      <c r="C133" s="1">
        <f>MID(pesel37[[#This Row],[Column1]],1,1)*1</f>
        <v>8</v>
      </c>
      <c r="D133" s="1">
        <f>MID(pesel37[[#This Row],[Column1]],2,1)*3</f>
        <v>15</v>
      </c>
      <c r="E133" s="1">
        <f>MID(pesel37[[#This Row],[Column1]],3,1)*7</f>
        <v>0</v>
      </c>
      <c r="F133" s="1">
        <f>MID(pesel37[[#This Row],[Column1]],4,1)*9</f>
        <v>45</v>
      </c>
      <c r="G133" s="1">
        <f>MID(pesel37[[#This Row],[Column1]],5,1)*1</f>
        <v>2</v>
      </c>
      <c r="H133" s="1">
        <f>MID(pesel37[[#This Row],[Column1]],6,1)*3</f>
        <v>18</v>
      </c>
      <c r="I133" s="1">
        <f>MID(pesel37[[#This Row],[Column1]],7,1)*7</f>
        <v>0</v>
      </c>
      <c r="J133" s="1">
        <f>MID(pesel37[[#This Row],[Column1]],8,1)*9</f>
        <v>45</v>
      </c>
      <c r="K133" s="1">
        <f>MID(pesel37[[#This Row],[Column1]],9,1)*1</f>
        <v>1</v>
      </c>
      <c r="L133" s="1">
        <f>MID(pesel37[[#This Row],[Column1]],10,1)*3</f>
        <v>21</v>
      </c>
      <c r="M133" s="1">
        <f>IF(MOD(SUM(pesel37[[#This Row],[Cyfra 1]:[Cyfra 10]]),10)=0, 0, 10-MOD(SUM(pesel37[[#This Row],[Cyfra 1]:[Cyfra 10]]),10))</f>
        <v>5</v>
      </c>
      <c r="N133" s="1">
        <f>IF(pesel37[[#This Row],[Suma]] = VALUE(pesel37[[#This Row],[cyfra kontrolna]]), 1, 0)</f>
        <v>1</v>
      </c>
    </row>
    <row r="134" spans="1:14" hidden="1" x14ac:dyDescent="0.45">
      <c r="A134" s="1" t="s">
        <v>133</v>
      </c>
      <c r="B134" s="1" t="str">
        <f>RIGHT(pesel37[[#This Row],[Column1]],1)</f>
        <v>0</v>
      </c>
      <c r="C134" s="1">
        <f>MID(pesel37[[#This Row],[Column1]],1,1)*1</f>
        <v>8</v>
      </c>
      <c r="D134" s="1">
        <f>MID(pesel37[[#This Row],[Column1]],2,1)*3</f>
        <v>27</v>
      </c>
      <c r="E134" s="1">
        <f>MID(pesel37[[#This Row],[Column1]],3,1)*7</f>
        <v>0</v>
      </c>
      <c r="F134" s="1">
        <f>MID(pesel37[[#This Row],[Column1]],4,1)*9</f>
        <v>27</v>
      </c>
      <c r="G134" s="1">
        <f>MID(pesel37[[#This Row],[Column1]],5,1)*1</f>
        <v>2</v>
      </c>
      <c r="H134" s="1">
        <f>MID(pesel37[[#This Row],[Column1]],6,1)*3</f>
        <v>3</v>
      </c>
      <c r="I134" s="1">
        <f>MID(pesel37[[#This Row],[Column1]],7,1)*7</f>
        <v>28</v>
      </c>
      <c r="J134" s="1">
        <f>MID(pesel37[[#This Row],[Column1]],8,1)*9</f>
        <v>27</v>
      </c>
      <c r="K134" s="1">
        <f>MID(pesel37[[#This Row],[Column1]],9,1)*1</f>
        <v>3</v>
      </c>
      <c r="L134" s="1">
        <f>MID(pesel37[[#This Row],[Column1]],10,1)*3</f>
        <v>15</v>
      </c>
      <c r="M134" s="1">
        <f>IF(MOD(SUM(pesel37[[#This Row],[Cyfra 1]:[Cyfra 10]]),10)=0, 0, 10-MOD(SUM(pesel37[[#This Row],[Cyfra 1]:[Cyfra 10]]),10))</f>
        <v>0</v>
      </c>
      <c r="N134" s="1">
        <f>IF(pesel37[[#This Row],[Suma]] = VALUE(pesel37[[#This Row],[cyfra kontrolna]]), 1, 0)</f>
        <v>1</v>
      </c>
    </row>
    <row r="135" spans="1:14" hidden="1" x14ac:dyDescent="0.45">
      <c r="A135" s="1" t="s">
        <v>134</v>
      </c>
      <c r="B135" s="1" t="str">
        <f>RIGHT(pesel37[[#This Row],[Column1]],1)</f>
        <v>3</v>
      </c>
      <c r="C135" s="1">
        <f>MID(pesel37[[#This Row],[Column1]],1,1)*1</f>
        <v>7</v>
      </c>
      <c r="D135" s="1">
        <f>MID(pesel37[[#This Row],[Column1]],2,1)*3</f>
        <v>3</v>
      </c>
      <c r="E135" s="1">
        <f>MID(pesel37[[#This Row],[Column1]],3,1)*7</f>
        <v>7</v>
      </c>
      <c r="F135" s="1">
        <f>MID(pesel37[[#This Row],[Column1]],4,1)*9</f>
        <v>18</v>
      </c>
      <c r="G135" s="1">
        <f>MID(pesel37[[#This Row],[Column1]],5,1)*1</f>
        <v>3</v>
      </c>
      <c r="H135" s="1">
        <f>MID(pesel37[[#This Row],[Column1]],6,1)*3</f>
        <v>0</v>
      </c>
      <c r="I135" s="1">
        <f>MID(pesel37[[#This Row],[Column1]],7,1)*7</f>
        <v>42</v>
      </c>
      <c r="J135" s="1">
        <f>MID(pesel37[[#This Row],[Column1]],8,1)*9</f>
        <v>9</v>
      </c>
      <c r="K135" s="1">
        <f>MID(pesel37[[#This Row],[Column1]],9,1)*1</f>
        <v>6</v>
      </c>
      <c r="L135" s="1">
        <f>MID(pesel37[[#This Row],[Column1]],10,1)*3</f>
        <v>12</v>
      </c>
      <c r="M135" s="1">
        <f>IF(MOD(SUM(pesel37[[#This Row],[Cyfra 1]:[Cyfra 10]]),10)=0, 0, 10-MOD(SUM(pesel37[[#This Row],[Cyfra 1]:[Cyfra 10]]),10))</f>
        <v>3</v>
      </c>
      <c r="N135" s="1">
        <f>IF(pesel37[[#This Row],[Suma]] = VALUE(pesel37[[#This Row],[cyfra kontrolna]]), 1, 0)</f>
        <v>1</v>
      </c>
    </row>
    <row r="136" spans="1:14" hidden="1" x14ac:dyDescent="0.45">
      <c r="A136" s="1" t="s">
        <v>135</v>
      </c>
      <c r="B136" s="1" t="str">
        <f>RIGHT(pesel37[[#This Row],[Column1]],1)</f>
        <v>4</v>
      </c>
      <c r="C136" s="1">
        <f>MID(pesel37[[#This Row],[Column1]],1,1)*1</f>
        <v>7</v>
      </c>
      <c r="D136" s="1">
        <f>MID(pesel37[[#This Row],[Column1]],2,1)*3</f>
        <v>9</v>
      </c>
      <c r="E136" s="1">
        <f>MID(pesel37[[#This Row],[Column1]],3,1)*7</f>
        <v>7</v>
      </c>
      <c r="F136" s="1">
        <f>MID(pesel37[[#This Row],[Column1]],4,1)*9</f>
        <v>0</v>
      </c>
      <c r="G136" s="1">
        <f>MID(pesel37[[#This Row],[Column1]],5,1)*1</f>
        <v>3</v>
      </c>
      <c r="H136" s="1">
        <f>MID(pesel37[[#This Row],[Column1]],6,1)*3</f>
        <v>0</v>
      </c>
      <c r="I136" s="1">
        <f>MID(pesel37[[#This Row],[Column1]],7,1)*7</f>
        <v>0</v>
      </c>
      <c r="J136" s="1">
        <f>MID(pesel37[[#This Row],[Column1]],8,1)*9</f>
        <v>0</v>
      </c>
      <c r="K136" s="1">
        <f>MID(pesel37[[#This Row],[Column1]],9,1)*1</f>
        <v>8</v>
      </c>
      <c r="L136" s="1">
        <f>MID(pesel37[[#This Row],[Column1]],10,1)*3</f>
        <v>12</v>
      </c>
      <c r="M136" s="1">
        <f>IF(MOD(SUM(pesel37[[#This Row],[Cyfra 1]:[Cyfra 10]]),10)=0, 0, 10-MOD(SUM(pesel37[[#This Row],[Cyfra 1]:[Cyfra 10]]),10))</f>
        <v>4</v>
      </c>
      <c r="N136" s="1">
        <f>IF(pesel37[[#This Row],[Suma]] = VALUE(pesel37[[#This Row],[cyfra kontrolna]]), 1, 0)</f>
        <v>1</v>
      </c>
    </row>
    <row r="137" spans="1:14" hidden="1" x14ac:dyDescent="0.45">
      <c r="A137" s="1" t="s">
        <v>136</v>
      </c>
      <c r="B137" s="1" t="str">
        <f>RIGHT(pesel37[[#This Row],[Column1]],1)</f>
        <v>7</v>
      </c>
      <c r="C137" s="1">
        <f>MID(pesel37[[#This Row],[Column1]],1,1)*1</f>
        <v>8</v>
      </c>
      <c r="D137" s="1">
        <f>MID(pesel37[[#This Row],[Column1]],2,1)*3</f>
        <v>27</v>
      </c>
      <c r="E137" s="1">
        <f>MID(pesel37[[#This Row],[Column1]],3,1)*7</f>
        <v>0</v>
      </c>
      <c r="F137" s="1">
        <f>MID(pesel37[[#This Row],[Column1]],4,1)*9</f>
        <v>9</v>
      </c>
      <c r="G137" s="1">
        <f>MID(pesel37[[#This Row],[Column1]],5,1)*1</f>
        <v>2</v>
      </c>
      <c r="H137" s="1">
        <f>MID(pesel37[[#This Row],[Column1]],6,1)*3</f>
        <v>18</v>
      </c>
      <c r="I137" s="1">
        <f>MID(pesel37[[#This Row],[Column1]],7,1)*7</f>
        <v>21</v>
      </c>
      <c r="J137" s="1">
        <f>MID(pesel37[[#This Row],[Column1]],8,1)*9</f>
        <v>0</v>
      </c>
      <c r="K137" s="1">
        <f>MID(pesel37[[#This Row],[Column1]],9,1)*1</f>
        <v>3</v>
      </c>
      <c r="L137" s="1">
        <f>MID(pesel37[[#This Row],[Column1]],10,1)*3</f>
        <v>15</v>
      </c>
      <c r="M137" s="1">
        <f>IF(MOD(SUM(pesel37[[#This Row],[Cyfra 1]:[Cyfra 10]]),10)=0, 0, 10-MOD(SUM(pesel37[[#This Row],[Cyfra 1]:[Cyfra 10]]),10))</f>
        <v>7</v>
      </c>
      <c r="N137" s="1">
        <f>IF(pesel37[[#This Row],[Suma]] = VALUE(pesel37[[#This Row],[cyfra kontrolna]]), 1, 0)</f>
        <v>1</v>
      </c>
    </row>
    <row r="138" spans="1:14" hidden="1" x14ac:dyDescent="0.45">
      <c r="A138" s="1" t="s">
        <v>137</v>
      </c>
      <c r="B138" s="1" t="str">
        <f>RIGHT(pesel37[[#This Row],[Column1]],1)</f>
        <v>6</v>
      </c>
      <c r="C138" s="1">
        <f>MID(pesel37[[#This Row],[Column1]],1,1)*1</f>
        <v>7</v>
      </c>
      <c r="D138" s="1">
        <f>MID(pesel37[[#This Row],[Column1]],2,1)*3</f>
        <v>9</v>
      </c>
      <c r="E138" s="1">
        <f>MID(pesel37[[#This Row],[Column1]],3,1)*7</f>
        <v>0</v>
      </c>
      <c r="F138" s="1">
        <f>MID(pesel37[[#This Row],[Column1]],4,1)*9</f>
        <v>9</v>
      </c>
      <c r="G138" s="1">
        <f>MID(pesel37[[#This Row],[Column1]],5,1)*1</f>
        <v>0</v>
      </c>
      <c r="H138" s="1">
        <f>MID(pesel37[[#This Row],[Column1]],6,1)*3</f>
        <v>9</v>
      </c>
      <c r="I138" s="1">
        <f>MID(pesel37[[#This Row],[Column1]],7,1)*7</f>
        <v>63</v>
      </c>
      <c r="J138" s="1">
        <f>MID(pesel37[[#This Row],[Column1]],8,1)*9</f>
        <v>81</v>
      </c>
      <c r="K138" s="1">
        <f>MID(pesel37[[#This Row],[Column1]],9,1)*1</f>
        <v>5</v>
      </c>
      <c r="L138" s="1">
        <f>MID(pesel37[[#This Row],[Column1]],10,1)*3</f>
        <v>21</v>
      </c>
      <c r="M138" s="1">
        <f>IF(MOD(SUM(pesel37[[#This Row],[Cyfra 1]:[Cyfra 10]]),10)=0, 0, 10-MOD(SUM(pesel37[[#This Row],[Cyfra 1]:[Cyfra 10]]),10))</f>
        <v>6</v>
      </c>
      <c r="N138" s="1">
        <f>IF(pesel37[[#This Row],[Suma]] = VALUE(pesel37[[#This Row],[cyfra kontrolna]]), 1, 0)</f>
        <v>1</v>
      </c>
    </row>
    <row r="139" spans="1:14" hidden="1" x14ac:dyDescent="0.45">
      <c r="A139" s="1" t="s">
        <v>138</v>
      </c>
      <c r="B139" s="1" t="str">
        <f>RIGHT(pesel37[[#This Row],[Column1]],1)</f>
        <v>2</v>
      </c>
      <c r="C139" s="1">
        <f>MID(pesel37[[#This Row],[Column1]],1,1)*1</f>
        <v>8</v>
      </c>
      <c r="D139" s="1">
        <f>MID(pesel37[[#This Row],[Column1]],2,1)*3</f>
        <v>21</v>
      </c>
      <c r="E139" s="1">
        <f>MID(pesel37[[#This Row],[Column1]],3,1)*7</f>
        <v>0</v>
      </c>
      <c r="F139" s="1">
        <f>MID(pesel37[[#This Row],[Column1]],4,1)*9</f>
        <v>63</v>
      </c>
      <c r="G139" s="1">
        <f>MID(pesel37[[#This Row],[Column1]],5,1)*1</f>
        <v>0</v>
      </c>
      <c r="H139" s="1">
        <f>MID(pesel37[[#This Row],[Column1]],6,1)*3</f>
        <v>24</v>
      </c>
      <c r="I139" s="1">
        <f>MID(pesel37[[#This Row],[Column1]],7,1)*7</f>
        <v>63</v>
      </c>
      <c r="J139" s="1">
        <f>MID(pesel37[[#This Row],[Column1]],8,1)*9</f>
        <v>45</v>
      </c>
      <c r="K139" s="1">
        <f>MID(pesel37[[#This Row],[Column1]],9,1)*1</f>
        <v>3</v>
      </c>
      <c r="L139" s="1">
        <f>MID(pesel37[[#This Row],[Column1]],10,1)*3</f>
        <v>21</v>
      </c>
      <c r="M139" s="1">
        <f>IF(MOD(SUM(pesel37[[#This Row],[Cyfra 1]:[Cyfra 10]]),10)=0, 0, 10-MOD(SUM(pesel37[[#This Row],[Cyfra 1]:[Cyfra 10]]),10))</f>
        <v>2</v>
      </c>
      <c r="N139" s="1">
        <f>IF(pesel37[[#This Row],[Suma]] = VALUE(pesel37[[#This Row],[cyfra kontrolna]]), 1, 0)</f>
        <v>1</v>
      </c>
    </row>
    <row r="140" spans="1:14" x14ac:dyDescent="0.45">
      <c r="A140" s="1" t="s">
        <v>15</v>
      </c>
      <c r="B140" s="1" t="str">
        <f>RIGHT(pesel37[[#This Row],[Column1]],1)</f>
        <v>1</v>
      </c>
      <c r="C140" s="1">
        <f>MID(pesel37[[#This Row],[Column1]],1,1)*1</f>
        <v>9</v>
      </c>
      <c r="D140" s="1">
        <f>MID(pesel37[[#This Row],[Column1]],2,1)*3</f>
        <v>3</v>
      </c>
      <c r="E140" s="1">
        <f>MID(pesel37[[#This Row],[Column1]],3,1)*7</f>
        <v>0</v>
      </c>
      <c r="F140" s="1">
        <f>MID(pesel37[[#This Row],[Column1]],4,1)*9</f>
        <v>27</v>
      </c>
      <c r="G140" s="1">
        <f>MID(pesel37[[#This Row],[Column1]],5,1)*1</f>
        <v>2</v>
      </c>
      <c r="H140" s="1">
        <f>MID(pesel37[[#This Row],[Column1]],6,1)*3</f>
        <v>6</v>
      </c>
      <c r="I140" s="1">
        <f>MID(pesel37[[#This Row],[Column1]],7,1)*7</f>
        <v>49</v>
      </c>
      <c r="J140" s="1">
        <f>MID(pesel37[[#This Row],[Column1]],8,1)*9</f>
        <v>18</v>
      </c>
      <c r="K140" s="1">
        <f>MID(pesel37[[#This Row],[Column1]],9,1)*1</f>
        <v>6</v>
      </c>
      <c r="L140" s="1">
        <f>MID(pesel37[[#This Row],[Column1]],10,1)*3</f>
        <v>15</v>
      </c>
      <c r="M140" s="1">
        <f>IF(MOD(SUM(pesel37[[#This Row],[Cyfra 1]:[Cyfra 10]]),10)=0, 0, 10-MOD(SUM(pesel37[[#This Row],[Cyfra 1]:[Cyfra 10]]),10))</f>
        <v>5</v>
      </c>
      <c r="N140" s="1">
        <f>IF(pesel37[[#This Row],[Suma]] = VALUE(pesel37[[#This Row],[cyfra kontrolna]]), 1, 0)</f>
        <v>0</v>
      </c>
    </row>
    <row r="141" spans="1:14" hidden="1" x14ac:dyDescent="0.45">
      <c r="A141" s="1" t="s">
        <v>140</v>
      </c>
      <c r="B141" s="1" t="str">
        <f>RIGHT(pesel37[[#This Row],[Column1]],1)</f>
        <v>9</v>
      </c>
      <c r="C141" s="1">
        <f>MID(pesel37[[#This Row],[Column1]],1,1)*1</f>
        <v>7</v>
      </c>
      <c r="D141" s="1">
        <f>MID(pesel37[[#This Row],[Column1]],2,1)*3</f>
        <v>18</v>
      </c>
      <c r="E141" s="1">
        <f>MID(pesel37[[#This Row],[Column1]],3,1)*7</f>
        <v>0</v>
      </c>
      <c r="F141" s="1">
        <f>MID(pesel37[[#This Row],[Column1]],4,1)*9</f>
        <v>36</v>
      </c>
      <c r="G141" s="1">
        <f>MID(pesel37[[#This Row],[Column1]],5,1)*1</f>
        <v>3</v>
      </c>
      <c r="H141" s="1">
        <f>MID(pesel37[[#This Row],[Column1]],6,1)*3</f>
        <v>3</v>
      </c>
      <c r="I141" s="1">
        <f>MID(pesel37[[#This Row],[Column1]],7,1)*7</f>
        <v>42</v>
      </c>
      <c r="J141" s="1">
        <f>MID(pesel37[[#This Row],[Column1]],8,1)*9</f>
        <v>81</v>
      </c>
      <c r="K141" s="1">
        <f>MID(pesel37[[#This Row],[Column1]],9,1)*1</f>
        <v>9</v>
      </c>
      <c r="L141" s="1">
        <f>MID(pesel37[[#This Row],[Column1]],10,1)*3</f>
        <v>12</v>
      </c>
      <c r="M141" s="1">
        <f>IF(MOD(SUM(pesel37[[#This Row],[Cyfra 1]:[Cyfra 10]]),10)=0, 0, 10-MOD(SUM(pesel37[[#This Row],[Cyfra 1]:[Cyfra 10]]),10))</f>
        <v>9</v>
      </c>
      <c r="N141" s="1">
        <f>IF(pesel37[[#This Row],[Suma]] = VALUE(pesel37[[#This Row],[cyfra kontrolna]]), 1, 0)</f>
        <v>1</v>
      </c>
    </row>
    <row r="142" spans="1:14" hidden="1" x14ac:dyDescent="0.45">
      <c r="A142" s="1" t="s">
        <v>141</v>
      </c>
      <c r="B142" s="1" t="str">
        <f>RIGHT(pesel37[[#This Row],[Column1]],1)</f>
        <v>7</v>
      </c>
      <c r="C142" s="1">
        <f>MID(pesel37[[#This Row],[Column1]],1,1)*1</f>
        <v>7</v>
      </c>
      <c r="D142" s="1">
        <f>MID(pesel37[[#This Row],[Column1]],2,1)*3</f>
        <v>27</v>
      </c>
      <c r="E142" s="1">
        <f>MID(pesel37[[#This Row],[Column1]],3,1)*7</f>
        <v>7</v>
      </c>
      <c r="F142" s="1">
        <f>MID(pesel37[[#This Row],[Column1]],4,1)*9</f>
        <v>0</v>
      </c>
      <c r="G142" s="1">
        <f>MID(pesel37[[#This Row],[Column1]],5,1)*1</f>
        <v>1</v>
      </c>
      <c r="H142" s="1">
        <f>MID(pesel37[[#This Row],[Column1]],6,1)*3</f>
        <v>3</v>
      </c>
      <c r="I142" s="1">
        <f>MID(pesel37[[#This Row],[Column1]],7,1)*7</f>
        <v>28</v>
      </c>
      <c r="J142" s="1">
        <f>MID(pesel37[[#This Row],[Column1]],8,1)*9</f>
        <v>54</v>
      </c>
      <c r="K142" s="1">
        <f>MID(pesel37[[#This Row],[Column1]],9,1)*1</f>
        <v>7</v>
      </c>
      <c r="L142" s="1">
        <f>MID(pesel37[[#This Row],[Column1]],10,1)*3</f>
        <v>9</v>
      </c>
      <c r="M142" s="1">
        <f>IF(MOD(SUM(pesel37[[#This Row],[Cyfra 1]:[Cyfra 10]]),10)=0, 0, 10-MOD(SUM(pesel37[[#This Row],[Cyfra 1]:[Cyfra 10]]),10))</f>
        <v>7</v>
      </c>
      <c r="N142" s="1">
        <f>IF(pesel37[[#This Row],[Suma]] = VALUE(pesel37[[#This Row],[cyfra kontrolna]]), 1, 0)</f>
        <v>1</v>
      </c>
    </row>
    <row r="143" spans="1:14" hidden="1" x14ac:dyDescent="0.45">
      <c r="A143" s="1" t="s">
        <v>142</v>
      </c>
      <c r="B143" s="1" t="str">
        <f>RIGHT(pesel37[[#This Row],[Column1]],1)</f>
        <v>5</v>
      </c>
      <c r="C143" s="1">
        <f>MID(pesel37[[#This Row],[Column1]],1,1)*1</f>
        <v>7</v>
      </c>
      <c r="D143" s="1">
        <f>MID(pesel37[[#This Row],[Column1]],2,1)*3</f>
        <v>18</v>
      </c>
      <c r="E143" s="1">
        <f>MID(pesel37[[#This Row],[Column1]],3,1)*7</f>
        <v>0</v>
      </c>
      <c r="F143" s="1">
        <f>MID(pesel37[[#This Row],[Column1]],4,1)*9</f>
        <v>36</v>
      </c>
      <c r="G143" s="1">
        <f>MID(pesel37[[#This Row],[Column1]],5,1)*1</f>
        <v>3</v>
      </c>
      <c r="H143" s="1">
        <f>MID(pesel37[[#This Row],[Column1]],6,1)*3</f>
        <v>0</v>
      </c>
      <c r="I143" s="1">
        <f>MID(pesel37[[#This Row],[Column1]],7,1)*7</f>
        <v>35</v>
      </c>
      <c r="J143" s="1">
        <f>MID(pesel37[[#This Row],[Column1]],8,1)*9</f>
        <v>36</v>
      </c>
      <c r="K143" s="1">
        <f>MID(pesel37[[#This Row],[Column1]],9,1)*1</f>
        <v>5</v>
      </c>
      <c r="L143" s="1">
        <f>MID(pesel37[[#This Row],[Column1]],10,1)*3</f>
        <v>15</v>
      </c>
      <c r="M143" s="1">
        <f>IF(MOD(SUM(pesel37[[#This Row],[Cyfra 1]:[Cyfra 10]]),10)=0, 0, 10-MOD(SUM(pesel37[[#This Row],[Cyfra 1]:[Cyfra 10]]),10))</f>
        <v>5</v>
      </c>
      <c r="N143" s="1">
        <f>IF(pesel37[[#This Row],[Suma]] = VALUE(pesel37[[#This Row],[cyfra kontrolna]]), 1, 0)</f>
        <v>1</v>
      </c>
    </row>
    <row r="144" spans="1:14" hidden="1" x14ac:dyDescent="0.45">
      <c r="A144" s="1" t="s">
        <v>143</v>
      </c>
      <c r="B144" s="1" t="str">
        <f>RIGHT(pesel37[[#This Row],[Column1]],1)</f>
        <v>9</v>
      </c>
      <c r="C144" s="1">
        <f>MID(pesel37[[#This Row],[Column1]],1,1)*1</f>
        <v>8</v>
      </c>
      <c r="D144" s="1">
        <f>MID(pesel37[[#This Row],[Column1]],2,1)*3</f>
        <v>27</v>
      </c>
      <c r="E144" s="1">
        <f>MID(pesel37[[#This Row],[Column1]],3,1)*7</f>
        <v>0</v>
      </c>
      <c r="F144" s="1">
        <f>MID(pesel37[[#This Row],[Column1]],4,1)*9</f>
        <v>72</v>
      </c>
      <c r="G144" s="1">
        <f>MID(pesel37[[#This Row],[Column1]],5,1)*1</f>
        <v>2</v>
      </c>
      <c r="H144" s="1">
        <f>MID(pesel37[[#This Row],[Column1]],6,1)*3</f>
        <v>18</v>
      </c>
      <c r="I144" s="1">
        <f>MID(pesel37[[#This Row],[Column1]],7,1)*7</f>
        <v>0</v>
      </c>
      <c r="J144" s="1">
        <f>MID(pesel37[[#This Row],[Column1]],8,1)*9</f>
        <v>72</v>
      </c>
      <c r="K144" s="1">
        <f>MID(pesel37[[#This Row],[Column1]],9,1)*1</f>
        <v>5</v>
      </c>
      <c r="L144" s="1">
        <f>MID(pesel37[[#This Row],[Column1]],10,1)*3</f>
        <v>27</v>
      </c>
      <c r="M144" s="1">
        <f>IF(MOD(SUM(pesel37[[#This Row],[Cyfra 1]:[Cyfra 10]]),10)=0, 0, 10-MOD(SUM(pesel37[[#This Row],[Cyfra 1]:[Cyfra 10]]),10))</f>
        <v>9</v>
      </c>
      <c r="N144" s="1">
        <f>IF(pesel37[[#This Row],[Suma]] = VALUE(pesel37[[#This Row],[cyfra kontrolna]]), 1, 0)</f>
        <v>1</v>
      </c>
    </row>
    <row r="145" spans="1:14" hidden="1" x14ac:dyDescent="0.45">
      <c r="A145" s="1" t="s">
        <v>144</v>
      </c>
      <c r="B145" s="1" t="str">
        <f>RIGHT(pesel37[[#This Row],[Column1]],1)</f>
        <v>8</v>
      </c>
      <c r="C145" s="1">
        <f>MID(pesel37[[#This Row],[Column1]],1,1)*1</f>
        <v>7</v>
      </c>
      <c r="D145" s="1">
        <f>MID(pesel37[[#This Row],[Column1]],2,1)*3</f>
        <v>18</v>
      </c>
      <c r="E145" s="1">
        <f>MID(pesel37[[#This Row],[Column1]],3,1)*7</f>
        <v>7</v>
      </c>
      <c r="F145" s="1">
        <f>MID(pesel37[[#This Row],[Column1]],4,1)*9</f>
        <v>18</v>
      </c>
      <c r="G145" s="1">
        <f>MID(pesel37[[#This Row],[Column1]],5,1)*1</f>
        <v>2</v>
      </c>
      <c r="H145" s="1">
        <f>MID(pesel37[[#This Row],[Column1]],6,1)*3</f>
        <v>21</v>
      </c>
      <c r="I145" s="1">
        <f>MID(pesel37[[#This Row],[Column1]],7,1)*7</f>
        <v>35</v>
      </c>
      <c r="J145" s="1">
        <f>MID(pesel37[[#This Row],[Column1]],8,1)*9</f>
        <v>18</v>
      </c>
      <c r="K145" s="1">
        <f>MID(pesel37[[#This Row],[Column1]],9,1)*1</f>
        <v>0</v>
      </c>
      <c r="L145" s="1">
        <f>MID(pesel37[[#This Row],[Column1]],10,1)*3</f>
        <v>6</v>
      </c>
      <c r="M145" s="1">
        <f>IF(MOD(SUM(pesel37[[#This Row],[Cyfra 1]:[Cyfra 10]]),10)=0, 0, 10-MOD(SUM(pesel37[[#This Row],[Cyfra 1]:[Cyfra 10]]),10))</f>
        <v>8</v>
      </c>
      <c r="N145" s="1">
        <f>IF(pesel37[[#This Row],[Suma]] = VALUE(pesel37[[#This Row],[cyfra kontrolna]]), 1, 0)</f>
        <v>1</v>
      </c>
    </row>
    <row r="146" spans="1:14" x14ac:dyDescent="0.45">
      <c r="A146" s="1" t="s">
        <v>20</v>
      </c>
      <c r="B146" s="1" t="str">
        <f>RIGHT(pesel37[[#This Row],[Column1]],1)</f>
        <v>3</v>
      </c>
      <c r="C146" s="1">
        <f>MID(pesel37[[#This Row],[Column1]],1,1)*1</f>
        <v>9</v>
      </c>
      <c r="D146" s="1">
        <f>MID(pesel37[[#This Row],[Column1]],2,1)*3</f>
        <v>6</v>
      </c>
      <c r="E146" s="1">
        <f>MID(pesel37[[#This Row],[Column1]],3,1)*7</f>
        <v>0</v>
      </c>
      <c r="F146" s="1">
        <f>MID(pesel37[[#This Row],[Column1]],4,1)*9</f>
        <v>18</v>
      </c>
      <c r="G146" s="1">
        <f>MID(pesel37[[#This Row],[Column1]],5,1)*1</f>
        <v>2</v>
      </c>
      <c r="H146" s="1">
        <f>MID(pesel37[[#This Row],[Column1]],6,1)*3</f>
        <v>21</v>
      </c>
      <c r="I146" s="1">
        <f>MID(pesel37[[#This Row],[Column1]],7,1)*7</f>
        <v>7</v>
      </c>
      <c r="J146" s="1">
        <f>MID(pesel37[[#This Row],[Column1]],8,1)*9</f>
        <v>54</v>
      </c>
      <c r="K146" s="1">
        <f>MID(pesel37[[#This Row],[Column1]],9,1)*1</f>
        <v>2</v>
      </c>
      <c r="L146" s="1">
        <f>MID(pesel37[[#This Row],[Column1]],10,1)*3</f>
        <v>12</v>
      </c>
      <c r="M146" s="1">
        <f>IF(MOD(SUM(pesel37[[#This Row],[Cyfra 1]:[Cyfra 10]]),10)=0, 0, 10-MOD(SUM(pesel37[[#This Row],[Cyfra 1]:[Cyfra 10]]),10))</f>
        <v>9</v>
      </c>
      <c r="N146" s="1">
        <f>IF(pesel37[[#This Row],[Suma]] = VALUE(pesel37[[#This Row],[cyfra kontrolna]]), 1, 0)</f>
        <v>0</v>
      </c>
    </row>
    <row r="147" spans="1:14" hidden="1" x14ac:dyDescent="0.45">
      <c r="A147" s="1" t="s">
        <v>146</v>
      </c>
      <c r="B147" s="1" t="str">
        <f>RIGHT(pesel37[[#This Row],[Column1]],1)</f>
        <v>4</v>
      </c>
      <c r="C147" s="1">
        <f>MID(pesel37[[#This Row],[Column1]],1,1)*1</f>
        <v>8</v>
      </c>
      <c r="D147" s="1">
        <f>MID(pesel37[[#This Row],[Column1]],2,1)*3</f>
        <v>27</v>
      </c>
      <c r="E147" s="1">
        <f>MID(pesel37[[#This Row],[Column1]],3,1)*7</f>
        <v>0</v>
      </c>
      <c r="F147" s="1">
        <f>MID(pesel37[[#This Row],[Column1]],4,1)*9</f>
        <v>9</v>
      </c>
      <c r="G147" s="1">
        <f>MID(pesel37[[#This Row],[Column1]],5,1)*1</f>
        <v>0</v>
      </c>
      <c r="H147" s="1">
        <f>MID(pesel37[[#This Row],[Column1]],6,1)*3</f>
        <v>6</v>
      </c>
      <c r="I147" s="1">
        <f>MID(pesel37[[#This Row],[Column1]],7,1)*7</f>
        <v>63</v>
      </c>
      <c r="J147" s="1">
        <f>MID(pesel37[[#This Row],[Column1]],8,1)*9</f>
        <v>27</v>
      </c>
      <c r="K147" s="1">
        <f>MID(pesel37[[#This Row],[Column1]],9,1)*1</f>
        <v>6</v>
      </c>
      <c r="L147" s="1">
        <f>MID(pesel37[[#This Row],[Column1]],10,1)*3</f>
        <v>0</v>
      </c>
      <c r="M147" s="1">
        <f>IF(MOD(SUM(pesel37[[#This Row],[Cyfra 1]:[Cyfra 10]]),10)=0, 0, 10-MOD(SUM(pesel37[[#This Row],[Cyfra 1]:[Cyfra 10]]),10))</f>
        <v>4</v>
      </c>
      <c r="N147" s="1">
        <f>IF(pesel37[[#This Row],[Suma]] = VALUE(pesel37[[#This Row],[cyfra kontrolna]]), 1, 0)</f>
        <v>1</v>
      </c>
    </row>
    <row r="148" spans="1:14" hidden="1" x14ac:dyDescent="0.45">
      <c r="A148" s="1" t="s">
        <v>147</v>
      </c>
      <c r="B148" s="1" t="str">
        <f>RIGHT(pesel37[[#This Row],[Column1]],1)</f>
        <v>0</v>
      </c>
      <c r="C148" s="1">
        <f>MID(pesel37[[#This Row],[Column1]],1,1)*1</f>
        <v>8</v>
      </c>
      <c r="D148" s="1">
        <f>MID(pesel37[[#This Row],[Column1]],2,1)*3</f>
        <v>27</v>
      </c>
      <c r="E148" s="1">
        <f>MID(pesel37[[#This Row],[Column1]],3,1)*7</f>
        <v>0</v>
      </c>
      <c r="F148" s="1">
        <f>MID(pesel37[[#This Row],[Column1]],4,1)*9</f>
        <v>81</v>
      </c>
      <c r="G148" s="1">
        <f>MID(pesel37[[#This Row],[Column1]],5,1)*1</f>
        <v>1</v>
      </c>
      <c r="H148" s="1">
        <f>MID(pesel37[[#This Row],[Column1]],6,1)*3</f>
        <v>12</v>
      </c>
      <c r="I148" s="1">
        <f>MID(pesel37[[#This Row],[Column1]],7,1)*7</f>
        <v>56</v>
      </c>
      <c r="J148" s="1">
        <f>MID(pesel37[[#This Row],[Column1]],8,1)*9</f>
        <v>18</v>
      </c>
      <c r="K148" s="1">
        <f>MID(pesel37[[#This Row],[Column1]],9,1)*1</f>
        <v>2</v>
      </c>
      <c r="L148" s="1">
        <f>MID(pesel37[[#This Row],[Column1]],10,1)*3</f>
        <v>15</v>
      </c>
      <c r="M148" s="1">
        <f>IF(MOD(SUM(pesel37[[#This Row],[Cyfra 1]:[Cyfra 10]]),10)=0, 0, 10-MOD(SUM(pesel37[[#This Row],[Cyfra 1]:[Cyfra 10]]),10))</f>
        <v>0</v>
      </c>
      <c r="N148" s="1">
        <f>IF(pesel37[[#This Row],[Suma]] = VALUE(pesel37[[#This Row],[cyfra kontrolna]]), 1, 0)</f>
        <v>1</v>
      </c>
    </row>
    <row r="149" spans="1:14" hidden="1" x14ac:dyDescent="0.45">
      <c r="A149" s="1" t="s">
        <v>148</v>
      </c>
      <c r="B149" s="1" t="str">
        <f>RIGHT(pesel37[[#This Row],[Column1]],1)</f>
        <v>7</v>
      </c>
      <c r="C149" s="1">
        <f>MID(pesel37[[#This Row],[Column1]],1,1)*1</f>
        <v>5</v>
      </c>
      <c r="D149" s="1">
        <f>MID(pesel37[[#This Row],[Column1]],2,1)*3</f>
        <v>24</v>
      </c>
      <c r="E149" s="1">
        <f>MID(pesel37[[#This Row],[Column1]],3,1)*7</f>
        <v>7</v>
      </c>
      <c r="F149" s="1">
        <f>MID(pesel37[[#This Row],[Column1]],4,1)*9</f>
        <v>18</v>
      </c>
      <c r="G149" s="1">
        <f>MID(pesel37[[#This Row],[Column1]],5,1)*1</f>
        <v>2</v>
      </c>
      <c r="H149" s="1">
        <f>MID(pesel37[[#This Row],[Column1]],6,1)*3</f>
        <v>3</v>
      </c>
      <c r="I149" s="1">
        <f>MID(pesel37[[#This Row],[Column1]],7,1)*7</f>
        <v>56</v>
      </c>
      <c r="J149" s="1">
        <f>MID(pesel37[[#This Row],[Column1]],8,1)*9</f>
        <v>72</v>
      </c>
      <c r="K149" s="1">
        <f>MID(pesel37[[#This Row],[Column1]],9,1)*1</f>
        <v>0</v>
      </c>
      <c r="L149" s="1">
        <f>MID(pesel37[[#This Row],[Column1]],10,1)*3</f>
        <v>6</v>
      </c>
      <c r="M149" s="1">
        <f>IF(MOD(SUM(pesel37[[#This Row],[Cyfra 1]:[Cyfra 10]]),10)=0, 0, 10-MOD(SUM(pesel37[[#This Row],[Cyfra 1]:[Cyfra 10]]),10))</f>
        <v>7</v>
      </c>
      <c r="N149" s="1">
        <f>IF(pesel37[[#This Row],[Suma]] = VALUE(pesel37[[#This Row],[cyfra kontrolna]]), 1, 0)</f>
        <v>1</v>
      </c>
    </row>
    <row r="150" spans="1:14" hidden="1" x14ac:dyDescent="0.45">
      <c r="A150" s="1" t="s">
        <v>149</v>
      </c>
      <c r="B150" s="1" t="str">
        <f>RIGHT(pesel37[[#This Row],[Column1]],1)</f>
        <v>2</v>
      </c>
      <c r="C150" s="1">
        <f>MID(pesel37[[#This Row],[Column1]],1,1)*1</f>
        <v>8</v>
      </c>
      <c r="D150" s="1">
        <f>MID(pesel37[[#This Row],[Column1]],2,1)*3</f>
        <v>27</v>
      </c>
      <c r="E150" s="1">
        <f>MID(pesel37[[#This Row],[Column1]],3,1)*7</f>
        <v>0</v>
      </c>
      <c r="F150" s="1">
        <f>MID(pesel37[[#This Row],[Column1]],4,1)*9</f>
        <v>45</v>
      </c>
      <c r="G150" s="1">
        <f>MID(pesel37[[#This Row],[Column1]],5,1)*1</f>
        <v>2</v>
      </c>
      <c r="H150" s="1">
        <f>MID(pesel37[[#This Row],[Column1]],6,1)*3</f>
        <v>6</v>
      </c>
      <c r="I150" s="1">
        <f>MID(pesel37[[#This Row],[Column1]],7,1)*7</f>
        <v>63</v>
      </c>
      <c r="J150" s="1">
        <f>MID(pesel37[[#This Row],[Column1]],8,1)*9</f>
        <v>45</v>
      </c>
      <c r="K150" s="1">
        <f>MID(pesel37[[#This Row],[Column1]],9,1)*1</f>
        <v>1</v>
      </c>
      <c r="L150" s="1">
        <f>MID(pesel37[[#This Row],[Column1]],10,1)*3</f>
        <v>21</v>
      </c>
      <c r="M150" s="1">
        <f>IF(MOD(SUM(pesel37[[#This Row],[Cyfra 1]:[Cyfra 10]]),10)=0, 0, 10-MOD(SUM(pesel37[[#This Row],[Cyfra 1]:[Cyfra 10]]),10))</f>
        <v>2</v>
      </c>
      <c r="N150" s="1">
        <f>IF(pesel37[[#This Row],[Suma]] = VALUE(pesel37[[#This Row],[cyfra kontrolna]]), 1, 0)</f>
        <v>1</v>
      </c>
    </row>
    <row r="151" spans="1:14" hidden="1" x14ac:dyDescent="0.45">
      <c r="A151" s="1" t="s">
        <v>150</v>
      </c>
      <c r="B151" s="1" t="str">
        <f>RIGHT(pesel37[[#This Row],[Column1]],1)</f>
        <v>1</v>
      </c>
      <c r="C151" s="1">
        <f>MID(pesel37[[#This Row],[Column1]],1,1)*1</f>
        <v>7</v>
      </c>
      <c r="D151" s="1">
        <f>MID(pesel37[[#This Row],[Column1]],2,1)*3</f>
        <v>27</v>
      </c>
      <c r="E151" s="1">
        <f>MID(pesel37[[#This Row],[Column1]],3,1)*7</f>
        <v>0</v>
      </c>
      <c r="F151" s="1">
        <f>MID(pesel37[[#This Row],[Column1]],4,1)*9</f>
        <v>63</v>
      </c>
      <c r="G151" s="1">
        <f>MID(pesel37[[#This Row],[Column1]],5,1)*1</f>
        <v>0</v>
      </c>
      <c r="H151" s="1">
        <f>MID(pesel37[[#This Row],[Column1]],6,1)*3</f>
        <v>18</v>
      </c>
      <c r="I151" s="1">
        <f>MID(pesel37[[#This Row],[Column1]],7,1)*7</f>
        <v>14</v>
      </c>
      <c r="J151" s="1">
        <f>MID(pesel37[[#This Row],[Column1]],8,1)*9</f>
        <v>63</v>
      </c>
      <c r="K151" s="1">
        <f>MID(pesel37[[#This Row],[Column1]],9,1)*1</f>
        <v>8</v>
      </c>
      <c r="L151" s="1">
        <f>MID(pesel37[[#This Row],[Column1]],10,1)*3</f>
        <v>9</v>
      </c>
      <c r="M151" s="1">
        <f>IF(MOD(SUM(pesel37[[#This Row],[Cyfra 1]:[Cyfra 10]]),10)=0, 0, 10-MOD(SUM(pesel37[[#This Row],[Cyfra 1]:[Cyfra 10]]),10))</f>
        <v>1</v>
      </c>
      <c r="N151" s="1">
        <f>IF(pesel37[[#This Row],[Suma]] = VALUE(pesel37[[#This Row],[cyfra kontrolna]]), 1, 0)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C04E-EB7B-4259-AE4D-25F12191A553}">
  <dimension ref="A1:K151"/>
  <sheetViews>
    <sheetView tabSelected="1" topLeftCell="C1" workbookViewId="0">
      <selection activeCell="J17" sqref="J17:K22"/>
    </sheetView>
  </sheetViews>
  <sheetFormatPr defaultRowHeight="14.25" x14ac:dyDescent="0.45"/>
  <cols>
    <col min="1" max="1" width="11.73046875" bestFit="1" customWidth="1"/>
    <col min="10" max="10" width="15.6640625" bestFit="1" customWidth="1"/>
    <col min="11" max="11" width="14.53125" bestFit="1" customWidth="1"/>
  </cols>
  <sheetData>
    <row r="1" spans="1:11" x14ac:dyDescent="0.4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216</v>
      </c>
    </row>
    <row r="2" spans="1:11" x14ac:dyDescent="0.45">
      <c r="A2" s="1" t="s">
        <v>1</v>
      </c>
      <c r="B2" s="1" t="str">
        <f>LEFT(pesel38[[#This Row],[Column1]], 2)</f>
        <v>53</v>
      </c>
      <c r="C2" s="1" t="str">
        <f>MID(pesel38[[#This Row],[Column1]],3,2)</f>
        <v>08</v>
      </c>
      <c r="D2" s="1" t="str">
        <f>MID(pesel38[[#This Row],[Column1]],5,2)</f>
        <v>28</v>
      </c>
      <c r="E2" s="1" t="str">
        <f>MID(pesel38[[#This Row],[Column1]], 7, 3)</f>
        <v>060</v>
      </c>
      <c r="F2" s="1" t="str">
        <f>MID(pesel38[[#This Row],[Column1]],10,1)</f>
        <v>5</v>
      </c>
      <c r="G2" s="1" t="str">
        <f>RIGHT(pesel38[[#This Row],[Column1]],1)</f>
        <v>9</v>
      </c>
      <c r="H2" s="1" t="str">
        <f>LEFT(pesel38[[#This Row],[Rok]],1)</f>
        <v>5</v>
      </c>
    </row>
    <row r="3" spans="1:11" x14ac:dyDescent="0.45">
      <c r="A3" s="1" t="s">
        <v>2</v>
      </c>
      <c r="B3" s="1" t="str">
        <f>LEFT(pesel38[[#This Row],[Column1]], 2)</f>
        <v>89</v>
      </c>
      <c r="C3" s="1" t="str">
        <f>MID(pesel38[[#This Row],[Column1]],3,2)</f>
        <v>10</v>
      </c>
      <c r="D3" s="1" t="str">
        <f>MID(pesel38[[#This Row],[Column1]],5,2)</f>
        <v>01</v>
      </c>
      <c r="E3" s="1" t="str">
        <f>MID(pesel38[[#This Row],[Column1]], 7, 3)</f>
        <v>927</v>
      </c>
      <c r="F3" s="1" t="str">
        <f>MID(pesel38[[#This Row],[Column1]],10,1)</f>
        <v>5</v>
      </c>
      <c r="G3" s="1" t="str">
        <f>RIGHT(pesel38[[#This Row],[Column1]],1)</f>
        <v>2</v>
      </c>
      <c r="H3" s="1" t="str">
        <f>LEFT(pesel38[[#This Row],[Rok]],1)</f>
        <v>8</v>
      </c>
    </row>
    <row r="4" spans="1:11" x14ac:dyDescent="0.45">
      <c r="A4" s="1" t="s">
        <v>3</v>
      </c>
      <c r="B4" s="1" t="str">
        <f>LEFT(pesel38[[#This Row],[Column1]], 2)</f>
        <v>85</v>
      </c>
      <c r="C4" s="1" t="str">
        <f>MID(pesel38[[#This Row],[Column1]],3,2)</f>
        <v>11</v>
      </c>
      <c r="D4" s="1" t="str">
        <f>MID(pesel38[[#This Row],[Column1]],5,2)</f>
        <v>17</v>
      </c>
      <c r="E4" s="1" t="str">
        <f>MID(pesel38[[#This Row],[Column1]], 7, 3)</f>
        <v>792</v>
      </c>
      <c r="F4" s="1" t="str">
        <f>MID(pesel38[[#This Row],[Column1]],10,1)</f>
        <v>8</v>
      </c>
      <c r="G4" s="1" t="str">
        <f>RIGHT(pesel38[[#This Row],[Column1]],1)</f>
        <v>3</v>
      </c>
      <c r="H4" s="1" t="str">
        <f>LEFT(pesel38[[#This Row],[Rok]],1)</f>
        <v>8</v>
      </c>
    </row>
    <row r="5" spans="1:11" x14ac:dyDescent="0.45">
      <c r="A5" s="1" t="s">
        <v>4</v>
      </c>
      <c r="B5" s="1" t="str">
        <f>LEFT(pesel38[[#This Row],[Column1]], 2)</f>
        <v>86</v>
      </c>
      <c r="C5" s="1" t="str">
        <f>MID(pesel38[[#This Row],[Column1]],3,2)</f>
        <v>08</v>
      </c>
      <c r="D5" s="1" t="str">
        <f>MID(pesel38[[#This Row],[Column1]],5,2)</f>
        <v>09</v>
      </c>
      <c r="E5" s="1" t="str">
        <f>MID(pesel38[[#This Row],[Column1]], 7, 3)</f>
        <v>411</v>
      </c>
      <c r="F5" s="1" t="str">
        <f>MID(pesel38[[#This Row],[Column1]],10,1)</f>
        <v>6</v>
      </c>
      <c r="G5" s="1" t="str">
        <f>RIGHT(pesel38[[#This Row],[Column1]],1)</f>
        <v>9</v>
      </c>
      <c r="H5" s="1" t="str">
        <f>LEFT(pesel38[[#This Row],[Rok]],1)</f>
        <v>8</v>
      </c>
    </row>
    <row r="6" spans="1:11" x14ac:dyDescent="0.45">
      <c r="A6" s="1" t="s">
        <v>5</v>
      </c>
      <c r="B6" s="1" t="str">
        <f>LEFT(pesel38[[#This Row],[Column1]], 2)</f>
        <v>89</v>
      </c>
      <c r="C6" s="1" t="str">
        <f>MID(pesel38[[#This Row],[Column1]],3,2)</f>
        <v>01</v>
      </c>
      <c r="D6" s="1" t="str">
        <f>MID(pesel38[[#This Row],[Column1]],5,2)</f>
        <v>11</v>
      </c>
      <c r="E6" s="1" t="str">
        <f>MID(pesel38[[#This Row],[Column1]], 7, 3)</f>
        <v>297</v>
      </c>
      <c r="F6" s="1" t="str">
        <f>MID(pesel38[[#This Row],[Column1]],10,1)</f>
        <v>0</v>
      </c>
      <c r="G6" s="1" t="str">
        <f>RIGHT(pesel38[[#This Row],[Column1]],1)</f>
        <v>0</v>
      </c>
      <c r="H6" s="1" t="str">
        <f>LEFT(pesel38[[#This Row],[Rok]],1)</f>
        <v>8</v>
      </c>
    </row>
    <row r="7" spans="1:11" x14ac:dyDescent="0.45">
      <c r="A7" s="1" t="s">
        <v>6</v>
      </c>
      <c r="B7" s="1" t="str">
        <f>LEFT(pesel38[[#This Row],[Column1]], 2)</f>
        <v>62</v>
      </c>
      <c r="C7" s="1" t="str">
        <f>MID(pesel38[[#This Row],[Column1]],3,2)</f>
        <v>03</v>
      </c>
      <c r="D7" s="1" t="str">
        <f>MID(pesel38[[#This Row],[Column1]],5,2)</f>
        <v>30</v>
      </c>
      <c r="E7" s="1" t="str">
        <f>MID(pesel38[[#This Row],[Column1]], 7, 3)</f>
        <v>898</v>
      </c>
      <c r="F7" s="1" t="str">
        <f>MID(pesel38[[#This Row],[Column1]],10,1)</f>
        <v>0</v>
      </c>
      <c r="G7" s="1" t="str">
        <f>RIGHT(pesel38[[#This Row],[Column1]],1)</f>
        <v>3</v>
      </c>
      <c r="H7" s="1" t="str">
        <f>LEFT(pesel38[[#This Row],[Rok]],1)</f>
        <v>6</v>
      </c>
      <c r="J7" s="2" t="s">
        <v>158</v>
      </c>
      <c r="K7" t="s">
        <v>203</v>
      </c>
    </row>
    <row r="8" spans="1:11" x14ac:dyDescent="0.45">
      <c r="A8" s="1" t="s">
        <v>7</v>
      </c>
      <c r="B8" s="1" t="str">
        <f>LEFT(pesel38[[#This Row],[Column1]], 2)</f>
        <v>62</v>
      </c>
      <c r="C8" s="1" t="str">
        <f>MID(pesel38[[#This Row],[Column1]],3,2)</f>
        <v>09</v>
      </c>
      <c r="D8" s="1" t="str">
        <f>MID(pesel38[[#This Row],[Column1]],5,2)</f>
        <v>25</v>
      </c>
      <c r="E8" s="1" t="str">
        <f>MID(pesel38[[#This Row],[Column1]], 7, 3)</f>
        <v>690</v>
      </c>
      <c r="F8" s="1" t="str">
        <f>MID(pesel38[[#This Row],[Column1]],10,1)</f>
        <v>9</v>
      </c>
      <c r="G8" s="1" t="str">
        <f>RIGHT(pesel38[[#This Row],[Column1]],1)</f>
        <v>0</v>
      </c>
      <c r="H8" s="1" t="str">
        <f>LEFT(pesel38[[#This Row],[Rok]],1)</f>
        <v>6</v>
      </c>
      <c r="J8" s="3" t="s">
        <v>217</v>
      </c>
      <c r="K8" s="1">
        <v>22</v>
      </c>
    </row>
    <row r="9" spans="1:11" x14ac:dyDescent="0.45">
      <c r="A9" s="1" t="s">
        <v>8</v>
      </c>
      <c r="B9" s="1" t="str">
        <f>LEFT(pesel38[[#This Row],[Column1]], 2)</f>
        <v>64</v>
      </c>
      <c r="C9" s="1" t="str">
        <f>MID(pesel38[[#This Row],[Column1]],3,2)</f>
        <v>06</v>
      </c>
      <c r="D9" s="1" t="str">
        <f>MID(pesel38[[#This Row],[Column1]],5,2)</f>
        <v>31</v>
      </c>
      <c r="E9" s="1" t="str">
        <f>MID(pesel38[[#This Row],[Column1]], 7, 3)</f>
        <v>592</v>
      </c>
      <c r="F9" s="1" t="str">
        <f>MID(pesel38[[#This Row],[Column1]],10,1)</f>
        <v>1</v>
      </c>
      <c r="G9" s="1" t="str">
        <f>RIGHT(pesel38[[#This Row],[Column1]],1)</f>
        <v>1</v>
      </c>
      <c r="H9" s="1" t="str">
        <f>LEFT(pesel38[[#This Row],[Rok]],1)</f>
        <v>6</v>
      </c>
      <c r="J9" s="3" t="s">
        <v>218</v>
      </c>
      <c r="K9" s="1">
        <v>28</v>
      </c>
    </row>
    <row r="10" spans="1:11" x14ac:dyDescent="0.45">
      <c r="A10" s="1" t="s">
        <v>9</v>
      </c>
      <c r="B10" s="1" t="str">
        <f>LEFT(pesel38[[#This Row],[Column1]], 2)</f>
        <v>88</v>
      </c>
      <c r="C10" s="1" t="str">
        <f>MID(pesel38[[#This Row],[Column1]],3,2)</f>
        <v>12</v>
      </c>
      <c r="D10" s="1" t="str">
        <f>MID(pesel38[[#This Row],[Column1]],5,2)</f>
        <v>02</v>
      </c>
      <c r="E10" s="1" t="str">
        <f>MID(pesel38[[#This Row],[Column1]], 7, 3)</f>
        <v>624</v>
      </c>
      <c r="F10" s="1" t="str">
        <f>MID(pesel38[[#This Row],[Column1]],10,1)</f>
        <v>2</v>
      </c>
      <c r="G10" s="1" t="str">
        <f>RIGHT(pesel38[[#This Row],[Column1]],1)</f>
        <v>7</v>
      </c>
      <c r="H10" s="1" t="str">
        <f>LEFT(pesel38[[#This Row],[Rok]],1)</f>
        <v>8</v>
      </c>
      <c r="J10" s="3" t="s">
        <v>219</v>
      </c>
      <c r="K10" s="1">
        <v>36</v>
      </c>
    </row>
    <row r="11" spans="1:11" x14ac:dyDescent="0.45">
      <c r="A11" s="1" t="s">
        <v>10</v>
      </c>
      <c r="B11" s="1" t="str">
        <f>LEFT(pesel38[[#This Row],[Column1]], 2)</f>
        <v>75</v>
      </c>
      <c r="C11" s="1" t="str">
        <f>MID(pesel38[[#This Row],[Column1]],3,2)</f>
        <v>12</v>
      </c>
      <c r="D11" s="1" t="str">
        <f>MID(pesel38[[#This Row],[Column1]],5,2)</f>
        <v>10</v>
      </c>
      <c r="E11" s="1" t="str">
        <f>MID(pesel38[[#This Row],[Column1]], 7, 3)</f>
        <v>050</v>
      </c>
      <c r="F11" s="1" t="str">
        <f>MID(pesel38[[#This Row],[Column1]],10,1)</f>
        <v>4</v>
      </c>
      <c r="G11" s="1" t="str">
        <f>RIGHT(pesel38[[#This Row],[Column1]],1)</f>
        <v>5</v>
      </c>
      <c r="H11" s="1" t="str">
        <f>LEFT(pesel38[[#This Row],[Rok]],1)</f>
        <v>7</v>
      </c>
      <c r="J11" s="3" t="s">
        <v>220</v>
      </c>
      <c r="K11" s="1">
        <v>58</v>
      </c>
    </row>
    <row r="12" spans="1:11" x14ac:dyDescent="0.45">
      <c r="A12" s="1" t="s">
        <v>11</v>
      </c>
      <c r="B12" s="1" t="str">
        <f>LEFT(pesel38[[#This Row],[Column1]], 2)</f>
        <v>74</v>
      </c>
      <c r="C12" s="1" t="str">
        <f>MID(pesel38[[#This Row],[Column1]],3,2)</f>
        <v>12</v>
      </c>
      <c r="D12" s="1" t="str">
        <f>MID(pesel38[[#This Row],[Column1]],5,2)</f>
        <v>11</v>
      </c>
      <c r="E12" s="1" t="str">
        <f>MID(pesel38[[#This Row],[Column1]], 7, 3)</f>
        <v>085</v>
      </c>
      <c r="F12" s="1" t="str">
        <f>MID(pesel38[[#This Row],[Column1]],10,1)</f>
        <v>9</v>
      </c>
      <c r="G12" s="1" t="str">
        <f>RIGHT(pesel38[[#This Row],[Column1]],1)</f>
        <v>8</v>
      </c>
      <c r="H12" s="1" t="str">
        <f>LEFT(pesel38[[#This Row],[Rok]],1)</f>
        <v>7</v>
      </c>
      <c r="J12" s="3" t="s">
        <v>221</v>
      </c>
      <c r="K12" s="1">
        <v>6</v>
      </c>
    </row>
    <row r="13" spans="1:11" x14ac:dyDescent="0.45">
      <c r="A13" s="1" t="s">
        <v>12</v>
      </c>
      <c r="B13" s="1" t="str">
        <f>LEFT(pesel38[[#This Row],[Column1]], 2)</f>
        <v>67</v>
      </c>
      <c r="C13" s="1" t="str">
        <f>MID(pesel38[[#This Row],[Column1]],3,2)</f>
        <v>11</v>
      </c>
      <c r="D13" s="1" t="str">
        <f>MID(pesel38[[#This Row],[Column1]],5,2)</f>
        <v>29</v>
      </c>
      <c r="E13" s="1" t="str">
        <f>MID(pesel38[[#This Row],[Column1]], 7, 3)</f>
        <v>666</v>
      </c>
      <c r="F13" s="1" t="str">
        <f>MID(pesel38[[#This Row],[Column1]],10,1)</f>
        <v>6</v>
      </c>
      <c r="G13" s="1" t="str">
        <f>RIGHT(pesel38[[#This Row],[Column1]],1)</f>
        <v>8</v>
      </c>
      <c r="H13" s="1" t="str">
        <f>LEFT(pesel38[[#This Row],[Rok]],1)</f>
        <v>6</v>
      </c>
      <c r="J13" s="3" t="s">
        <v>202</v>
      </c>
      <c r="K13" s="1">
        <v>150</v>
      </c>
    </row>
    <row r="14" spans="1:11" x14ac:dyDescent="0.45">
      <c r="A14" s="1" t="s">
        <v>13</v>
      </c>
      <c r="B14" s="1" t="str">
        <f>LEFT(pesel38[[#This Row],[Column1]], 2)</f>
        <v>89</v>
      </c>
      <c r="C14" s="1" t="str">
        <f>MID(pesel38[[#This Row],[Column1]],3,2)</f>
        <v>01</v>
      </c>
      <c r="D14" s="1" t="str">
        <f>MID(pesel38[[#This Row],[Column1]],5,2)</f>
        <v>07</v>
      </c>
      <c r="E14" s="1" t="str">
        <f>MID(pesel38[[#This Row],[Column1]], 7, 3)</f>
        <v>377</v>
      </c>
      <c r="F14" s="1" t="str">
        <f>MID(pesel38[[#This Row],[Column1]],10,1)</f>
        <v>0</v>
      </c>
      <c r="G14" s="1" t="str">
        <f>RIGHT(pesel38[[#This Row],[Column1]],1)</f>
        <v>4</v>
      </c>
      <c r="H14" s="1" t="str">
        <f>LEFT(pesel38[[#This Row],[Rok]],1)</f>
        <v>8</v>
      </c>
    </row>
    <row r="15" spans="1:11" x14ac:dyDescent="0.45">
      <c r="A15" s="1" t="s">
        <v>14</v>
      </c>
      <c r="B15" s="1" t="str">
        <f>LEFT(pesel38[[#This Row],[Column1]], 2)</f>
        <v>52</v>
      </c>
      <c r="C15" s="1" t="str">
        <f>MID(pesel38[[#This Row],[Column1]],3,2)</f>
        <v>10</v>
      </c>
      <c r="D15" s="1" t="str">
        <f>MID(pesel38[[#This Row],[Column1]],5,2)</f>
        <v>11</v>
      </c>
      <c r="E15" s="1" t="str">
        <f>MID(pesel38[[#This Row],[Column1]], 7, 3)</f>
        <v>568</v>
      </c>
      <c r="F15" s="1" t="str">
        <f>MID(pesel38[[#This Row],[Column1]],10,1)</f>
        <v>6</v>
      </c>
      <c r="G15" s="1" t="str">
        <f>RIGHT(pesel38[[#This Row],[Column1]],1)</f>
        <v>3</v>
      </c>
      <c r="H15" s="1" t="str">
        <f>LEFT(pesel38[[#This Row],[Rok]],1)</f>
        <v>5</v>
      </c>
    </row>
    <row r="16" spans="1:11" x14ac:dyDescent="0.45">
      <c r="A16" s="1" t="s">
        <v>15</v>
      </c>
      <c r="B16" s="1" t="str">
        <f>LEFT(pesel38[[#This Row],[Column1]], 2)</f>
        <v>91</v>
      </c>
      <c r="C16" s="1" t="str">
        <f>MID(pesel38[[#This Row],[Column1]],3,2)</f>
        <v>03</v>
      </c>
      <c r="D16" s="1" t="str">
        <f>MID(pesel38[[#This Row],[Column1]],5,2)</f>
        <v>22</v>
      </c>
      <c r="E16" s="1" t="str">
        <f>MID(pesel38[[#This Row],[Column1]], 7, 3)</f>
        <v>726</v>
      </c>
      <c r="F16" s="1" t="str">
        <f>MID(pesel38[[#This Row],[Column1]],10,1)</f>
        <v>5</v>
      </c>
      <c r="G16" s="1" t="str">
        <f>RIGHT(pesel38[[#This Row],[Column1]],1)</f>
        <v>1</v>
      </c>
      <c r="H16" s="1" t="str">
        <f>LEFT(pesel38[[#This Row],[Rok]],1)</f>
        <v>9</v>
      </c>
    </row>
    <row r="17" spans="1:11" x14ac:dyDescent="0.45">
      <c r="A17" s="1" t="s">
        <v>16</v>
      </c>
      <c r="B17" s="1" t="str">
        <f>LEFT(pesel38[[#This Row],[Column1]], 2)</f>
        <v>75</v>
      </c>
      <c r="C17" s="1" t="str">
        <f>MID(pesel38[[#This Row],[Column1]],3,2)</f>
        <v>03</v>
      </c>
      <c r="D17" s="1" t="str">
        <f>MID(pesel38[[#This Row],[Column1]],5,2)</f>
        <v>20</v>
      </c>
      <c r="E17" s="1" t="str">
        <f>MID(pesel38[[#This Row],[Column1]], 7, 3)</f>
        <v>060</v>
      </c>
      <c r="F17" s="1" t="str">
        <f>MID(pesel38[[#This Row],[Column1]],10,1)</f>
        <v>9</v>
      </c>
      <c r="G17" s="1" t="str">
        <f>RIGHT(pesel38[[#This Row],[Column1]],1)</f>
        <v>8</v>
      </c>
      <c r="H17" s="1" t="str">
        <f>LEFT(pesel38[[#This Row],[Rok]],1)</f>
        <v>7</v>
      </c>
      <c r="K17" t="s">
        <v>222</v>
      </c>
    </row>
    <row r="18" spans="1:11" x14ac:dyDescent="0.45">
      <c r="A18" s="1" t="s">
        <v>17</v>
      </c>
      <c r="B18" s="1" t="str">
        <f>LEFT(pesel38[[#This Row],[Column1]], 2)</f>
        <v>55</v>
      </c>
      <c r="C18" s="1" t="str">
        <f>MID(pesel38[[#This Row],[Column1]],3,2)</f>
        <v>11</v>
      </c>
      <c r="D18" s="1" t="str">
        <f>MID(pesel38[[#This Row],[Column1]],5,2)</f>
        <v>09</v>
      </c>
      <c r="E18" s="1" t="str">
        <f>MID(pesel38[[#This Row],[Column1]], 7, 3)</f>
        <v>066</v>
      </c>
      <c r="F18" s="1" t="str">
        <f>MID(pesel38[[#This Row],[Column1]],10,1)</f>
        <v>9</v>
      </c>
      <c r="G18" s="1" t="str">
        <f>RIGHT(pesel38[[#This Row],[Column1]],1)</f>
        <v>0</v>
      </c>
      <c r="H18" s="1" t="str">
        <f>LEFT(pesel38[[#This Row],[Rok]],1)</f>
        <v>5</v>
      </c>
      <c r="J18">
        <v>5</v>
      </c>
      <c r="K18">
        <f>GETPIVOTDATA("Column1",$J$7,"Dziesie","5")/GETPIVOTDATA("Column1",$J$7)</f>
        <v>0.14666666666666667</v>
      </c>
    </row>
    <row r="19" spans="1:11" x14ac:dyDescent="0.45">
      <c r="A19" s="1" t="s">
        <v>18</v>
      </c>
      <c r="B19" s="1" t="str">
        <f>LEFT(pesel38[[#This Row],[Column1]], 2)</f>
        <v>67</v>
      </c>
      <c r="C19" s="1" t="str">
        <f>MID(pesel38[[#This Row],[Column1]],3,2)</f>
        <v>10</v>
      </c>
      <c r="D19" s="1" t="str">
        <f>MID(pesel38[[#This Row],[Column1]],5,2)</f>
        <v>31</v>
      </c>
      <c r="E19" s="1" t="str">
        <f>MID(pesel38[[#This Row],[Column1]], 7, 3)</f>
        <v>110</v>
      </c>
      <c r="F19" s="1" t="str">
        <f>MID(pesel38[[#This Row],[Column1]],10,1)</f>
        <v>4</v>
      </c>
      <c r="G19" s="1" t="str">
        <f>RIGHT(pesel38[[#This Row],[Column1]],1)</f>
        <v>2</v>
      </c>
      <c r="H19" s="1" t="str">
        <f>LEFT(pesel38[[#This Row],[Rok]],1)</f>
        <v>6</v>
      </c>
      <c r="J19">
        <v>6</v>
      </c>
      <c r="K19">
        <f>GETPIVOTDATA("Column1",$J$7,"Dziesie","6")/GETPIVOTDATA("Column1",$J$7)</f>
        <v>0.18666666666666668</v>
      </c>
    </row>
    <row r="20" spans="1:11" x14ac:dyDescent="0.45">
      <c r="A20" s="1" t="s">
        <v>19</v>
      </c>
      <c r="B20" s="1" t="str">
        <f>LEFT(pesel38[[#This Row],[Column1]], 2)</f>
        <v>77</v>
      </c>
      <c r="C20" s="1" t="str">
        <f>MID(pesel38[[#This Row],[Column1]],3,2)</f>
        <v>07</v>
      </c>
      <c r="D20" s="1" t="str">
        <f>MID(pesel38[[#This Row],[Column1]],5,2)</f>
        <v>29</v>
      </c>
      <c r="E20" s="1" t="str">
        <f>MID(pesel38[[#This Row],[Column1]], 7, 3)</f>
        <v>198</v>
      </c>
      <c r="F20" s="1" t="str">
        <f>MID(pesel38[[#This Row],[Column1]],10,1)</f>
        <v>0</v>
      </c>
      <c r="G20" s="1" t="str">
        <f>RIGHT(pesel38[[#This Row],[Column1]],1)</f>
        <v>5</v>
      </c>
      <c r="H20" s="1" t="str">
        <f>LEFT(pesel38[[#This Row],[Rok]],1)</f>
        <v>7</v>
      </c>
      <c r="J20">
        <v>7</v>
      </c>
      <c r="K20">
        <f>GETPIVOTDATA("Column1",$J$7,"Dziesie","7")/GETPIVOTDATA("Column1",$J$7)</f>
        <v>0.24</v>
      </c>
    </row>
    <row r="21" spans="1:11" x14ac:dyDescent="0.45">
      <c r="A21" s="1" t="s">
        <v>20</v>
      </c>
      <c r="B21" s="1" t="str">
        <f>LEFT(pesel38[[#This Row],[Column1]], 2)</f>
        <v>92</v>
      </c>
      <c r="C21" s="1" t="str">
        <f>MID(pesel38[[#This Row],[Column1]],3,2)</f>
        <v>02</v>
      </c>
      <c r="D21" s="1" t="str">
        <f>MID(pesel38[[#This Row],[Column1]],5,2)</f>
        <v>27</v>
      </c>
      <c r="E21" s="1" t="str">
        <f>MID(pesel38[[#This Row],[Column1]], 7, 3)</f>
        <v>162</v>
      </c>
      <c r="F21" s="1" t="str">
        <f>MID(pesel38[[#This Row],[Column1]],10,1)</f>
        <v>4</v>
      </c>
      <c r="G21" s="1" t="str">
        <f>RIGHT(pesel38[[#This Row],[Column1]],1)</f>
        <v>3</v>
      </c>
      <c r="H21" s="1" t="str">
        <f>LEFT(pesel38[[#This Row],[Rok]],1)</f>
        <v>9</v>
      </c>
      <c r="J21">
        <v>8</v>
      </c>
      <c r="K21">
        <f>GETPIVOTDATA("Column1",$J$7,"Dziesie","8")/GETPIVOTDATA("Column1",$J$7)</f>
        <v>0.38666666666666666</v>
      </c>
    </row>
    <row r="22" spans="1:11" x14ac:dyDescent="0.45">
      <c r="A22" s="1" t="s">
        <v>21</v>
      </c>
      <c r="B22" s="1" t="str">
        <f>LEFT(pesel38[[#This Row],[Column1]], 2)</f>
        <v>83</v>
      </c>
      <c r="C22" s="1" t="str">
        <f>MID(pesel38[[#This Row],[Column1]],3,2)</f>
        <v>04</v>
      </c>
      <c r="D22" s="1" t="str">
        <f>MID(pesel38[[#This Row],[Column1]],5,2)</f>
        <v>18</v>
      </c>
      <c r="E22" s="1" t="str">
        <f>MID(pesel38[[#This Row],[Column1]], 7, 3)</f>
        <v>123</v>
      </c>
      <c r="F22" s="1" t="str">
        <f>MID(pesel38[[#This Row],[Column1]],10,1)</f>
        <v>3</v>
      </c>
      <c r="G22" s="1" t="str">
        <f>RIGHT(pesel38[[#This Row],[Column1]],1)</f>
        <v>8</v>
      </c>
      <c r="H22" s="1" t="str">
        <f>LEFT(pesel38[[#This Row],[Rok]],1)</f>
        <v>8</v>
      </c>
      <c r="J22">
        <v>9</v>
      </c>
      <c r="K22">
        <f>GETPIVOTDATA("Column1",$J$7,"Dziesie","9")/GETPIVOTDATA("Column1",$J$7)</f>
        <v>0.04</v>
      </c>
    </row>
    <row r="23" spans="1:11" x14ac:dyDescent="0.45">
      <c r="A23" s="1" t="s">
        <v>22</v>
      </c>
      <c r="B23" s="1" t="str">
        <f>LEFT(pesel38[[#This Row],[Column1]], 2)</f>
        <v>86</v>
      </c>
      <c r="C23" s="1" t="str">
        <f>MID(pesel38[[#This Row],[Column1]],3,2)</f>
        <v>07</v>
      </c>
      <c r="D23" s="1" t="str">
        <f>MID(pesel38[[#This Row],[Column1]],5,2)</f>
        <v>20</v>
      </c>
      <c r="E23" s="1" t="str">
        <f>MID(pesel38[[#This Row],[Column1]], 7, 3)</f>
        <v>325</v>
      </c>
      <c r="F23" s="1" t="str">
        <f>MID(pesel38[[#This Row],[Column1]],10,1)</f>
        <v>4</v>
      </c>
      <c r="G23" s="1" t="str">
        <f>RIGHT(pesel38[[#This Row],[Column1]],1)</f>
        <v>3</v>
      </c>
      <c r="H23" s="1" t="str">
        <f>LEFT(pesel38[[#This Row],[Rok]],1)</f>
        <v>8</v>
      </c>
    </row>
    <row r="24" spans="1:11" x14ac:dyDescent="0.45">
      <c r="A24" s="1" t="s">
        <v>23</v>
      </c>
      <c r="B24" s="1" t="str">
        <f>LEFT(pesel38[[#This Row],[Column1]], 2)</f>
        <v>71</v>
      </c>
      <c r="C24" s="1" t="str">
        <f>MID(pesel38[[#This Row],[Column1]],3,2)</f>
        <v>11</v>
      </c>
      <c r="D24" s="1" t="str">
        <f>MID(pesel38[[#This Row],[Column1]],5,2)</f>
        <v>04</v>
      </c>
      <c r="E24" s="1" t="str">
        <f>MID(pesel38[[#This Row],[Column1]], 7, 3)</f>
        <v>108</v>
      </c>
      <c r="F24" s="1" t="str">
        <f>MID(pesel38[[#This Row],[Column1]],10,1)</f>
        <v>8</v>
      </c>
      <c r="G24" s="1" t="str">
        <f>RIGHT(pesel38[[#This Row],[Column1]],1)</f>
        <v>3</v>
      </c>
      <c r="H24" s="1" t="str">
        <f>LEFT(pesel38[[#This Row],[Rok]],1)</f>
        <v>7</v>
      </c>
    </row>
    <row r="25" spans="1:11" x14ac:dyDescent="0.45">
      <c r="A25" s="1" t="s">
        <v>24</v>
      </c>
      <c r="B25" s="1" t="str">
        <f>LEFT(pesel38[[#This Row],[Column1]], 2)</f>
        <v>73</v>
      </c>
      <c r="C25" s="1" t="str">
        <f>MID(pesel38[[#This Row],[Column1]],3,2)</f>
        <v>07</v>
      </c>
      <c r="D25" s="1" t="str">
        <f>MID(pesel38[[#This Row],[Column1]],5,2)</f>
        <v>08</v>
      </c>
      <c r="E25" s="1" t="str">
        <f>MID(pesel38[[#This Row],[Column1]], 7, 3)</f>
        <v>713</v>
      </c>
      <c r="F25" s="1" t="str">
        <f>MID(pesel38[[#This Row],[Column1]],10,1)</f>
        <v>6</v>
      </c>
      <c r="G25" s="1" t="str">
        <f>RIGHT(pesel38[[#This Row],[Column1]],1)</f>
        <v>8</v>
      </c>
      <c r="H25" s="1" t="str">
        <f>LEFT(pesel38[[#This Row],[Rok]],1)</f>
        <v>7</v>
      </c>
    </row>
    <row r="26" spans="1:11" x14ac:dyDescent="0.45">
      <c r="A26" s="1" t="s">
        <v>25</v>
      </c>
      <c r="B26" s="1" t="str">
        <f>LEFT(pesel38[[#This Row],[Column1]], 2)</f>
        <v>74</v>
      </c>
      <c r="C26" s="1" t="str">
        <f>MID(pesel38[[#This Row],[Column1]],3,2)</f>
        <v>04</v>
      </c>
      <c r="D26" s="1" t="str">
        <f>MID(pesel38[[#This Row],[Column1]],5,2)</f>
        <v>02</v>
      </c>
      <c r="E26" s="1" t="str">
        <f>MID(pesel38[[#This Row],[Column1]], 7, 3)</f>
        <v>495</v>
      </c>
      <c r="F26" s="1" t="str">
        <f>MID(pesel38[[#This Row],[Column1]],10,1)</f>
        <v>9</v>
      </c>
      <c r="G26" s="1" t="str">
        <f>RIGHT(pesel38[[#This Row],[Column1]],1)</f>
        <v>8</v>
      </c>
      <c r="H26" s="1" t="str">
        <f>LEFT(pesel38[[#This Row],[Rok]],1)</f>
        <v>7</v>
      </c>
    </row>
    <row r="27" spans="1:11" x14ac:dyDescent="0.45">
      <c r="A27" s="1" t="s">
        <v>26</v>
      </c>
      <c r="B27" s="1" t="str">
        <f>LEFT(pesel38[[#This Row],[Column1]], 2)</f>
        <v>85</v>
      </c>
      <c r="C27" s="1" t="str">
        <f>MID(pesel38[[#This Row],[Column1]],3,2)</f>
        <v>05</v>
      </c>
      <c r="D27" s="1" t="str">
        <f>MID(pesel38[[#This Row],[Column1]],5,2)</f>
        <v>21</v>
      </c>
      <c r="E27" s="1" t="str">
        <f>MID(pesel38[[#This Row],[Column1]], 7, 3)</f>
        <v>356</v>
      </c>
      <c r="F27" s="1" t="str">
        <f>MID(pesel38[[#This Row],[Column1]],10,1)</f>
        <v>7</v>
      </c>
      <c r="G27" s="1" t="str">
        <f>RIGHT(pesel38[[#This Row],[Column1]],1)</f>
        <v>4</v>
      </c>
      <c r="H27" s="1" t="str">
        <f>LEFT(pesel38[[#This Row],[Rok]],1)</f>
        <v>8</v>
      </c>
    </row>
    <row r="28" spans="1:11" x14ac:dyDescent="0.45">
      <c r="A28" s="1" t="s">
        <v>27</v>
      </c>
      <c r="B28" s="1" t="str">
        <f>LEFT(pesel38[[#This Row],[Column1]], 2)</f>
        <v>70</v>
      </c>
      <c r="C28" s="1" t="str">
        <f>MID(pesel38[[#This Row],[Column1]],3,2)</f>
        <v>05</v>
      </c>
      <c r="D28" s="1" t="str">
        <f>MID(pesel38[[#This Row],[Column1]],5,2)</f>
        <v>31</v>
      </c>
      <c r="E28" s="1" t="str">
        <f>MID(pesel38[[#This Row],[Column1]], 7, 3)</f>
        <v>791</v>
      </c>
      <c r="F28" s="1" t="str">
        <f>MID(pesel38[[#This Row],[Column1]],10,1)</f>
        <v>7</v>
      </c>
      <c r="G28" s="1" t="str">
        <f>RIGHT(pesel38[[#This Row],[Column1]],1)</f>
        <v>0</v>
      </c>
      <c r="H28" s="1" t="str">
        <f>LEFT(pesel38[[#This Row],[Rok]],1)</f>
        <v>7</v>
      </c>
    </row>
    <row r="29" spans="1:11" x14ac:dyDescent="0.45">
      <c r="A29" s="1" t="s">
        <v>28</v>
      </c>
      <c r="B29" s="1" t="str">
        <f>LEFT(pesel38[[#This Row],[Column1]], 2)</f>
        <v>89</v>
      </c>
      <c r="C29" s="1" t="str">
        <f>MID(pesel38[[#This Row],[Column1]],3,2)</f>
        <v>02</v>
      </c>
      <c r="D29" s="1" t="str">
        <f>MID(pesel38[[#This Row],[Column1]],5,2)</f>
        <v>14</v>
      </c>
      <c r="E29" s="1" t="str">
        <f>MID(pesel38[[#This Row],[Column1]], 7, 3)</f>
        <v>684</v>
      </c>
      <c r="F29" s="1" t="str">
        <f>MID(pesel38[[#This Row],[Column1]],10,1)</f>
        <v>1</v>
      </c>
      <c r="G29" s="1" t="str">
        <f>RIGHT(pesel38[[#This Row],[Column1]],1)</f>
        <v>3</v>
      </c>
      <c r="H29" s="1" t="str">
        <f>LEFT(pesel38[[#This Row],[Rok]],1)</f>
        <v>8</v>
      </c>
    </row>
    <row r="30" spans="1:11" x14ac:dyDescent="0.45">
      <c r="A30" s="1" t="s">
        <v>29</v>
      </c>
      <c r="B30" s="1" t="str">
        <f>LEFT(pesel38[[#This Row],[Column1]], 2)</f>
        <v>64</v>
      </c>
      <c r="C30" s="1" t="str">
        <f>MID(pesel38[[#This Row],[Column1]],3,2)</f>
        <v>04</v>
      </c>
      <c r="D30" s="1" t="str">
        <f>MID(pesel38[[#This Row],[Column1]],5,2)</f>
        <v>09</v>
      </c>
      <c r="E30" s="1" t="str">
        <f>MID(pesel38[[#This Row],[Column1]], 7, 3)</f>
        <v>195</v>
      </c>
      <c r="F30" s="1" t="str">
        <f>MID(pesel38[[#This Row],[Column1]],10,1)</f>
        <v>7</v>
      </c>
      <c r="G30" s="1" t="str">
        <f>RIGHT(pesel38[[#This Row],[Column1]],1)</f>
        <v>5</v>
      </c>
      <c r="H30" s="1" t="str">
        <f>LEFT(pesel38[[#This Row],[Rok]],1)</f>
        <v>6</v>
      </c>
    </row>
    <row r="31" spans="1:11" x14ac:dyDescent="0.45">
      <c r="A31" s="1" t="s">
        <v>30</v>
      </c>
      <c r="B31" s="1" t="str">
        <f>LEFT(pesel38[[#This Row],[Column1]], 2)</f>
        <v>66</v>
      </c>
      <c r="C31" s="1" t="str">
        <f>MID(pesel38[[#This Row],[Column1]],3,2)</f>
        <v>10</v>
      </c>
      <c r="D31" s="1" t="str">
        <f>MID(pesel38[[#This Row],[Column1]],5,2)</f>
        <v>02</v>
      </c>
      <c r="E31" s="1" t="str">
        <f>MID(pesel38[[#This Row],[Column1]], 7, 3)</f>
        <v>941</v>
      </c>
      <c r="F31" s="1" t="str">
        <f>MID(pesel38[[#This Row],[Column1]],10,1)</f>
        <v>3</v>
      </c>
      <c r="G31" s="1" t="str">
        <f>RIGHT(pesel38[[#This Row],[Column1]],1)</f>
        <v>4</v>
      </c>
      <c r="H31" s="1" t="str">
        <f>LEFT(pesel38[[#This Row],[Rok]],1)</f>
        <v>6</v>
      </c>
    </row>
    <row r="32" spans="1:11" x14ac:dyDescent="0.45">
      <c r="A32" s="1" t="s">
        <v>31</v>
      </c>
      <c r="B32" s="1" t="str">
        <f>LEFT(pesel38[[#This Row],[Column1]], 2)</f>
        <v>63</v>
      </c>
      <c r="C32" s="1" t="str">
        <f>MID(pesel38[[#This Row],[Column1]],3,2)</f>
        <v>10</v>
      </c>
      <c r="D32" s="1" t="str">
        <f>MID(pesel38[[#This Row],[Column1]],5,2)</f>
        <v>20</v>
      </c>
      <c r="E32" s="1" t="str">
        <f>MID(pesel38[[#This Row],[Column1]], 7, 3)</f>
        <v>929</v>
      </c>
      <c r="F32" s="1" t="str">
        <f>MID(pesel38[[#This Row],[Column1]],10,1)</f>
        <v>4</v>
      </c>
      <c r="G32" s="1" t="str">
        <f>RIGHT(pesel38[[#This Row],[Column1]],1)</f>
        <v>4</v>
      </c>
      <c r="H32" s="1" t="str">
        <f>LEFT(pesel38[[#This Row],[Rok]],1)</f>
        <v>6</v>
      </c>
    </row>
    <row r="33" spans="1:8" x14ac:dyDescent="0.45">
      <c r="A33" s="1" t="s">
        <v>32</v>
      </c>
      <c r="B33" s="1" t="str">
        <f>LEFT(pesel38[[#This Row],[Column1]], 2)</f>
        <v>89</v>
      </c>
      <c r="C33" s="1" t="str">
        <f>MID(pesel38[[#This Row],[Column1]],3,2)</f>
        <v>04</v>
      </c>
      <c r="D33" s="1" t="str">
        <f>MID(pesel38[[#This Row],[Column1]],5,2)</f>
        <v>02</v>
      </c>
      <c r="E33" s="1" t="str">
        <f>MID(pesel38[[#This Row],[Column1]], 7, 3)</f>
        <v>054</v>
      </c>
      <c r="F33" s="1" t="str">
        <f>MID(pesel38[[#This Row],[Column1]],10,1)</f>
        <v>8</v>
      </c>
      <c r="G33" s="1" t="str">
        <f>RIGHT(pesel38[[#This Row],[Column1]],1)</f>
        <v>0</v>
      </c>
      <c r="H33" s="1" t="str">
        <f>LEFT(pesel38[[#This Row],[Rok]],1)</f>
        <v>8</v>
      </c>
    </row>
    <row r="34" spans="1:8" x14ac:dyDescent="0.45">
      <c r="A34" s="1" t="s">
        <v>33</v>
      </c>
      <c r="B34" s="1" t="str">
        <f>LEFT(pesel38[[#This Row],[Column1]], 2)</f>
        <v>74</v>
      </c>
      <c r="C34" s="1" t="str">
        <f>MID(pesel38[[#This Row],[Column1]],3,2)</f>
        <v>12</v>
      </c>
      <c r="D34" s="1" t="str">
        <f>MID(pesel38[[#This Row],[Column1]],5,2)</f>
        <v>31</v>
      </c>
      <c r="E34" s="1" t="str">
        <f>MID(pesel38[[#This Row],[Column1]], 7, 3)</f>
        <v>842</v>
      </c>
      <c r="F34" s="1" t="str">
        <f>MID(pesel38[[#This Row],[Column1]],10,1)</f>
        <v>0</v>
      </c>
      <c r="G34" s="1" t="str">
        <f>RIGHT(pesel38[[#This Row],[Column1]],1)</f>
        <v>6</v>
      </c>
      <c r="H34" s="1" t="str">
        <f>LEFT(pesel38[[#This Row],[Rok]],1)</f>
        <v>7</v>
      </c>
    </row>
    <row r="35" spans="1:8" x14ac:dyDescent="0.45">
      <c r="A35" s="1" t="s">
        <v>34</v>
      </c>
      <c r="B35" s="1" t="str">
        <f>LEFT(pesel38[[#This Row],[Column1]], 2)</f>
        <v>88</v>
      </c>
      <c r="C35" s="1" t="str">
        <f>MID(pesel38[[#This Row],[Column1]],3,2)</f>
        <v>08</v>
      </c>
      <c r="D35" s="1" t="str">
        <f>MID(pesel38[[#This Row],[Column1]],5,2)</f>
        <v>02</v>
      </c>
      <c r="E35" s="1" t="str">
        <f>MID(pesel38[[#This Row],[Column1]], 7, 3)</f>
        <v>045</v>
      </c>
      <c r="F35" s="1" t="str">
        <f>MID(pesel38[[#This Row],[Column1]],10,1)</f>
        <v>0</v>
      </c>
      <c r="G35" s="1" t="str">
        <f>RIGHT(pesel38[[#This Row],[Column1]],1)</f>
        <v>9</v>
      </c>
      <c r="H35" s="1" t="str">
        <f>LEFT(pesel38[[#This Row],[Rok]],1)</f>
        <v>8</v>
      </c>
    </row>
    <row r="36" spans="1:8" x14ac:dyDescent="0.45">
      <c r="A36" s="1" t="s">
        <v>35</v>
      </c>
      <c r="B36" s="1" t="str">
        <f>LEFT(pesel38[[#This Row],[Column1]], 2)</f>
        <v>70</v>
      </c>
      <c r="C36" s="1" t="str">
        <f>MID(pesel38[[#This Row],[Column1]],3,2)</f>
        <v>03</v>
      </c>
      <c r="D36" s="1" t="str">
        <f>MID(pesel38[[#This Row],[Column1]],5,2)</f>
        <v>20</v>
      </c>
      <c r="E36" s="1" t="str">
        <f>MID(pesel38[[#This Row],[Column1]], 7, 3)</f>
        <v>574</v>
      </c>
      <c r="F36" s="1" t="str">
        <f>MID(pesel38[[#This Row],[Column1]],10,1)</f>
        <v>3</v>
      </c>
      <c r="G36" s="1" t="str">
        <f>RIGHT(pesel38[[#This Row],[Column1]],1)</f>
        <v>3</v>
      </c>
      <c r="H36" s="1" t="str">
        <f>LEFT(pesel38[[#This Row],[Rok]],1)</f>
        <v>7</v>
      </c>
    </row>
    <row r="37" spans="1:8" x14ac:dyDescent="0.45">
      <c r="A37" s="1" t="s">
        <v>36</v>
      </c>
      <c r="B37" s="1" t="str">
        <f>LEFT(pesel38[[#This Row],[Column1]], 2)</f>
        <v>89</v>
      </c>
      <c r="C37" s="1" t="str">
        <f>MID(pesel38[[#This Row],[Column1]],3,2)</f>
        <v>08</v>
      </c>
      <c r="D37" s="1" t="str">
        <f>MID(pesel38[[#This Row],[Column1]],5,2)</f>
        <v>14</v>
      </c>
      <c r="E37" s="1" t="str">
        <f>MID(pesel38[[#This Row],[Column1]], 7, 3)</f>
        <v>214</v>
      </c>
      <c r="F37" s="1" t="str">
        <f>MID(pesel38[[#This Row],[Column1]],10,1)</f>
        <v>4</v>
      </c>
      <c r="G37" s="1" t="str">
        <f>RIGHT(pesel38[[#This Row],[Column1]],1)</f>
        <v>5</v>
      </c>
      <c r="H37" s="1" t="str">
        <f>LEFT(pesel38[[#This Row],[Rok]],1)</f>
        <v>8</v>
      </c>
    </row>
    <row r="38" spans="1:8" x14ac:dyDescent="0.45">
      <c r="A38" s="1" t="s">
        <v>37</v>
      </c>
      <c r="B38" s="1" t="str">
        <f>LEFT(pesel38[[#This Row],[Column1]], 2)</f>
        <v>66</v>
      </c>
      <c r="C38" s="1" t="str">
        <f>MID(pesel38[[#This Row],[Column1]],3,2)</f>
        <v>11</v>
      </c>
      <c r="D38" s="1" t="str">
        <f>MID(pesel38[[#This Row],[Column1]],5,2)</f>
        <v>31</v>
      </c>
      <c r="E38" s="1" t="str">
        <f>MID(pesel38[[#This Row],[Column1]], 7, 3)</f>
        <v>839</v>
      </c>
      <c r="F38" s="1" t="str">
        <f>MID(pesel38[[#This Row],[Column1]],10,1)</f>
        <v>9</v>
      </c>
      <c r="G38" s="1" t="str">
        <f>RIGHT(pesel38[[#This Row],[Column1]],1)</f>
        <v>5</v>
      </c>
      <c r="H38" s="1" t="str">
        <f>LEFT(pesel38[[#This Row],[Rok]],1)</f>
        <v>6</v>
      </c>
    </row>
    <row r="39" spans="1:8" x14ac:dyDescent="0.45">
      <c r="A39" s="1" t="s">
        <v>38</v>
      </c>
      <c r="B39" s="1" t="str">
        <f>LEFT(pesel38[[#This Row],[Column1]], 2)</f>
        <v>56</v>
      </c>
      <c r="C39" s="1" t="str">
        <f>MID(pesel38[[#This Row],[Column1]],3,2)</f>
        <v>11</v>
      </c>
      <c r="D39" s="1" t="str">
        <f>MID(pesel38[[#This Row],[Column1]],5,2)</f>
        <v>11</v>
      </c>
      <c r="E39" s="1" t="str">
        <f>MID(pesel38[[#This Row],[Column1]], 7, 3)</f>
        <v>615</v>
      </c>
      <c r="F39" s="1" t="str">
        <f>MID(pesel38[[#This Row],[Column1]],10,1)</f>
        <v>4</v>
      </c>
      <c r="G39" s="1" t="str">
        <f>RIGHT(pesel38[[#This Row],[Column1]],1)</f>
        <v>9</v>
      </c>
      <c r="H39" s="1" t="str">
        <f>LEFT(pesel38[[#This Row],[Rok]],1)</f>
        <v>5</v>
      </c>
    </row>
    <row r="40" spans="1:8" x14ac:dyDescent="0.45">
      <c r="A40" s="1" t="s">
        <v>39</v>
      </c>
      <c r="B40" s="1" t="str">
        <f>LEFT(pesel38[[#This Row],[Column1]], 2)</f>
        <v>78</v>
      </c>
      <c r="C40" s="1" t="str">
        <f>MID(pesel38[[#This Row],[Column1]],3,2)</f>
        <v>10</v>
      </c>
      <c r="D40" s="1" t="str">
        <f>MID(pesel38[[#This Row],[Column1]],5,2)</f>
        <v>31</v>
      </c>
      <c r="E40" s="1" t="str">
        <f>MID(pesel38[[#This Row],[Column1]], 7, 3)</f>
        <v>886</v>
      </c>
      <c r="F40" s="1" t="str">
        <f>MID(pesel38[[#This Row],[Column1]],10,1)</f>
        <v>9</v>
      </c>
      <c r="G40" s="1" t="str">
        <f>RIGHT(pesel38[[#This Row],[Column1]],1)</f>
        <v>5</v>
      </c>
      <c r="H40" s="1" t="str">
        <f>LEFT(pesel38[[#This Row],[Rok]],1)</f>
        <v>7</v>
      </c>
    </row>
    <row r="41" spans="1:8" x14ac:dyDescent="0.45">
      <c r="A41" s="1" t="s">
        <v>40</v>
      </c>
      <c r="B41" s="1" t="str">
        <f>LEFT(pesel38[[#This Row],[Column1]], 2)</f>
        <v>88</v>
      </c>
      <c r="C41" s="1" t="str">
        <f>MID(pesel38[[#This Row],[Column1]],3,2)</f>
        <v>08</v>
      </c>
      <c r="D41" s="1" t="str">
        <f>MID(pesel38[[#This Row],[Column1]],5,2)</f>
        <v>06</v>
      </c>
      <c r="E41" s="1" t="str">
        <f>MID(pesel38[[#This Row],[Column1]], 7, 3)</f>
        <v>019</v>
      </c>
      <c r="F41" s="1" t="str">
        <f>MID(pesel38[[#This Row],[Column1]],10,1)</f>
        <v>4</v>
      </c>
      <c r="G41" s="1" t="str">
        <f>RIGHT(pesel38[[#This Row],[Column1]],1)</f>
        <v>8</v>
      </c>
      <c r="H41" s="1" t="str">
        <f>LEFT(pesel38[[#This Row],[Rok]],1)</f>
        <v>8</v>
      </c>
    </row>
    <row r="42" spans="1:8" x14ac:dyDescent="0.45">
      <c r="A42" s="1" t="s">
        <v>41</v>
      </c>
      <c r="B42" s="1" t="str">
        <f>LEFT(pesel38[[#This Row],[Column1]], 2)</f>
        <v>71</v>
      </c>
      <c r="C42" s="1" t="str">
        <f>MID(pesel38[[#This Row],[Column1]],3,2)</f>
        <v>09</v>
      </c>
      <c r="D42" s="1" t="str">
        <f>MID(pesel38[[#This Row],[Column1]],5,2)</f>
        <v>30</v>
      </c>
      <c r="E42" s="1" t="str">
        <f>MID(pesel38[[#This Row],[Column1]], 7, 3)</f>
        <v>588</v>
      </c>
      <c r="F42" s="1" t="str">
        <f>MID(pesel38[[#This Row],[Column1]],10,1)</f>
        <v>5</v>
      </c>
      <c r="G42" s="1" t="str">
        <f>RIGHT(pesel38[[#This Row],[Column1]],1)</f>
        <v>6</v>
      </c>
      <c r="H42" s="1" t="str">
        <f>LEFT(pesel38[[#This Row],[Rok]],1)</f>
        <v>7</v>
      </c>
    </row>
    <row r="43" spans="1:8" x14ac:dyDescent="0.45">
      <c r="A43" s="1" t="s">
        <v>42</v>
      </c>
      <c r="B43" s="1" t="str">
        <f>LEFT(pesel38[[#This Row],[Column1]], 2)</f>
        <v>64</v>
      </c>
      <c r="C43" s="1" t="str">
        <f>MID(pesel38[[#This Row],[Column1]],3,2)</f>
        <v>02</v>
      </c>
      <c r="D43" s="1" t="str">
        <f>MID(pesel38[[#This Row],[Column1]],5,2)</f>
        <v>23</v>
      </c>
      <c r="E43" s="1" t="str">
        <f>MID(pesel38[[#This Row],[Column1]], 7, 3)</f>
        <v>014</v>
      </c>
      <c r="F43" s="1" t="str">
        <f>MID(pesel38[[#This Row],[Column1]],10,1)</f>
        <v>5</v>
      </c>
      <c r="G43" s="1" t="str">
        <f>RIGHT(pesel38[[#This Row],[Column1]],1)</f>
        <v>5</v>
      </c>
      <c r="H43" s="1" t="str">
        <f>LEFT(pesel38[[#This Row],[Rok]],1)</f>
        <v>6</v>
      </c>
    </row>
    <row r="44" spans="1:8" x14ac:dyDescent="0.45">
      <c r="A44" s="1" t="s">
        <v>43</v>
      </c>
      <c r="B44" s="1" t="str">
        <f>LEFT(pesel38[[#This Row],[Column1]], 2)</f>
        <v>65</v>
      </c>
      <c r="C44" s="1" t="str">
        <f>MID(pesel38[[#This Row],[Column1]],3,2)</f>
        <v>10</v>
      </c>
      <c r="D44" s="1" t="str">
        <f>MID(pesel38[[#This Row],[Column1]],5,2)</f>
        <v>20</v>
      </c>
      <c r="E44" s="1" t="str">
        <f>MID(pesel38[[#This Row],[Column1]], 7, 3)</f>
        <v>861</v>
      </c>
      <c r="F44" s="1" t="str">
        <f>MID(pesel38[[#This Row],[Column1]],10,1)</f>
        <v>1</v>
      </c>
      <c r="G44" s="1" t="str">
        <f>RIGHT(pesel38[[#This Row],[Column1]],1)</f>
        <v>6</v>
      </c>
      <c r="H44" s="1" t="str">
        <f>LEFT(pesel38[[#This Row],[Rok]],1)</f>
        <v>6</v>
      </c>
    </row>
    <row r="45" spans="1:8" x14ac:dyDescent="0.45">
      <c r="A45" s="1" t="s">
        <v>44</v>
      </c>
      <c r="B45" s="1" t="str">
        <f>LEFT(pesel38[[#This Row],[Column1]], 2)</f>
        <v>68</v>
      </c>
      <c r="C45" s="1" t="str">
        <f>MID(pesel38[[#This Row],[Column1]],3,2)</f>
        <v>11</v>
      </c>
      <c r="D45" s="1" t="str">
        <f>MID(pesel38[[#This Row],[Column1]],5,2)</f>
        <v>21</v>
      </c>
      <c r="E45" s="1" t="str">
        <f>MID(pesel38[[#This Row],[Column1]], 7, 3)</f>
        <v>175</v>
      </c>
      <c r="F45" s="1" t="str">
        <f>MID(pesel38[[#This Row],[Column1]],10,1)</f>
        <v>9</v>
      </c>
      <c r="G45" s="1" t="str">
        <f>RIGHT(pesel38[[#This Row],[Column1]],1)</f>
        <v>7</v>
      </c>
      <c r="H45" s="1" t="str">
        <f>LEFT(pesel38[[#This Row],[Rok]],1)</f>
        <v>6</v>
      </c>
    </row>
    <row r="46" spans="1:8" x14ac:dyDescent="0.45">
      <c r="A46" s="1" t="s">
        <v>45</v>
      </c>
      <c r="B46" s="1" t="str">
        <f>LEFT(pesel38[[#This Row],[Column1]], 2)</f>
        <v>70</v>
      </c>
      <c r="C46" s="1" t="str">
        <f>MID(pesel38[[#This Row],[Column1]],3,2)</f>
        <v>10</v>
      </c>
      <c r="D46" s="1" t="str">
        <f>MID(pesel38[[#This Row],[Column1]],5,2)</f>
        <v>11</v>
      </c>
      <c r="E46" s="1" t="str">
        <f>MID(pesel38[[#This Row],[Column1]], 7, 3)</f>
        <v>954</v>
      </c>
      <c r="F46" s="1" t="str">
        <f>MID(pesel38[[#This Row],[Column1]],10,1)</f>
        <v>8</v>
      </c>
      <c r="G46" s="1" t="str">
        <f>RIGHT(pesel38[[#This Row],[Column1]],1)</f>
        <v>6</v>
      </c>
      <c r="H46" s="1" t="str">
        <f>LEFT(pesel38[[#This Row],[Rok]],1)</f>
        <v>7</v>
      </c>
    </row>
    <row r="47" spans="1:8" x14ac:dyDescent="0.45">
      <c r="A47" s="1" t="s">
        <v>46</v>
      </c>
      <c r="B47" s="1" t="str">
        <f>LEFT(pesel38[[#This Row],[Column1]], 2)</f>
        <v>77</v>
      </c>
      <c r="C47" s="1" t="str">
        <f>MID(pesel38[[#This Row],[Column1]],3,2)</f>
        <v>11</v>
      </c>
      <c r="D47" s="1" t="str">
        <f>MID(pesel38[[#This Row],[Column1]],5,2)</f>
        <v>10</v>
      </c>
      <c r="E47" s="1" t="str">
        <f>MID(pesel38[[#This Row],[Column1]], 7, 3)</f>
        <v>848</v>
      </c>
      <c r="F47" s="1" t="str">
        <f>MID(pesel38[[#This Row],[Column1]],10,1)</f>
        <v>5</v>
      </c>
      <c r="G47" s="1" t="str">
        <f>RIGHT(pesel38[[#This Row],[Column1]],1)</f>
        <v>0</v>
      </c>
      <c r="H47" s="1" t="str">
        <f>LEFT(pesel38[[#This Row],[Rok]],1)</f>
        <v>7</v>
      </c>
    </row>
    <row r="48" spans="1:8" x14ac:dyDescent="0.45">
      <c r="A48" s="1" t="s">
        <v>47</v>
      </c>
      <c r="B48" s="1" t="str">
        <f>LEFT(pesel38[[#This Row],[Column1]], 2)</f>
        <v>78</v>
      </c>
      <c r="C48" s="1" t="str">
        <f>MID(pesel38[[#This Row],[Column1]],3,2)</f>
        <v>12</v>
      </c>
      <c r="D48" s="1" t="str">
        <f>MID(pesel38[[#This Row],[Column1]],5,2)</f>
        <v>31</v>
      </c>
      <c r="E48" s="1" t="str">
        <f>MID(pesel38[[#This Row],[Column1]], 7, 3)</f>
        <v>890</v>
      </c>
      <c r="F48" s="1" t="str">
        <f>MID(pesel38[[#This Row],[Column1]],10,1)</f>
        <v>1</v>
      </c>
      <c r="G48" s="1" t="str">
        <f>RIGHT(pesel38[[#This Row],[Column1]],1)</f>
        <v>8</v>
      </c>
      <c r="H48" s="1" t="str">
        <f>LEFT(pesel38[[#This Row],[Rok]],1)</f>
        <v>7</v>
      </c>
    </row>
    <row r="49" spans="1:8" x14ac:dyDescent="0.45">
      <c r="A49" s="1" t="s">
        <v>48</v>
      </c>
      <c r="B49" s="1" t="str">
        <f>LEFT(pesel38[[#This Row],[Column1]], 2)</f>
        <v>79</v>
      </c>
      <c r="C49" s="1" t="str">
        <f>MID(pesel38[[#This Row],[Column1]],3,2)</f>
        <v>11</v>
      </c>
      <c r="D49" s="1" t="str">
        <f>MID(pesel38[[#This Row],[Column1]],5,2)</f>
        <v>06</v>
      </c>
      <c r="E49" s="1" t="str">
        <f>MID(pesel38[[#This Row],[Column1]], 7, 3)</f>
        <v>737</v>
      </c>
      <c r="F49" s="1" t="str">
        <f>MID(pesel38[[#This Row],[Column1]],10,1)</f>
        <v>0</v>
      </c>
      <c r="G49" s="1" t="str">
        <f>RIGHT(pesel38[[#This Row],[Column1]],1)</f>
        <v>9</v>
      </c>
      <c r="H49" s="1" t="str">
        <f>LEFT(pesel38[[#This Row],[Rok]],1)</f>
        <v>7</v>
      </c>
    </row>
    <row r="50" spans="1:8" x14ac:dyDescent="0.45">
      <c r="A50" s="1" t="s">
        <v>49</v>
      </c>
      <c r="B50" s="1" t="str">
        <f>LEFT(pesel38[[#This Row],[Column1]], 2)</f>
        <v>74</v>
      </c>
      <c r="C50" s="1" t="str">
        <f>MID(pesel38[[#This Row],[Column1]],3,2)</f>
        <v>12</v>
      </c>
      <c r="D50" s="1" t="str">
        <f>MID(pesel38[[#This Row],[Column1]],5,2)</f>
        <v>02</v>
      </c>
      <c r="E50" s="1" t="str">
        <f>MID(pesel38[[#This Row],[Column1]], 7, 3)</f>
        <v>845</v>
      </c>
      <c r="F50" s="1" t="str">
        <f>MID(pesel38[[#This Row],[Column1]],10,1)</f>
        <v>4</v>
      </c>
      <c r="G50" s="1" t="str">
        <f>RIGHT(pesel38[[#This Row],[Column1]],1)</f>
        <v>1</v>
      </c>
      <c r="H50" s="1" t="str">
        <f>LEFT(pesel38[[#This Row],[Rok]],1)</f>
        <v>7</v>
      </c>
    </row>
    <row r="51" spans="1:8" x14ac:dyDescent="0.45">
      <c r="A51" s="1" t="s">
        <v>50</v>
      </c>
      <c r="B51" s="1" t="str">
        <f>LEFT(pesel38[[#This Row],[Column1]], 2)</f>
        <v>89</v>
      </c>
      <c r="C51" s="1" t="str">
        <f>MID(pesel38[[#This Row],[Column1]],3,2)</f>
        <v>08</v>
      </c>
      <c r="D51" s="1" t="str">
        <f>MID(pesel38[[#This Row],[Column1]],5,2)</f>
        <v>21</v>
      </c>
      <c r="E51" s="1" t="str">
        <f>MID(pesel38[[#This Row],[Column1]], 7, 3)</f>
        <v>798</v>
      </c>
      <c r="F51" s="1" t="str">
        <f>MID(pesel38[[#This Row],[Column1]],10,1)</f>
        <v>7</v>
      </c>
      <c r="G51" s="1" t="str">
        <f>RIGHT(pesel38[[#This Row],[Column1]],1)</f>
        <v>9</v>
      </c>
      <c r="H51" s="1" t="str">
        <f>LEFT(pesel38[[#This Row],[Rok]],1)</f>
        <v>8</v>
      </c>
    </row>
    <row r="52" spans="1:8" x14ac:dyDescent="0.45">
      <c r="A52" s="1" t="s">
        <v>51</v>
      </c>
      <c r="B52" s="1" t="str">
        <f>LEFT(pesel38[[#This Row],[Column1]], 2)</f>
        <v>86</v>
      </c>
      <c r="C52" s="1" t="str">
        <f>MID(pesel38[[#This Row],[Column1]],3,2)</f>
        <v>07</v>
      </c>
      <c r="D52" s="1" t="str">
        <f>MID(pesel38[[#This Row],[Column1]],5,2)</f>
        <v>06</v>
      </c>
      <c r="E52" s="1" t="str">
        <f>MID(pesel38[[#This Row],[Column1]], 7, 3)</f>
        <v>305</v>
      </c>
      <c r="F52" s="1" t="str">
        <f>MID(pesel38[[#This Row],[Column1]],10,1)</f>
        <v>8</v>
      </c>
      <c r="G52" s="1" t="str">
        <f>RIGHT(pesel38[[#This Row],[Column1]],1)</f>
        <v>3</v>
      </c>
      <c r="H52" s="1" t="str">
        <f>LEFT(pesel38[[#This Row],[Rok]],1)</f>
        <v>8</v>
      </c>
    </row>
    <row r="53" spans="1:8" x14ac:dyDescent="0.45">
      <c r="A53" s="1" t="s">
        <v>52</v>
      </c>
      <c r="B53" s="1" t="str">
        <f>LEFT(pesel38[[#This Row],[Column1]], 2)</f>
        <v>63</v>
      </c>
      <c r="C53" s="1" t="str">
        <f>MID(pesel38[[#This Row],[Column1]],3,2)</f>
        <v>12</v>
      </c>
      <c r="D53" s="1" t="str">
        <f>MID(pesel38[[#This Row],[Column1]],5,2)</f>
        <v>27</v>
      </c>
      <c r="E53" s="1" t="str">
        <f>MID(pesel38[[#This Row],[Column1]], 7, 3)</f>
        <v>551</v>
      </c>
      <c r="F53" s="1" t="str">
        <f>MID(pesel38[[#This Row],[Column1]],10,1)</f>
        <v>8</v>
      </c>
      <c r="G53" s="1" t="str">
        <f>RIGHT(pesel38[[#This Row],[Column1]],1)</f>
        <v>2</v>
      </c>
      <c r="H53" s="1" t="str">
        <f>LEFT(pesel38[[#This Row],[Rok]],1)</f>
        <v>6</v>
      </c>
    </row>
    <row r="54" spans="1:8" x14ac:dyDescent="0.45">
      <c r="A54" s="1" t="s">
        <v>53</v>
      </c>
      <c r="B54" s="1" t="str">
        <f>LEFT(pesel38[[#This Row],[Column1]], 2)</f>
        <v>90</v>
      </c>
      <c r="C54" s="1" t="str">
        <f>MID(pesel38[[#This Row],[Column1]],3,2)</f>
        <v>11</v>
      </c>
      <c r="D54" s="1" t="str">
        <f>MID(pesel38[[#This Row],[Column1]],5,2)</f>
        <v>20</v>
      </c>
      <c r="E54" s="1" t="str">
        <f>MID(pesel38[[#This Row],[Column1]], 7, 3)</f>
        <v>043</v>
      </c>
      <c r="F54" s="1" t="str">
        <f>MID(pesel38[[#This Row],[Column1]],10,1)</f>
        <v>7</v>
      </c>
      <c r="G54" s="1" t="str">
        <f>RIGHT(pesel38[[#This Row],[Column1]],1)</f>
        <v>3</v>
      </c>
      <c r="H54" s="1" t="str">
        <f>LEFT(pesel38[[#This Row],[Rok]],1)</f>
        <v>9</v>
      </c>
    </row>
    <row r="55" spans="1:8" x14ac:dyDescent="0.45">
      <c r="A55" s="1" t="s">
        <v>54</v>
      </c>
      <c r="B55" s="1" t="str">
        <f>LEFT(pesel38[[#This Row],[Column1]], 2)</f>
        <v>54</v>
      </c>
      <c r="C55" s="1" t="str">
        <f>MID(pesel38[[#This Row],[Column1]],3,2)</f>
        <v>04</v>
      </c>
      <c r="D55" s="1" t="str">
        <f>MID(pesel38[[#This Row],[Column1]],5,2)</f>
        <v>30</v>
      </c>
      <c r="E55" s="1" t="str">
        <f>MID(pesel38[[#This Row],[Column1]], 7, 3)</f>
        <v>100</v>
      </c>
      <c r="F55" s="1" t="str">
        <f>MID(pesel38[[#This Row],[Column1]],10,1)</f>
        <v>8</v>
      </c>
      <c r="G55" s="1" t="str">
        <f>RIGHT(pesel38[[#This Row],[Column1]],1)</f>
        <v>8</v>
      </c>
      <c r="H55" s="1" t="str">
        <f>LEFT(pesel38[[#This Row],[Rok]],1)</f>
        <v>5</v>
      </c>
    </row>
    <row r="56" spans="1:8" x14ac:dyDescent="0.45">
      <c r="A56" s="1" t="s">
        <v>55</v>
      </c>
      <c r="B56" s="1" t="str">
        <f>LEFT(pesel38[[#This Row],[Column1]], 2)</f>
        <v>69</v>
      </c>
      <c r="C56" s="1" t="str">
        <f>MID(pesel38[[#This Row],[Column1]],3,2)</f>
        <v>12</v>
      </c>
      <c r="D56" s="1" t="str">
        <f>MID(pesel38[[#This Row],[Column1]],5,2)</f>
        <v>21</v>
      </c>
      <c r="E56" s="1" t="str">
        <f>MID(pesel38[[#This Row],[Column1]], 7, 3)</f>
        <v>741</v>
      </c>
      <c r="F56" s="1" t="str">
        <f>MID(pesel38[[#This Row],[Column1]],10,1)</f>
        <v>1</v>
      </c>
      <c r="G56" s="1" t="str">
        <f>RIGHT(pesel38[[#This Row],[Column1]],1)</f>
        <v>8</v>
      </c>
      <c r="H56" s="1" t="str">
        <f>LEFT(pesel38[[#This Row],[Rok]],1)</f>
        <v>6</v>
      </c>
    </row>
    <row r="57" spans="1:8" x14ac:dyDescent="0.45">
      <c r="A57" s="1" t="s">
        <v>56</v>
      </c>
      <c r="B57" s="1" t="str">
        <f>LEFT(pesel38[[#This Row],[Column1]], 2)</f>
        <v>84</v>
      </c>
      <c r="C57" s="1" t="str">
        <f>MID(pesel38[[#This Row],[Column1]],3,2)</f>
        <v>05</v>
      </c>
      <c r="D57" s="1" t="str">
        <f>MID(pesel38[[#This Row],[Column1]],5,2)</f>
        <v>12</v>
      </c>
      <c r="E57" s="1" t="str">
        <f>MID(pesel38[[#This Row],[Column1]], 7, 3)</f>
        <v>948</v>
      </c>
      <c r="F57" s="1" t="str">
        <f>MID(pesel38[[#This Row],[Column1]],10,1)</f>
        <v>9</v>
      </c>
      <c r="G57" s="1" t="str">
        <f>RIGHT(pesel38[[#This Row],[Column1]],1)</f>
        <v>4</v>
      </c>
      <c r="H57" s="1" t="str">
        <f>LEFT(pesel38[[#This Row],[Rok]],1)</f>
        <v>8</v>
      </c>
    </row>
    <row r="58" spans="1:8" x14ac:dyDescent="0.45">
      <c r="A58" s="1" t="s">
        <v>57</v>
      </c>
      <c r="B58" s="1" t="str">
        <f>LEFT(pesel38[[#This Row],[Column1]], 2)</f>
        <v>66</v>
      </c>
      <c r="C58" s="1" t="str">
        <f>MID(pesel38[[#This Row],[Column1]],3,2)</f>
        <v>11</v>
      </c>
      <c r="D58" s="1" t="str">
        <f>MID(pesel38[[#This Row],[Column1]],5,2)</f>
        <v>11</v>
      </c>
      <c r="E58" s="1" t="str">
        <f>MID(pesel38[[#This Row],[Column1]], 7, 3)</f>
        <v>761</v>
      </c>
      <c r="F58" s="1" t="str">
        <f>MID(pesel38[[#This Row],[Column1]],10,1)</f>
        <v>6</v>
      </c>
      <c r="G58" s="1" t="str">
        <f>RIGHT(pesel38[[#This Row],[Column1]],1)</f>
        <v>4</v>
      </c>
      <c r="H58" s="1" t="str">
        <f>LEFT(pesel38[[#This Row],[Rok]],1)</f>
        <v>6</v>
      </c>
    </row>
    <row r="59" spans="1:8" x14ac:dyDescent="0.45">
      <c r="A59" s="1" t="s">
        <v>58</v>
      </c>
      <c r="B59" s="1" t="str">
        <f>LEFT(pesel38[[#This Row],[Column1]], 2)</f>
        <v>71</v>
      </c>
      <c r="C59" s="1" t="str">
        <f>MID(pesel38[[#This Row],[Column1]],3,2)</f>
        <v>11</v>
      </c>
      <c r="D59" s="1" t="str">
        <f>MID(pesel38[[#This Row],[Column1]],5,2)</f>
        <v>26</v>
      </c>
      <c r="E59" s="1" t="str">
        <f>MID(pesel38[[#This Row],[Column1]], 7, 3)</f>
        <v>775</v>
      </c>
      <c r="F59" s="1" t="str">
        <f>MID(pesel38[[#This Row],[Column1]],10,1)</f>
        <v>1</v>
      </c>
      <c r="G59" s="1" t="str">
        <f>RIGHT(pesel38[[#This Row],[Column1]],1)</f>
        <v>4</v>
      </c>
      <c r="H59" s="1" t="str">
        <f>LEFT(pesel38[[#This Row],[Rok]],1)</f>
        <v>7</v>
      </c>
    </row>
    <row r="60" spans="1:8" x14ac:dyDescent="0.45">
      <c r="A60" s="1" t="s">
        <v>59</v>
      </c>
      <c r="B60" s="1" t="str">
        <f>LEFT(pesel38[[#This Row],[Column1]], 2)</f>
        <v>89</v>
      </c>
      <c r="C60" s="1" t="str">
        <f>MID(pesel38[[#This Row],[Column1]],3,2)</f>
        <v>04</v>
      </c>
      <c r="D60" s="1" t="str">
        <f>MID(pesel38[[#This Row],[Column1]],5,2)</f>
        <v>06</v>
      </c>
      <c r="E60" s="1" t="str">
        <f>MID(pesel38[[#This Row],[Column1]], 7, 3)</f>
        <v>333</v>
      </c>
      <c r="F60" s="1" t="str">
        <f>MID(pesel38[[#This Row],[Column1]],10,1)</f>
        <v>4</v>
      </c>
      <c r="G60" s="1" t="str">
        <f>RIGHT(pesel38[[#This Row],[Column1]],1)</f>
        <v>8</v>
      </c>
      <c r="H60" s="1" t="str">
        <f>LEFT(pesel38[[#This Row],[Rok]],1)</f>
        <v>8</v>
      </c>
    </row>
    <row r="61" spans="1:8" x14ac:dyDescent="0.45">
      <c r="A61" s="1" t="s">
        <v>60</v>
      </c>
      <c r="B61" s="1" t="str">
        <f>LEFT(pesel38[[#This Row],[Column1]], 2)</f>
        <v>90</v>
      </c>
      <c r="C61" s="1" t="str">
        <f>MID(pesel38[[#This Row],[Column1]],3,2)</f>
        <v>05</v>
      </c>
      <c r="D61" s="1" t="str">
        <f>MID(pesel38[[#This Row],[Column1]],5,2)</f>
        <v>31</v>
      </c>
      <c r="E61" s="1" t="str">
        <f>MID(pesel38[[#This Row],[Column1]], 7, 3)</f>
        <v>201</v>
      </c>
      <c r="F61" s="1" t="str">
        <f>MID(pesel38[[#This Row],[Column1]],10,1)</f>
        <v>3</v>
      </c>
      <c r="G61" s="1" t="str">
        <f>RIGHT(pesel38[[#This Row],[Column1]],1)</f>
        <v>6</v>
      </c>
      <c r="H61" s="1" t="str">
        <f>LEFT(pesel38[[#This Row],[Rok]],1)</f>
        <v>9</v>
      </c>
    </row>
    <row r="62" spans="1:8" x14ac:dyDescent="0.45">
      <c r="A62" s="1" t="s">
        <v>61</v>
      </c>
      <c r="B62" s="1" t="str">
        <f>LEFT(pesel38[[#This Row],[Column1]], 2)</f>
        <v>75</v>
      </c>
      <c r="C62" s="1" t="str">
        <f>MID(pesel38[[#This Row],[Column1]],3,2)</f>
        <v>12</v>
      </c>
      <c r="D62" s="1" t="str">
        <f>MID(pesel38[[#This Row],[Column1]],5,2)</f>
        <v>31</v>
      </c>
      <c r="E62" s="1" t="str">
        <f>MID(pesel38[[#This Row],[Column1]], 7, 3)</f>
        <v>993</v>
      </c>
      <c r="F62" s="1" t="str">
        <f>MID(pesel38[[#This Row],[Column1]],10,1)</f>
        <v>1</v>
      </c>
      <c r="G62" s="1" t="str">
        <f>RIGHT(pesel38[[#This Row],[Column1]],1)</f>
        <v>7</v>
      </c>
      <c r="H62" s="1" t="str">
        <f>LEFT(pesel38[[#This Row],[Rok]],1)</f>
        <v>7</v>
      </c>
    </row>
    <row r="63" spans="1:8" x14ac:dyDescent="0.45">
      <c r="A63" s="1" t="s">
        <v>62</v>
      </c>
      <c r="B63" s="1" t="str">
        <f>LEFT(pesel38[[#This Row],[Column1]], 2)</f>
        <v>73</v>
      </c>
      <c r="C63" s="1" t="str">
        <f>MID(pesel38[[#This Row],[Column1]],3,2)</f>
        <v>11</v>
      </c>
      <c r="D63" s="1" t="str">
        <f>MID(pesel38[[#This Row],[Column1]],5,2)</f>
        <v>23</v>
      </c>
      <c r="E63" s="1" t="str">
        <f>MID(pesel38[[#This Row],[Column1]], 7, 3)</f>
        <v>285</v>
      </c>
      <c r="F63" s="1" t="str">
        <f>MID(pesel38[[#This Row],[Column1]],10,1)</f>
        <v>5</v>
      </c>
      <c r="G63" s="1" t="str">
        <f>RIGHT(pesel38[[#This Row],[Column1]],1)</f>
        <v>1</v>
      </c>
      <c r="H63" s="1" t="str">
        <f>LEFT(pesel38[[#This Row],[Rok]],1)</f>
        <v>7</v>
      </c>
    </row>
    <row r="64" spans="1:8" x14ac:dyDescent="0.45">
      <c r="A64" s="1" t="s">
        <v>63</v>
      </c>
      <c r="B64" s="1" t="str">
        <f>LEFT(pesel38[[#This Row],[Column1]], 2)</f>
        <v>85</v>
      </c>
      <c r="C64" s="1" t="str">
        <f>MID(pesel38[[#This Row],[Column1]],3,2)</f>
        <v>03</v>
      </c>
      <c r="D64" s="1" t="str">
        <f>MID(pesel38[[#This Row],[Column1]],5,2)</f>
        <v>10</v>
      </c>
      <c r="E64" s="1" t="str">
        <f>MID(pesel38[[#This Row],[Column1]], 7, 3)</f>
        <v>794</v>
      </c>
      <c r="F64" s="1" t="str">
        <f>MID(pesel38[[#This Row],[Column1]],10,1)</f>
        <v>4</v>
      </c>
      <c r="G64" s="1" t="str">
        <f>RIGHT(pesel38[[#This Row],[Column1]],1)</f>
        <v>3</v>
      </c>
      <c r="H64" s="1" t="str">
        <f>LEFT(pesel38[[#This Row],[Rok]],1)</f>
        <v>8</v>
      </c>
    </row>
    <row r="65" spans="1:8" x14ac:dyDescent="0.45">
      <c r="A65" s="1" t="s">
        <v>64</v>
      </c>
      <c r="B65" s="1" t="str">
        <f>LEFT(pesel38[[#This Row],[Column1]], 2)</f>
        <v>85</v>
      </c>
      <c r="C65" s="1" t="str">
        <f>MID(pesel38[[#This Row],[Column1]],3,2)</f>
        <v>05</v>
      </c>
      <c r="D65" s="1" t="str">
        <f>MID(pesel38[[#This Row],[Column1]],5,2)</f>
        <v>25</v>
      </c>
      <c r="E65" s="1" t="str">
        <f>MID(pesel38[[#This Row],[Column1]], 7, 3)</f>
        <v>686</v>
      </c>
      <c r="F65" s="1" t="str">
        <f>MID(pesel38[[#This Row],[Column1]],10,1)</f>
        <v>4</v>
      </c>
      <c r="G65" s="1" t="str">
        <f>RIGHT(pesel38[[#This Row],[Column1]],1)</f>
        <v>3</v>
      </c>
      <c r="H65" s="1" t="str">
        <f>LEFT(pesel38[[#This Row],[Rok]],1)</f>
        <v>8</v>
      </c>
    </row>
    <row r="66" spans="1:8" x14ac:dyDescent="0.45">
      <c r="A66" s="1" t="s">
        <v>65</v>
      </c>
      <c r="B66" s="1" t="str">
        <f>LEFT(pesel38[[#This Row],[Column1]], 2)</f>
        <v>55</v>
      </c>
      <c r="C66" s="1" t="str">
        <f>MID(pesel38[[#This Row],[Column1]],3,2)</f>
        <v>02</v>
      </c>
      <c r="D66" s="1" t="str">
        <f>MID(pesel38[[#This Row],[Column1]],5,2)</f>
        <v>21</v>
      </c>
      <c r="E66" s="1" t="str">
        <f>MID(pesel38[[#This Row],[Column1]], 7, 3)</f>
        <v>534</v>
      </c>
      <c r="F66" s="1" t="str">
        <f>MID(pesel38[[#This Row],[Column1]],10,1)</f>
        <v>3</v>
      </c>
      <c r="G66" s="1" t="str">
        <f>RIGHT(pesel38[[#This Row],[Column1]],1)</f>
        <v>2</v>
      </c>
      <c r="H66" s="1" t="str">
        <f>LEFT(pesel38[[#This Row],[Rok]],1)</f>
        <v>5</v>
      </c>
    </row>
    <row r="67" spans="1:8" x14ac:dyDescent="0.45">
      <c r="A67" s="1" t="s">
        <v>66</v>
      </c>
      <c r="B67" s="1" t="str">
        <f>LEFT(pesel38[[#This Row],[Column1]], 2)</f>
        <v>83</v>
      </c>
      <c r="C67" s="1" t="str">
        <f>MID(pesel38[[#This Row],[Column1]],3,2)</f>
        <v>04</v>
      </c>
      <c r="D67" s="1" t="str">
        <f>MID(pesel38[[#This Row],[Column1]],5,2)</f>
        <v>19</v>
      </c>
      <c r="E67" s="1" t="str">
        <f>MID(pesel38[[#This Row],[Column1]], 7, 3)</f>
        <v>472</v>
      </c>
      <c r="F67" s="1" t="str">
        <f>MID(pesel38[[#This Row],[Column1]],10,1)</f>
        <v>8</v>
      </c>
      <c r="G67" s="1" t="str">
        <f>RIGHT(pesel38[[#This Row],[Column1]],1)</f>
        <v>2</v>
      </c>
      <c r="H67" s="1" t="str">
        <f>LEFT(pesel38[[#This Row],[Rok]],1)</f>
        <v>8</v>
      </c>
    </row>
    <row r="68" spans="1:8" x14ac:dyDescent="0.45">
      <c r="A68" s="1" t="s">
        <v>67</v>
      </c>
      <c r="B68" s="1" t="str">
        <f>LEFT(pesel38[[#This Row],[Column1]], 2)</f>
        <v>86</v>
      </c>
      <c r="C68" s="1" t="str">
        <f>MID(pesel38[[#This Row],[Column1]],3,2)</f>
        <v>08</v>
      </c>
      <c r="D68" s="1" t="str">
        <f>MID(pesel38[[#This Row],[Column1]],5,2)</f>
        <v>14</v>
      </c>
      <c r="E68" s="1" t="str">
        <f>MID(pesel38[[#This Row],[Column1]], 7, 3)</f>
        <v>433</v>
      </c>
      <c r="F68" s="1" t="str">
        <f>MID(pesel38[[#This Row],[Column1]],10,1)</f>
        <v>2</v>
      </c>
      <c r="G68" s="1" t="str">
        <f>RIGHT(pesel38[[#This Row],[Column1]],1)</f>
        <v>5</v>
      </c>
      <c r="H68" s="1" t="str">
        <f>LEFT(pesel38[[#This Row],[Rok]],1)</f>
        <v>8</v>
      </c>
    </row>
    <row r="69" spans="1:8" x14ac:dyDescent="0.45">
      <c r="A69" s="1" t="s">
        <v>68</v>
      </c>
      <c r="B69" s="1" t="str">
        <f>LEFT(pesel38[[#This Row],[Column1]], 2)</f>
        <v>59</v>
      </c>
      <c r="C69" s="1" t="str">
        <f>MID(pesel38[[#This Row],[Column1]],3,2)</f>
        <v>11</v>
      </c>
      <c r="D69" s="1" t="str">
        <f>MID(pesel38[[#This Row],[Column1]],5,2)</f>
        <v>05</v>
      </c>
      <c r="E69" s="1" t="str">
        <f>MID(pesel38[[#This Row],[Column1]], 7, 3)</f>
        <v>705</v>
      </c>
      <c r="F69" s="1" t="str">
        <f>MID(pesel38[[#This Row],[Column1]],10,1)</f>
        <v>6</v>
      </c>
      <c r="G69" s="1" t="str">
        <f>RIGHT(pesel38[[#This Row],[Column1]],1)</f>
        <v>5</v>
      </c>
      <c r="H69" s="1" t="str">
        <f>LEFT(pesel38[[#This Row],[Rok]],1)</f>
        <v>5</v>
      </c>
    </row>
    <row r="70" spans="1:8" x14ac:dyDescent="0.45">
      <c r="A70" s="1" t="s">
        <v>69</v>
      </c>
      <c r="B70" s="1" t="str">
        <f>LEFT(pesel38[[#This Row],[Column1]], 2)</f>
        <v>66</v>
      </c>
      <c r="C70" s="1" t="str">
        <f>MID(pesel38[[#This Row],[Column1]],3,2)</f>
        <v>06</v>
      </c>
      <c r="D70" s="1" t="str">
        <f>MID(pesel38[[#This Row],[Column1]],5,2)</f>
        <v>30</v>
      </c>
      <c r="E70" s="1" t="str">
        <f>MID(pesel38[[#This Row],[Column1]], 7, 3)</f>
        <v>146</v>
      </c>
      <c r="F70" s="1" t="str">
        <f>MID(pesel38[[#This Row],[Column1]],10,1)</f>
        <v>3</v>
      </c>
      <c r="G70" s="1" t="str">
        <f>RIGHT(pesel38[[#This Row],[Column1]],1)</f>
        <v>1</v>
      </c>
      <c r="H70" s="1" t="str">
        <f>LEFT(pesel38[[#This Row],[Rok]],1)</f>
        <v>6</v>
      </c>
    </row>
    <row r="71" spans="1:8" x14ac:dyDescent="0.45">
      <c r="A71" s="1" t="s">
        <v>70</v>
      </c>
      <c r="B71" s="1" t="str">
        <f>LEFT(pesel38[[#This Row],[Column1]], 2)</f>
        <v>67</v>
      </c>
      <c r="C71" s="1" t="str">
        <f>MID(pesel38[[#This Row],[Column1]],3,2)</f>
        <v>12</v>
      </c>
      <c r="D71" s="1" t="str">
        <f>MID(pesel38[[#This Row],[Column1]],5,2)</f>
        <v>07</v>
      </c>
      <c r="E71" s="1" t="str">
        <f>MID(pesel38[[#This Row],[Column1]], 7, 3)</f>
        <v>499</v>
      </c>
      <c r="F71" s="1" t="str">
        <f>MID(pesel38[[#This Row],[Column1]],10,1)</f>
        <v>2</v>
      </c>
      <c r="G71" s="1" t="str">
        <f>RIGHT(pesel38[[#This Row],[Column1]],1)</f>
        <v>3</v>
      </c>
      <c r="H71" s="1" t="str">
        <f>LEFT(pesel38[[#This Row],[Rok]],1)</f>
        <v>6</v>
      </c>
    </row>
    <row r="72" spans="1:8" x14ac:dyDescent="0.45">
      <c r="A72" s="1" t="s">
        <v>71</v>
      </c>
      <c r="B72" s="1" t="str">
        <f>LEFT(pesel38[[#This Row],[Column1]], 2)</f>
        <v>89</v>
      </c>
      <c r="C72" s="1" t="str">
        <f>MID(pesel38[[#This Row],[Column1]],3,2)</f>
        <v>08</v>
      </c>
      <c r="D72" s="1" t="str">
        <f>MID(pesel38[[#This Row],[Column1]],5,2)</f>
        <v>15</v>
      </c>
      <c r="E72" s="1" t="str">
        <f>MID(pesel38[[#This Row],[Column1]], 7, 3)</f>
        <v>198</v>
      </c>
      <c r="F72" s="1" t="str">
        <f>MID(pesel38[[#This Row],[Column1]],10,1)</f>
        <v>0</v>
      </c>
      <c r="G72" s="1" t="str">
        <f>RIGHT(pesel38[[#This Row],[Column1]],1)</f>
        <v>1</v>
      </c>
      <c r="H72" s="1" t="str">
        <f>LEFT(pesel38[[#This Row],[Rok]],1)</f>
        <v>8</v>
      </c>
    </row>
    <row r="73" spans="1:8" x14ac:dyDescent="0.45">
      <c r="A73" s="1" t="s">
        <v>72</v>
      </c>
      <c r="B73" s="1" t="str">
        <f>LEFT(pesel38[[#This Row],[Column1]], 2)</f>
        <v>70</v>
      </c>
      <c r="C73" s="1" t="str">
        <f>MID(pesel38[[#This Row],[Column1]],3,2)</f>
        <v>12</v>
      </c>
      <c r="D73" s="1" t="str">
        <f>MID(pesel38[[#This Row],[Column1]],5,2)</f>
        <v>07</v>
      </c>
      <c r="E73" s="1" t="str">
        <f>MID(pesel38[[#This Row],[Column1]], 7, 3)</f>
        <v>946</v>
      </c>
      <c r="F73" s="1" t="str">
        <f>MID(pesel38[[#This Row],[Column1]],10,1)</f>
        <v>3</v>
      </c>
      <c r="G73" s="1" t="str">
        <f>RIGHT(pesel38[[#This Row],[Column1]],1)</f>
        <v>3</v>
      </c>
      <c r="H73" s="1" t="str">
        <f>LEFT(pesel38[[#This Row],[Rok]],1)</f>
        <v>7</v>
      </c>
    </row>
    <row r="74" spans="1:8" x14ac:dyDescent="0.45">
      <c r="A74" s="1" t="s">
        <v>73</v>
      </c>
      <c r="B74" s="1" t="str">
        <f>LEFT(pesel38[[#This Row],[Column1]], 2)</f>
        <v>76</v>
      </c>
      <c r="C74" s="1" t="str">
        <f>MID(pesel38[[#This Row],[Column1]],3,2)</f>
        <v>12</v>
      </c>
      <c r="D74" s="1" t="str">
        <f>MID(pesel38[[#This Row],[Column1]],5,2)</f>
        <v>11</v>
      </c>
      <c r="E74" s="1" t="str">
        <f>MID(pesel38[[#This Row],[Column1]], 7, 3)</f>
        <v>863</v>
      </c>
      <c r="F74" s="1" t="str">
        <f>MID(pesel38[[#This Row],[Column1]],10,1)</f>
        <v>0</v>
      </c>
      <c r="G74" s="1" t="str">
        <f>RIGHT(pesel38[[#This Row],[Column1]],1)</f>
        <v>3</v>
      </c>
      <c r="H74" s="1" t="str">
        <f>LEFT(pesel38[[#This Row],[Rok]],1)</f>
        <v>7</v>
      </c>
    </row>
    <row r="75" spans="1:8" x14ac:dyDescent="0.45">
      <c r="A75" s="1" t="s">
        <v>74</v>
      </c>
      <c r="B75" s="1" t="str">
        <f>LEFT(pesel38[[#This Row],[Column1]], 2)</f>
        <v>72</v>
      </c>
      <c r="C75" s="1" t="str">
        <f>MID(pesel38[[#This Row],[Column1]],3,2)</f>
        <v>03</v>
      </c>
      <c r="D75" s="1" t="str">
        <f>MID(pesel38[[#This Row],[Column1]],5,2)</f>
        <v>10</v>
      </c>
      <c r="E75" s="1" t="str">
        <f>MID(pesel38[[#This Row],[Column1]], 7, 3)</f>
        <v>967</v>
      </c>
      <c r="F75" s="1" t="str">
        <f>MID(pesel38[[#This Row],[Column1]],10,1)</f>
        <v>0</v>
      </c>
      <c r="G75" s="1" t="str">
        <f>RIGHT(pesel38[[#This Row],[Column1]],1)</f>
        <v>5</v>
      </c>
      <c r="H75" s="1" t="str">
        <f>LEFT(pesel38[[#This Row],[Rok]],1)</f>
        <v>7</v>
      </c>
    </row>
    <row r="76" spans="1:8" x14ac:dyDescent="0.45">
      <c r="A76" s="1" t="s">
        <v>75</v>
      </c>
      <c r="B76" s="1" t="str">
        <f>LEFT(pesel38[[#This Row],[Column1]], 2)</f>
        <v>61</v>
      </c>
      <c r="C76" s="1" t="str">
        <f>MID(pesel38[[#This Row],[Column1]],3,2)</f>
        <v>10</v>
      </c>
      <c r="D76" s="1" t="str">
        <f>MID(pesel38[[#This Row],[Column1]],5,2)</f>
        <v>01</v>
      </c>
      <c r="E76" s="1" t="str">
        <f>MID(pesel38[[#This Row],[Column1]], 7, 3)</f>
        <v>576</v>
      </c>
      <c r="F76" s="1" t="str">
        <f>MID(pesel38[[#This Row],[Column1]],10,1)</f>
        <v>5</v>
      </c>
      <c r="G76" s="1" t="str">
        <f>RIGHT(pesel38[[#This Row],[Column1]],1)</f>
        <v>2</v>
      </c>
      <c r="H76" s="1" t="str">
        <f>LEFT(pesel38[[#This Row],[Rok]],1)</f>
        <v>6</v>
      </c>
    </row>
    <row r="77" spans="1:8" x14ac:dyDescent="0.45">
      <c r="A77" s="1" t="s">
        <v>76</v>
      </c>
      <c r="B77" s="1" t="str">
        <f>LEFT(pesel38[[#This Row],[Column1]], 2)</f>
        <v>79</v>
      </c>
      <c r="C77" s="1" t="str">
        <f>MID(pesel38[[#This Row],[Column1]],3,2)</f>
        <v>01</v>
      </c>
      <c r="D77" s="1" t="str">
        <f>MID(pesel38[[#This Row],[Column1]],5,2)</f>
        <v>25</v>
      </c>
      <c r="E77" s="1" t="str">
        <f>MID(pesel38[[#This Row],[Column1]], 7, 3)</f>
        <v>644</v>
      </c>
      <c r="F77" s="1" t="str">
        <f>MID(pesel38[[#This Row],[Column1]],10,1)</f>
        <v>8</v>
      </c>
      <c r="G77" s="1" t="str">
        <f>RIGHT(pesel38[[#This Row],[Column1]],1)</f>
        <v>4</v>
      </c>
      <c r="H77" s="1" t="str">
        <f>LEFT(pesel38[[#This Row],[Rok]],1)</f>
        <v>7</v>
      </c>
    </row>
    <row r="78" spans="1:8" x14ac:dyDescent="0.45">
      <c r="A78" s="1" t="s">
        <v>77</v>
      </c>
      <c r="B78" s="1" t="str">
        <f>LEFT(pesel38[[#This Row],[Column1]], 2)</f>
        <v>88</v>
      </c>
      <c r="C78" s="1" t="str">
        <f>MID(pesel38[[#This Row],[Column1]],3,2)</f>
        <v>11</v>
      </c>
      <c r="D78" s="1" t="str">
        <f>MID(pesel38[[#This Row],[Column1]],5,2)</f>
        <v>10</v>
      </c>
      <c r="E78" s="1" t="str">
        <f>MID(pesel38[[#This Row],[Column1]], 7, 3)</f>
        <v>945</v>
      </c>
      <c r="F78" s="1" t="str">
        <f>MID(pesel38[[#This Row],[Column1]],10,1)</f>
        <v>4</v>
      </c>
      <c r="G78" s="1" t="str">
        <f>RIGHT(pesel38[[#This Row],[Column1]],1)</f>
        <v>5</v>
      </c>
      <c r="H78" s="1" t="str">
        <f>LEFT(pesel38[[#This Row],[Rok]],1)</f>
        <v>8</v>
      </c>
    </row>
    <row r="79" spans="1:8" x14ac:dyDescent="0.45">
      <c r="A79" s="1" t="s">
        <v>78</v>
      </c>
      <c r="B79" s="1" t="str">
        <f>LEFT(pesel38[[#This Row],[Column1]], 2)</f>
        <v>89</v>
      </c>
      <c r="C79" s="1" t="str">
        <f>MID(pesel38[[#This Row],[Column1]],3,2)</f>
        <v>04</v>
      </c>
      <c r="D79" s="1" t="str">
        <f>MID(pesel38[[#This Row],[Column1]],5,2)</f>
        <v>08</v>
      </c>
      <c r="E79" s="1" t="str">
        <f>MID(pesel38[[#This Row],[Column1]], 7, 3)</f>
        <v>764</v>
      </c>
      <c r="F79" s="1" t="str">
        <f>MID(pesel38[[#This Row],[Column1]],10,1)</f>
        <v>5</v>
      </c>
      <c r="G79" s="1" t="str">
        <f>RIGHT(pesel38[[#This Row],[Column1]],1)</f>
        <v>3</v>
      </c>
      <c r="H79" s="1" t="str">
        <f>LEFT(pesel38[[#This Row],[Rok]],1)</f>
        <v>8</v>
      </c>
    </row>
    <row r="80" spans="1:8" x14ac:dyDescent="0.45">
      <c r="A80" s="1" t="s">
        <v>79</v>
      </c>
      <c r="B80" s="1" t="str">
        <f>LEFT(pesel38[[#This Row],[Column1]], 2)</f>
        <v>89</v>
      </c>
      <c r="C80" s="1" t="str">
        <f>MID(pesel38[[#This Row],[Column1]],3,2)</f>
        <v>12</v>
      </c>
      <c r="D80" s="1" t="str">
        <f>MID(pesel38[[#This Row],[Column1]],5,2)</f>
        <v>09</v>
      </c>
      <c r="E80" s="1" t="str">
        <f>MID(pesel38[[#This Row],[Column1]], 7, 3)</f>
        <v>521</v>
      </c>
      <c r="F80" s="1" t="str">
        <f>MID(pesel38[[#This Row],[Column1]],10,1)</f>
        <v>6</v>
      </c>
      <c r="G80" s="1" t="str">
        <f>RIGHT(pesel38[[#This Row],[Column1]],1)</f>
        <v>1</v>
      </c>
      <c r="H80" s="1" t="str">
        <f>LEFT(pesel38[[#This Row],[Rok]],1)</f>
        <v>8</v>
      </c>
    </row>
    <row r="81" spans="1:8" x14ac:dyDescent="0.45">
      <c r="A81" s="1" t="s">
        <v>80</v>
      </c>
      <c r="B81" s="1" t="str">
        <f>LEFT(pesel38[[#This Row],[Column1]], 2)</f>
        <v>59</v>
      </c>
      <c r="C81" s="1" t="str">
        <f>MID(pesel38[[#This Row],[Column1]],3,2)</f>
        <v>08</v>
      </c>
      <c r="D81" s="1" t="str">
        <f>MID(pesel38[[#This Row],[Column1]],5,2)</f>
        <v>30</v>
      </c>
      <c r="E81" s="1" t="str">
        <f>MID(pesel38[[#This Row],[Column1]], 7, 3)</f>
        <v>360</v>
      </c>
      <c r="F81" s="1" t="str">
        <f>MID(pesel38[[#This Row],[Column1]],10,1)</f>
        <v>7</v>
      </c>
      <c r="G81" s="1" t="str">
        <f>RIGHT(pesel38[[#This Row],[Column1]],1)</f>
        <v>7</v>
      </c>
      <c r="H81" s="1" t="str">
        <f>LEFT(pesel38[[#This Row],[Rok]],1)</f>
        <v>5</v>
      </c>
    </row>
    <row r="82" spans="1:8" x14ac:dyDescent="0.45">
      <c r="A82" s="1" t="s">
        <v>81</v>
      </c>
      <c r="B82" s="1" t="str">
        <f>LEFT(pesel38[[#This Row],[Column1]], 2)</f>
        <v>61</v>
      </c>
      <c r="C82" s="1" t="str">
        <f>MID(pesel38[[#This Row],[Column1]],3,2)</f>
        <v>12</v>
      </c>
      <c r="D82" s="1" t="str">
        <f>MID(pesel38[[#This Row],[Column1]],5,2)</f>
        <v>10</v>
      </c>
      <c r="E82" s="1" t="str">
        <f>MID(pesel38[[#This Row],[Column1]], 7, 3)</f>
        <v>204</v>
      </c>
      <c r="F82" s="1" t="str">
        <f>MID(pesel38[[#This Row],[Column1]],10,1)</f>
        <v>6</v>
      </c>
      <c r="G82" s="1" t="str">
        <f>RIGHT(pesel38[[#This Row],[Column1]],1)</f>
        <v>9</v>
      </c>
      <c r="H82" s="1" t="str">
        <f>LEFT(pesel38[[#This Row],[Rok]],1)</f>
        <v>6</v>
      </c>
    </row>
    <row r="83" spans="1:8" x14ac:dyDescent="0.45">
      <c r="A83" s="1" t="s">
        <v>82</v>
      </c>
      <c r="B83" s="1" t="str">
        <f>LEFT(pesel38[[#This Row],[Column1]], 2)</f>
        <v>89</v>
      </c>
      <c r="C83" s="1" t="str">
        <f>MID(pesel38[[#This Row],[Column1]],3,2)</f>
        <v>04</v>
      </c>
      <c r="D83" s="1" t="str">
        <f>MID(pesel38[[#This Row],[Column1]],5,2)</f>
        <v>01</v>
      </c>
      <c r="E83" s="1" t="str">
        <f>MID(pesel38[[#This Row],[Column1]], 7, 3)</f>
        <v>852</v>
      </c>
      <c r="F83" s="1" t="str">
        <f>MID(pesel38[[#This Row],[Column1]],10,1)</f>
        <v>4</v>
      </c>
      <c r="G83" s="1" t="str">
        <f>RIGHT(pesel38[[#This Row],[Column1]],1)</f>
        <v>1</v>
      </c>
      <c r="H83" s="1" t="str">
        <f>LEFT(pesel38[[#This Row],[Rok]],1)</f>
        <v>8</v>
      </c>
    </row>
    <row r="84" spans="1:8" x14ac:dyDescent="0.45">
      <c r="A84" s="1" t="s">
        <v>83</v>
      </c>
      <c r="B84" s="1" t="str">
        <f>LEFT(pesel38[[#This Row],[Column1]], 2)</f>
        <v>88</v>
      </c>
      <c r="C84" s="1" t="str">
        <f>MID(pesel38[[#This Row],[Column1]],3,2)</f>
        <v>08</v>
      </c>
      <c r="D84" s="1" t="str">
        <f>MID(pesel38[[#This Row],[Column1]],5,2)</f>
        <v>04</v>
      </c>
      <c r="E84" s="1" t="str">
        <f>MID(pesel38[[#This Row],[Column1]], 7, 3)</f>
        <v>162</v>
      </c>
      <c r="F84" s="1" t="str">
        <f>MID(pesel38[[#This Row],[Column1]],10,1)</f>
        <v>5</v>
      </c>
      <c r="G84" s="1" t="str">
        <f>RIGHT(pesel38[[#This Row],[Column1]],1)</f>
        <v>6</v>
      </c>
      <c r="H84" s="1" t="str">
        <f>LEFT(pesel38[[#This Row],[Rok]],1)</f>
        <v>8</v>
      </c>
    </row>
    <row r="85" spans="1:8" x14ac:dyDescent="0.45">
      <c r="A85" s="1" t="s">
        <v>84</v>
      </c>
      <c r="B85" s="1" t="str">
        <f>LEFT(pesel38[[#This Row],[Column1]], 2)</f>
        <v>61</v>
      </c>
      <c r="C85" s="1" t="str">
        <f>MID(pesel38[[#This Row],[Column1]],3,2)</f>
        <v>03</v>
      </c>
      <c r="D85" s="1" t="str">
        <f>MID(pesel38[[#This Row],[Column1]],5,2)</f>
        <v>24</v>
      </c>
      <c r="E85" s="1" t="str">
        <f>MID(pesel38[[#This Row],[Column1]], 7, 3)</f>
        <v>791</v>
      </c>
      <c r="F85" s="1" t="str">
        <f>MID(pesel38[[#This Row],[Column1]],10,1)</f>
        <v>1</v>
      </c>
      <c r="G85" s="1" t="str">
        <f>RIGHT(pesel38[[#This Row],[Column1]],1)</f>
        <v>6</v>
      </c>
      <c r="H85" s="1" t="str">
        <f>LEFT(pesel38[[#This Row],[Rok]],1)</f>
        <v>6</v>
      </c>
    </row>
    <row r="86" spans="1:8" x14ac:dyDescent="0.45">
      <c r="A86" s="1" t="s">
        <v>85</v>
      </c>
      <c r="B86" s="1" t="str">
        <f>LEFT(pesel38[[#This Row],[Column1]], 2)</f>
        <v>54</v>
      </c>
      <c r="C86" s="1" t="str">
        <f>MID(pesel38[[#This Row],[Column1]],3,2)</f>
        <v>02</v>
      </c>
      <c r="D86" s="1" t="str">
        <f>MID(pesel38[[#This Row],[Column1]],5,2)</f>
        <v>08</v>
      </c>
      <c r="E86" s="1" t="str">
        <f>MID(pesel38[[#This Row],[Column1]], 7, 3)</f>
        <v>371</v>
      </c>
      <c r="F86" s="1" t="str">
        <f>MID(pesel38[[#This Row],[Column1]],10,1)</f>
        <v>3</v>
      </c>
      <c r="G86" s="1" t="str">
        <f>RIGHT(pesel38[[#This Row],[Column1]],1)</f>
        <v>7</v>
      </c>
      <c r="H86" s="1" t="str">
        <f>LEFT(pesel38[[#This Row],[Rok]],1)</f>
        <v>5</v>
      </c>
    </row>
    <row r="87" spans="1:8" x14ac:dyDescent="0.45">
      <c r="A87" s="1" t="s">
        <v>86</v>
      </c>
      <c r="B87" s="1" t="str">
        <f>LEFT(pesel38[[#This Row],[Column1]], 2)</f>
        <v>87</v>
      </c>
      <c r="C87" s="1" t="str">
        <f>MID(pesel38[[#This Row],[Column1]],3,2)</f>
        <v>07</v>
      </c>
      <c r="D87" s="1" t="str">
        <f>MID(pesel38[[#This Row],[Column1]],5,2)</f>
        <v>27</v>
      </c>
      <c r="E87" s="1" t="str">
        <f>MID(pesel38[[#This Row],[Column1]], 7, 3)</f>
        <v>242</v>
      </c>
      <c r="F87" s="1" t="str">
        <f>MID(pesel38[[#This Row],[Column1]],10,1)</f>
        <v>8</v>
      </c>
      <c r="G87" s="1" t="str">
        <f>RIGHT(pesel38[[#This Row],[Column1]],1)</f>
        <v>9</v>
      </c>
      <c r="H87" s="1" t="str">
        <f>LEFT(pesel38[[#This Row],[Rok]],1)</f>
        <v>8</v>
      </c>
    </row>
    <row r="88" spans="1:8" x14ac:dyDescent="0.45">
      <c r="A88" s="1" t="s">
        <v>87</v>
      </c>
      <c r="B88" s="1" t="str">
        <f>LEFT(pesel38[[#This Row],[Column1]], 2)</f>
        <v>88</v>
      </c>
      <c r="C88" s="1" t="str">
        <f>MID(pesel38[[#This Row],[Column1]],3,2)</f>
        <v>10</v>
      </c>
      <c r="D88" s="1" t="str">
        <f>MID(pesel38[[#This Row],[Column1]],5,2)</f>
        <v>30</v>
      </c>
      <c r="E88" s="1" t="str">
        <f>MID(pesel38[[#This Row],[Column1]], 7, 3)</f>
        <v>329</v>
      </c>
      <c r="F88" s="1" t="str">
        <f>MID(pesel38[[#This Row],[Column1]],10,1)</f>
        <v>3</v>
      </c>
      <c r="G88" s="1" t="str">
        <f>RIGHT(pesel38[[#This Row],[Column1]],1)</f>
        <v>1</v>
      </c>
      <c r="H88" s="1" t="str">
        <f>LEFT(pesel38[[#This Row],[Rok]],1)</f>
        <v>8</v>
      </c>
    </row>
    <row r="89" spans="1:8" x14ac:dyDescent="0.45">
      <c r="A89" s="1" t="s">
        <v>88</v>
      </c>
      <c r="B89" s="1" t="str">
        <f>LEFT(pesel38[[#This Row],[Column1]], 2)</f>
        <v>59</v>
      </c>
      <c r="C89" s="1" t="str">
        <f>MID(pesel38[[#This Row],[Column1]],3,2)</f>
        <v>04</v>
      </c>
      <c r="D89" s="1" t="str">
        <f>MID(pesel38[[#This Row],[Column1]],5,2)</f>
        <v>29</v>
      </c>
      <c r="E89" s="1" t="str">
        <f>MID(pesel38[[#This Row],[Column1]], 7, 3)</f>
        <v>896</v>
      </c>
      <c r="F89" s="1" t="str">
        <f>MID(pesel38[[#This Row],[Column1]],10,1)</f>
        <v>8</v>
      </c>
      <c r="G89" s="1" t="str">
        <f>RIGHT(pesel38[[#This Row],[Column1]],1)</f>
        <v>6</v>
      </c>
      <c r="H89" s="1" t="str">
        <f>LEFT(pesel38[[#This Row],[Rok]],1)</f>
        <v>5</v>
      </c>
    </row>
    <row r="90" spans="1:8" x14ac:dyDescent="0.45">
      <c r="A90" s="1" t="s">
        <v>89</v>
      </c>
      <c r="B90" s="1" t="str">
        <f>LEFT(pesel38[[#This Row],[Column1]], 2)</f>
        <v>91</v>
      </c>
      <c r="C90" s="1" t="str">
        <f>MID(pesel38[[#This Row],[Column1]],3,2)</f>
        <v>02</v>
      </c>
      <c r="D90" s="1" t="str">
        <f>MID(pesel38[[#This Row],[Column1]],5,2)</f>
        <v>31</v>
      </c>
      <c r="E90" s="1" t="str">
        <f>MID(pesel38[[#This Row],[Column1]], 7, 3)</f>
        <v>913</v>
      </c>
      <c r="F90" s="1" t="str">
        <f>MID(pesel38[[#This Row],[Column1]],10,1)</f>
        <v>3</v>
      </c>
      <c r="G90" s="1" t="str">
        <f>RIGHT(pesel38[[#This Row],[Column1]],1)</f>
        <v>0</v>
      </c>
      <c r="H90" s="1" t="str">
        <f>LEFT(pesel38[[#This Row],[Rok]],1)</f>
        <v>9</v>
      </c>
    </row>
    <row r="91" spans="1:8" x14ac:dyDescent="0.45">
      <c r="A91" s="1" t="s">
        <v>90</v>
      </c>
      <c r="B91" s="1" t="str">
        <f>LEFT(pesel38[[#This Row],[Column1]], 2)</f>
        <v>59</v>
      </c>
      <c r="C91" s="1" t="str">
        <f>MID(pesel38[[#This Row],[Column1]],3,2)</f>
        <v>03</v>
      </c>
      <c r="D91" s="1" t="str">
        <f>MID(pesel38[[#This Row],[Column1]],5,2)</f>
        <v>11</v>
      </c>
      <c r="E91" s="1" t="str">
        <f>MID(pesel38[[#This Row],[Column1]], 7, 3)</f>
        <v>520</v>
      </c>
      <c r="F91" s="1" t="str">
        <f>MID(pesel38[[#This Row],[Column1]],10,1)</f>
        <v>5</v>
      </c>
      <c r="G91" s="1" t="str">
        <f>RIGHT(pesel38[[#This Row],[Column1]],1)</f>
        <v>9</v>
      </c>
      <c r="H91" s="1" t="str">
        <f>LEFT(pesel38[[#This Row],[Rok]],1)</f>
        <v>5</v>
      </c>
    </row>
    <row r="92" spans="1:8" x14ac:dyDescent="0.45">
      <c r="A92" s="1" t="s">
        <v>91</v>
      </c>
      <c r="B92" s="1" t="str">
        <f>LEFT(pesel38[[#This Row],[Column1]], 2)</f>
        <v>84</v>
      </c>
      <c r="C92" s="1" t="str">
        <f>MID(pesel38[[#This Row],[Column1]],3,2)</f>
        <v>11</v>
      </c>
      <c r="D92" s="1" t="str">
        <f>MID(pesel38[[#This Row],[Column1]],5,2)</f>
        <v>21</v>
      </c>
      <c r="E92" s="1" t="str">
        <f>MID(pesel38[[#This Row],[Column1]], 7, 3)</f>
        <v>851</v>
      </c>
      <c r="F92" s="1" t="str">
        <f>MID(pesel38[[#This Row],[Column1]],10,1)</f>
        <v>4</v>
      </c>
      <c r="G92" s="1" t="str">
        <f>RIGHT(pesel38[[#This Row],[Column1]],1)</f>
        <v>5</v>
      </c>
      <c r="H92" s="1" t="str">
        <f>LEFT(pesel38[[#This Row],[Rok]],1)</f>
        <v>8</v>
      </c>
    </row>
    <row r="93" spans="1:8" x14ac:dyDescent="0.45">
      <c r="A93" s="1" t="s">
        <v>92</v>
      </c>
      <c r="B93" s="1" t="str">
        <f>LEFT(pesel38[[#This Row],[Column1]], 2)</f>
        <v>60</v>
      </c>
      <c r="C93" s="1" t="str">
        <f>MID(pesel38[[#This Row],[Column1]],3,2)</f>
        <v>10</v>
      </c>
      <c r="D93" s="1" t="str">
        <f>MID(pesel38[[#This Row],[Column1]],5,2)</f>
        <v>28</v>
      </c>
      <c r="E93" s="1" t="str">
        <f>MID(pesel38[[#This Row],[Column1]], 7, 3)</f>
        <v>901</v>
      </c>
      <c r="F93" s="1" t="str">
        <f>MID(pesel38[[#This Row],[Column1]],10,1)</f>
        <v>0</v>
      </c>
      <c r="G93" s="1" t="str">
        <f>RIGHT(pesel38[[#This Row],[Column1]],1)</f>
        <v>7</v>
      </c>
      <c r="H93" s="1" t="str">
        <f>LEFT(pesel38[[#This Row],[Rok]],1)</f>
        <v>6</v>
      </c>
    </row>
    <row r="94" spans="1:8" x14ac:dyDescent="0.45">
      <c r="A94" s="1" t="s">
        <v>93</v>
      </c>
      <c r="B94" s="1" t="str">
        <f>LEFT(pesel38[[#This Row],[Column1]], 2)</f>
        <v>84</v>
      </c>
      <c r="C94" s="1" t="str">
        <f>MID(pesel38[[#This Row],[Column1]],3,2)</f>
        <v>05</v>
      </c>
      <c r="D94" s="1" t="str">
        <f>MID(pesel38[[#This Row],[Column1]],5,2)</f>
        <v>06</v>
      </c>
      <c r="E94" s="1" t="str">
        <f>MID(pesel38[[#This Row],[Column1]], 7, 3)</f>
        <v>943</v>
      </c>
      <c r="F94" s="1" t="str">
        <f>MID(pesel38[[#This Row],[Column1]],10,1)</f>
        <v>6</v>
      </c>
      <c r="G94" s="1" t="str">
        <f>RIGHT(pesel38[[#This Row],[Column1]],1)</f>
        <v>7</v>
      </c>
      <c r="H94" s="1" t="str">
        <f>LEFT(pesel38[[#This Row],[Rok]],1)</f>
        <v>8</v>
      </c>
    </row>
    <row r="95" spans="1:8" x14ac:dyDescent="0.45">
      <c r="A95" s="1" t="s">
        <v>94</v>
      </c>
      <c r="B95" s="1" t="str">
        <f>LEFT(pesel38[[#This Row],[Column1]], 2)</f>
        <v>89</v>
      </c>
      <c r="C95" s="1" t="str">
        <f>MID(pesel38[[#This Row],[Column1]],3,2)</f>
        <v>04</v>
      </c>
      <c r="D95" s="1" t="str">
        <f>MID(pesel38[[#This Row],[Column1]],5,2)</f>
        <v>11</v>
      </c>
      <c r="E95" s="1" t="str">
        <f>MID(pesel38[[#This Row],[Column1]], 7, 3)</f>
        <v>334</v>
      </c>
      <c r="F95" s="1" t="str">
        <f>MID(pesel38[[#This Row],[Column1]],10,1)</f>
        <v>7</v>
      </c>
      <c r="G95" s="1" t="str">
        <f>RIGHT(pesel38[[#This Row],[Column1]],1)</f>
        <v>2</v>
      </c>
      <c r="H95" s="1" t="str">
        <f>LEFT(pesel38[[#This Row],[Rok]],1)</f>
        <v>8</v>
      </c>
    </row>
    <row r="96" spans="1:8" x14ac:dyDescent="0.45">
      <c r="A96" s="1" t="s">
        <v>95</v>
      </c>
      <c r="B96" s="1" t="str">
        <f>LEFT(pesel38[[#This Row],[Column1]], 2)</f>
        <v>82</v>
      </c>
      <c r="C96" s="1" t="str">
        <f>MID(pesel38[[#This Row],[Column1]],3,2)</f>
        <v>07</v>
      </c>
      <c r="D96" s="1" t="str">
        <f>MID(pesel38[[#This Row],[Column1]],5,2)</f>
        <v>22</v>
      </c>
      <c r="E96" s="1" t="str">
        <f>MID(pesel38[[#This Row],[Column1]], 7, 3)</f>
        <v>192</v>
      </c>
      <c r="F96" s="1" t="str">
        <f>MID(pesel38[[#This Row],[Column1]],10,1)</f>
        <v>6</v>
      </c>
      <c r="G96" s="1" t="str">
        <f>RIGHT(pesel38[[#This Row],[Column1]],1)</f>
        <v>7</v>
      </c>
      <c r="H96" s="1" t="str">
        <f>LEFT(pesel38[[#This Row],[Rok]],1)</f>
        <v>8</v>
      </c>
    </row>
    <row r="97" spans="1:8" x14ac:dyDescent="0.45">
      <c r="A97" s="1" t="s">
        <v>96</v>
      </c>
      <c r="B97" s="1" t="str">
        <f>LEFT(pesel38[[#This Row],[Column1]], 2)</f>
        <v>57</v>
      </c>
      <c r="C97" s="1" t="str">
        <f>MID(pesel38[[#This Row],[Column1]],3,2)</f>
        <v>10</v>
      </c>
      <c r="D97" s="1" t="str">
        <f>MID(pesel38[[#This Row],[Column1]],5,2)</f>
        <v>22</v>
      </c>
      <c r="E97" s="1" t="str">
        <f>MID(pesel38[[#This Row],[Column1]], 7, 3)</f>
        <v>024</v>
      </c>
      <c r="F97" s="1" t="str">
        <f>MID(pesel38[[#This Row],[Column1]],10,1)</f>
        <v>1</v>
      </c>
      <c r="G97" s="1" t="str">
        <f>RIGHT(pesel38[[#This Row],[Column1]],1)</f>
        <v>4</v>
      </c>
      <c r="H97" s="1" t="str">
        <f>LEFT(pesel38[[#This Row],[Rok]],1)</f>
        <v>5</v>
      </c>
    </row>
    <row r="98" spans="1:8" x14ac:dyDescent="0.45">
      <c r="A98" s="1" t="s">
        <v>97</v>
      </c>
      <c r="B98" s="1" t="str">
        <f>LEFT(pesel38[[#This Row],[Column1]], 2)</f>
        <v>55</v>
      </c>
      <c r="C98" s="1" t="str">
        <f>MID(pesel38[[#This Row],[Column1]],3,2)</f>
        <v>12</v>
      </c>
      <c r="D98" s="1" t="str">
        <f>MID(pesel38[[#This Row],[Column1]],5,2)</f>
        <v>31</v>
      </c>
      <c r="E98" s="1" t="str">
        <f>MID(pesel38[[#This Row],[Column1]], 7, 3)</f>
        <v>289</v>
      </c>
      <c r="F98" s="1" t="str">
        <f>MID(pesel38[[#This Row],[Column1]],10,1)</f>
        <v>7</v>
      </c>
      <c r="G98" s="1" t="str">
        <f>RIGHT(pesel38[[#This Row],[Column1]],1)</f>
        <v>3</v>
      </c>
      <c r="H98" s="1" t="str">
        <f>LEFT(pesel38[[#This Row],[Rok]],1)</f>
        <v>5</v>
      </c>
    </row>
    <row r="99" spans="1:8" x14ac:dyDescent="0.45">
      <c r="A99" s="1" t="s">
        <v>98</v>
      </c>
      <c r="B99" s="1" t="str">
        <f>LEFT(pesel38[[#This Row],[Column1]], 2)</f>
        <v>86</v>
      </c>
      <c r="C99" s="1" t="str">
        <f>MID(pesel38[[#This Row],[Column1]],3,2)</f>
        <v>07</v>
      </c>
      <c r="D99" s="1" t="str">
        <f>MID(pesel38[[#This Row],[Column1]],5,2)</f>
        <v>05</v>
      </c>
      <c r="E99" s="1" t="str">
        <f>MID(pesel38[[#This Row],[Column1]], 7, 3)</f>
        <v>111</v>
      </c>
      <c r="F99" s="1" t="str">
        <f>MID(pesel38[[#This Row],[Column1]],10,1)</f>
        <v>8</v>
      </c>
      <c r="G99" s="1" t="str">
        <f>RIGHT(pesel38[[#This Row],[Column1]],1)</f>
        <v>5</v>
      </c>
      <c r="H99" s="1" t="str">
        <f>LEFT(pesel38[[#This Row],[Rok]],1)</f>
        <v>8</v>
      </c>
    </row>
    <row r="100" spans="1:8" x14ac:dyDescent="0.45">
      <c r="A100" s="1" t="s">
        <v>99</v>
      </c>
      <c r="B100" s="1" t="str">
        <f>LEFT(pesel38[[#This Row],[Column1]], 2)</f>
        <v>81</v>
      </c>
      <c r="C100" s="1" t="str">
        <f>MID(pesel38[[#This Row],[Column1]],3,2)</f>
        <v>10</v>
      </c>
      <c r="D100" s="1" t="str">
        <f>MID(pesel38[[#This Row],[Column1]],5,2)</f>
        <v>11</v>
      </c>
      <c r="E100" s="1" t="str">
        <f>MID(pesel38[[#This Row],[Column1]], 7, 3)</f>
        <v>487</v>
      </c>
      <c r="F100" s="1" t="str">
        <f>MID(pesel38[[#This Row],[Column1]],10,1)</f>
        <v>7</v>
      </c>
      <c r="G100" s="1" t="str">
        <f>RIGHT(pesel38[[#This Row],[Column1]],1)</f>
        <v>0</v>
      </c>
      <c r="H100" s="1" t="str">
        <f>LEFT(pesel38[[#This Row],[Rok]],1)</f>
        <v>8</v>
      </c>
    </row>
    <row r="101" spans="1:8" x14ac:dyDescent="0.45">
      <c r="A101" s="1" t="s">
        <v>100</v>
      </c>
      <c r="B101" s="1" t="str">
        <f>LEFT(pesel38[[#This Row],[Column1]], 2)</f>
        <v>87</v>
      </c>
      <c r="C101" s="1" t="str">
        <f>MID(pesel38[[#This Row],[Column1]],3,2)</f>
        <v>07</v>
      </c>
      <c r="D101" s="1" t="str">
        <f>MID(pesel38[[#This Row],[Column1]],5,2)</f>
        <v>11</v>
      </c>
      <c r="E101" s="1" t="str">
        <f>MID(pesel38[[#This Row],[Column1]], 7, 3)</f>
        <v>646</v>
      </c>
      <c r="F101" s="1" t="str">
        <f>MID(pesel38[[#This Row],[Column1]],10,1)</f>
        <v>6</v>
      </c>
      <c r="G101" s="1" t="str">
        <f>RIGHT(pesel38[[#This Row],[Column1]],1)</f>
        <v>2</v>
      </c>
      <c r="H101" s="1" t="str">
        <f>LEFT(pesel38[[#This Row],[Rok]],1)</f>
        <v>8</v>
      </c>
    </row>
    <row r="102" spans="1:8" x14ac:dyDescent="0.45">
      <c r="A102" s="1" t="s">
        <v>101</v>
      </c>
      <c r="B102" s="1" t="str">
        <f>LEFT(pesel38[[#This Row],[Column1]], 2)</f>
        <v>51</v>
      </c>
      <c r="C102" s="1" t="str">
        <f>MID(pesel38[[#This Row],[Column1]],3,2)</f>
        <v>01</v>
      </c>
      <c r="D102" s="1" t="str">
        <f>MID(pesel38[[#This Row],[Column1]],5,2)</f>
        <v>11</v>
      </c>
      <c r="E102" s="1" t="str">
        <f>MID(pesel38[[#This Row],[Column1]], 7, 3)</f>
        <v>533</v>
      </c>
      <c r="F102" s="1" t="str">
        <f>MID(pesel38[[#This Row],[Column1]],10,1)</f>
        <v>1</v>
      </c>
      <c r="G102" s="1" t="str">
        <f>RIGHT(pesel38[[#This Row],[Column1]],1)</f>
        <v>1</v>
      </c>
      <c r="H102" s="1" t="str">
        <f>LEFT(pesel38[[#This Row],[Rok]],1)</f>
        <v>5</v>
      </c>
    </row>
    <row r="103" spans="1:8" x14ac:dyDescent="0.45">
      <c r="A103" s="1" t="s">
        <v>102</v>
      </c>
      <c r="B103" s="1" t="str">
        <f>LEFT(pesel38[[#This Row],[Column1]], 2)</f>
        <v>89</v>
      </c>
      <c r="C103" s="1" t="str">
        <f>MID(pesel38[[#This Row],[Column1]],3,2)</f>
        <v>05</v>
      </c>
      <c r="D103" s="1" t="str">
        <f>MID(pesel38[[#This Row],[Column1]],5,2)</f>
        <v>20</v>
      </c>
      <c r="E103" s="1" t="str">
        <f>MID(pesel38[[#This Row],[Column1]], 7, 3)</f>
        <v>850</v>
      </c>
      <c r="F103" s="1" t="str">
        <f>MID(pesel38[[#This Row],[Column1]],10,1)</f>
        <v>6</v>
      </c>
      <c r="G103" s="1" t="str">
        <f>RIGHT(pesel38[[#This Row],[Column1]],1)</f>
        <v>9</v>
      </c>
      <c r="H103" s="1" t="str">
        <f>LEFT(pesel38[[#This Row],[Rok]],1)</f>
        <v>8</v>
      </c>
    </row>
    <row r="104" spans="1:8" x14ac:dyDescent="0.45">
      <c r="A104" s="1" t="s">
        <v>103</v>
      </c>
      <c r="B104" s="1" t="str">
        <f>LEFT(pesel38[[#This Row],[Column1]], 2)</f>
        <v>50</v>
      </c>
      <c r="C104" s="1" t="str">
        <f>MID(pesel38[[#This Row],[Column1]],3,2)</f>
        <v>10</v>
      </c>
      <c r="D104" s="1" t="str">
        <f>MID(pesel38[[#This Row],[Column1]],5,2)</f>
        <v>26</v>
      </c>
      <c r="E104" s="1" t="str">
        <f>MID(pesel38[[#This Row],[Column1]], 7, 3)</f>
        <v>363</v>
      </c>
      <c r="F104" s="1" t="str">
        <f>MID(pesel38[[#This Row],[Column1]],10,1)</f>
        <v>5</v>
      </c>
      <c r="G104" s="1" t="str">
        <f>RIGHT(pesel38[[#This Row],[Column1]],1)</f>
        <v>5</v>
      </c>
      <c r="H104" s="1" t="str">
        <f>LEFT(pesel38[[#This Row],[Rok]],1)</f>
        <v>5</v>
      </c>
    </row>
    <row r="105" spans="1:8" x14ac:dyDescent="0.45">
      <c r="A105" s="1" t="s">
        <v>104</v>
      </c>
      <c r="B105" s="1" t="str">
        <f>LEFT(pesel38[[#This Row],[Column1]], 2)</f>
        <v>89</v>
      </c>
      <c r="C105" s="1" t="str">
        <f>MID(pesel38[[#This Row],[Column1]],3,2)</f>
        <v>01</v>
      </c>
      <c r="D105" s="1" t="str">
        <f>MID(pesel38[[#This Row],[Column1]],5,2)</f>
        <v>15</v>
      </c>
      <c r="E105" s="1" t="str">
        <f>MID(pesel38[[#This Row],[Column1]], 7, 3)</f>
        <v>813</v>
      </c>
      <c r="F105" s="1" t="str">
        <f>MID(pesel38[[#This Row],[Column1]],10,1)</f>
        <v>1</v>
      </c>
      <c r="G105" s="1" t="str">
        <f>RIGHT(pesel38[[#This Row],[Column1]],1)</f>
        <v>9</v>
      </c>
      <c r="H105" s="1" t="str">
        <f>LEFT(pesel38[[#This Row],[Rok]],1)</f>
        <v>8</v>
      </c>
    </row>
    <row r="106" spans="1:8" x14ac:dyDescent="0.45">
      <c r="A106" s="1" t="s">
        <v>105</v>
      </c>
      <c r="B106" s="1" t="str">
        <f>LEFT(pesel38[[#This Row],[Column1]], 2)</f>
        <v>53</v>
      </c>
      <c r="C106" s="1" t="str">
        <f>MID(pesel38[[#This Row],[Column1]],3,2)</f>
        <v>12</v>
      </c>
      <c r="D106" s="1" t="str">
        <f>MID(pesel38[[#This Row],[Column1]],5,2)</f>
        <v>22</v>
      </c>
      <c r="E106" s="1" t="str">
        <f>MID(pesel38[[#This Row],[Column1]], 7, 3)</f>
        <v>991</v>
      </c>
      <c r="F106" s="1" t="str">
        <f>MID(pesel38[[#This Row],[Column1]],10,1)</f>
        <v>2</v>
      </c>
      <c r="G106" s="1" t="str">
        <f>RIGHT(pesel38[[#This Row],[Column1]],1)</f>
        <v>2</v>
      </c>
      <c r="H106" s="1" t="str">
        <f>LEFT(pesel38[[#This Row],[Rok]],1)</f>
        <v>5</v>
      </c>
    </row>
    <row r="107" spans="1:8" x14ac:dyDescent="0.45">
      <c r="A107" s="1" t="s">
        <v>106</v>
      </c>
      <c r="B107" s="1" t="str">
        <f>LEFT(pesel38[[#This Row],[Column1]], 2)</f>
        <v>75</v>
      </c>
      <c r="C107" s="1" t="str">
        <f>MID(pesel38[[#This Row],[Column1]],3,2)</f>
        <v>11</v>
      </c>
      <c r="D107" s="1" t="str">
        <f>MID(pesel38[[#This Row],[Column1]],5,2)</f>
        <v>31</v>
      </c>
      <c r="E107" s="1" t="str">
        <f>MID(pesel38[[#This Row],[Column1]], 7, 3)</f>
        <v>627</v>
      </c>
      <c r="F107" s="1" t="str">
        <f>MID(pesel38[[#This Row],[Column1]],10,1)</f>
        <v>4</v>
      </c>
      <c r="G107" s="1" t="str">
        <f>RIGHT(pesel38[[#This Row],[Column1]],1)</f>
        <v>7</v>
      </c>
      <c r="H107" s="1" t="str">
        <f>LEFT(pesel38[[#This Row],[Rok]],1)</f>
        <v>7</v>
      </c>
    </row>
    <row r="108" spans="1:8" x14ac:dyDescent="0.45">
      <c r="A108" s="1" t="s">
        <v>107</v>
      </c>
      <c r="B108" s="1" t="str">
        <f>LEFT(pesel38[[#This Row],[Column1]], 2)</f>
        <v>89</v>
      </c>
      <c r="C108" s="1" t="str">
        <f>MID(pesel38[[#This Row],[Column1]],3,2)</f>
        <v>10</v>
      </c>
      <c r="D108" s="1" t="str">
        <f>MID(pesel38[[#This Row],[Column1]],5,2)</f>
        <v>25</v>
      </c>
      <c r="E108" s="1" t="str">
        <f>MID(pesel38[[#This Row],[Column1]], 7, 3)</f>
        <v>881</v>
      </c>
      <c r="F108" s="1" t="str">
        <f>MID(pesel38[[#This Row],[Column1]],10,1)</f>
        <v>7</v>
      </c>
      <c r="G108" s="1" t="str">
        <f>RIGHT(pesel38[[#This Row],[Column1]],1)</f>
        <v>1</v>
      </c>
      <c r="H108" s="1" t="str">
        <f>LEFT(pesel38[[#This Row],[Rok]],1)</f>
        <v>8</v>
      </c>
    </row>
    <row r="109" spans="1:8" x14ac:dyDescent="0.45">
      <c r="A109" s="1" t="s">
        <v>108</v>
      </c>
      <c r="B109" s="1" t="str">
        <f>LEFT(pesel38[[#This Row],[Column1]], 2)</f>
        <v>89</v>
      </c>
      <c r="C109" s="1" t="str">
        <f>MID(pesel38[[#This Row],[Column1]],3,2)</f>
        <v>02</v>
      </c>
      <c r="D109" s="1" t="str">
        <f>MID(pesel38[[#This Row],[Column1]],5,2)</f>
        <v>23</v>
      </c>
      <c r="E109" s="1" t="str">
        <f>MID(pesel38[[#This Row],[Column1]], 7, 3)</f>
        <v>799</v>
      </c>
      <c r="F109" s="1" t="str">
        <f>MID(pesel38[[#This Row],[Column1]],10,1)</f>
        <v>1</v>
      </c>
      <c r="G109" s="1" t="str">
        <f>RIGHT(pesel38[[#This Row],[Column1]],1)</f>
        <v>4</v>
      </c>
      <c r="H109" s="1" t="str">
        <f>LEFT(pesel38[[#This Row],[Rok]],1)</f>
        <v>8</v>
      </c>
    </row>
    <row r="110" spans="1:8" x14ac:dyDescent="0.45">
      <c r="A110" s="1" t="s">
        <v>109</v>
      </c>
      <c r="B110" s="1" t="str">
        <f>LEFT(pesel38[[#This Row],[Column1]], 2)</f>
        <v>92</v>
      </c>
      <c r="C110" s="1" t="str">
        <f>MID(pesel38[[#This Row],[Column1]],3,2)</f>
        <v>08</v>
      </c>
      <c r="D110" s="1" t="str">
        <f>MID(pesel38[[#This Row],[Column1]],5,2)</f>
        <v>07</v>
      </c>
      <c r="E110" s="1" t="str">
        <f>MID(pesel38[[#This Row],[Column1]], 7, 3)</f>
        <v>093</v>
      </c>
      <c r="F110" s="1" t="str">
        <f>MID(pesel38[[#This Row],[Column1]],10,1)</f>
        <v>5</v>
      </c>
      <c r="G110" s="1" t="str">
        <f>RIGHT(pesel38[[#This Row],[Column1]],1)</f>
        <v>3</v>
      </c>
      <c r="H110" s="1" t="str">
        <f>LEFT(pesel38[[#This Row],[Rok]],1)</f>
        <v>9</v>
      </c>
    </row>
    <row r="111" spans="1:8" x14ac:dyDescent="0.45">
      <c r="A111" s="1" t="s">
        <v>110</v>
      </c>
      <c r="B111" s="1" t="str">
        <f>LEFT(pesel38[[#This Row],[Column1]], 2)</f>
        <v>50</v>
      </c>
      <c r="C111" s="1" t="str">
        <f>MID(pesel38[[#This Row],[Column1]],3,2)</f>
        <v>10</v>
      </c>
      <c r="D111" s="1" t="str">
        <f>MID(pesel38[[#This Row],[Column1]],5,2)</f>
        <v>11</v>
      </c>
      <c r="E111" s="1" t="str">
        <f>MID(pesel38[[#This Row],[Column1]], 7, 3)</f>
        <v>113</v>
      </c>
      <c r="F111" s="1" t="str">
        <f>MID(pesel38[[#This Row],[Column1]],10,1)</f>
        <v>0</v>
      </c>
      <c r="G111" s="1" t="str">
        <f>RIGHT(pesel38[[#This Row],[Column1]],1)</f>
        <v>5</v>
      </c>
      <c r="H111" s="1" t="str">
        <f>LEFT(pesel38[[#This Row],[Rok]],1)</f>
        <v>5</v>
      </c>
    </row>
    <row r="112" spans="1:8" x14ac:dyDescent="0.45">
      <c r="A112" s="1" t="s">
        <v>111</v>
      </c>
      <c r="B112" s="1" t="str">
        <f>LEFT(pesel38[[#This Row],[Column1]], 2)</f>
        <v>89</v>
      </c>
      <c r="C112" s="1" t="str">
        <f>MID(pesel38[[#This Row],[Column1]],3,2)</f>
        <v>04</v>
      </c>
      <c r="D112" s="1" t="str">
        <f>MID(pesel38[[#This Row],[Column1]],5,2)</f>
        <v>26</v>
      </c>
      <c r="E112" s="1" t="str">
        <f>MID(pesel38[[#This Row],[Column1]], 7, 3)</f>
        <v>204</v>
      </c>
      <c r="F112" s="1" t="str">
        <f>MID(pesel38[[#This Row],[Column1]],10,1)</f>
        <v>9</v>
      </c>
      <c r="G112" s="1" t="str">
        <f>RIGHT(pesel38[[#This Row],[Column1]],1)</f>
        <v>4</v>
      </c>
      <c r="H112" s="1" t="str">
        <f>LEFT(pesel38[[#This Row],[Rok]],1)</f>
        <v>8</v>
      </c>
    </row>
    <row r="113" spans="1:8" x14ac:dyDescent="0.45">
      <c r="A113" s="1" t="s">
        <v>112</v>
      </c>
      <c r="B113" s="1" t="str">
        <f>LEFT(pesel38[[#This Row],[Column1]], 2)</f>
        <v>51</v>
      </c>
      <c r="C113" s="1" t="str">
        <f>MID(pesel38[[#This Row],[Column1]],3,2)</f>
        <v>10</v>
      </c>
      <c r="D113" s="1" t="str">
        <f>MID(pesel38[[#This Row],[Column1]],5,2)</f>
        <v>25</v>
      </c>
      <c r="E113" s="1" t="str">
        <f>MID(pesel38[[#This Row],[Column1]], 7, 3)</f>
        <v>738</v>
      </c>
      <c r="F113" s="1" t="str">
        <f>MID(pesel38[[#This Row],[Column1]],10,1)</f>
        <v>4</v>
      </c>
      <c r="G113" s="1" t="str">
        <f>RIGHT(pesel38[[#This Row],[Column1]],1)</f>
        <v>2</v>
      </c>
      <c r="H113" s="1" t="str">
        <f>LEFT(pesel38[[#This Row],[Rok]],1)</f>
        <v>5</v>
      </c>
    </row>
    <row r="114" spans="1:8" x14ac:dyDescent="0.45">
      <c r="A114" s="1" t="s">
        <v>113</v>
      </c>
      <c r="B114" s="1" t="str">
        <f>LEFT(pesel38[[#This Row],[Column1]], 2)</f>
        <v>89</v>
      </c>
      <c r="C114" s="1" t="str">
        <f>MID(pesel38[[#This Row],[Column1]],3,2)</f>
        <v>02</v>
      </c>
      <c r="D114" s="1" t="str">
        <f>MID(pesel38[[#This Row],[Column1]],5,2)</f>
        <v>16</v>
      </c>
      <c r="E114" s="1" t="str">
        <f>MID(pesel38[[#This Row],[Column1]], 7, 3)</f>
        <v>976</v>
      </c>
      <c r="F114" s="1" t="str">
        <f>MID(pesel38[[#This Row],[Column1]],10,1)</f>
        <v>3</v>
      </c>
      <c r="G114" s="1" t="str">
        <f>RIGHT(pesel38[[#This Row],[Column1]],1)</f>
        <v>7</v>
      </c>
      <c r="H114" s="1" t="str">
        <f>LEFT(pesel38[[#This Row],[Rok]],1)</f>
        <v>8</v>
      </c>
    </row>
    <row r="115" spans="1:8" x14ac:dyDescent="0.45">
      <c r="A115" s="1" t="s">
        <v>114</v>
      </c>
      <c r="B115" s="1" t="str">
        <f>LEFT(pesel38[[#This Row],[Column1]], 2)</f>
        <v>63</v>
      </c>
      <c r="C115" s="1" t="str">
        <f>MID(pesel38[[#This Row],[Column1]],3,2)</f>
        <v>09</v>
      </c>
      <c r="D115" s="1" t="str">
        <f>MID(pesel38[[#This Row],[Column1]],5,2)</f>
        <v>26</v>
      </c>
      <c r="E115" s="1" t="str">
        <f>MID(pesel38[[#This Row],[Column1]], 7, 3)</f>
        <v>086</v>
      </c>
      <c r="F115" s="1" t="str">
        <f>MID(pesel38[[#This Row],[Column1]],10,1)</f>
        <v>4</v>
      </c>
      <c r="G115" s="1" t="str">
        <f>RIGHT(pesel38[[#This Row],[Column1]],1)</f>
        <v>4</v>
      </c>
      <c r="H115" s="1" t="str">
        <f>LEFT(pesel38[[#This Row],[Rok]],1)</f>
        <v>6</v>
      </c>
    </row>
    <row r="116" spans="1:8" x14ac:dyDescent="0.45">
      <c r="A116" s="1" t="s">
        <v>115</v>
      </c>
      <c r="B116" s="1" t="str">
        <f>LEFT(pesel38[[#This Row],[Column1]], 2)</f>
        <v>78</v>
      </c>
      <c r="C116" s="1" t="str">
        <f>MID(pesel38[[#This Row],[Column1]],3,2)</f>
        <v>10</v>
      </c>
      <c r="D116" s="1" t="str">
        <f>MID(pesel38[[#This Row],[Column1]],5,2)</f>
        <v>29</v>
      </c>
      <c r="E116" s="1" t="str">
        <f>MID(pesel38[[#This Row],[Column1]], 7, 3)</f>
        <v>459</v>
      </c>
      <c r="F116" s="1" t="str">
        <f>MID(pesel38[[#This Row],[Column1]],10,1)</f>
        <v>6</v>
      </c>
      <c r="G116" s="1" t="str">
        <f>RIGHT(pesel38[[#This Row],[Column1]],1)</f>
        <v>3</v>
      </c>
      <c r="H116" s="1" t="str">
        <f>LEFT(pesel38[[#This Row],[Rok]],1)</f>
        <v>7</v>
      </c>
    </row>
    <row r="117" spans="1:8" x14ac:dyDescent="0.45">
      <c r="A117" s="1" t="s">
        <v>116</v>
      </c>
      <c r="B117" s="1" t="str">
        <f>LEFT(pesel38[[#This Row],[Column1]], 2)</f>
        <v>86</v>
      </c>
      <c r="C117" s="1" t="str">
        <f>MID(pesel38[[#This Row],[Column1]],3,2)</f>
        <v>06</v>
      </c>
      <c r="D117" s="1" t="str">
        <f>MID(pesel38[[#This Row],[Column1]],5,2)</f>
        <v>19</v>
      </c>
      <c r="E117" s="1" t="str">
        <f>MID(pesel38[[#This Row],[Column1]], 7, 3)</f>
        <v>953</v>
      </c>
      <c r="F117" s="1" t="str">
        <f>MID(pesel38[[#This Row],[Column1]],10,1)</f>
        <v>2</v>
      </c>
      <c r="G117" s="1" t="str">
        <f>RIGHT(pesel38[[#This Row],[Column1]],1)</f>
        <v>5</v>
      </c>
      <c r="H117" s="1" t="str">
        <f>LEFT(pesel38[[#This Row],[Rok]],1)</f>
        <v>8</v>
      </c>
    </row>
    <row r="118" spans="1:8" x14ac:dyDescent="0.45">
      <c r="A118" s="1" t="s">
        <v>117</v>
      </c>
      <c r="B118" s="1" t="str">
        <f>LEFT(pesel38[[#This Row],[Column1]], 2)</f>
        <v>78</v>
      </c>
      <c r="C118" s="1" t="str">
        <f>MID(pesel38[[#This Row],[Column1]],3,2)</f>
        <v>01</v>
      </c>
      <c r="D118" s="1" t="str">
        <f>MID(pesel38[[#This Row],[Column1]],5,2)</f>
        <v>11</v>
      </c>
      <c r="E118" s="1" t="str">
        <f>MID(pesel38[[#This Row],[Column1]], 7, 3)</f>
        <v>150</v>
      </c>
      <c r="F118" s="1" t="str">
        <f>MID(pesel38[[#This Row],[Column1]],10,1)</f>
        <v>2</v>
      </c>
      <c r="G118" s="1" t="str">
        <f>RIGHT(pesel38[[#This Row],[Column1]],1)</f>
        <v>8</v>
      </c>
      <c r="H118" s="1" t="str">
        <f>LEFT(pesel38[[#This Row],[Rok]],1)</f>
        <v>7</v>
      </c>
    </row>
    <row r="119" spans="1:8" x14ac:dyDescent="0.45">
      <c r="A119" s="1" t="s">
        <v>118</v>
      </c>
      <c r="B119" s="1" t="str">
        <f>LEFT(pesel38[[#This Row],[Column1]], 2)</f>
        <v>89</v>
      </c>
      <c r="C119" s="1" t="str">
        <f>MID(pesel38[[#This Row],[Column1]],3,2)</f>
        <v>04</v>
      </c>
      <c r="D119" s="1" t="str">
        <f>MID(pesel38[[#This Row],[Column1]],5,2)</f>
        <v>27</v>
      </c>
      <c r="E119" s="1" t="str">
        <f>MID(pesel38[[#This Row],[Column1]], 7, 3)</f>
        <v>509</v>
      </c>
      <c r="F119" s="1" t="str">
        <f>MID(pesel38[[#This Row],[Column1]],10,1)</f>
        <v>3</v>
      </c>
      <c r="G119" s="1" t="str">
        <f>RIGHT(pesel38[[#This Row],[Column1]],1)</f>
        <v>3</v>
      </c>
      <c r="H119" s="1" t="str">
        <f>LEFT(pesel38[[#This Row],[Rok]],1)</f>
        <v>8</v>
      </c>
    </row>
    <row r="120" spans="1:8" x14ac:dyDescent="0.45">
      <c r="A120" s="1" t="s">
        <v>119</v>
      </c>
      <c r="B120" s="1" t="str">
        <f>LEFT(pesel38[[#This Row],[Column1]], 2)</f>
        <v>89</v>
      </c>
      <c r="C120" s="1" t="str">
        <f>MID(pesel38[[#This Row],[Column1]],3,2)</f>
        <v>11</v>
      </c>
      <c r="D120" s="1" t="str">
        <f>MID(pesel38[[#This Row],[Column1]],5,2)</f>
        <v>24</v>
      </c>
      <c r="E120" s="1" t="str">
        <f>MID(pesel38[[#This Row],[Column1]], 7, 3)</f>
        <v>668</v>
      </c>
      <c r="F120" s="1" t="str">
        <f>MID(pesel38[[#This Row],[Column1]],10,1)</f>
        <v>2</v>
      </c>
      <c r="G120" s="1" t="str">
        <f>RIGHT(pesel38[[#This Row],[Column1]],1)</f>
        <v>5</v>
      </c>
      <c r="H120" s="1" t="str">
        <f>LEFT(pesel38[[#This Row],[Rok]],1)</f>
        <v>8</v>
      </c>
    </row>
    <row r="121" spans="1:8" x14ac:dyDescent="0.45">
      <c r="A121" s="1" t="s">
        <v>120</v>
      </c>
      <c r="B121" s="1" t="str">
        <f>LEFT(pesel38[[#This Row],[Column1]], 2)</f>
        <v>89</v>
      </c>
      <c r="C121" s="1" t="str">
        <f>MID(pesel38[[#This Row],[Column1]],3,2)</f>
        <v>02</v>
      </c>
      <c r="D121" s="1" t="str">
        <f>MID(pesel38[[#This Row],[Column1]],5,2)</f>
        <v>02</v>
      </c>
      <c r="E121" s="1" t="str">
        <f>MID(pesel38[[#This Row],[Column1]], 7, 3)</f>
        <v>653</v>
      </c>
      <c r="F121" s="1" t="str">
        <f>MID(pesel38[[#This Row],[Column1]],10,1)</f>
        <v>9</v>
      </c>
      <c r="G121" s="1" t="str">
        <f>RIGHT(pesel38[[#This Row],[Column1]],1)</f>
        <v>4</v>
      </c>
      <c r="H121" s="1" t="str">
        <f>LEFT(pesel38[[#This Row],[Rok]],1)</f>
        <v>8</v>
      </c>
    </row>
    <row r="122" spans="1:8" x14ac:dyDescent="0.45">
      <c r="A122" s="1" t="s">
        <v>121</v>
      </c>
      <c r="B122" s="1" t="str">
        <f>LEFT(pesel38[[#This Row],[Column1]], 2)</f>
        <v>66</v>
      </c>
      <c r="C122" s="1" t="str">
        <f>MID(pesel38[[#This Row],[Column1]],3,2)</f>
        <v>10</v>
      </c>
      <c r="D122" s="1" t="str">
        <f>MID(pesel38[[#This Row],[Column1]],5,2)</f>
        <v>06</v>
      </c>
      <c r="E122" s="1" t="str">
        <f>MID(pesel38[[#This Row],[Column1]], 7, 3)</f>
        <v>516</v>
      </c>
      <c r="F122" s="1" t="str">
        <f>MID(pesel38[[#This Row],[Column1]],10,1)</f>
        <v>6</v>
      </c>
      <c r="G122" s="1" t="str">
        <f>RIGHT(pesel38[[#This Row],[Column1]],1)</f>
        <v>3</v>
      </c>
      <c r="H122" s="1" t="str">
        <f>LEFT(pesel38[[#This Row],[Rok]],1)</f>
        <v>6</v>
      </c>
    </row>
    <row r="123" spans="1:8" x14ac:dyDescent="0.45">
      <c r="A123" s="1" t="s">
        <v>122</v>
      </c>
      <c r="B123" s="1" t="str">
        <f>LEFT(pesel38[[#This Row],[Column1]], 2)</f>
        <v>65</v>
      </c>
      <c r="C123" s="1" t="str">
        <f>MID(pesel38[[#This Row],[Column1]],3,2)</f>
        <v>06</v>
      </c>
      <c r="D123" s="1" t="str">
        <f>MID(pesel38[[#This Row],[Column1]],5,2)</f>
        <v>28</v>
      </c>
      <c r="E123" s="1" t="str">
        <f>MID(pesel38[[#This Row],[Column1]], 7, 3)</f>
        <v>923</v>
      </c>
      <c r="F123" s="1" t="str">
        <f>MID(pesel38[[#This Row],[Column1]],10,1)</f>
        <v>8</v>
      </c>
      <c r="G123" s="1" t="str">
        <f>RIGHT(pesel38[[#This Row],[Column1]],1)</f>
        <v>1</v>
      </c>
      <c r="H123" s="1" t="str">
        <f>LEFT(pesel38[[#This Row],[Rok]],1)</f>
        <v>6</v>
      </c>
    </row>
    <row r="124" spans="1:8" x14ac:dyDescent="0.45">
      <c r="A124" s="1" t="s">
        <v>123</v>
      </c>
      <c r="B124" s="1" t="str">
        <f>LEFT(pesel38[[#This Row],[Column1]], 2)</f>
        <v>69</v>
      </c>
      <c r="C124" s="1" t="str">
        <f>MID(pesel38[[#This Row],[Column1]],3,2)</f>
        <v>03</v>
      </c>
      <c r="D124" s="1" t="str">
        <f>MID(pesel38[[#This Row],[Column1]],5,2)</f>
        <v>06</v>
      </c>
      <c r="E124" s="1" t="str">
        <f>MID(pesel38[[#This Row],[Column1]], 7, 3)</f>
        <v>261</v>
      </c>
      <c r="F124" s="1" t="str">
        <f>MID(pesel38[[#This Row],[Column1]],10,1)</f>
        <v>3</v>
      </c>
      <c r="G124" s="1" t="str">
        <f>RIGHT(pesel38[[#This Row],[Column1]],1)</f>
        <v>4</v>
      </c>
      <c r="H124" s="1" t="str">
        <f>LEFT(pesel38[[#This Row],[Rok]],1)</f>
        <v>6</v>
      </c>
    </row>
    <row r="125" spans="1:8" x14ac:dyDescent="0.45">
      <c r="A125" s="1" t="s">
        <v>124</v>
      </c>
      <c r="B125" s="1" t="str">
        <f>LEFT(pesel38[[#This Row],[Column1]], 2)</f>
        <v>67</v>
      </c>
      <c r="C125" s="1" t="str">
        <f>MID(pesel38[[#This Row],[Column1]],3,2)</f>
        <v>11</v>
      </c>
      <c r="D125" s="1" t="str">
        <f>MID(pesel38[[#This Row],[Column1]],5,2)</f>
        <v>30</v>
      </c>
      <c r="E125" s="1" t="str">
        <f>MID(pesel38[[#This Row],[Column1]], 7, 3)</f>
        <v>487</v>
      </c>
      <c r="F125" s="1" t="str">
        <f>MID(pesel38[[#This Row],[Column1]],10,1)</f>
        <v>9</v>
      </c>
      <c r="G125" s="1" t="str">
        <f>RIGHT(pesel38[[#This Row],[Column1]],1)</f>
        <v>0</v>
      </c>
      <c r="H125" s="1" t="str">
        <f>LEFT(pesel38[[#This Row],[Rok]],1)</f>
        <v>6</v>
      </c>
    </row>
    <row r="126" spans="1:8" x14ac:dyDescent="0.45">
      <c r="A126" s="1" t="s">
        <v>125</v>
      </c>
      <c r="B126" s="1" t="str">
        <f>LEFT(pesel38[[#This Row],[Column1]], 2)</f>
        <v>84</v>
      </c>
      <c r="C126" s="1" t="str">
        <f>MID(pesel38[[#This Row],[Column1]],3,2)</f>
        <v>05</v>
      </c>
      <c r="D126" s="1" t="str">
        <f>MID(pesel38[[#This Row],[Column1]],5,2)</f>
        <v>18</v>
      </c>
      <c r="E126" s="1" t="str">
        <f>MID(pesel38[[#This Row],[Column1]], 7, 3)</f>
        <v>401</v>
      </c>
      <c r="F126" s="1" t="str">
        <f>MID(pesel38[[#This Row],[Column1]],10,1)</f>
        <v>4</v>
      </c>
      <c r="G126" s="1" t="str">
        <f>RIGHT(pesel38[[#This Row],[Column1]],1)</f>
        <v>9</v>
      </c>
      <c r="H126" s="1" t="str">
        <f>LEFT(pesel38[[#This Row],[Rok]],1)</f>
        <v>8</v>
      </c>
    </row>
    <row r="127" spans="1:8" x14ac:dyDescent="0.45">
      <c r="A127" s="1" t="s">
        <v>126</v>
      </c>
      <c r="B127" s="1" t="str">
        <f>LEFT(pesel38[[#This Row],[Column1]], 2)</f>
        <v>57</v>
      </c>
      <c r="C127" s="1" t="str">
        <f>MID(pesel38[[#This Row],[Column1]],3,2)</f>
        <v>07</v>
      </c>
      <c r="D127" s="1" t="str">
        <f>MID(pesel38[[#This Row],[Column1]],5,2)</f>
        <v>31</v>
      </c>
      <c r="E127" s="1" t="str">
        <f>MID(pesel38[[#This Row],[Column1]], 7, 3)</f>
        <v>630</v>
      </c>
      <c r="F127" s="1" t="str">
        <f>MID(pesel38[[#This Row],[Column1]],10,1)</f>
        <v>5</v>
      </c>
      <c r="G127" s="1" t="str">
        <f>RIGHT(pesel38[[#This Row],[Column1]],1)</f>
        <v>1</v>
      </c>
      <c r="H127" s="1" t="str">
        <f>LEFT(pesel38[[#This Row],[Rok]],1)</f>
        <v>5</v>
      </c>
    </row>
    <row r="128" spans="1:8" x14ac:dyDescent="0.45">
      <c r="A128" s="1" t="s">
        <v>127</v>
      </c>
      <c r="B128" s="1" t="str">
        <f>LEFT(pesel38[[#This Row],[Column1]], 2)</f>
        <v>81</v>
      </c>
      <c r="C128" s="1" t="str">
        <f>MID(pesel38[[#This Row],[Column1]],3,2)</f>
        <v>08</v>
      </c>
      <c r="D128" s="1" t="str">
        <f>MID(pesel38[[#This Row],[Column1]],5,2)</f>
        <v>10</v>
      </c>
      <c r="E128" s="1" t="str">
        <f>MID(pesel38[[#This Row],[Column1]], 7, 3)</f>
        <v>108</v>
      </c>
      <c r="F128" s="1" t="str">
        <f>MID(pesel38[[#This Row],[Column1]],10,1)</f>
        <v>6</v>
      </c>
      <c r="G128" s="1" t="str">
        <f>RIGHT(pesel38[[#This Row],[Column1]],1)</f>
        <v>3</v>
      </c>
      <c r="H128" s="1" t="str">
        <f>LEFT(pesel38[[#This Row],[Rok]],1)</f>
        <v>8</v>
      </c>
    </row>
    <row r="129" spans="1:8" x14ac:dyDescent="0.45">
      <c r="A129" s="1" t="s">
        <v>128</v>
      </c>
      <c r="B129" s="1" t="str">
        <f>LEFT(pesel38[[#This Row],[Column1]], 2)</f>
        <v>89</v>
      </c>
      <c r="C129" s="1" t="str">
        <f>MID(pesel38[[#This Row],[Column1]],3,2)</f>
        <v>06</v>
      </c>
      <c r="D129" s="1" t="str">
        <f>MID(pesel38[[#This Row],[Column1]],5,2)</f>
        <v>26</v>
      </c>
      <c r="E129" s="1" t="str">
        <f>MID(pesel38[[#This Row],[Column1]], 7, 3)</f>
        <v>448</v>
      </c>
      <c r="F129" s="1" t="str">
        <f>MID(pesel38[[#This Row],[Column1]],10,1)</f>
        <v>2</v>
      </c>
      <c r="G129" s="1" t="str">
        <f>RIGHT(pesel38[[#This Row],[Column1]],1)</f>
        <v>3</v>
      </c>
      <c r="H129" s="1" t="str">
        <f>LEFT(pesel38[[#This Row],[Rok]],1)</f>
        <v>8</v>
      </c>
    </row>
    <row r="130" spans="1:8" x14ac:dyDescent="0.45">
      <c r="A130" s="1" t="s">
        <v>129</v>
      </c>
      <c r="B130" s="1" t="str">
        <f>LEFT(pesel38[[#This Row],[Column1]], 2)</f>
        <v>52</v>
      </c>
      <c r="C130" s="1" t="str">
        <f>MID(pesel38[[#This Row],[Column1]],3,2)</f>
        <v>11</v>
      </c>
      <c r="D130" s="1" t="str">
        <f>MID(pesel38[[#This Row],[Column1]],5,2)</f>
        <v>04</v>
      </c>
      <c r="E130" s="1" t="str">
        <f>MID(pesel38[[#This Row],[Column1]], 7, 3)</f>
        <v>461</v>
      </c>
      <c r="F130" s="1" t="str">
        <f>MID(pesel38[[#This Row],[Column1]],10,1)</f>
        <v>3</v>
      </c>
      <c r="G130" s="1" t="str">
        <f>RIGHT(pesel38[[#This Row],[Column1]],1)</f>
        <v>9</v>
      </c>
      <c r="H130" s="1" t="str">
        <f>LEFT(pesel38[[#This Row],[Rok]],1)</f>
        <v>5</v>
      </c>
    </row>
    <row r="131" spans="1:8" x14ac:dyDescent="0.45">
      <c r="A131" s="1" t="s">
        <v>130</v>
      </c>
      <c r="B131" s="1" t="str">
        <f>LEFT(pesel38[[#This Row],[Column1]], 2)</f>
        <v>50</v>
      </c>
      <c r="C131" s="1" t="str">
        <f>MID(pesel38[[#This Row],[Column1]],3,2)</f>
        <v>02</v>
      </c>
      <c r="D131" s="1" t="str">
        <f>MID(pesel38[[#This Row],[Column1]],5,2)</f>
        <v>10</v>
      </c>
      <c r="E131" s="1" t="str">
        <f>MID(pesel38[[#This Row],[Column1]], 7, 3)</f>
        <v>113</v>
      </c>
      <c r="F131" s="1" t="str">
        <f>MID(pesel38[[#This Row],[Column1]],10,1)</f>
        <v>5</v>
      </c>
      <c r="G131" s="1" t="str">
        <f>RIGHT(pesel38[[#This Row],[Column1]],1)</f>
        <v>2</v>
      </c>
      <c r="H131" s="1" t="str">
        <f>LEFT(pesel38[[#This Row],[Rok]],1)</f>
        <v>5</v>
      </c>
    </row>
    <row r="132" spans="1:8" x14ac:dyDescent="0.45">
      <c r="A132" s="1" t="s">
        <v>131</v>
      </c>
      <c r="B132" s="1" t="str">
        <f>LEFT(pesel38[[#This Row],[Column1]], 2)</f>
        <v>65</v>
      </c>
      <c r="C132" s="1" t="str">
        <f>MID(pesel38[[#This Row],[Column1]],3,2)</f>
        <v>09</v>
      </c>
      <c r="D132" s="1" t="str">
        <f>MID(pesel38[[#This Row],[Column1]],5,2)</f>
        <v>20</v>
      </c>
      <c r="E132" s="1" t="str">
        <f>MID(pesel38[[#This Row],[Column1]], 7, 3)</f>
        <v>568</v>
      </c>
      <c r="F132" s="1" t="str">
        <f>MID(pesel38[[#This Row],[Column1]],10,1)</f>
        <v>9</v>
      </c>
      <c r="G132" s="1" t="str">
        <f>RIGHT(pesel38[[#This Row],[Column1]],1)</f>
        <v>2</v>
      </c>
      <c r="H132" s="1" t="str">
        <f>LEFT(pesel38[[#This Row],[Rok]],1)</f>
        <v>6</v>
      </c>
    </row>
    <row r="133" spans="1:8" x14ac:dyDescent="0.45">
      <c r="A133" s="1" t="s">
        <v>132</v>
      </c>
      <c r="B133" s="1" t="str">
        <f>LEFT(pesel38[[#This Row],[Column1]], 2)</f>
        <v>85</v>
      </c>
      <c r="C133" s="1" t="str">
        <f>MID(pesel38[[#This Row],[Column1]],3,2)</f>
        <v>05</v>
      </c>
      <c r="D133" s="1" t="str">
        <f>MID(pesel38[[#This Row],[Column1]],5,2)</f>
        <v>26</v>
      </c>
      <c r="E133" s="1" t="str">
        <f>MID(pesel38[[#This Row],[Column1]], 7, 3)</f>
        <v>051</v>
      </c>
      <c r="F133" s="1" t="str">
        <f>MID(pesel38[[#This Row],[Column1]],10,1)</f>
        <v>7</v>
      </c>
      <c r="G133" s="1" t="str">
        <f>RIGHT(pesel38[[#This Row],[Column1]],1)</f>
        <v>5</v>
      </c>
      <c r="H133" s="1" t="str">
        <f>LEFT(pesel38[[#This Row],[Rok]],1)</f>
        <v>8</v>
      </c>
    </row>
    <row r="134" spans="1:8" x14ac:dyDescent="0.45">
      <c r="A134" s="1" t="s">
        <v>133</v>
      </c>
      <c r="B134" s="1" t="str">
        <f>LEFT(pesel38[[#This Row],[Column1]], 2)</f>
        <v>89</v>
      </c>
      <c r="C134" s="1" t="str">
        <f>MID(pesel38[[#This Row],[Column1]],3,2)</f>
        <v>03</v>
      </c>
      <c r="D134" s="1" t="str">
        <f>MID(pesel38[[#This Row],[Column1]],5,2)</f>
        <v>21</v>
      </c>
      <c r="E134" s="1" t="str">
        <f>MID(pesel38[[#This Row],[Column1]], 7, 3)</f>
        <v>433</v>
      </c>
      <c r="F134" s="1" t="str">
        <f>MID(pesel38[[#This Row],[Column1]],10,1)</f>
        <v>5</v>
      </c>
      <c r="G134" s="1" t="str">
        <f>RIGHT(pesel38[[#This Row],[Column1]],1)</f>
        <v>0</v>
      </c>
      <c r="H134" s="1" t="str">
        <f>LEFT(pesel38[[#This Row],[Rok]],1)</f>
        <v>8</v>
      </c>
    </row>
    <row r="135" spans="1:8" x14ac:dyDescent="0.45">
      <c r="A135" s="1" t="s">
        <v>134</v>
      </c>
      <c r="B135" s="1" t="str">
        <f>LEFT(pesel38[[#This Row],[Column1]], 2)</f>
        <v>71</v>
      </c>
      <c r="C135" s="1" t="str">
        <f>MID(pesel38[[#This Row],[Column1]],3,2)</f>
        <v>12</v>
      </c>
      <c r="D135" s="1" t="str">
        <f>MID(pesel38[[#This Row],[Column1]],5,2)</f>
        <v>30</v>
      </c>
      <c r="E135" s="1" t="str">
        <f>MID(pesel38[[#This Row],[Column1]], 7, 3)</f>
        <v>616</v>
      </c>
      <c r="F135" s="1" t="str">
        <f>MID(pesel38[[#This Row],[Column1]],10,1)</f>
        <v>4</v>
      </c>
      <c r="G135" s="1" t="str">
        <f>RIGHT(pesel38[[#This Row],[Column1]],1)</f>
        <v>3</v>
      </c>
      <c r="H135" s="1" t="str">
        <f>LEFT(pesel38[[#This Row],[Rok]],1)</f>
        <v>7</v>
      </c>
    </row>
    <row r="136" spans="1:8" x14ac:dyDescent="0.45">
      <c r="A136" s="1" t="s">
        <v>135</v>
      </c>
      <c r="B136" s="1" t="str">
        <f>LEFT(pesel38[[#This Row],[Column1]], 2)</f>
        <v>73</v>
      </c>
      <c r="C136" s="1" t="str">
        <f>MID(pesel38[[#This Row],[Column1]],3,2)</f>
        <v>10</v>
      </c>
      <c r="D136" s="1" t="str">
        <f>MID(pesel38[[#This Row],[Column1]],5,2)</f>
        <v>30</v>
      </c>
      <c r="E136" s="1" t="str">
        <f>MID(pesel38[[#This Row],[Column1]], 7, 3)</f>
        <v>008</v>
      </c>
      <c r="F136" s="1" t="str">
        <f>MID(pesel38[[#This Row],[Column1]],10,1)</f>
        <v>4</v>
      </c>
      <c r="G136" s="1" t="str">
        <f>RIGHT(pesel38[[#This Row],[Column1]],1)</f>
        <v>4</v>
      </c>
      <c r="H136" s="1" t="str">
        <f>LEFT(pesel38[[#This Row],[Rok]],1)</f>
        <v>7</v>
      </c>
    </row>
    <row r="137" spans="1:8" x14ac:dyDescent="0.45">
      <c r="A137" s="1" t="s">
        <v>136</v>
      </c>
      <c r="B137" s="1" t="str">
        <f>LEFT(pesel38[[#This Row],[Column1]], 2)</f>
        <v>89</v>
      </c>
      <c r="C137" s="1" t="str">
        <f>MID(pesel38[[#This Row],[Column1]],3,2)</f>
        <v>01</v>
      </c>
      <c r="D137" s="1" t="str">
        <f>MID(pesel38[[#This Row],[Column1]],5,2)</f>
        <v>26</v>
      </c>
      <c r="E137" s="1" t="str">
        <f>MID(pesel38[[#This Row],[Column1]], 7, 3)</f>
        <v>303</v>
      </c>
      <c r="F137" s="1" t="str">
        <f>MID(pesel38[[#This Row],[Column1]],10,1)</f>
        <v>5</v>
      </c>
      <c r="G137" s="1" t="str">
        <f>RIGHT(pesel38[[#This Row],[Column1]],1)</f>
        <v>7</v>
      </c>
      <c r="H137" s="1" t="str">
        <f>LEFT(pesel38[[#This Row],[Rok]],1)</f>
        <v>8</v>
      </c>
    </row>
    <row r="138" spans="1:8" x14ac:dyDescent="0.45">
      <c r="A138" s="1" t="s">
        <v>137</v>
      </c>
      <c r="B138" s="1" t="str">
        <f>LEFT(pesel38[[#This Row],[Column1]], 2)</f>
        <v>73</v>
      </c>
      <c r="C138" s="1" t="str">
        <f>MID(pesel38[[#This Row],[Column1]],3,2)</f>
        <v>01</v>
      </c>
      <c r="D138" s="1" t="str">
        <f>MID(pesel38[[#This Row],[Column1]],5,2)</f>
        <v>03</v>
      </c>
      <c r="E138" s="1" t="str">
        <f>MID(pesel38[[#This Row],[Column1]], 7, 3)</f>
        <v>995</v>
      </c>
      <c r="F138" s="1" t="str">
        <f>MID(pesel38[[#This Row],[Column1]],10,1)</f>
        <v>7</v>
      </c>
      <c r="G138" s="1" t="str">
        <f>RIGHT(pesel38[[#This Row],[Column1]],1)</f>
        <v>6</v>
      </c>
      <c r="H138" s="1" t="str">
        <f>LEFT(pesel38[[#This Row],[Rok]],1)</f>
        <v>7</v>
      </c>
    </row>
    <row r="139" spans="1:8" x14ac:dyDescent="0.45">
      <c r="A139" s="1" t="s">
        <v>138</v>
      </c>
      <c r="B139" s="1" t="str">
        <f>LEFT(pesel38[[#This Row],[Column1]], 2)</f>
        <v>87</v>
      </c>
      <c r="C139" s="1" t="str">
        <f>MID(pesel38[[#This Row],[Column1]],3,2)</f>
        <v>07</v>
      </c>
      <c r="D139" s="1" t="str">
        <f>MID(pesel38[[#This Row],[Column1]],5,2)</f>
        <v>08</v>
      </c>
      <c r="E139" s="1" t="str">
        <f>MID(pesel38[[#This Row],[Column1]], 7, 3)</f>
        <v>953</v>
      </c>
      <c r="F139" s="1" t="str">
        <f>MID(pesel38[[#This Row],[Column1]],10,1)</f>
        <v>7</v>
      </c>
      <c r="G139" s="1" t="str">
        <f>RIGHT(pesel38[[#This Row],[Column1]],1)</f>
        <v>2</v>
      </c>
      <c r="H139" s="1" t="str">
        <f>LEFT(pesel38[[#This Row],[Rok]],1)</f>
        <v>8</v>
      </c>
    </row>
    <row r="140" spans="1:8" x14ac:dyDescent="0.45">
      <c r="A140" s="1" t="s">
        <v>139</v>
      </c>
      <c r="B140" s="1" t="str">
        <f>LEFT(pesel38[[#This Row],[Column1]], 2)</f>
        <v>60</v>
      </c>
      <c r="C140" s="1" t="str">
        <f>MID(pesel38[[#This Row],[Column1]],3,2)</f>
        <v>06</v>
      </c>
      <c r="D140" s="1" t="str">
        <f>MID(pesel38[[#This Row],[Column1]],5,2)</f>
        <v>11</v>
      </c>
      <c r="E140" s="1" t="str">
        <f>MID(pesel38[[#This Row],[Column1]], 7, 3)</f>
        <v>444</v>
      </c>
      <c r="F140" s="1" t="str">
        <f>MID(pesel38[[#This Row],[Column1]],10,1)</f>
        <v>6</v>
      </c>
      <c r="G140" s="1" t="str">
        <f>RIGHT(pesel38[[#This Row],[Column1]],1)</f>
        <v>9</v>
      </c>
      <c r="H140" s="1" t="str">
        <f>LEFT(pesel38[[#This Row],[Rok]],1)</f>
        <v>6</v>
      </c>
    </row>
    <row r="141" spans="1:8" x14ac:dyDescent="0.45">
      <c r="A141" s="1" t="s">
        <v>140</v>
      </c>
      <c r="B141" s="1" t="str">
        <f>LEFT(pesel38[[#This Row],[Column1]], 2)</f>
        <v>76</v>
      </c>
      <c r="C141" s="1" t="str">
        <f>MID(pesel38[[#This Row],[Column1]],3,2)</f>
        <v>04</v>
      </c>
      <c r="D141" s="1" t="str">
        <f>MID(pesel38[[#This Row],[Column1]],5,2)</f>
        <v>31</v>
      </c>
      <c r="E141" s="1" t="str">
        <f>MID(pesel38[[#This Row],[Column1]], 7, 3)</f>
        <v>699</v>
      </c>
      <c r="F141" s="1" t="str">
        <f>MID(pesel38[[#This Row],[Column1]],10,1)</f>
        <v>4</v>
      </c>
      <c r="G141" s="1" t="str">
        <f>RIGHT(pesel38[[#This Row],[Column1]],1)</f>
        <v>9</v>
      </c>
      <c r="H141" s="1" t="str">
        <f>LEFT(pesel38[[#This Row],[Rok]],1)</f>
        <v>7</v>
      </c>
    </row>
    <row r="142" spans="1:8" x14ac:dyDescent="0.45">
      <c r="A142" s="1" t="s">
        <v>141</v>
      </c>
      <c r="B142" s="1" t="str">
        <f>LEFT(pesel38[[#This Row],[Column1]], 2)</f>
        <v>79</v>
      </c>
      <c r="C142" s="1" t="str">
        <f>MID(pesel38[[#This Row],[Column1]],3,2)</f>
        <v>10</v>
      </c>
      <c r="D142" s="1" t="str">
        <f>MID(pesel38[[#This Row],[Column1]],5,2)</f>
        <v>11</v>
      </c>
      <c r="E142" s="1" t="str">
        <f>MID(pesel38[[#This Row],[Column1]], 7, 3)</f>
        <v>467</v>
      </c>
      <c r="F142" s="1" t="str">
        <f>MID(pesel38[[#This Row],[Column1]],10,1)</f>
        <v>3</v>
      </c>
      <c r="G142" s="1" t="str">
        <f>RIGHT(pesel38[[#This Row],[Column1]],1)</f>
        <v>7</v>
      </c>
      <c r="H142" s="1" t="str">
        <f>LEFT(pesel38[[#This Row],[Rok]],1)</f>
        <v>7</v>
      </c>
    </row>
    <row r="143" spans="1:8" x14ac:dyDescent="0.45">
      <c r="A143" s="1" t="s">
        <v>142</v>
      </c>
      <c r="B143" s="1" t="str">
        <f>LEFT(pesel38[[#This Row],[Column1]], 2)</f>
        <v>76</v>
      </c>
      <c r="C143" s="1" t="str">
        <f>MID(pesel38[[#This Row],[Column1]],3,2)</f>
        <v>04</v>
      </c>
      <c r="D143" s="1" t="str">
        <f>MID(pesel38[[#This Row],[Column1]],5,2)</f>
        <v>30</v>
      </c>
      <c r="E143" s="1" t="str">
        <f>MID(pesel38[[#This Row],[Column1]], 7, 3)</f>
        <v>545</v>
      </c>
      <c r="F143" s="1" t="str">
        <f>MID(pesel38[[#This Row],[Column1]],10,1)</f>
        <v>5</v>
      </c>
      <c r="G143" s="1" t="str">
        <f>RIGHT(pesel38[[#This Row],[Column1]],1)</f>
        <v>5</v>
      </c>
      <c r="H143" s="1" t="str">
        <f>LEFT(pesel38[[#This Row],[Rok]],1)</f>
        <v>7</v>
      </c>
    </row>
    <row r="144" spans="1:8" x14ac:dyDescent="0.45">
      <c r="A144" s="1" t="s">
        <v>143</v>
      </c>
      <c r="B144" s="1" t="str">
        <f>LEFT(pesel38[[#This Row],[Column1]], 2)</f>
        <v>89</v>
      </c>
      <c r="C144" s="1" t="str">
        <f>MID(pesel38[[#This Row],[Column1]],3,2)</f>
        <v>08</v>
      </c>
      <c r="D144" s="1" t="str">
        <f>MID(pesel38[[#This Row],[Column1]],5,2)</f>
        <v>26</v>
      </c>
      <c r="E144" s="1" t="str">
        <f>MID(pesel38[[#This Row],[Column1]], 7, 3)</f>
        <v>085</v>
      </c>
      <c r="F144" s="1" t="str">
        <f>MID(pesel38[[#This Row],[Column1]],10,1)</f>
        <v>9</v>
      </c>
      <c r="G144" s="1" t="str">
        <f>RIGHT(pesel38[[#This Row],[Column1]],1)</f>
        <v>9</v>
      </c>
      <c r="H144" s="1" t="str">
        <f>LEFT(pesel38[[#This Row],[Rok]],1)</f>
        <v>8</v>
      </c>
    </row>
    <row r="145" spans="1:8" x14ac:dyDescent="0.45">
      <c r="A145" s="1" t="s">
        <v>144</v>
      </c>
      <c r="B145" s="1" t="str">
        <f>LEFT(pesel38[[#This Row],[Column1]], 2)</f>
        <v>76</v>
      </c>
      <c r="C145" s="1" t="str">
        <f>MID(pesel38[[#This Row],[Column1]],3,2)</f>
        <v>12</v>
      </c>
      <c r="D145" s="1" t="str">
        <f>MID(pesel38[[#This Row],[Column1]],5,2)</f>
        <v>27</v>
      </c>
      <c r="E145" s="1" t="str">
        <f>MID(pesel38[[#This Row],[Column1]], 7, 3)</f>
        <v>520</v>
      </c>
      <c r="F145" s="1" t="str">
        <f>MID(pesel38[[#This Row],[Column1]],10,1)</f>
        <v>2</v>
      </c>
      <c r="G145" s="1" t="str">
        <f>RIGHT(pesel38[[#This Row],[Column1]],1)</f>
        <v>8</v>
      </c>
      <c r="H145" s="1" t="str">
        <f>LEFT(pesel38[[#This Row],[Rok]],1)</f>
        <v>7</v>
      </c>
    </row>
    <row r="146" spans="1:8" x14ac:dyDescent="0.45">
      <c r="A146" s="1" t="s">
        <v>145</v>
      </c>
      <c r="B146" s="1" t="str">
        <f>LEFT(pesel38[[#This Row],[Column1]], 2)</f>
        <v>77</v>
      </c>
      <c r="C146" s="1" t="str">
        <f>MID(pesel38[[#This Row],[Column1]],3,2)</f>
        <v>12</v>
      </c>
      <c r="D146" s="1" t="str">
        <f>MID(pesel38[[#This Row],[Column1]],5,2)</f>
        <v>08</v>
      </c>
      <c r="E146" s="1" t="str">
        <f>MID(pesel38[[#This Row],[Column1]], 7, 3)</f>
        <v>358</v>
      </c>
      <c r="F146" s="1" t="str">
        <f>MID(pesel38[[#This Row],[Column1]],10,1)</f>
        <v>7</v>
      </c>
      <c r="G146" s="1" t="str">
        <f>RIGHT(pesel38[[#This Row],[Column1]],1)</f>
        <v>1</v>
      </c>
      <c r="H146" s="1" t="str">
        <f>LEFT(pesel38[[#This Row],[Rok]],1)</f>
        <v>7</v>
      </c>
    </row>
    <row r="147" spans="1:8" x14ac:dyDescent="0.45">
      <c r="A147" s="1" t="s">
        <v>146</v>
      </c>
      <c r="B147" s="1" t="str">
        <f>LEFT(pesel38[[#This Row],[Column1]], 2)</f>
        <v>89</v>
      </c>
      <c r="C147" s="1" t="str">
        <f>MID(pesel38[[#This Row],[Column1]],3,2)</f>
        <v>01</v>
      </c>
      <c r="D147" s="1" t="str">
        <f>MID(pesel38[[#This Row],[Column1]],5,2)</f>
        <v>02</v>
      </c>
      <c r="E147" s="1" t="str">
        <f>MID(pesel38[[#This Row],[Column1]], 7, 3)</f>
        <v>936</v>
      </c>
      <c r="F147" s="1" t="str">
        <f>MID(pesel38[[#This Row],[Column1]],10,1)</f>
        <v>0</v>
      </c>
      <c r="G147" s="1" t="str">
        <f>RIGHT(pesel38[[#This Row],[Column1]],1)</f>
        <v>4</v>
      </c>
      <c r="H147" s="1" t="str">
        <f>LEFT(pesel38[[#This Row],[Rok]],1)</f>
        <v>8</v>
      </c>
    </row>
    <row r="148" spans="1:8" x14ac:dyDescent="0.45">
      <c r="A148" s="1" t="s">
        <v>147</v>
      </c>
      <c r="B148" s="1" t="str">
        <f>LEFT(pesel38[[#This Row],[Column1]], 2)</f>
        <v>89</v>
      </c>
      <c r="C148" s="1" t="str">
        <f>MID(pesel38[[#This Row],[Column1]],3,2)</f>
        <v>09</v>
      </c>
      <c r="D148" s="1" t="str">
        <f>MID(pesel38[[#This Row],[Column1]],5,2)</f>
        <v>14</v>
      </c>
      <c r="E148" s="1" t="str">
        <f>MID(pesel38[[#This Row],[Column1]], 7, 3)</f>
        <v>822</v>
      </c>
      <c r="F148" s="1" t="str">
        <f>MID(pesel38[[#This Row],[Column1]],10,1)</f>
        <v>5</v>
      </c>
      <c r="G148" s="1" t="str">
        <f>RIGHT(pesel38[[#This Row],[Column1]],1)</f>
        <v>0</v>
      </c>
      <c r="H148" s="1" t="str">
        <f>LEFT(pesel38[[#This Row],[Rok]],1)</f>
        <v>8</v>
      </c>
    </row>
    <row r="149" spans="1:8" x14ac:dyDescent="0.45">
      <c r="A149" s="1" t="s">
        <v>148</v>
      </c>
      <c r="B149" s="1" t="str">
        <f>LEFT(pesel38[[#This Row],[Column1]], 2)</f>
        <v>58</v>
      </c>
      <c r="C149" s="1" t="str">
        <f>MID(pesel38[[#This Row],[Column1]],3,2)</f>
        <v>12</v>
      </c>
      <c r="D149" s="1" t="str">
        <f>MID(pesel38[[#This Row],[Column1]],5,2)</f>
        <v>21</v>
      </c>
      <c r="E149" s="1" t="str">
        <f>MID(pesel38[[#This Row],[Column1]], 7, 3)</f>
        <v>880</v>
      </c>
      <c r="F149" s="1" t="str">
        <f>MID(pesel38[[#This Row],[Column1]],10,1)</f>
        <v>2</v>
      </c>
      <c r="G149" s="1" t="str">
        <f>RIGHT(pesel38[[#This Row],[Column1]],1)</f>
        <v>7</v>
      </c>
      <c r="H149" s="1" t="str">
        <f>LEFT(pesel38[[#This Row],[Rok]],1)</f>
        <v>5</v>
      </c>
    </row>
    <row r="150" spans="1:8" x14ac:dyDescent="0.45">
      <c r="A150" s="1" t="s">
        <v>149</v>
      </c>
      <c r="B150" s="1" t="str">
        <f>LEFT(pesel38[[#This Row],[Column1]], 2)</f>
        <v>89</v>
      </c>
      <c r="C150" s="1" t="str">
        <f>MID(pesel38[[#This Row],[Column1]],3,2)</f>
        <v>05</v>
      </c>
      <c r="D150" s="1" t="str">
        <f>MID(pesel38[[#This Row],[Column1]],5,2)</f>
        <v>22</v>
      </c>
      <c r="E150" s="1" t="str">
        <f>MID(pesel38[[#This Row],[Column1]], 7, 3)</f>
        <v>951</v>
      </c>
      <c r="F150" s="1" t="str">
        <f>MID(pesel38[[#This Row],[Column1]],10,1)</f>
        <v>7</v>
      </c>
      <c r="G150" s="1" t="str">
        <f>RIGHT(pesel38[[#This Row],[Column1]],1)</f>
        <v>2</v>
      </c>
      <c r="H150" s="1" t="str">
        <f>LEFT(pesel38[[#This Row],[Rok]],1)</f>
        <v>8</v>
      </c>
    </row>
    <row r="151" spans="1:8" x14ac:dyDescent="0.45">
      <c r="A151" s="1" t="s">
        <v>150</v>
      </c>
      <c r="B151" s="1" t="str">
        <f>LEFT(pesel38[[#This Row],[Column1]], 2)</f>
        <v>79</v>
      </c>
      <c r="C151" s="1" t="str">
        <f>MID(pesel38[[#This Row],[Column1]],3,2)</f>
        <v>07</v>
      </c>
      <c r="D151" s="1" t="str">
        <f>MID(pesel38[[#This Row],[Column1]],5,2)</f>
        <v>06</v>
      </c>
      <c r="E151" s="1" t="str">
        <f>MID(pesel38[[#This Row],[Column1]], 7, 3)</f>
        <v>278</v>
      </c>
      <c r="F151" s="1" t="str">
        <f>MID(pesel38[[#This Row],[Column1]],10,1)</f>
        <v>3</v>
      </c>
      <c r="G151" s="1" t="str">
        <f>RIGHT(pesel38[[#This Row],[Column1]],1)</f>
        <v>1</v>
      </c>
      <c r="H151" s="1" t="str">
        <f>LEFT(pesel38[[#This Row],[Rok]],1)</f>
        <v>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88E4-1BCD-4D09-A7EA-72A818E543CA}">
  <dimension ref="A1:I151"/>
  <sheetViews>
    <sheetView workbookViewId="0">
      <selection activeCell="I3" sqref="I3"/>
    </sheetView>
  </sheetViews>
  <sheetFormatPr defaultRowHeight="14.25" x14ac:dyDescent="0.45"/>
  <cols>
    <col min="1" max="1" width="11.73046875" bestFit="1" customWidth="1"/>
  </cols>
  <sheetData>
    <row r="1" spans="1:9" x14ac:dyDescent="0.4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9" x14ac:dyDescent="0.45">
      <c r="A2" s="1" t="s">
        <v>1</v>
      </c>
      <c r="B2" s="1" t="str">
        <f>LEFT(pesel34[[#This Row],[Column1]], 2)</f>
        <v>53</v>
      </c>
      <c r="C2" s="1" t="str">
        <f>MID(pesel34[[#This Row],[Column1]],3,2)</f>
        <v>08</v>
      </c>
      <c r="D2" s="1" t="str">
        <f>MID(pesel34[[#This Row],[Column1]],5,2)</f>
        <v>28</v>
      </c>
      <c r="E2" s="1" t="str">
        <f>MID(pesel34[[#This Row],[Column1]], 7, 3)</f>
        <v>060</v>
      </c>
      <c r="F2" s="1" t="str">
        <f>MID(pesel34[[#This Row],[Column1]],10,1)</f>
        <v>5</v>
      </c>
      <c r="G2" s="1" t="str">
        <f>RIGHT(pesel34[[#This Row],[Column1]],1)</f>
        <v>9</v>
      </c>
      <c r="I2">
        <f>COUNTIF(pesel34[Miesiąc], 12)</f>
        <v>20</v>
      </c>
    </row>
    <row r="3" spans="1:9" x14ac:dyDescent="0.45">
      <c r="A3" s="1" t="s">
        <v>2</v>
      </c>
      <c r="B3" s="1" t="str">
        <f>LEFT(pesel34[[#This Row],[Column1]], 2)</f>
        <v>89</v>
      </c>
      <c r="C3" s="1" t="str">
        <f>MID(pesel34[[#This Row],[Column1]],3,2)</f>
        <v>10</v>
      </c>
      <c r="D3" s="1" t="str">
        <f>MID(pesel34[[#This Row],[Column1]],5,2)</f>
        <v>01</v>
      </c>
      <c r="E3" s="1" t="str">
        <f>MID(pesel34[[#This Row],[Column1]], 7, 3)</f>
        <v>927</v>
      </c>
      <c r="F3" s="1" t="str">
        <f>MID(pesel34[[#This Row],[Column1]],10,1)</f>
        <v>5</v>
      </c>
      <c r="G3" s="1" t="str">
        <f>RIGHT(pesel34[[#This Row],[Column1]],1)</f>
        <v>2</v>
      </c>
    </row>
    <row r="4" spans="1:9" x14ac:dyDescent="0.45">
      <c r="A4" s="1" t="s">
        <v>3</v>
      </c>
      <c r="B4" s="1" t="str">
        <f>LEFT(pesel34[[#This Row],[Column1]], 2)</f>
        <v>85</v>
      </c>
      <c r="C4" s="1" t="str">
        <f>MID(pesel34[[#This Row],[Column1]],3,2)</f>
        <v>11</v>
      </c>
      <c r="D4" s="1" t="str">
        <f>MID(pesel34[[#This Row],[Column1]],5,2)</f>
        <v>17</v>
      </c>
      <c r="E4" s="1" t="str">
        <f>MID(pesel34[[#This Row],[Column1]], 7, 3)</f>
        <v>792</v>
      </c>
      <c r="F4" s="1" t="str">
        <f>MID(pesel34[[#This Row],[Column1]],10,1)</f>
        <v>8</v>
      </c>
      <c r="G4" s="1" t="str">
        <f>RIGHT(pesel34[[#This Row],[Column1]],1)</f>
        <v>3</v>
      </c>
    </row>
    <row r="5" spans="1:9" x14ac:dyDescent="0.45">
      <c r="A5" s="1" t="s">
        <v>4</v>
      </c>
      <c r="B5" s="1" t="str">
        <f>LEFT(pesel34[[#This Row],[Column1]], 2)</f>
        <v>86</v>
      </c>
      <c r="C5" s="1" t="str">
        <f>MID(pesel34[[#This Row],[Column1]],3,2)</f>
        <v>08</v>
      </c>
      <c r="D5" s="1" t="str">
        <f>MID(pesel34[[#This Row],[Column1]],5,2)</f>
        <v>09</v>
      </c>
      <c r="E5" s="1" t="str">
        <f>MID(pesel34[[#This Row],[Column1]], 7, 3)</f>
        <v>411</v>
      </c>
      <c r="F5" s="1" t="str">
        <f>MID(pesel34[[#This Row],[Column1]],10,1)</f>
        <v>6</v>
      </c>
      <c r="G5" s="1" t="str">
        <f>RIGHT(pesel34[[#This Row],[Column1]],1)</f>
        <v>9</v>
      </c>
    </row>
    <row r="6" spans="1:9" x14ac:dyDescent="0.45">
      <c r="A6" s="1" t="s">
        <v>5</v>
      </c>
      <c r="B6" s="1" t="str">
        <f>LEFT(pesel34[[#This Row],[Column1]], 2)</f>
        <v>89</v>
      </c>
      <c r="C6" s="1" t="str">
        <f>MID(pesel34[[#This Row],[Column1]],3,2)</f>
        <v>01</v>
      </c>
      <c r="D6" s="1" t="str">
        <f>MID(pesel34[[#This Row],[Column1]],5,2)</f>
        <v>11</v>
      </c>
      <c r="E6" s="1" t="str">
        <f>MID(pesel34[[#This Row],[Column1]], 7, 3)</f>
        <v>297</v>
      </c>
      <c r="F6" s="1" t="str">
        <f>MID(pesel34[[#This Row],[Column1]],10,1)</f>
        <v>0</v>
      </c>
      <c r="G6" s="1" t="str">
        <f>RIGHT(pesel34[[#This Row],[Column1]],1)</f>
        <v>0</v>
      </c>
    </row>
    <row r="7" spans="1:9" x14ac:dyDescent="0.45">
      <c r="A7" s="1" t="s">
        <v>6</v>
      </c>
      <c r="B7" s="1" t="str">
        <f>LEFT(pesel34[[#This Row],[Column1]], 2)</f>
        <v>62</v>
      </c>
      <c r="C7" s="1" t="str">
        <f>MID(pesel34[[#This Row],[Column1]],3,2)</f>
        <v>03</v>
      </c>
      <c r="D7" s="1" t="str">
        <f>MID(pesel34[[#This Row],[Column1]],5,2)</f>
        <v>30</v>
      </c>
      <c r="E7" s="1" t="str">
        <f>MID(pesel34[[#This Row],[Column1]], 7, 3)</f>
        <v>898</v>
      </c>
      <c r="F7" s="1" t="str">
        <f>MID(pesel34[[#This Row],[Column1]],10,1)</f>
        <v>0</v>
      </c>
      <c r="G7" s="1" t="str">
        <f>RIGHT(pesel34[[#This Row],[Column1]],1)</f>
        <v>3</v>
      </c>
    </row>
    <row r="8" spans="1:9" x14ac:dyDescent="0.45">
      <c r="A8" s="1" t="s">
        <v>7</v>
      </c>
      <c r="B8" s="1" t="str">
        <f>LEFT(pesel34[[#This Row],[Column1]], 2)</f>
        <v>62</v>
      </c>
      <c r="C8" s="1" t="str">
        <f>MID(pesel34[[#This Row],[Column1]],3,2)</f>
        <v>09</v>
      </c>
      <c r="D8" s="1" t="str">
        <f>MID(pesel34[[#This Row],[Column1]],5,2)</f>
        <v>25</v>
      </c>
      <c r="E8" s="1" t="str">
        <f>MID(pesel34[[#This Row],[Column1]], 7, 3)</f>
        <v>690</v>
      </c>
      <c r="F8" s="1" t="str">
        <f>MID(pesel34[[#This Row],[Column1]],10,1)</f>
        <v>9</v>
      </c>
      <c r="G8" s="1" t="str">
        <f>RIGHT(pesel34[[#This Row],[Column1]],1)</f>
        <v>0</v>
      </c>
    </row>
    <row r="9" spans="1:9" x14ac:dyDescent="0.45">
      <c r="A9" s="1" t="s">
        <v>8</v>
      </c>
      <c r="B9" s="1" t="str">
        <f>LEFT(pesel34[[#This Row],[Column1]], 2)</f>
        <v>64</v>
      </c>
      <c r="C9" s="1" t="str">
        <f>MID(pesel34[[#This Row],[Column1]],3,2)</f>
        <v>06</v>
      </c>
      <c r="D9" s="1" t="str">
        <f>MID(pesel34[[#This Row],[Column1]],5,2)</f>
        <v>31</v>
      </c>
      <c r="E9" s="1" t="str">
        <f>MID(pesel34[[#This Row],[Column1]], 7, 3)</f>
        <v>592</v>
      </c>
      <c r="F9" s="1" t="str">
        <f>MID(pesel34[[#This Row],[Column1]],10,1)</f>
        <v>1</v>
      </c>
      <c r="G9" s="1" t="str">
        <f>RIGHT(pesel34[[#This Row],[Column1]],1)</f>
        <v>1</v>
      </c>
    </row>
    <row r="10" spans="1:9" x14ac:dyDescent="0.45">
      <c r="A10" s="1" t="s">
        <v>9</v>
      </c>
      <c r="B10" s="1" t="str">
        <f>LEFT(pesel34[[#This Row],[Column1]], 2)</f>
        <v>88</v>
      </c>
      <c r="C10" s="1" t="str">
        <f>MID(pesel34[[#This Row],[Column1]],3,2)</f>
        <v>12</v>
      </c>
      <c r="D10" s="1" t="str">
        <f>MID(pesel34[[#This Row],[Column1]],5,2)</f>
        <v>02</v>
      </c>
      <c r="E10" s="1" t="str">
        <f>MID(pesel34[[#This Row],[Column1]], 7, 3)</f>
        <v>624</v>
      </c>
      <c r="F10" s="1" t="str">
        <f>MID(pesel34[[#This Row],[Column1]],10,1)</f>
        <v>2</v>
      </c>
      <c r="G10" s="1" t="str">
        <f>RIGHT(pesel34[[#This Row],[Column1]],1)</f>
        <v>7</v>
      </c>
    </row>
    <row r="11" spans="1:9" x14ac:dyDescent="0.45">
      <c r="A11" s="1" t="s">
        <v>10</v>
      </c>
      <c r="B11" s="1" t="str">
        <f>LEFT(pesel34[[#This Row],[Column1]], 2)</f>
        <v>75</v>
      </c>
      <c r="C11" s="1" t="str">
        <f>MID(pesel34[[#This Row],[Column1]],3,2)</f>
        <v>12</v>
      </c>
      <c r="D11" s="1" t="str">
        <f>MID(pesel34[[#This Row],[Column1]],5,2)</f>
        <v>10</v>
      </c>
      <c r="E11" s="1" t="str">
        <f>MID(pesel34[[#This Row],[Column1]], 7, 3)</f>
        <v>050</v>
      </c>
      <c r="F11" s="1" t="str">
        <f>MID(pesel34[[#This Row],[Column1]],10,1)</f>
        <v>4</v>
      </c>
      <c r="G11" s="1" t="str">
        <f>RIGHT(pesel34[[#This Row],[Column1]],1)</f>
        <v>5</v>
      </c>
    </row>
    <row r="12" spans="1:9" x14ac:dyDescent="0.45">
      <c r="A12" s="1" t="s">
        <v>11</v>
      </c>
      <c r="B12" s="1" t="str">
        <f>LEFT(pesel34[[#This Row],[Column1]], 2)</f>
        <v>74</v>
      </c>
      <c r="C12" s="1" t="str">
        <f>MID(pesel34[[#This Row],[Column1]],3,2)</f>
        <v>12</v>
      </c>
      <c r="D12" s="1" t="str">
        <f>MID(pesel34[[#This Row],[Column1]],5,2)</f>
        <v>11</v>
      </c>
      <c r="E12" s="1" t="str">
        <f>MID(pesel34[[#This Row],[Column1]], 7, 3)</f>
        <v>085</v>
      </c>
      <c r="F12" s="1" t="str">
        <f>MID(pesel34[[#This Row],[Column1]],10,1)</f>
        <v>9</v>
      </c>
      <c r="G12" s="1" t="str">
        <f>RIGHT(pesel34[[#This Row],[Column1]],1)</f>
        <v>8</v>
      </c>
    </row>
    <row r="13" spans="1:9" x14ac:dyDescent="0.45">
      <c r="A13" s="1" t="s">
        <v>12</v>
      </c>
      <c r="B13" s="1" t="str">
        <f>LEFT(pesel34[[#This Row],[Column1]], 2)</f>
        <v>67</v>
      </c>
      <c r="C13" s="1" t="str">
        <f>MID(pesel34[[#This Row],[Column1]],3,2)</f>
        <v>11</v>
      </c>
      <c r="D13" s="1" t="str">
        <f>MID(pesel34[[#This Row],[Column1]],5,2)</f>
        <v>29</v>
      </c>
      <c r="E13" s="1" t="str">
        <f>MID(pesel34[[#This Row],[Column1]], 7, 3)</f>
        <v>666</v>
      </c>
      <c r="F13" s="1" t="str">
        <f>MID(pesel34[[#This Row],[Column1]],10,1)</f>
        <v>6</v>
      </c>
      <c r="G13" s="1" t="str">
        <f>RIGHT(pesel34[[#This Row],[Column1]],1)</f>
        <v>8</v>
      </c>
    </row>
    <row r="14" spans="1:9" x14ac:dyDescent="0.45">
      <c r="A14" s="1" t="s">
        <v>13</v>
      </c>
      <c r="B14" s="1" t="str">
        <f>LEFT(pesel34[[#This Row],[Column1]], 2)</f>
        <v>89</v>
      </c>
      <c r="C14" s="1" t="str">
        <f>MID(pesel34[[#This Row],[Column1]],3,2)</f>
        <v>01</v>
      </c>
      <c r="D14" s="1" t="str">
        <f>MID(pesel34[[#This Row],[Column1]],5,2)</f>
        <v>07</v>
      </c>
      <c r="E14" s="1" t="str">
        <f>MID(pesel34[[#This Row],[Column1]], 7, 3)</f>
        <v>377</v>
      </c>
      <c r="F14" s="1" t="str">
        <f>MID(pesel34[[#This Row],[Column1]],10,1)</f>
        <v>0</v>
      </c>
      <c r="G14" s="1" t="str">
        <f>RIGHT(pesel34[[#This Row],[Column1]],1)</f>
        <v>4</v>
      </c>
    </row>
    <row r="15" spans="1:9" x14ac:dyDescent="0.45">
      <c r="A15" s="1" t="s">
        <v>14</v>
      </c>
      <c r="B15" s="1" t="str">
        <f>LEFT(pesel34[[#This Row],[Column1]], 2)</f>
        <v>52</v>
      </c>
      <c r="C15" s="1" t="str">
        <f>MID(pesel34[[#This Row],[Column1]],3,2)</f>
        <v>10</v>
      </c>
      <c r="D15" s="1" t="str">
        <f>MID(pesel34[[#This Row],[Column1]],5,2)</f>
        <v>11</v>
      </c>
      <c r="E15" s="1" t="str">
        <f>MID(pesel34[[#This Row],[Column1]], 7, 3)</f>
        <v>568</v>
      </c>
      <c r="F15" s="1" t="str">
        <f>MID(pesel34[[#This Row],[Column1]],10,1)</f>
        <v>6</v>
      </c>
      <c r="G15" s="1" t="str">
        <f>RIGHT(pesel34[[#This Row],[Column1]],1)</f>
        <v>3</v>
      </c>
    </row>
    <row r="16" spans="1:9" x14ac:dyDescent="0.45">
      <c r="A16" s="1" t="s">
        <v>15</v>
      </c>
      <c r="B16" s="1" t="str">
        <f>LEFT(pesel34[[#This Row],[Column1]], 2)</f>
        <v>91</v>
      </c>
      <c r="C16" s="1" t="str">
        <f>MID(pesel34[[#This Row],[Column1]],3,2)</f>
        <v>03</v>
      </c>
      <c r="D16" s="1" t="str">
        <f>MID(pesel34[[#This Row],[Column1]],5,2)</f>
        <v>22</v>
      </c>
      <c r="E16" s="1" t="str">
        <f>MID(pesel34[[#This Row],[Column1]], 7, 3)</f>
        <v>726</v>
      </c>
      <c r="F16" s="1" t="str">
        <f>MID(pesel34[[#This Row],[Column1]],10,1)</f>
        <v>5</v>
      </c>
      <c r="G16" s="1" t="str">
        <f>RIGHT(pesel34[[#This Row],[Column1]],1)</f>
        <v>1</v>
      </c>
    </row>
    <row r="17" spans="1:7" x14ac:dyDescent="0.45">
      <c r="A17" s="1" t="s">
        <v>16</v>
      </c>
      <c r="B17" s="1" t="str">
        <f>LEFT(pesel34[[#This Row],[Column1]], 2)</f>
        <v>75</v>
      </c>
      <c r="C17" s="1" t="str">
        <f>MID(pesel34[[#This Row],[Column1]],3,2)</f>
        <v>03</v>
      </c>
      <c r="D17" s="1" t="str">
        <f>MID(pesel34[[#This Row],[Column1]],5,2)</f>
        <v>20</v>
      </c>
      <c r="E17" s="1" t="str">
        <f>MID(pesel34[[#This Row],[Column1]], 7, 3)</f>
        <v>060</v>
      </c>
      <c r="F17" s="1" t="str">
        <f>MID(pesel34[[#This Row],[Column1]],10,1)</f>
        <v>9</v>
      </c>
      <c r="G17" s="1" t="str">
        <f>RIGHT(pesel34[[#This Row],[Column1]],1)</f>
        <v>8</v>
      </c>
    </row>
    <row r="18" spans="1:7" x14ac:dyDescent="0.45">
      <c r="A18" s="1" t="s">
        <v>17</v>
      </c>
      <c r="B18" s="1" t="str">
        <f>LEFT(pesel34[[#This Row],[Column1]], 2)</f>
        <v>55</v>
      </c>
      <c r="C18" s="1" t="str">
        <f>MID(pesel34[[#This Row],[Column1]],3,2)</f>
        <v>11</v>
      </c>
      <c r="D18" s="1" t="str">
        <f>MID(pesel34[[#This Row],[Column1]],5,2)</f>
        <v>09</v>
      </c>
      <c r="E18" s="1" t="str">
        <f>MID(pesel34[[#This Row],[Column1]], 7, 3)</f>
        <v>066</v>
      </c>
      <c r="F18" s="1" t="str">
        <f>MID(pesel34[[#This Row],[Column1]],10,1)</f>
        <v>9</v>
      </c>
      <c r="G18" s="1" t="str">
        <f>RIGHT(pesel34[[#This Row],[Column1]],1)</f>
        <v>0</v>
      </c>
    </row>
    <row r="19" spans="1:7" x14ac:dyDescent="0.45">
      <c r="A19" s="1" t="s">
        <v>18</v>
      </c>
      <c r="B19" s="1" t="str">
        <f>LEFT(pesel34[[#This Row],[Column1]], 2)</f>
        <v>67</v>
      </c>
      <c r="C19" s="1" t="str">
        <f>MID(pesel34[[#This Row],[Column1]],3,2)</f>
        <v>10</v>
      </c>
      <c r="D19" s="1" t="str">
        <f>MID(pesel34[[#This Row],[Column1]],5,2)</f>
        <v>31</v>
      </c>
      <c r="E19" s="1" t="str">
        <f>MID(pesel34[[#This Row],[Column1]], 7, 3)</f>
        <v>110</v>
      </c>
      <c r="F19" s="1" t="str">
        <f>MID(pesel34[[#This Row],[Column1]],10,1)</f>
        <v>4</v>
      </c>
      <c r="G19" s="1" t="str">
        <f>RIGHT(pesel34[[#This Row],[Column1]],1)</f>
        <v>2</v>
      </c>
    </row>
    <row r="20" spans="1:7" x14ac:dyDescent="0.45">
      <c r="A20" s="1" t="s">
        <v>19</v>
      </c>
      <c r="B20" s="1" t="str">
        <f>LEFT(pesel34[[#This Row],[Column1]], 2)</f>
        <v>77</v>
      </c>
      <c r="C20" s="1" t="str">
        <f>MID(pesel34[[#This Row],[Column1]],3,2)</f>
        <v>07</v>
      </c>
      <c r="D20" s="1" t="str">
        <f>MID(pesel34[[#This Row],[Column1]],5,2)</f>
        <v>29</v>
      </c>
      <c r="E20" s="1" t="str">
        <f>MID(pesel34[[#This Row],[Column1]], 7, 3)</f>
        <v>198</v>
      </c>
      <c r="F20" s="1" t="str">
        <f>MID(pesel34[[#This Row],[Column1]],10,1)</f>
        <v>0</v>
      </c>
      <c r="G20" s="1" t="str">
        <f>RIGHT(pesel34[[#This Row],[Column1]],1)</f>
        <v>5</v>
      </c>
    </row>
    <row r="21" spans="1:7" x14ac:dyDescent="0.45">
      <c r="A21" s="1" t="s">
        <v>20</v>
      </c>
      <c r="B21" s="1" t="str">
        <f>LEFT(pesel34[[#This Row],[Column1]], 2)</f>
        <v>92</v>
      </c>
      <c r="C21" s="1" t="str">
        <f>MID(pesel34[[#This Row],[Column1]],3,2)</f>
        <v>02</v>
      </c>
      <c r="D21" s="1" t="str">
        <f>MID(pesel34[[#This Row],[Column1]],5,2)</f>
        <v>27</v>
      </c>
      <c r="E21" s="1" t="str">
        <f>MID(pesel34[[#This Row],[Column1]], 7, 3)</f>
        <v>162</v>
      </c>
      <c r="F21" s="1" t="str">
        <f>MID(pesel34[[#This Row],[Column1]],10,1)</f>
        <v>4</v>
      </c>
      <c r="G21" s="1" t="str">
        <f>RIGHT(pesel34[[#This Row],[Column1]],1)</f>
        <v>3</v>
      </c>
    </row>
    <row r="22" spans="1:7" x14ac:dyDescent="0.45">
      <c r="A22" s="1" t="s">
        <v>21</v>
      </c>
      <c r="B22" s="1" t="str">
        <f>LEFT(pesel34[[#This Row],[Column1]], 2)</f>
        <v>83</v>
      </c>
      <c r="C22" s="1" t="str">
        <f>MID(pesel34[[#This Row],[Column1]],3,2)</f>
        <v>04</v>
      </c>
      <c r="D22" s="1" t="str">
        <f>MID(pesel34[[#This Row],[Column1]],5,2)</f>
        <v>18</v>
      </c>
      <c r="E22" s="1" t="str">
        <f>MID(pesel34[[#This Row],[Column1]], 7, 3)</f>
        <v>123</v>
      </c>
      <c r="F22" s="1" t="str">
        <f>MID(pesel34[[#This Row],[Column1]],10,1)</f>
        <v>3</v>
      </c>
      <c r="G22" s="1" t="str">
        <f>RIGHT(pesel34[[#This Row],[Column1]],1)</f>
        <v>8</v>
      </c>
    </row>
    <row r="23" spans="1:7" x14ac:dyDescent="0.45">
      <c r="A23" s="1" t="s">
        <v>22</v>
      </c>
      <c r="B23" s="1" t="str">
        <f>LEFT(pesel34[[#This Row],[Column1]], 2)</f>
        <v>86</v>
      </c>
      <c r="C23" s="1" t="str">
        <f>MID(pesel34[[#This Row],[Column1]],3,2)</f>
        <v>07</v>
      </c>
      <c r="D23" s="1" t="str">
        <f>MID(pesel34[[#This Row],[Column1]],5,2)</f>
        <v>20</v>
      </c>
      <c r="E23" s="1" t="str">
        <f>MID(pesel34[[#This Row],[Column1]], 7, 3)</f>
        <v>325</v>
      </c>
      <c r="F23" s="1" t="str">
        <f>MID(pesel34[[#This Row],[Column1]],10,1)</f>
        <v>4</v>
      </c>
      <c r="G23" s="1" t="str">
        <f>RIGHT(pesel34[[#This Row],[Column1]],1)</f>
        <v>3</v>
      </c>
    </row>
    <row r="24" spans="1:7" x14ac:dyDescent="0.45">
      <c r="A24" s="1" t="s">
        <v>23</v>
      </c>
      <c r="B24" s="1" t="str">
        <f>LEFT(pesel34[[#This Row],[Column1]], 2)</f>
        <v>71</v>
      </c>
      <c r="C24" s="1" t="str">
        <f>MID(pesel34[[#This Row],[Column1]],3,2)</f>
        <v>11</v>
      </c>
      <c r="D24" s="1" t="str">
        <f>MID(pesel34[[#This Row],[Column1]],5,2)</f>
        <v>04</v>
      </c>
      <c r="E24" s="1" t="str">
        <f>MID(pesel34[[#This Row],[Column1]], 7, 3)</f>
        <v>108</v>
      </c>
      <c r="F24" s="1" t="str">
        <f>MID(pesel34[[#This Row],[Column1]],10,1)</f>
        <v>8</v>
      </c>
      <c r="G24" s="1" t="str">
        <f>RIGHT(pesel34[[#This Row],[Column1]],1)</f>
        <v>3</v>
      </c>
    </row>
    <row r="25" spans="1:7" x14ac:dyDescent="0.45">
      <c r="A25" s="1" t="s">
        <v>24</v>
      </c>
      <c r="B25" s="1" t="str">
        <f>LEFT(pesel34[[#This Row],[Column1]], 2)</f>
        <v>73</v>
      </c>
      <c r="C25" s="1" t="str">
        <f>MID(pesel34[[#This Row],[Column1]],3,2)</f>
        <v>07</v>
      </c>
      <c r="D25" s="1" t="str">
        <f>MID(pesel34[[#This Row],[Column1]],5,2)</f>
        <v>08</v>
      </c>
      <c r="E25" s="1" t="str">
        <f>MID(pesel34[[#This Row],[Column1]], 7, 3)</f>
        <v>713</v>
      </c>
      <c r="F25" s="1" t="str">
        <f>MID(pesel34[[#This Row],[Column1]],10,1)</f>
        <v>6</v>
      </c>
      <c r="G25" s="1" t="str">
        <f>RIGHT(pesel34[[#This Row],[Column1]],1)</f>
        <v>8</v>
      </c>
    </row>
    <row r="26" spans="1:7" x14ac:dyDescent="0.45">
      <c r="A26" s="1" t="s">
        <v>25</v>
      </c>
      <c r="B26" s="1" t="str">
        <f>LEFT(pesel34[[#This Row],[Column1]], 2)</f>
        <v>74</v>
      </c>
      <c r="C26" s="1" t="str">
        <f>MID(pesel34[[#This Row],[Column1]],3,2)</f>
        <v>04</v>
      </c>
      <c r="D26" s="1" t="str">
        <f>MID(pesel34[[#This Row],[Column1]],5,2)</f>
        <v>02</v>
      </c>
      <c r="E26" s="1" t="str">
        <f>MID(pesel34[[#This Row],[Column1]], 7, 3)</f>
        <v>495</v>
      </c>
      <c r="F26" s="1" t="str">
        <f>MID(pesel34[[#This Row],[Column1]],10,1)</f>
        <v>9</v>
      </c>
      <c r="G26" s="1" t="str">
        <f>RIGHT(pesel34[[#This Row],[Column1]],1)</f>
        <v>8</v>
      </c>
    </row>
    <row r="27" spans="1:7" x14ac:dyDescent="0.45">
      <c r="A27" s="1" t="s">
        <v>26</v>
      </c>
      <c r="B27" s="1" t="str">
        <f>LEFT(pesel34[[#This Row],[Column1]], 2)</f>
        <v>85</v>
      </c>
      <c r="C27" s="1" t="str">
        <f>MID(pesel34[[#This Row],[Column1]],3,2)</f>
        <v>05</v>
      </c>
      <c r="D27" s="1" t="str">
        <f>MID(pesel34[[#This Row],[Column1]],5,2)</f>
        <v>21</v>
      </c>
      <c r="E27" s="1" t="str">
        <f>MID(pesel34[[#This Row],[Column1]], 7, 3)</f>
        <v>356</v>
      </c>
      <c r="F27" s="1" t="str">
        <f>MID(pesel34[[#This Row],[Column1]],10,1)</f>
        <v>7</v>
      </c>
      <c r="G27" s="1" t="str">
        <f>RIGHT(pesel34[[#This Row],[Column1]],1)</f>
        <v>4</v>
      </c>
    </row>
    <row r="28" spans="1:7" x14ac:dyDescent="0.45">
      <c r="A28" s="1" t="s">
        <v>27</v>
      </c>
      <c r="B28" s="1" t="str">
        <f>LEFT(pesel34[[#This Row],[Column1]], 2)</f>
        <v>70</v>
      </c>
      <c r="C28" s="1" t="str">
        <f>MID(pesel34[[#This Row],[Column1]],3,2)</f>
        <v>05</v>
      </c>
      <c r="D28" s="1" t="str">
        <f>MID(pesel34[[#This Row],[Column1]],5,2)</f>
        <v>31</v>
      </c>
      <c r="E28" s="1" t="str">
        <f>MID(pesel34[[#This Row],[Column1]], 7, 3)</f>
        <v>791</v>
      </c>
      <c r="F28" s="1" t="str">
        <f>MID(pesel34[[#This Row],[Column1]],10,1)</f>
        <v>7</v>
      </c>
      <c r="G28" s="1" t="str">
        <f>RIGHT(pesel34[[#This Row],[Column1]],1)</f>
        <v>0</v>
      </c>
    </row>
    <row r="29" spans="1:7" x14ac:dyDescent="0.45">
      <c r="A29" s="1" t="s">
        <v>28</v>
      </c>
      <c r="B29" s="1" t="str">
        <f>LEFT(pesel34[[#This Row],[Column1]], 2)</f>
        <v>89</v>
      </c>
      <c r="C29" s="1" t="str">
        <f>MID(pesel34[[#This Row],[Column1]],3,2)</f>
        <v>02</v>
      </c>
      <c r="D29" s="1" t="str">
        <f>MID(pesel34[[#This Row],[Column1]],5,2)</f>
        <v>14</v>
      </c>
      <c r="E29" s="1" t="str">
        <f>MID(pesel34[[#This Row],[Column1]], 7, 3)</f>
        <v>684</v>
      </c>
      <c r="F29" s="1" t="str">
        <f>MID(pesel34[[#This Row],[Column1]],10,1)</f>
        <v>1</v>
      </c>
      <c r="G29" s="1" t="str">
        <f>RIGHT(pesel34[[#This Row],[Column1]],1)</f>
        <v>3</v>
      </c>
    </row>
    <row r="30" spans="1:7" x14ac:dyDescent="0.45">
      <c r="A30" s="1" t="s">
        <v>29</v>
      </c>
      <c r="B30" s="1" t="str">
        <f>LEFT(pesel34[[#This Row],[Column1]], 2)</f>
        <v>64</v>
      </c>
      <c r="C30" s="1" t="str">
        <f>MID(pesel34[[#This Row],[Column1]],3,2)</f>
        <v>04</v>
      </c>
      <c r="D30" s="1" t="str">
        <f>MID(pesel34[[#This Row],[Column1]],5,2)</f>
        <v>09</v>
      </c>
      <c r="E30" s="1" t="str">
        <f>MID(pesel34[[#This Row],[Column1]], 7, 3)</f>
        <v>195</v>
      </c>
      <c r="F30" s="1" t="str">
        <f>MID(pesel34[[#This Row],[Column1]],10,1)</f>
        <v>7</v>
      </c>
      <c r="G30" s="1" t="str">
        <f>RIGHT(pesel34[[#This Row],[Column1]],1)</f>
        <v>5</v>
      </c>
    </row>
    <row r="31" spans="1:7" x14ac:dyDescent="0.45">
      <c r="A31" s="1" t="s">
        <v>30</v>
      </c>
      <c r="B31" s="1" t="str">
        <f>LEFT(pesel34[[#This Row],[Column1]], 2)</f>
        <v>66</v>
      </c>
      <c r="C31" s="1" t="str">
        <f>MID(pesel34[[#This Row],[Column1]],3,2)</f>
        <v>10</v>
      </c>
      <c r="D31" s="1" t="str">
        <f>MID(pesel34[[#This Row],[Column1]],5,2)</f>
        <v>02</v>
      </c>
      <c r="E31" s="1" t="str">
        <f>MID(pesel34[[#This Row],[Column1]], 7, 3)</f>
        <v>941</v>
      </c>
      <c r="F31" s="1" t="str">
        <f>MID(pesel34[[#This Row],[Column1]],10,1)</f>
        <v>3</v>
      </c>
      <c r="G31" s="1" t="str">
        <f>RIGHT(pesel34[[#This Row],[Column1]],1)</f>
        <v>4</v>
      </c>
    </row>
    <row r="32" spans="1:7" x14ac:dyDescent="0.45">
      <c r="A32" s="1" t="s">
        <v>31</v>
      </c>
      <c r="B32" s="1" t="str">
        <f>LEFT(pesel34[[#This Row],[Column1]], 2)</f>
        <v>63</v>
      </c>
      <c r="C32" s="1" t="str">
        <f>MID(pesel34[[#This Row],[Column1]],3,2)</f>
        <v>10</v>
      </c>
      <c r="D32" s="1" t="str">
        <f>MID(pesel34[[#This Row],[Column1]],5,2)</f>
        <v>20</v>
      </c>
      <c r="E32" s="1" t="str">
        <f>MID(pesel34[[#This Row],[Column1]], 7, 3)</f>
        <v>929</v>
      </c>
      <c r="F32" s="1" t="str">
        <f>MID(pesel34[[#This Row],[Column1]],10,1)</f>
        <v>4</v>
      </c>
      <c r="G32" s="1" t="str">
        <f>RIGHT(pesel34[[#This Row],[Column1]],1)</f>
        <v>4</v>
      </c>
    </row>
    <row r="33" spans="1:7" x14ac:dyDescent="0.45">
      <c r="A33" s="1" t="s">
        <v>32</v>
      </c>
      <c r="B33" s="1" t="str">
        <f>LEFT(pesel34[[#This Row],[Column1]], 2)</f>
        <v>89</v>
      </c>
      <c r="C33" s="1" t="str">
        <f>MID(pesel34[[#This Row],[Column1]],3,2)</f>
        <v>04</v>
      </c>
      <c r="D33" s="1" t="str">
        <f>MID(pesel34[[#This Row],[Column1]],5,2)</f>
        <v>02</v>
      </c>
      <c r="E33" s="1" t="str">
        <f>MID(pesel34[[#This Row],[Column1]], 7, 3)</f>
        <v>054</v>
      </c>
      <c r="F33" s="1" t="str">
        <f>MID(pesel34[[#This Row],[Column1]],10,1)</f>
        <v>8</v>
      </c>
      <c r="G33" s="1" t="str">
        <f>RIGHT(pesel34[[#This Row],[Column1]],1)</f>
        <v>0</v>
      </c>
    </row>
    <row r="34" spans="1:7" x14ac:dyDescent="0.45">
      <c r="A34" s="1" t="s">
        <v>33</v>
      </c>
      <c r="B34" s="1" t="str">
        <f>LEFT(pesel34[[#This Row],[Column1]], 2)</f>
        <v>74</v>
      </c>
      <c r="C34" s="1" t="str">
        <f>MID(pesel34[[#This Row],[Column1]],3,2)</f>
        <v>12</v>
      </c>
      <c r="D34" s="1" t="str">
        <f>MID(pesel34[[#This Row],[Column1]],5,2)</f>
        <v>31</v>
      </c>
      <c r="E34" s="1" t="str">
        <f>MID(pesel34[[#This Row],[Column1]], 7, 3)</f>
        <v>842</v>
      </c>
      <c r="F34" s="1" t="str">
        <f>MID(pesel34[[#This Row],[Column1]],10,1)</f>
        <v>0</v>
      </c>
      <c r="G34" s="1" t="str">
        <f>RIGHT(pesel34[[#This Row],[Column1]],1)</f>
        <v>6</v>
      </c>
    </row>
    <row r="35" spans="1:7" x14ac:dyDescent="0.45">
      <c r="A35" s="1" t="s">
        <v>34</v>
      </c>
      <c r="B35" s="1" t="str">
        <f>LEFT(pesel34[[#This Row],[Column1]], 2)</f>
        <v>88</v>
      </c>
      <c r="C35" s="1" t="str">
        <f>MID(pesel34[[#This Row],[Column1]],3,2)</f>
        <v>08</v>
      </c>
      <c r="D35" s="1" t="str">
        <f>MID(pesel34[[#This Row],[Column1]],5,2)</f>
        <v>02</v>
      </c>
      <c r="E35" s="1" t="str">
        <f>MID(pesel34[[#This Row],[Column1]], 7, 3)</f>
        <v>045</v>
      </c>
      <c r="F35" s="1" t="str">
        <f>MID(pesel34[[#This Row],[Column1]],10,1)</f>
        <v>0</v>
      </c>
      <c r="G35" s="1" t="str">
        <f>RIGHT(pesel34[[#This Row],[Column1]],1)</f>
        <v>9</v>
      </c>
    </row>
    <row r="36" spans="1:7" x14ac:dyDescent="0.45">
      <c r="A36" s="1" t="s">
        <v>35</v>
      </c>
      <c r="B36" s="1" t="str">
        <f>LEFT(pesel34[[#This Row],[Column1]], 2)</f>
        <v>70</v>
      </c>
      <c r="C36" s="1" t="str">
        <f>MID(pesel34[[#This Row],[Column1]],3,2)</f>
        <v>03</v>
      </c>
      <c r="D36" s="1" t="str">
        <f>MID(pesel34[[#This Row],[Column1]],5,2)</f>
        <v>20</v>
      </c>
      <c r="E36" s="1" t="str">
        <f>MID(pesel34[[#This Row],[Column1]], 7, 3)</f>
        <v>574</v>
      </c>
      <c r="F36" s="1" t="str">
        <f>MID(pesel34[[#This Row],[Column1]],10,1)</f>
        <v>3</v>
      </c>
      <c r="G36" s="1" t="str">
        <f>RIGHT(pesel34[[#This Row],[Column1]],1)</f>
        <v>3</v>
      </c>
    </row>
    <row r="37" spans="1:7" x14ac:dyDescent="0.45">
      <c r="A37" s="1" t="s">
        <v>36</v>
      </c>
      <c r="B37" s="1" t="str">
        <f>LEFT(pesel34[[#This Row],[Column1]], 2)</f>
        <v>89</v>
      </c>
      <c r="C37" s="1" t="str">
        <f>MID(pesel34[[#This Row],[Column1]],3,2)</f>
        <v>08</v>
      </c>
      <c r="D37" s="1" t="str">
        <f>MID(pesel34[[#This Row],[Column1]],5,2)</f>
        <v>14</v>
      </c>
      <c r="E37" s="1" t="str">
        <f>MID(pesel34[[#This Row],[Column1]], 7, 3)</f>
        <v>214</v>
      </c>
      <c r="F37" s="1" t="str">
        <f>MID(pesel34[[#This Row],[Column1]],10,1)</f>
        <v>4</v>
      </c>
      <c r="G37" s="1" t="str">
        <f>RIGHT(pesel34[[#This Row],[Column1]],1)</f>
        <v>5</v>
      </c>
    </row>
    <row r="38" spans="1:7" x14ac:dyDescent="0.45">
      <c r="A38" s="1" t="s">
        <v>37</v>
      </c>
      <c r="B38" s="1" t="str">
        <f>LEFT(pesel34[[#This Row],[Column1]], 2)</f>
        <v>66</v>
      </c>
      <c r="C38" s="1" t="str">
        <f>MID(pesel34[[#This Row],[Column1]],3,2)</f>
        <v>11</v>
      </c>
      <c r="D38" s="1" t="str">
        <f>MID(pesel34[[#This Row],[Column1]],5,2)</f>
        <v>31</v>
      </c>
      <c r="E38" s="1" t="str">
        <f>MID(pesel34[[#This Row],[Column1]], 7, 3)</f>
        <v>839</v>
      </c>
      <c r="F38" s="1" t="str">
        <f>MID(pesel34[[#This Row],[Column1]],10,1)</f>
        <v>9</v>
      </c>
      <c r="G38" s="1" t="str">
        <f>RIGHT(pesel34[[#This Row],[Column1]],1)</f>
        <v>5</v>
      </c>
    </row>
    <row r="39" spans="1:7" x14ac:dyDescent="0.45">
      <c r="A39" s="1" t="s">
        <v>38</v>
      </c>
      <c r="B39" s="1" t="str">
        <f>LEFT(pesel34[[#This Row],[Column1]], 2)</f>
        <v>56</v>
      </c>
      <c r="C39" s="1" t="str">
        <f>MID(pesel34[[#This Row],[Column1]],3,2)</f>
        <v>11</v>
      </c>
      <c r="D39" s="1" t="str">
        <f>MID(pesel34[[#This Row],[Column1]],5,2)</f>
        <v>11</v>
      </c>
      <c r="E39" s="1" t="str">
        <f>MID(pesel34[[#This Row],[Column1]], 7, 3)</f>
        <v>615</v>
      </c>
      <c r="F39" s="1" t="str">
        <f>MID(pesel34[[#This Row],[Column1]],10,1)</f>
        <v>4</v>
      </c>
      <c r="G39" s="1" t="str">
        <f>RIGHT(pesel34[[#This Row],[Column1]],1)</f>
        <v>9</v>
      </c>
    </row>
    <row r="40" spans="1:7" x14ac:dyDescent="0.45">
      <c r="A40" s="1" t="s">
        <v>39</v>
      </c>
      <c r="B40" s="1" t="str">
        <f>LEFT(pesel34[[#This Row],[Column1]], 2)</f>
        <v>78</v>
      </c>
      <c r="C40" s="1" t="str">
        <f>MID(pesel34[[#This Row],[Column1]],3,2)</f>
        <v>10</v>
      </c>
      <c r="D40" s="1" t="str">
        <f>MID(pesel34[[#This Row],[Column1]],5,2)</f>
        <v>31</v>
      </c>
      <c r="E40" s="1" t="str">
        <f>MID(pesel34[[#This Row],[Column1]], 7, 3)</f>
        <v>886</v>
      </c>
      <c r="F40" s="1" t="str">
        <f>MID(pesel34[[#This Row],[Column1]],10,1)</f>
        <v>9</v>
      </c>
      <c r="G40" s="1" t="str">
        <f>RIGHT(pesel34[[#This Row],[Column1]],1)</f>
        <v>5</v>
      </c>
    </row>
    <row r="41" spans="1:7" x14ac:dyDescent="0.45">
      <c r="A41" s="1" t="s">
        <v>40</v>
      </c>
      <c r="B41" s="1" t="str">
        <f>LEFT(pesel34[[#This Row],[Column1]], 2)</f>
        <v>88</v>
      </c>
      <c r="C41" s="1" t="str">
        <f>MID(pesel34[[#This Row],[Column1]],3,2)</f>
        <v>08</v>
      </c>
      <c r="D41" s="1" t="str">
        <f>MID(pesel34[[#This Row],[Column1]],5,2)</f>
        <v>06</v>
      </c>
      <c r="E41" s="1" t="str">
        <f>MID(pesel34[[#This Row],[Column1]], 7, 3)</f>
        <v>019</v>
      </c>
      <c r="F41" s="1" t="str">
        <f>MID(pesel34[[#This Row],[Column1]],10,1)</f>
        <v>4</v>
      </c>
      <c r="G41" s="1" t="str">
        <f>RIGHT(pesel34[[#This Row],[Column1]],1)</f>
        <v>8</v>
      </c>
    </row>
    <row r="42" spans="1:7" x14ac:dyDescent="0.45">
      <c r="A42" s="1" t="s">
        <v>41</v>
      </c>
      <c r="B42" s="1" t="str">
        <f>LEFT(pesel34[[#This Row],[Column1]], 2)</f>
        <v>71</v>
      </c>
      <c r="C42" s="1" t="str">
        <f>MID(pesel34[[#This Row],[Column1]],3,2)</f>
        <v>09</v>
      </c>
      <c r="D42" s="1" t="str">
        <f>MID(pesel34[[#This Row],[Column1]],5,2)</f>
        <v>30</v>
      </c>
      <c r="E42" s="1" t="str">
        <f>MID(pesel34[[#This Row],[Column1]], 7, 3)</f>
        <v>588</v>
      </c>
      <c r="F42" s="1" t="str">
        <f>MID(pesel34[[#This Row],[Column1]],10,1)</f>
        <v>5</v>
      </c>
      <c r="G42" s="1" t="str">
        <f>RIGHT(pesel34[[#This Row],[Column1]],1)</f>
        <v>6</v>
      </c>
    </row>
    <row r="43" spans="1:7" x14ac:dyDescent="0.45">
      <c r="A43" s="1" t="s">
        <v>42</v>
      </c>
      <c r="B43" s="1" t="str">
        <f>LEFT(pesel34[[#This Row],[Column1]], 2)</f>
        <v>64</v>
      </c>
      <c r="C43" s="1" t="str">
        <f>MID(pesel34[[#This Row],[Column1]],3,2)</f>
        <v>02</v>
      </c>
      <c r="D43" s="1" t="str">
        <f>MID(pesel34[[#This Row],[Column1]],5,2)</f>
        <v>23</v>
      </c>
      <c r="E43" s="1" t="str">
        <f>MID(pesel34[[#This Row],[Column1]], 7, 3)</f>
        <v>014</v>
      </c>
      <c r="F43" s="1" t="str">
        <f>MID(pesel34[[#This Row],[Column1]],10,1)</f>
        <v>5</v>
      </c>
      <c r="G43" s="1" t="str">
        <f>RIGHT(pesel34[[#This Row],[Column1]],1)</f>
        <v>5</v>
      </c>
    </row>
    <row r="44" spans="1:7" x14ac:dyDescent="0.45">
      <c r="A44" s="1" t="s">
        <v>43</v>
      </c>
      <c r="B44" s="1" t="str">
        <f>LEFT(pesel34[[#This Row],[Column1]], 2)</f>
        <v>65</v>
      </c>
      <c r="C44" s="1" t="str">
        <f>MID(pesel34[[#This Row],[Column1]],3,2)</f>
        <v>10</v>
      </c>
      <c r="D44" s="1" t="str">
        <f>MID(pesel34[[#This Row],[Column1]],5,2)</f>
        <v>20</v>
      </c>
      <c r="E44" s="1" t="str">
        <f>MID(pesel34[[#This Row],[Column1]], 7, 3)</f>
        <v>861</v>
      </c>
      <c r="F44" s="1" t="str">
        <f>MID(pesel34[[#This Row],[Column1]],10,1)</f>
        <v>1</v>
      </c>
      <c r="G44" s="1" t="str">
        <f>RIGHT(pesel34[[#This Row],[Column1]],1)</f>
        <v>6</v>
      </c>
    </row>
    <row r="45" spans="1:7" x14ac:dyDescent="0.45">
      <c r="A45" s="1" t="s">
        <v>44</v>
      </c>
      <c r="B45" s="1" t="str">
        <f>LEFT(pesel34[[#This Row],[Column1]], 2)</f>
        <v>68</v>
      </c>
      <c r="C45" s="1" t="str">
        <f>MID(pesel34[[#This Row],[Column1]],3,2)</f>
        <v>11</v>
      </c>
      <c r="D45" s="1" t="str">
        <f>MID(pesel34[[#This Row],[Column1]],5,2)</f>
        <v>21</v>
      </c>
      <c r="E45" s="1" t="str">
        <f>MID(pesel34[[#This Row],[Column1]], 7, 3)</f>
        <v>175</v>
      </c>
      <c r="F45" s="1" t="str">
        <f>MID(pesel34[[#This Row],[Column1]],10,1)</f>
        <v>9</v>
      </c>
      <c r="G45" s="1" t="str">
        <f>RIGHT(pesel34[[#This Row],[Column1]],1)</f>
        <v>7</v>
      </c>
    </row>
    <row r="46" spans="1:7" x14ac:dyDescent="0.45">
      <c r="A46" s="1" t="s">
        <v>45</v>
      </c>
      <c r="B46" s="1" t="str">
        <f>LEFT(pesel34[[#This Row],[Column1]], 2)</f>
        <v>70</v>
      </c>
      <c r="C46" s="1" t="str">
        <f>MID(pesel34[[#This Row],[Column1]],3,2)</f>
        <v>10</v>
      </c>
      <c r="D46" s="1" t="str">
        <f>MID(pesel34[[#This Row],[Column1]],5,2)</f>
        <v>11</v>
      </c>
      <c r="E46" s="1" t="str">
        <f>MID(pesel34[[#This Row],[Column1]], 7, 3)</f>
        <v>954</v>
      </c>
      <c r="F46" s="1" t="str">
        <f>MID(pesel34[[#This Row],[Column1]],10,1)</f>
        <v>8</v>
      </c>
      <c r="G46" s="1" t="str">
        <f>RIGHT(pesel34[[#This Row],[Column1]],1)</f>
        <v>6</v>
      </c>
    </row>
    <row r="47" spans="1:7" x14ac:dyDescent="0.45">
      <c r="A47" s="1" t="s">
        <v>46</v>
      </c>
      <c r="B47" s="1" t="str">
        <f>LEFT(pesel34[[#This Row],[Column1]], 2)</f>
        <v>77</v>
      </c>
      <c r="C47" s="1" t="str">
        <f>MID(pesel34[[#This Row],[Column1]],3,2)</f>
        <v>11</v>
      </c>
      <c r="D47" s="1" t="str">
        <f>MID(pesel34[[#This Row],[Column1]],5,2)</f>
        <v>10</v>
      </c>
      <c r="E47" s="1" t="str">
        <f>MID(pesel34[[#This Row],[Column1]], 7, 3)</f>
        <v>848</v>
      </c>
      <c r="F47" s="1" t="str">
        <f>MID(pesel34[[#This Row],[Column1]],10,1)</f>
        <v>5</v>
      </c>
      <c r="G47" s="1" t="str">
        <f>RIGHT(pesel34[[#This Row],[Column1]],1)</f>
        <v>0</v>
      </c>
    </row>
    <row r="48" spans="1:7" x14ac:dyDescent="0.45">
      <c r="A48" s="1" t="s">
        <v>47</v>
      </c>
      <c r="B48" s="1" t="str">
        <f>LEFT(pesel34[[#This Row],[Column1]], 2)</f>
        <v>78</v>
      </c>
      <c r="C48" s="1" t="str">
        <f>MID(pesel34[[#This Row],[Column1]],3,2)</f>
        <v>12</v>
      </c>
      <c r="D48" s="1" t="str">
        <f>MID(pesel34[[#This Row],[Column1]],5,2)</f>
        <v>31</v>
      </c>
      <c r="E48" s="1" t="str">
        <f>MID(pesel34[[#This Row],[Column1]], 7, 3)</f>
        <v>890</v>
      </c>
      <c r="F48" s="1" t="str">
        <f>MID(pesel34[[#This Row],[Column1]],10,1)</f>
        <v>1</v>
      </c>
      <c r="G48" s="1" t="str">
        <f>RIGHT(pesel34[[#This Row],[Column1]],1)</f>
        <v>8</v>
      </c>
    </row>
    <row r="49" spans="1:7" x14ac:dyDescent="0.45">
      <c r="A49" s="1" t="s">
        <v>48</v>
      </c>
      <c r="B49" s="1" t="str">
        <f>LEFT(pesel34[[#This Row],[Column1]], 2)</f>
        <v>79</v>
      </c>
      <c r="C49" s="1" t="str">
        <f>MID(pesel34[[#This Row],[Column1]],3,2)</f>
        <v>11</v>
      </c>
      <c r="D49" s="1" t="str">
        <f>MID(pesel34[[#This Row],[Column1]],5,2)</f>
        <v>06</v>
      </c>
      <c r="E49" s="1" t="str">
        <f>MID(pesel34[[#This Row],[Column1]], 7, 3)</f>
        <v>737</v>
      </c>
      <c r="F49" s="1" t="str">
        <f>MID(pesel34[[#This Row],[Column1]],10,1)</f>
        <v>0</v>
      </c>
      <c r="G49" s="1" t="str">
        <f>RIGHT(pesel34[[#This Row],[Column1]],1)</f>
        <v>9</v>
      </c>
    </row>
    <row r="50" spans="1:7" x14ac:dyDescent="0.45">
      <c r="A50" s="1" t="s">
        <v>49</v>
      </c>
      <c r="B50" s="1" t="str">
        <f>LEFT(pesel34[[#This Row],[Column1]], 2)</f>
        <v>74</v>
      </c>
      <c r="C50" s="1" t="str">
        <f>MID(pesel34[[#This Row],[Column1]],3,2)</f>
        <v>12</v>
      </c>
      <c r="D50" s="1" t="str">
        <f>MID(pesel34[[#This Row],[Column1]],5,2)</f>
        <v>02</v>
      </c>
      <c r="E50" s="1" t="str">
        <f>MID(pesel34[[#This Row],[Column1]], 7, 3)</f>
        <v>845</v>
      </c>
      <c r="F50" s="1" t="str">
        <f>MID(pesel34[[#This Row],[Column1]],10,1)</f>
        <v>4</v>
      </c>
      <c r="G50" s="1" t="str">
        <f>RIGHT(pesel34[[#This Row],[Column1]],1)</f>
        <v>1</v>
      </c>
    </row>
    <row r="51" spans="1:7" x14ac:dyDescent="0.45">
      <c r="A51" s="1" t="s">
        <v>50</v>
      </c>
      <c r="B51" s="1" t="str">
        <f>LEFT(pesel34[[#This Row],[Column1]], 2)</f>
        <v>89</v>
      </c>
      <c r="C51" s="1" t="str">
        <f>MID(pesel34[[#This Row],[Column1]],3,2)</f>
        <v>08</v>
      </c>
      <c r="D51" s="1" t="str">
        <f>MID(pesel34[[#This Row],[Column1]],5,2)</f>
        <v>21</v>
      </c>
      <c r="E51" s="1" t="str">
        <f>MID(pesel34[[#This Row],[Column1]], 7, 3)</f>
        <v>798</v>
      </c>
      <c r="F51" s="1" t="str">
        <f>MID(pesel34[[#This Row],[Column1]],10,1)</f>
        <v>7</v>
      </c>
      <c r="G51" s="1" t="str">
        <f>RIGHT(pesel34[[#This Row],[Column1]],1)</f>
        <v>9</v>
      </c>
    </row>
    <row r="52" spans="1:7" x14ac:dyDescent="0.45">
      <c r="A52" s="1" t="s">
        <v>51</v>
      </c>
      <c r="B52" s="1" t="str">
        <f>LEFT(pesel34[[#This Row],[Column1]], 2)</f>
        <v>86</v>
      </c>
      <c r="C52" s="1" t="str">
        <f>MID(pesel34[[#This Row],[Column1]],3,2)</f>
        <v>07</v>
      </c>
      <c r="D52" s="1" t="str">
        <f>MID(pesel34[[#This Row],[Column1]],5,2)</f>
        <v>06</v>
      </c>
      <c r="E52" s="1" t="str">
        <f>MID(pesel34[[#This Row],[Column1]], 7, 3)</f>
        <v>305</v>
      </c>
      <c r="F52" s="1" t="str">
        <f>MID(pesel34[[#This Row],[Column1]],10,1)</f>
        <v>8</v>
      </c>
      <c r="G52" s="1" t="str">
        <f>RIGHT(pesel34[[#This Row],[Column1]],1)</f>
        <v>3</v>
      </c>
    </row>
    <row r="53" spans="1:7" x14ac:dyDescent="0.45">
      <c r="A53" s="1" t="s">
        <v>52</v>
      </c>
      <c r="B53" s="1" t="str">
        <f>LEFT(pesel34[[#This Row],[Column1]], 2)</f>
        <v>63</v>
      </c>
      <c r="C53" s="1" t="str">
        <f>MID(pesel34[[#This Row],[Column1]],3,2)</f>
        <v>12</v>
      </c>
      <c r="D53" s="1" t="str">
        <f>MID(pesel34[[#This Row],[Column1]],5,2)</f>
        <v>27</v>
      </c>
      <c r="E53" s="1" t="str">
        <f>MID(pesel34[[#This Row],[Column1]], 7, 3)</f>
        <v>551</v>
      </c>
      <c r="F53" s="1" t="str">
        <f>MID(pesel34[[#This Row],[Column1]],10,1)</f>
        <v>8</v>
      </c>
      <c r="G53" s="1" t="str">
        <f>RIGHT(pesel34[[#This Row],[Column1]],1)</f>
        <v>2</v>
      </c>
    </row>
    <row r="54" spans="1:7" x14ac:dyDescent="0.45">
      <c r="A54" s="1" t="s">
        <v>53</v>
      </c>
      <c r="B54" s="1" t="str">
        <f>LEFT(pesel34[[#This Row],[Column1]], 2)</f>
        <v>90</v>
      </c>
      <c r="C54" s="1" t="str">
        <f>MID(pesel34[[#This Row],[Column1]],3,2)</f>
        <v>11</v>
      </c>
      <c r="D54" s="1" t="str">
        <f>MID(pesel34[[#This Row],[Column1]],5,2)</f>
        <v>20</v>
      </c>
      <c r="E54" s="1" t="str">
        <f>MID(pesel34[[#This Row],[Column1]], 7, 3)</f>
        <v>043</v>
      </c>
      <c r="F54" s="1" t="str">
        <f>MID(pesel34[[#This Row],[Column1]],10,1)</f>
        <v>7</v>
      </c>
      <c r="G54" s="1" t="str">
        <f>RIGHT(pesel34[[#This Row],[Column1]],1)</f>
        <v>3</v>
      </c>
    </row>
    <row r="55" spans="1:7" x14ac:dyDescent="0.45">
      <c r="A55" s="1" t="s">
        <v>54</v>
      </c>
      <c r="B55" s="1" t="str">
        <f>LEFT(pesel34[[#This Row],[Column1]], 2)</f>
        <v>54</v>
      </c>
      <c r="C55" s="1" t="str">
        <f>MID(pesel34[[#This Row],[Column1]],3,2)</f>
        <v>04</v>
      </c>
      <c r="D55" s="1" t="str">
        <f>MID(pesel34[[#This Row],[Column1]],5,2)</f>
        <v>30</v>
      </c>
      <c r="E55" s="1" t="str">
        <f>MID(pesel34[[#This Row],[Column1]], 7, 3)</f>
        <v>100</v>
      </c>
      <c r="F55" s="1" t="str">
        <f>MID(pesel34[[#This Row],[Column1]],10,1)</f>
        <v>8</v>
      </c>
      <c r="G55" s="1" t="str">
        <f>RIGHT(pesel34[[#This Row],[Column1]],1)</f>
        <v>8</v>
      </c>
    </row>
    <row r="56" spans="1:7" x14ac:dyDescent="0.45">
      <c r="A56" s="1" t="s">
        <v>55</v>
      </c>
      <c r="B56" s="1" t="str">
        <f>LEFT(pesel34[[#This Row],[Column1]], 2)</f>
        <v>69</v>
      </c>
      <c r="C56" s="1" t="str">
        <f>MID(pesel34[[#This Row],[Column1]],3,2)</f>
        <v>12</v>
      </c>
      <c r="D56" s="1" t="str">
        <f>MID(pesel34[[#This Row],[Column1]],5,2)</f>
        <v>21</v>
      </c>
      <c r="E56" s="1" t="str">
        <f>MID(pesel34[[#This Row],[Column1]], 7, 3)</f>
        <v>741</v>
      </c>
      <c r="F56" s="1" t="str">
        <f>MID(pesel34[[#This Row],[Column1]],10,1)</f>
        <v>1</v>
      </c>
      <c r="G56" s="1" t="str">
        <f>RIGHT(pesel34[[#This Row],[Column1]],1)</f>
        <v>8</v>
      </c>
    </row>
    <row r="57" spans="1:7" x14ac:dyDescent="0.45">
      <c r="A57" s="1" t="s">
        <v>56</v>
      </c>
      <c r="B57" s="1" t="str">
        <f>LEFT(pesel34[[#This Row],[Column1]], 2)</f>
        <v>84</v>
      </c>
      <c r="C57" s="1" t="str">
        <f>MID(pesel34[[#This Row],[Column1]],3,2)</f>
        <v>05</v>
      </c>
      <c r="D57" s="1" t="str">
        <f>MID(pesel34[[#This Row],[Column1]],5,2)</f>
        <v>12</v>
      </c>
      <c r="E57" s="1" t="str">
        <f>MID(pesel34[[#This Row],[Column1]], 7, 3)</f>
        <v>948</v>
      </c>
      <c r="F57" s="1" t="str">
        <f>MID(pesel34[[#This Row],[Column1]],10,1)</f>
        <v>9</v>
      </c>
      <c r="G57" s="1" t="str">
        <f>RIGHT(pesel34[[#This Row],[Column1]],1)</f>
        <v>4</v>
      </c>
    </row>
    <row r="58" spans="1:7" x14ac:dyDescent="0.45">
      <c r="A58" s="1" t="s">
        <v>57</v>
      </c>
      <c r="B58" s="1" t="str">
        <f>LEFT(pesel34[[#This Row],[Column1]], 2)</f>
        <v>66</v>
      </c>
      <c r="C58" s="1" t="str">
        <f>MID(pesel34[[#This Row],[Column1]],3,2)</f>
        <v>11</v>
      </c>
      <c r="D58" s="1" t="str">
        <f>MID(pesel34[[#This Row],[Column1]],5,2)</f>
        <v>11</v>
      </c>
      <c r="E58" s="1" t="str">
        <f>MID(pesel34[[#This Row],[Column1]], 7, 3)</f>
        <v>761</v>
      </c>
      <c r="F58" s="1" t="str">
        <f>MID(pesel34[[#This Row],[Column1]],10,1)</f>
        <v>6</v>
      </c>
      <c r="G58" s="1" t="str">
        <f>RIGHT(pesel34[[#This Row],[Column1]],1)</f>
        <v>4</v>
      </c>
    </row>
    <row r="59" spans="1:7" x14ac:dyDescent="0.45">
      <c r="A59" s="1" t="s">
        <v>58</v>
      </c>
      <c r="B59" s="1" t="str">
        <f>LEFT(pesel34[[#This Row],[Column1]], 2)</f>
        <v>71</v>
      </c>
      <c r="C59" s="1" t="str">
        <f>MID(pesel34[[#This Row],[Column1]],3,2)</f>
        <v>11</v>
      </c>
      <c r="D59" s="1" t="str">
        <f>MID(pesel34[[#This Row],[Column1]],5,2)</f>
        <v>26</v>
      </c>
      <c r="E59" s="1" t="str">
        <f>MID(pesel34[[#This Row],[Column1]], 7, 3)</f>
        <v>775</v>
      </c>
      <c r="F59" s="1" t="str">
        <f>MID(pesel34[[#This Row],[Column1]],10,1)</f>
        <v>1</v>
      </c>
      <c r="G59" s="1" t="str">
        <f>RIGHT(pesel34[[#This Row],[Column1]],1)</f>
        <v>4</v>
      </c>
    </row>
    <row r="60" spans="1:7" x14ac:dyDescent="0.45">
      <c r="A60" s="1" t="s">
        <v>59</v>
      </c>
      <c r="B60" s="1" t="str">
        <f>LEFT(pesel34[[#This Row],[Column1]], 2)</f>
        <v>89</v>
      </c>
      <c r="C60" s="1" t="str">
        <f>MID(pesel34[[#This Row],[Column1]],3,2)</f>
        <v>04</v>
      </c>
      <c r="D60" s="1" t="str">
        <f>MID(pesel34[[#This Row],[Column1]],5,2)</f>
        <v>06</v>
      </c>
      <c r="E60" s="1" t="str">
        <f>MID(pesel34[[#This Row],[Column1]], 7, 3)</f>
        <v>333</v>
      </c>
      <c r="F60" s="1" t="str">
        <f>MID(pesel34[[#This Row],[Column1]],10,1)</f>
        <v>4</v>
      </c>
      <c r="G60" s="1" t="str">
        <f>RIGHT(pesel34[[#This Row],[Column1]],1)</f>
        <v>8</v>
      </c>
    </row>
    <row r="61" spans="1:7" x14ac:dyDescent="0.45">
      <c r="A61" s="1" t="s">
        <v>60</v>
      </c>
      <c r="B61" s="1" t="str">
        <f>LEFT(pesel34[[#This Row],[Column1]], 2)</f>
        <v>90</v>
      </c>
      <c r="C61" s="1" t="str">
        <f>MID(pesel34[[#This Row],[Column1]],3,2)</f>
        <v>05</v>
      </c>
      <c r="D61" s="1" t="str">
        <f>MID(pesel34[[#This Row],[Column1]],5,2)</f>
        <v>31</v>
      </c>
      <c r="E61" s="1" t="str">
        <f>MID(pesel34[[#This Row],[Column1]], 7, 3)</f>
        <v>201</v>
      </c>
      <c r="F61" s="1" t="str">
        <f>MID(pesel34[[#This Row],[Column1]],10,1)</f>
        <v>3</v>
      </c>
      <c r="G61" s="1" t="str">
        <f>RIGHT(pesel34[[#This Row],[Column1]],1)</f>
        <v>6</v>
      </c>
    </row>
    <row r="62" spans="1:7" x14ac:dyDescent="0.45">
      <c r="A62" s="1" t="s">
        <v>61</v>
      </c>
      <c r="B62" s="1" t="str">
        <f>LEFT(pesel34[[#This Row],[Column1]], 2)</f>
        <v>75</v>
      </c>
      <c r="C62" s="1" t="str">
        <f>MID(pesel34[[#This Row],[Column1]],3,2)</f>
        <v>12</v>
      </c>
      <c r="D62" s="1" t="str">
        <f>MID(pesel34[[#This Row],[Column1]],5,2)</f>
        <v>31</v>
      </c>
      <c r="E62" s="1" t="str">
        <f>MID(pesel34[[#This Row],[Column1]], 7, 3)</f>
        <v>993</v>
      </c>
      <c r="F62" s="1" t="str">
        <f>MID(pesel34[[#This Row],[Column1]],10,1)</f>
        <v>1</v>
      </c>
      <c r="G62" s="1" t="str">
        <f>RIGHT(pesel34[[#This Row],[Column1]],1)</f>
        <v>7</v>
      </c>
    </row>
    <row r="63" spans="1:7" x14ac:dyDescent="0.45">
      <c r="A63" s="1" t="s">
        <v>62</v>
      </c>
      <c r="B63" s="1" t="str">
        <f>LEFT(pesel34[[#This Row],[Column1]], 2)</f>
        <v>73</v>
      </c>
      <c r="C63" s="1" t="str">
        <f>MID(pesel34[[#This Row],[Column1]],3,2)</f>
        <v>11</v>
      </c>
      <c r="D63" s="1" t="str">
        <f>MID(pesel34[[#This Row],[Column1]],5,2)</f>
        <v>23</v>
      </c>
      <c r="E63" s="1" t="str">
        <f>MID(pesel34[[#This Row],[Column1]], 7, 3)</f>
        <v>285</v>
      </c>
      <c r="F63" s="1" t="str">
        <f>MID(pesel34[[#This Row],[Column1]],10,1)</f>
        <v>5</v>
      </c>
      <c r="G63" s="1" t="str">
        <f>RIGHT(pesel34[[#This Row],[Column1]],1)</f>
        <v>1</v>
      </c>
    </row>
    <row r="64" spans="1:7" x14ac:dyDescent="0.45">
      <c r="A64" s="1" t="s">
        <v>63</v>
      </c>
      <c r="B64" s="1" t="str">
        <f>LEFT(pesel34[[#This Row],[Column1]], 2)</f>
        <v>85</v>
      </c>
      <c r="C64" s="1" t="str">
        <f>MID(pesel34[[#This Row],[Column1]],3,2)</f>
        <v>03</v>
      </c>
      <c r="D64" s="1" t="str">
        <f>MID(pesel34[[#This Row],[Column1]],5,2)</f>
        <v>10</v>
      </c>
      <c r="E64" s="1" t="str">
        <f>MID(pesel34[[#This Row],[Column1]], 7, 3)</f>
        <v>794</v>
      </c>
      <c r="F64" s="1" t="str">
        <f>MID(pesel34[[#This Row],[Column1]],10,1)</f>
        <v>4</v>
      </c>
      <c r="G64" s="1" t="str">
        <f>RIGHT(pesel34[[#This Row],[Column1]],1)</f>
        <v>3</v>
      </c>
    </row>
    <row r="65" spans="1:7" x14ac:dyDescent="0.45">
      <c r="A65" s="1" t="s">
        <v>64</v>
      </c>
      <c r="B65" s="1" t="str">
        <f>LEFT(pesel34[[#This Row],[Column1]], 2)</f>
        <v>85</v>
      </c>
      <c r="C65" s="1" t="str">
        <f>MID(pesel34[[#This Row],[Column1]],3,2)</f>
        <v>05</v>
      </c>
      <c r="D65" s="1" t="str">
        <f>MID(pesel34[[#This Row],[Column1]],5,2)</f>
        <v>25</v>
      </c>
      <c r="E65" s="1" t="str">
        <f>MID(pesel34[[#This Row],[Column1]], 7, 3)</f>
        <v>686</v>
      </c>
      <c r="F65" s="1" t="str">
        <f>MID(pesel34[[#This Row],[Column1]],10,1)</f>
        <v>4</v>
      </c>
      <c r="G65" s="1" t="str">
        <f>RIGHT(pesel34[[#This Row],[Column1]],1)</f>
        <v>3</v>
      </c>
    </row>
    <row r="66" spans="1:7" x14ac:dyDescent="0.45">
      <c r="A66" s="1" t="s">
        <v>65</v>
      </c>
      <c r="B66" s="1" t="str">
        <f>LEFT(pesel34[[#This Row],[Column1]], 2)</f>
        <v>55</v>
      </c>
      <c r="C66" s="1" t="str">
        <f>MID(pesel34[[#This Row],[Column1]],3,2)</f>
        <v>02</v>
      </c>
      <c r="D66" s="1" t="str">
        <f>MID(pesel34[[#This Row],[Column1]],5,2)</f>
        <v>21</v>
      </c>
      <c r="E66" s="1" t="str">
        <f>MID(pesel34[[#This Row],[Column1]], 7, 3)</f>
        <v>534</v>
      </c>
      <c r="F66" s="1" t="str">
        <f>MID(pesel34[[#This Row],[Column1]],10,1)</f>
        <v>3</v>
      </c>
      <c r="G66" s="1" t="str">
        <f>RIGHT(pesel34[[#This Row],[Column1]],1)</f>
        <v>2</v>
      </c>
    </row>
    <row r="67" spans="1:7" x14ac:dyDescent="0.45">
      <c r="A67" s="1" t="s">
        <v>66</v>
      </c>
      <c r="B67" s="1" t="str">
        <f>LEFT(pesel34[[#This Row],[Column1]], 2)</f>
        <v>83</v>
      </c>
      <c r="C67" s="1" t="str">
        <f>MID(pesel34[[#This Row],[Column1]],3,2)</f>
        <v>04</v>
      </c>
      <c r="D67" s="1" t="str">
        <f>MID(pesel34[[#This Row],[Column1]],5,2)</f>
        <v>19</v>
      </c>
      <c r="E67" s="1" t="str">
        <f>MID(pesel34[[#This Row],[Column1]], 7, 3)</f>
        <v>472</v>
      </c>
      <c r="F67" s="1" t="str">
        <f>MID(pesel34[[#This Row],[Column1]],10,1)</f>
        <v>8</v>
      </c>
      <c r="G67" s="1" t="str">
        <f>RIGHT(pesel34[[#This Row],[Column1]],1)</f>
        <v>2</v>
      </c>
    </row>
    <row r="68" spans="1:7" x14ac:dyDescent="0.45">
      <c r="A68" s="1" t="s">
        <v>67</v>
      </c>
      <c r="B68" s="1" t="str">
        <f>LEFT(pesel34[[#This Row],[Column1]], 2)</f>
        <v>86</v>
      </c>
      <c r="C68" s="1" t="str">
        <f>MID(pesel34[[#This Row],[Column1]],3,2)</f>
        <v>08</v>
      </c>
      <c r="D68" s="1" t="str">
        <f>MID(pesel34[[#This Row],[Column1]],5,2)</f>
        <v>14</v>
      </c>
      <c r="E68" s="1" t="str">
        <f>MID(pesel34[[#This Row],[Column1]], 7, 3)</f>
        <v>433</v>
      </c>
      <c r="F68" s="1" t="str">
        <f>MID(pesel34[[#This Row],[Column1]],10,1)</f>
        <v>2</v>
      </c>
      <c r="G68" s="1" t="str">
        <f>RIGHT(pesel34[[#This Row],[Column1]],1)</f>
        <v>5</v>
      </c>
    </row>
    <row r="69" spans="1:7" x14ac:dyDescent="0.45">
      <c r="A69" s="1" t="s">
        <v>68</v>
      </c>
      <c r="B69" s="1" t="str">
        <f>LEFT(pesel34[[#This Row],[Column1]], 2)</f>
        <v>59</v>
      </c>
      <c r="C69" s="1" t="str">
        <f>MID(pesel34[[#This Row],[Column1]],3,2)</f>
        <v>11</v>
      </c>
      <c r="D69" s="1" t="str">
        <f>MID(pesel34[[#This Row],[Column1]],5,2)</f>
        <v>05</v>
      </c>
      <c r="E69" s="1" t="str">
        <f>MID(pesel34[[#This Row],[Column1]], 7, 3)</f>
        <v>705</v>
      </c>
      <c r="F69" s="1" t="str">
        <f>MID(pesel34[[#This Row],[Column1]],10,1)</f>
        <v>6</v>
      </c>
      <c r="G69" s="1" t="str">
        <f>RIGHT(pesel34[[#This Row],[Column1]],1)</f>
        <v>5</v>
      </c>
    </row>
    <row r="70" spans="1:7" x14ac:dyDescent="0.45">
      <c r="A70" s="1" t="s">
        <v>69</v>
      </c>
      <c r="B70" s="1" t="str">
        <f>LEFT(pesel34[[#This Row],[Column1]], 2)</f>
        <v>66</v>
      </c>
      <c r="C70" s="1" t="str">
        <f>MID(pesel34[[#This Row],[Column1]],3,2)</f>
        <v>06</v>
      </c>
      <c r="D70" s="1" t="str">
        <f>MID(pesel34[[#This Row],[Column1]],5,2)</f>
        <v>30</v>
      </c>
      <c r="E70" s="1" t="str">
        <f>MID(pesel34[[#This Row],[Column1]], 7, 3)</f>
        <v>146</v>
      </c>
      <c r="F70" s="1" t="str">
        <f>MID(pesel34[[#This Row],[Column1]],10,1)</f>
        <v>3</v>
      </c>
      <c r="G70" s="1" t="str">
        <f>RIGHT(pesel34[[#This Row],[Column1]],1)</f>
        <v>1</v>
      </c>
    </row>
    <row r="71" spans="1:7" x14ac:dyDescent="0.45">
      <c r="A71" s="1" t="s">
        <v>70</v>
      </c>
      <c r="B71" s="1" t="str">
        <f>LEFT(pesel34[[#This Row],[Column1]], 2)</f>
        <v>67</v>
      </c>
      <c r="C71" s="1" t="str">
        <f>MID(pesel34[[#This Row],[Column1]],3,2)</f>
        <v>12</v>
      </c>
      <c r="D71" s="1" t="str">
        <f>MID(pesel34[[#This Row],[Column1]],5,2)</f>
        <v>07</v>
      </c>
      <c r="E71" s="1" t="str">
        <f>MID(pesel34[[#This Row],[Column1]], 7, 3)</f>
        <v>499</v>
      </c>
      <c r="F71" s="1" t="str">
        <f>MID(pesel34[[#This Row],[Column1]],10,1)</f>
        <v>2</v>
      </c>
      <c r="G71" s="1" t="str">
        <f>RIGHT(pesel34[[#This Row],[Column1]],1)</f>
        <v>3</v>
      </c>
    </row>
    <row r="72" spans="1:7" x14ac:dyDescent="0.45">
      <c r="A72" s="1" t="s">
        <v>71</v>
      </c>
      <c r="B72" s="1" t="str">
        <f>LEFT(pesel34[[#This Row],[Column1]], 2)</f>
        <v>89</v>
      </c>
      <c r="C72" s="1" t="str">
        <f>MID(pesel34[[#This Row],[Column1]],3,2)</f>
        <v>08</v>
      </c>
      <c r="D72" s="1" t="str">
        <f>MID(pesel34[[#This Row],[Column1]],5,2)</f>
        <v>15</v>
      </c>
      <c r="E72" s="1" t="str">
        <f>MID(pesel34[[#This Row],[Column1]], 7, 3)</f>
        <v>198</v>
      </c>
      <c r="F72" s="1" t="str">
        <f>MID(pesel34[[#This Row],[Column1]],10,1)</f>
        <v>0</v>
      </c>
      <c r="G72" s="1" t="str">
        <f>RIGHT(pesel34[[#This Row],[Column1]],1)</f>
        <v>1</v>
      </c>
    </row>
    <row r="73" spans="1:7" x14ac:dyDescent="0.45">
      <c r="A73" s="1" t="s">
        <v>72</v>
      </c>
      <c r="B73" s="1" t="str">
        <f>LEFT(pesel34[[#This Row],[Column1]], 2)</f>
        <v>70</v>
      </c>
      <c r="C73" s="1" t="str">
        <f>MID(pesel34[[#This Row],[Column1]],3,2)</f>
        <v>12</v>
      </c>
      <c r="D73" s="1" t="str">
        <f>MID(pesel34[[#This Row],[Column1]],5,2)</f>
        <v>07</v>
      </c>
      <c r="E73" s="1" t="str">
        <f>MID(pesel34[[#This Row],[Column1]], 7, 3)</f>
        <v>946</v>
      </c>
      <c r="F73" s="1" t="str">
        <f>MID(pesel34[[#This Row],[Column1]],10,1)</f>
        <v>3</v>
      </c>
      <c r="G73" s="1" t="str">
        <f>RIGHT(pesel34[[#This Row],[Column1]],1)</f>
        <v>3</v>
      </c>
    </row>
    <row r="74" spans="1:7" x14ac:dyDescent="0.45">
      <c r="A74" s="1" t="s">
        <v>73</v>
      </c>
      <c r="B74" s="1" t="str">
        <f>LEFT(pesel34[[#This Row],[Column1]], 2)</f>
        <v>76</v>
      </c>
      <c r="C74" s="1" t="str">
        <f>MID(pesel34[[#This Row],[Column1]],3,2)</f>
        <v>12</v>
      </c>
      <c r="D74" s="1" t="str">
        <f>MID(pesel34[[#This Row],[Column1]],5,2)</f>
        <v>11</v>
      </c>
      <c r="E74" s="1" t="str">
        <f>MID(pesel34[[#This Row],[Column1]], 7, 3)</f>
        <v>863</v>
      </c>
      <c r="F74" s="1" t="str">
        <f>MID(pesel34[[#This Row],[Column1]],10,1)</f>
        <v>0</v>
      </c>
      <c r="G74" s="1" t="str">
        <f>RIGHT(pesel34[[#This Row],[Column1]],1)</f>
        <v>3</v>
      </c>
    </row>
    <row r="75" spans="1:7" x14ac:dyDescent="0.45">
      <c r="A75" s="1" t="s">
        <v>74</v>
      </c>
      <c r="B75" s="1" t="str">
        <f>LEFT(pesel34[[#This Row],[Column1]], 2)</f>
        <v>72</v>
      </c>
      <c r="C75" s="1" t="str">
        <f>MID(pesel34[[#This Row],[Column1]],3,2)</f>
        <v>03</v>
      </c>
      <c r="D75" s="1" t="str">
        <f>MID(pesel34[[#This Row],[Column1]],5,2)</f>
        <v>10</v>
      </c>
      <c r="E75" s="1" t="str">
        <f>MID(pesel34[[#This Row],[Column1]], 7, 3)</f>
        <v>967</v>
      </c>
      <c r="F75" s="1" t="str">
        <f>MID(pesel34[[#This Row],[Column1]],10,1)</f>
        <v>0</v>
      </c>
      <c r="G75" s="1" t="str">
        <f>RIGHT(pesel34[[#This Row],[Column1]],1)</f>
        <v>5</v>
      </c>
    </row>
    <row r="76" spans="1:7" x14ac:dyDescent="0.45">
      <c r="A76" s="1" t="s">
        <v>75</v>
      </c>
      <c r="B76" s="1" t="str">
        <f>LEFT(pesel34[[#This Row],[Column1]], 2)</f>
        <v>61</v>
      </c>
      <c r="C76" s="1" t="str">
        <f>MID(pesel34[[#This Row],[Column1]],3,2)</f>
        <v>10</v>
      </c>
      <c r="D76" s="1" t="str">
        <f>MID(pesel34[[#This Row],[Column1]],5,2)</f>
        <v>01</v>
      </c>
      <c r="E76" s="1" t="str">
        <f>MID(pesel34[[#This Row],[Column1]], 7, 3)</f>
        <v>576</v>
      </c>
      <c r="F76" s="1" t="str">
        <f>MID(pesel34[[#This Row],[Column1]],10,1)</f>
        <v>5</v>
      </c>
      <c r="G76" s="1" t="str">
        <f>RIGHT(pesel34[[#This Row],[Column1]],1)</f>
        <v>2</v>
      </c>
    </row>
    <row r="77" spans="1:7" x14ac:dyDescent="0.45">
      <c r="A77" s="1" t="s">
        <v>76</v>
      </c>
      <c r="B77" s="1" t="str">
        <f>LEFT(pesel34[[#This Row],[Column1]], 2)</f>
        <v>79</v>
      </c>
      <c r="C77" s="1" t="str">
        <f>MID(pesel34[[#This Row],[Column1]],3,2)</f>
        <v>01</v>
      </c>
      <c r="D77" s="1" t="str">
        <f>MID(pesel34[[#This Row],[Column1]],5,2)</f>
        <v>25</v>
      </c>
      <c r="E77" s="1" t="str">
        <f>MID(pesel34[[#This Row],[Column1]], 7, 3)</f>
        <v>644</v>
      </c>
      <c r="F77" s="1" t="str">
        <f>MID(pesel34[[#This Row],[Column1]],10,1)</f>
        <v>8</v>
      </c>
      <c r="G77" s="1" t="str">
        <f>RIGHT(pesel34[[#This Row],[Column1]],1)</f>
        <v>4</v>
      </c>
    </row>
    <row r="78" spans="1:7" x14ac:dyDescent="0.45">
      <c r="A78" s="1" t="s">
        <v>77</v>
      </c>
      <c r="B78" s="1" t="str">
        <f>LEFT(pesel34[[#This Row],[Column1]], 2)</f>
        <v>88</v>
      </c>
      <c r="C78" s="1" t="str">
        <f>MID(pesel34[[#This Row],[Column1]],3,2)</f>
        <v>11</v>
      </c>
      <c r="D78" s="1" t="str">
        <f>MID(pesel34[[#This Row],[Column1]],5,2)</f>
        <v>10</v>
      </c>
      <c r="E78" s="1" t="str">
        <f>MID(pesel34[[#This Row],[Column1]], 7, 3)</f>
        <v>945</v>
      </c>
      <c r="F78" s="1" t="str">
        <f>MID(pesel34[[#This Row],[Column1]],10,1)</f>
        <v>4</v>
      </c>
      <c r="G78" s="1" t="str">
        <f>RIGHT(pesel34[[#This Row],[Column1]],1)</f>
        <v>5</v>
      </c>
    </row>
    <row r="79" spans="1:7" x14ac:dyDescent="0.45">
      <c r="A79" s="1" t="s">
        <v>78</v>
      </c>
      <c r="B79" s="1" t="str">
        <f>LEFT(pesel34[[#This Row],[Column1]], 2)</f>
        <v>89</v>
      </c>
      <c r="C79" s="1" t="str">
        <f>MID(pesel34[[#This Row],[Column1]],3,2)</f>
        <v>04</v>
      </c>
      <c r="D79" s="1" t="str">
        <f>MID(pesel34[[#This Row],[Column1]],5,2)</f>
        <v>08</v>
      </c>
      <c r="E79" s="1" t="str">
        <f>MID(pesel34[[#This Row],[Column1]], 7, 3)</f>
        <v>764</v>
      </c>
      <c r="F79" s="1" t="str">
        <f>MID(pesel34[[#This Row],[Column1]],10,1)</f>
        <v>5</v>
      </c>
      <c r="G79" s="1" t="str">
        <f>RIGHT(pesel34[[#This Row],[Column1]],1)</f>
        <v>3</v>
      </c>
    </row>
    <row r="80" spans="1:7" x14ac:dyDescent="0.45">
      <c r="A80" s="1" t="s">
        <v>79</v>
      </c>
      <c r="B80" s="1" t="str">
        <f>LEFT(pesel34[[#This Row],[Column1]], 2)</f>
        <v>89</v>
      </c>
      <c r="C80" s="1" t="str">
        <f>MID(pesel34[[#This Row],[Column1]],3,2)</f>
        <v>12</v>
      </c>
      <c r="D80" s="1" t="str">
        <f>MID(pesel34[[#This Row],[Column1]],5,2)</f>
        <v>09</v>
      </c>
      <c r="E80" s="1" t="str">
        <f>MID(pesel34[[#This Row],[Column1]], 7, 3)</f>
        <v>521</v>
      </c>
      <c r="F80" s="1" t="str">
        <f>MID(pesel34[[#This Row],[Column1]],10,1)</f>
        <v>6</v>
      </c>
      <c r="G80" s="1" t="str">
        <f>RIGHT(pesel34[[#This Row],[Column1]],1)</f>
        <v>1</v>
      </c>
    </row>
    <row r="81" spans="1:7" x14ac:dyDescent="0.45">
      <c r="A81" s="1" t="s">
        <v>80</v>
      </c>
      <c r="B81" s="1" t="str">
        <f>LEFT(pesel34[[#This Row],[Column1]], 2)</f>
        <v>59</v>
      </c>
      <c r="C81" s="1" t="str">
        <f>MID(pesel34[[#This Row],[Column1]],3,2)</f>
        <v>08</v>
      </c>
      <c r="D81" s="1" t="str">
        <f>MID(pesel34[[#This Row],[Column1]],5,2)</f>
        <v>30</v>
      </c>
      <c r="E81" s="1" t="str">
        <f>MID(pesel34[[#This Row],[Column1]], 7, 3)</f>
        <v>360</v>
      </c>
      <c r="F81" s="1" t="str">
        <f>MID(pesel34[[#This Row],[Column1]],10,1)</f>
        <v>7</v>
      </c>
      <c r="G81" s="1" t="str">
        <f>RIGHT(pesel34[[#This Row],[Column1]],1)</f>
        <v>7</v>
      </c>
    </row>
    <row r="82" spans="1:7" x14ac:dyDescent="0.45">
      <c r="A82" s="1" t="s">
        <v>81</v>
      </c>
      <c r="B82" s="1" t="str">
        <f>LEFT(pesel34[[#This Row],[Column1]], 2)</f>
        <v>61</v>
      </c>
      <c r="C82" s="1" t="str">
        <f>MID(pesel34[[#This Row],[Column1]],3,2)</f>
        <v>12</v>
      </c>
      <c r="D82" s="1" t="str">
        <f>MID(pesel34[[#This Row],[Column1]],5,2)</f>
        <v>10</v>
      </c>
      <c r="E82" s="1" t="str">
        <f>MID(pesel34[[#This Row],[Column1]], 7, 3)</f>
        <v>204</v>
      </c>
      <c r="F82" s="1" t="str">
        <f>MID(pesel34[[#This Row],[Column1]],10,1)</f>
        <v>6</v>
      </c>
      <c r="G82" s="1" t="str">
        <f>RIGHT(pesel34[[#This Row],[Column1]],1)</f>
        <v>9</v>
      </c>
    </row>
    <row r="83" spans="1:7" x14ac:dyDescent="0.45">
      <c r="A83" s="1" t="s">
        <v>82</v>
      </c>
      <c r="B83" s="1" t="str">
        <f>LEFT(pesel34[[#This Row],[Column1]], 2)</f>
        <v>89</v>
      </c>
      <c r="C83" s="1" t="str">
        <f>MID(pesel34[[#This Row],[Column1]],3,2)</f>
        <v>04</v>
      </c>
      <c r="D83" s="1" t="str">
        <f>MID(pesel34[[#This Row],[Column1]],5,2)</f>
        <v>01</v>
      </c>
      <c r="E83" s="1" t="str">
        <f>MID(pesel34[[#This Row],[Column1]], 7, 3)</f>
        <v>852</v>
      </c>
      <c r="F83" s="1" t="str">
        <f>MID(pesel34[[#This Row],[Column1]],10,1)</f>
        <v>4</v>
      </c>
      <c r="G83" s="1" t="str">
        <f>RIGHT(pesel34[[#This Row],[Column1]],1)</f>
        <v>1</v>
      </c>
    </row>
    <row r="84" spans="1:7" x14ac:dyDescent="0.45">
      <c r="A84" s="1" t="s">
        <v>83</v>
      </c>
      <c r="B84" s="1" t="str">
        <f>LEFT(pesel34[[#This Row],[Column1]], 2)</f>
        <v>88</v>
      </c>
      <c r="C84" s="1" t="str">
        <f>MID(pesel34[[#This Row],[Column1]],3,2)</f>
        <v>08</v>
      </c>
      <c r="D84" s="1" t="str">
        <f>MID(pesel34[[#This Row],[Column1]],5,2)</f>
        <v>04</v>
      </c>
      <c r="E84" s="1" t="str">
        <f>MID(pesel34[[#This Row],[Column1]], 7, 3)</f>
        <v>162</v>
      </c>
      <c r="F84" s="1" t="str">
        <f>MID(pesel34[[#This Row],[Column1]],10,1)</f>
        <v>5</v>
      </c>
      <c r="G84" s="1" t="str">
        <f>RIGHT(pesel34[[#This Row],[Column1]],1)</f>
        <v>6</v>
      </c>
    </row>
    <row r="85" spans="1:7" x14ac:dyDescent="0.45">
      <c r="A85" s="1" t="s">
        <v>84</v>
      </c>
      <c r="B85" s="1" t="str">
        <f>LEFT(pesel34[[#This Row],[Column1]], 2)</f>
        <v>61</v>
      </c>
      <c r="C85" s="1" t="str">
        <f>MID(pesel34[[#This Row],[Column1]],3,2)</f>
        <v>03</v>
      </c>
      <c r="D85" s="1" t="str">
        <f>MID(pesel34[[#This Row],[Column1]],5,2)</f>
        <v>24</v>
      </c>
      <c r="E85" s="1" t="str">
        <f>MID(pesel34[[#This Row],[Column1]], 7, 3)</f>
        <v>791</v>
      </c>
      <c r="F85" s="1" t="str">
        <f>MID(pesel34[[#This Row],[Column1]],10,1)</f>
        <v>1</v>
      </c>
      <c r="G85" s="1" t="str">
        <f>RIGHT(pesel34[[#This Row],[Column1]],1)</f>
        <v>6</v>
      </c>
    </row>
    <row r="86" spans="1:7" x14ac:dyDescent="0.45">
      <c r="A86" s="1" t="s">
        <v>85</v>
      </c>
      <c r="B86" s="1" t="str">
        <f>LEFT(pesel34[[#This Row],[Column1]], 2)</f>
        <v>54</v>
      </c>
      <c r="C86" s="1" t="str">
        <f>MID(pesel34[[#This Row],[Column1]],3,2)</f>
        <v>02</v>
      </c>
      <c r="D86" s="1" t="str">
        <f>MID(pesel34[[#This Row],[Column1]],5,2)</f>
        <v>08</v>
      </c>
      <c r="E86" s="1" t="str">
        <f>MID(pesel34[[#This Row],[Column1]], 7, 3)</f>
        <v>371</v>
      </c>
      <c r="F86" s="1" t="str">
        <f>MID(pesel34[[#This Row],[Column1]],10,1)</f>
        <v>3</v>
      </c>
      <c r="G86" s="1" t="str">
        <f>RIGHT(pesel34[[#This Row],[Column1]],1)</f>
        <v>7</v>
      </c>
    </row>
    <row r="87" spans="1:7" x14ac:dyDescent="0.45">
      <c r="A87" s="1" t="s">
        <v>86</v>
      </c>
      <c r="B87" s="1" t="str">
        <f>LEFT(pesel34[[#This Row],[Column1]], 2)</f>
        <v>87</v>
      </c>
      <c r="C87" s="1" t="str">
        <f>MID(pesel34[[#This Row],[Column1]],3,2)</f>
        <v>07</v>
      </c>
      <c r="D87" s="1" t="str">
        <f>MID(pesel34[[#This Row],[Column1]],5,2)</f>
        <v>27</v>
      </c>
      <c r="E87" s="1" t="str">
        <f>MID(pesel34[[#This Row],[Column1]], 7, 3)</f>
        <v>242</v>
      </c>
      <c r="F87" s="1" t="str">
        <f>MID(pesel34[[#This Row],[Column1]],10,1)</f>
        <v>8</v>
      </c>
      <c r="G87" s="1" t="str">
        <f>RIGHT(pesel34[[#This Row],[Column1]],1)</f>
        <v>9</v>
      </c>
    </row>
    <row r="88" spans="1:7" x14ac:dyDescent="0.45">
      <c r="A88" s="1" t="s">
        <v>87</v>
      </c>
      <c r="B88" s="1" t="str">
        <f>LEFT(pesel34[[#This Row],[Column1]], 2)</f>
        <v>88</v>
      </c>
      <c r="C88" s="1" t="str">
        <f>MID(pesel34[[#This Row],[Column1]],3,2)</f>
        <v>10</v>
      </c>
      <c r="D88" s="1" t="str">
        <f>MID(pesel34[[#This Row],[Column1]],5,2)</f>
        <v>30</v>
      </c>
      <c r="E88" s="1" t="str">
        <f>MID(pesel34[[#This Row],[Column1]], 7, 3)</f>
        <v>329</v>
      </c>
      <c r="F88" s="1" t="str">
        <f>MID(pesel34[[#This Row],[Column1]],10,1)</f>
        <v>3</v>
      </c>
      <c r="G88" s="1" t="str">
        <f>RIGHT(pesel34[[#This Row],[Column1]],1)</f>
        <v>1</v>
      </c>
    </row>
    <row r="89" spans="1:7" x14ac:dyDescent="0.45">
      <c r="A89" s="1" t="s">
        <v>88</v>
      </c>
      <c r="B89" s="1" t="str">
        <f>LEFT(pesel34[[#This Row],[Column1]], 2)</f>
        <v>59</v>
      </c>
      <c r="C89" s="1" t="str">
        <f>MID(pesel34[[#This Row],[Column1]],3,2)</f>
        <v>04</v>
      </c>
      <c r="D89" s="1" t="str">
        <f>MID(pesel34[[#This Row],[Column1]],5,2)</f>
        <v>29</v>
      </c>
      <c r="E89" s="1" t="str">
        <f>MID(pesel34[[#This Row],[Column1]], 7, 3)</f>
        <v>896</v>
      </c>
      <c r="F89" s="1" t="str">
        <f>MID(pesel34[[#This Row],[Column1]],10,1)</f>
        <v>8</v>
      </c>
      <c r="G89" s="1" t="str">
        <f>RIGHT(pesel34[[#This Row],[Column1]],1)</f>
        <v>6</v>
      </c>
    </row>
    <row r="90" spans="1:7" x14ac:dyDescent="0.45">
      <c r="A90" s="1" t="s">
        <v>89</v>
      </c>
      <c r="B90" s="1" t="str">
        <f>LEFT(pesel34[[#This Row],[Column1]], 2)</f>
        <v>91</v>
      </c>
      <c r="C90" s="1" t="str">
        <f>MID(pesel34[[#This Row],[Column1]],3,2)</f>
        <v>02</v>
      </c>
      <c r="D90" s="1" t="str">
        <f>MID(pesel34[[#This Row],[Column1]],5,2)</f>
        <v>31</v>
      </c>
      <c r="E90" s="1" t="str">
        <f>MID(pesel34[[#This Row],[Column1]], 7, 3)</f>
        <v>913</v>
      </c>
      <c r="F90" s="1" t="str">
        <f>MID(pesel34[[#This Row],[Column1]],10,1)</f>
        <v>3</v>
      </c>
      <c r="G90" s="1" t="str">
        <f>RIGHT(pesel34[[#This Row],[Column1]],1)</f>
        <v>0</v>
      </c>
    </row>
    <row r="91" spans="1:7" x14ac:dyDescent="0.45">
      <c r="A91" s="1" t="s">
        <v>90</v>
      </c>
      <c r="B91" s="1" t="str">
        <f>LEFT(pesel34[[#This Row],[Column1]], 2)</f>
        <v>59</v>
      </c>
      <c r="C91" s="1" t="str">
        <f>MID(pesel34[[#This Row],[Column1]],3,2)</f>
        <v>03</v>
      </c>
      <c r="D91" s="1" t="str">
        <f>MID(pesel34[[#This Row],[Column1]],5,2)</f>
        <v>11</v>
      </c>
      <c r="E91" s="1" t="str">
        <f>MID(pesel34[[#This Row],[Column1]], 7, 3)</f>
        <v>520</v>
      </c>
      <c r="F91" s="1" t="str">
        <f>MID(pesel34[[#This Row],[Column1]],10,1)</f>
        <v>5</v>
      </c>
      <c r="G91" s="1" t="str">
        <f>RIGHT(pesel34[[#This Row],[Column1]],1)</f>
        <v>9</v>
      </c>
    </row>
    <row r="92" spans="1:7" x14ac:dyDescent="0.45">
      <c r="A92" s="1" t="s">
        <v>91</v>
      </c>
      <c r="B92" s="1" t="str">
        <f>LEFT(pesel34[[#This Row],[Column1]], 2)</f>
        <v>84</v>
      </c>
      <c r="C92" s="1" t="str">
        <f>MID(pesel34[[#This Row],[Column1]],3,2)</f>
        <v>11</v>
      </c>
      <c r="D92" s="1" t="str">
        <f>MID(pesel34[[#This Row],[Column1]],5,2)</f>
        <v>21</v>
      </c>
      <c r="E92" s="1" t="str">
        <f>MID(pesel34[[#This Row],[Column1]], 7, 3)</f>
        <v>851</v>
      </c>
      <c r="F92" s="1" t="str">
        <f>MID(pesel34[[#This Row],[Column1]],10,1)</f>
        <v>4</v>
      </c>
      <c r="G92" s="1" t="str">
        <f>RIGHT(pesel34[[#This Row],[Column1]],1)</f>
        <v>5</v>
      </c>
    </row>
    <row r="93" spans="1:7" x14ac:dyDescent="0.45">
      <c r="A93" s="1" t="s">
        <v>92</v>
      </c>
      <c r="B93" s="1" t="str">
        <f>LEFT(pesel34[[#This Row],[Column1]], 2)</f>
        <v>60</v>
      </c>
      <c r="C93" s="1" t="str">
        <f>MID(pesel34[[#This Row],[Column1]],3,2)</f>
        <v>10</v>
      </c>
      <c r="D93" s="1" t="str">
        <f>MID(pesel34[[#This Row],[Column1]],5,2)</f>
        <v>28</v>
      </c>
      <c r="E93" s="1" t="str">
        <f>MID(pesel34[[#This Row],[Column1]], 7, 3)</f>
        <v>901</v>
      </c>
      <c r="F93" s="1" t="str">
        <f>MID(pesel34[[#This Row],[Column1]],10,1)</f>
        <v>0</v>
      </c>
      <c r="G93" s="1" t="str">
        <f>RIGHT(pesel34[[#This Row],[Column1]],1)</f>
        <v>7</v>
      </c>
    </row>
    <row r="94" spans="1:7" x14ac:dyDescent="0.45">
      <c r="A94" s="1" t="s">
        <v>93</v>
      </c>
      <c r="B94" s="1" t="str">
        <f>LEFT(pesel34[[#This Row],[Column1]], 2)</f>
        <v>84</v>
      </c>
      <c r="C94" s="1" t="str">
        <f>MID(pesel34[[#This Row],[Column1]],3,2)</f>
        <v>05</v>
      </c>
      <c r="D94" s="1" t="str">
        <f>MID(pesel34[[#This Row],[Column1]],5,2)</f>
        <v>06</v>
      </c>
      <c r="E94" s="1" t="str">
        <f>MID(pesel34[[#This Row],[Column1]], 7, 3)</f>
        <v>943</v>
      </c>
      <c r="F94" s="1" t="str">
        <f>MID(pesel34[[#This Row],[Column1]],10,1)</f>
        <v>6</v>
      </c>
      <c r="G94" s="1" t="str">
        <f>RIGHT(pesel34[[#This Row],[Column1]],1)</f>
        <v>7</v>
      </c>
    </row>
    <row r="95" spans="1:7" x14ac:dyDescent="0.45">
      <c r="A95" s="1" t="s">
        <v>94</v>
      </c>
      <c r="B95" s="1" t="str">
        <f>LEFT(pesel34[[#This Row],[Column1]], 2)</f>
        <v>89</v>
      </c>
      <c r="C95" s="1" t="str">
        <f>MID(pesel34[[#This Row],[Column1]],3,2)</f>
        <v>04</v>
      </c>
      <c r="D95" s="1" t="str">
        <f>MID(pesel34[[#This Row],[Column1]],5,2)</f>
        <v>11</v>
      </c>
      <c r="E95" s="1" t="str">
        <f>MID(pesel34[[#This Row],[Column1]], 7, 3)</f>
        <v>334</v>
      </c>
      <c r="F95" s="1" t="str">
        <f>MID(pesel34[[#This Row],[Column1]],10,1)</f>
        <v>7</v>
      </c>
      <c r="G95" s="1" t="str">
        <f>RIGHT(pesel34[[#This Row],[Column1]],1)</f>
        <v>2</v>
      </c>
    </row>
    <row r="96" spans="1:7" x14ac:dyDescent="0.45">
      <c r="A96" s="1" t="s">
        <v>95</v>
      </c>
      <c r="B96" s="1" t="str">
        <f>LEFT(pesel34[[#This Row],[Column1]], 2)</f>
        <v>82</v>
      </c>
      <c r="C96" s="1" t="str">
        <f>MID(pesel34[[#This Row],[Column1]],3,2)</f>
        <v>07</v>
      </c>
      <c r="D96" s="1" t="str">
        <f>MID(pesel34[[#This Row],[Column1]],5,2)</f>
        <v>22</v>
      </c>
      <c r="E96" s="1" t="str">
        <f>MID(pesel34[[#This Row],[Column1]], 7, 3)</f>
        <v>192</v>
      </c>
      <c r="F96" s="1" t="str">
        <f>MID(pesel34[[#This Row],[Column1]],10,1)</f>
        <v>6</v>
      </c>
      <c r="G96" s="1" t="str">
        <f>RIGHT(pesel34[[#This Row],[Column1]],1)</f>
        <v>7</v>
      </c>
    </row>
    <row r="97" spans="1:7" x14ac:dyDescent="0.45">
      <c r="A97" s="1" t="s">
        <v>96</v>
      </c>
      <c r="B97" s="1" t="str">
        <f>LEFT(pesel34[[#This Row],[Column1]], 2)</f>
        <v>57</v>
      </c>
      <c r="C97" s="1" t="str">
        <f>MID(pesel34[[#This Row],[Column1]],3,2)</f>
        <v>10</v>
      </c>
      <c r="D97" s="1" t="str">
        <f>MID(pesel34[[#This Row],[Column1]],5,2)</f>
        <v>22</v>
      </c>
      <c r="E97" s="1" t="str">
        <f>MID(pesel34[[#This Row],[Column1]], 7, 3)</f>
        <v>024</v>
      </c>
      <c r="F97" s="1" t="str">
        <f>MID(pesel34[[#This Row],[Column1]],10,1)</f>
        <v>1</v>
      </c>
      <c r="G97" s="1" t="str">
        <f>RIGHT(pesel34[[#This Row],[Column1]],1)</f>
        <v>4</v>
      </c>
    </row>
    <row r="98" spans="1:7" x14ac:dyDescent="0.45">
      <c r="A98" s="1" t="s">
        <v>97</v>
      </c>
      <c r="B98" s="1" t="str">
        <f>LEFT(pesel34[[#This Row],[Column1]], 2)</f>
        <v>55</v>
      </c>
      <c r="C98" s="1" t="str">
        <f>MID(pesel34[[#This Row],[Column1]],3,2)</f>
        <v>12</v>
      </c>
      <c r="D98" s="1" t="str">
        <f>MID(pesel34[[#This Row],[Column1]],5,2)</f>
        <v>31</v>
      </c>
      <c r="E98" s="1" t="str">
        <f>MID(pesel34[[#This Row],[Column1]], 7, 3)</f>
        <v>289</v>
      </c>
      <c r="F98" s="1" t="str">
        <f>MID(pesel34[[#This Row],[Column1]],10,1)</f>
        <v>7</v>
      </c>
      <c r="G98" s="1" t="str">
        <f>RIGHT(pesel34[[#This Row],[Column1]],1)</f>
        <v>3</v>
      </c>
    </row>
    <row r="99" spans="1:7" x14ac:dyDescent="0.45">
      <c r="A99" s="1" t="s">
        <v>98</v>
      </c>
      <c r="B99" s="1" t="str">
        <f>LEFT(pesel34[[#This Row],[Column1]], 2)</f>
        <v>86</v>
      </c>
      <c r="C99" s="1" t="str">
        <f>MID(pesel34[[#This Row],[Column1]],3,2)</f>
        <v>07</v>
      </c>
      <c r="D99" s="1" t="str">
        <f>MID(pesel34[[#This Row],[Column1]],5,2)</f>
        <v>05</v>
      </c>
      <c r="E99" s="1" t="str">
        <f>MID(pesel34[[#This Row],[Column1]], 7, 3)</f>
        <v>111</v>
      </c>
      <c r="F99" s="1" t="str">
        <f>MID(pesel34[[#This Row],[Column1]],10,1)</f>
        <v>8</v>
      </c>
      <c r="G99" s="1" t="str">
        <f>RIGHT(pesel34[[#This Row],[Column1]],1)</f>
        <v>5</v>
      </c>
    </row>
    <row r="100" spans="1:7" x14ac:dyDescent="0.45">
      <c r="A100" s="1" t="s">
        <v>99</v>
      </c>
      <c r="B100" s="1" t="str">
        <f>LEFT(pesel34[[#This Row],[Column1]], 2)</f>
        <v>81</v>
      </c>
      <c r="C100" s="1" t="str">
        <f>MID(pesel34[[#This Row],[Column1]],3,2)</f>
        <v>10</v>
      </c>
      <c r="D100" s="1" t="str">
        <f>MID(pesel34[[#This Row],[Column1]],5,2)</f>
        <v>11</v>
      </c>
      <c r="E100" s="1" t="str">
        <f>MID(pesel34[[#This Row],[Column1]], 7, 3)</f>
        <v>487</v>
      </c>
      <c r="F100" s="1" t="str">
        <f>MID(pesel34[[#This Row],[Column1]],10,1)</f>
        <v>7</v>
      </c>
      <c r="G100" s="1" t="str">
        <f>RIGHT(pesel34[[#This Row],[Column1]],1)</f>
        <v>0</v>
      </c>
    </row>
    <row r="101" spans="1:7" x14ac:dyDescent="0.45">
      <c r="A101" s="1" t="s">
        <v>100</v>
      </c>
      <c r="B101" s="1" t="str">
        <f>LEFT(pesel34[[#This Row],[Column1]], 2)</f>
        <v>87</v>
      </c>
      <c r="C101" s="1" t="str">
        <f>MID(pesel34[[#This Row],[Column1]],3,2)</f>
        <v>07</v>
      </c>
      <c r="D101" s="1" t="str">
        <f>MID(pesel34[[#This Row],[Column1]],5,2)</f>
        <v>11</v>
      </c>
      <c r="E101" s="1" t="str">
        <f>MID(pesel34[[#This Row],[Column1]], 7, 3)</f>
        <v>646</v>
      </c>
      <c r="F101" s="1" t="str">
        <f>MID(pesel34[[#This Row],[Column1]],10,1)</f>
        <v>6</v>
      </c>
      <c r="G101" s="1" t="str">
        <f>RIGHT(pesel34[[#This Row],[Column1]],1)</f>
        <v>2</v>
      </c>
    </row>
    <row r="102" spans="1:7" x14ac:dyDescent="0.45">
      <c r="A102" s="1" t="s">
        <v>101</v>
      </c>
      <c r="B102" s="1" t="str">
        <f>LEFT(pesel34[[#This Row],[Column1]], 2)</f>
        <v>51</v>
      </c>
      <c r="C102" s="1" t="str">
        <f>MID(pesel34[[#This Row],[Column1]],3,2)</f>
        <v>01</v>
      </c>
      <c r="D102" s="1" t="str">
        <f>MID(pesel34[[#This Row],[Column1]],5,2)</f>
        <v>11</v>
      </c>
      <c r="E102" s="1" t="str">
        <f>MID(pesel34[[#This Row],[Column1]], 7, 3)</f>
        <v>533</v>
      </c>
      <c r="F102" s="1" t="str">
        <f>MID(pesel34[[#This Row],[Column1]],10,1)</f>
        <v>1</v>
      </c>
      <c r="G102" s="1" t="str">
        <f>RIGHT(pesel34[[#This Row],[Column1]],1)</f>
        <v>1</v>
      </c>
    </row>
    <row r="103" spans="1:7" x14ac:dyDescent="0.45">
      <c r="A103" s="1" t="s">
        <v>102</v>
      </c>
      <c r="B103" s="1" t="str">
        <f>LEFT(pesel34[[#This Row],[Column1]], 2)</f>
        <v>89</v>
      </c>
      <c r="C103" s="1" t="str">
        <f>MID(pesel34[[#This Row],[Column1]],3,2)</f>
        <v>05</v>
      </c>
      <c r="D103" s="1" t="str">
        <f>MID(pesel34[[#This Row],[Column1]],5,2)</f>
        <v>20</v>
      </c>
      <c r="E103" s="1" t="str">
        <f>MID(pesel34[[#This Row],[Column1]], 7, 3)</f>
        <v>850</v>
      </c>
      <c r="F103" s="1" t="str">
        <f>MID(pesel34[[#This Row],[Column1]],10,1)</f>
        <v>6</v>
      </c>
      <c r="G103" s="1" t="str">
        <f>RIGHT(pesel34[[#This Row],[Column1]],1)</f>
        <v>9</v>
      </c>
    </row>
    <row r="104" spans="1:7" x14ac:dyDescent="0.45">
      <c r="A104" s="1" t="s">
        <v>103</v>
      </c>
      <c r="B104" s="1" t="str">
        <f>LEFT(pesel34[[#This Row],[Column1]], 2)</f>
        <v>50</v>
      </c>
      <c r="C104" s="1" t="str">
        <f>MID(pesel34[[#This Row],[Column1]],3,2)</f>
        <v>10</v>
      </c>
      <c r="D104" s="1" t="str">
        <f>MID(pesel34[[#This Row],[Column1]],5,2)</f>
        <v>26</v>
      </c>
      <c r="E104" s="1" t="str">
        <f>MID(pesel34[[#This Row],[Column1]], 7, 3)</f>
        <v>363</v>
      </c>
      <c r="F104" s="1" t="str">
        <f>MID(pesel34[[#This Row],[Column1]],10,1)</f>
        <v>5</v>
      </c>
      <c r="G104" s="1" t="str">
        <f>RIGHT(pesel34[[#This Row],[Column1]],1)</f>
        <v>5</v>
      </c>
    </row>
    <row r="105" spans="1:7" x14ac:dyDescent="0.45">
      <c r="A105" s="1" t="s">
        <v>104</v>
      </c>
      <c r="B105" s="1" t="str">
        <f>LEFT(pesel34[[#This Row],[Column1]], 2)</f>
        <v>89</v>
      </c>
      <c r="C105" s="1" t="str">
        <f>MID(pesel34[[#This Row],[Column1]],3,2)</f>
        <v>01</v>
      </c>
      <c r="D105" s="1" t="str">
        <f>MID(pesel34[[#This Row],[Column1]],5,2)</f>
        <v>15</v>
      </c>
      <c r="E105" s="1" t="str">
        <f>MID(pesel34[[#This Row],[Column1]], 7, 3)</f>
        <v>813</v>
      </c>
      <c r="F105" s="1" t="str">
        <f>MID(pesel34[[#This Row],[Column1]],10,1)</f>
        <v>1</v>
      </c>
      <c r="G105" s="1" t="str">
        <f>RIGHT(pesel34[[#This Row],[Column1]],1)</f>
        <v>9</v>
      </c>
    </row>
    <row r="106" spans="1:7" x14ac:dyDescent="0.45">
      <c r="A106" s="1" t="s">
        <v>105</v>
      </c>
      <c r="B106" s="1" t="str">
        <f>LEFT(pesel34[[#This Row],[Column1]], 2)</f>
        <v>53</v>
      </c>
      <c r="C106" s="1" t="str">
        <f>MID(pesel34[[#This Row],[Column1]],3,2)</f>
        <v>12</v>
      </c>
      <c r="D106" s="1" t="str">
        <f>MID(pesel34[[#This Row],[Column1]],5,2)</f>
        <v>22</v>
      </c>
      <c r="E106" s="1" t="str">
        <f>MID(pesel34[[#This Row],[Column1]], 7, 3)</f>
        <v>991</v>
      </c>
      <c r="F106" s="1" t="str">
        <f>MID(pesel34[[#This Row],[Column1]],10,1)</f>
        <v>2</v>
      </c>
      <c r="G106" s="1" t="str">
        <f>RIGHT(pesel34[[#This Row],[Column1]],1)</f>
        <v>2</v>
      </c>
    </row>
    <row r="107" spans="1:7" x14ac:dyDescent="0.45">
      <c r="A107" s="1" t="s">
        <v>106</v>
      </c>
      <c r="B107" s="1" t="str">
        <f>LEFT(pesel34[[#This Row],[Column1]], 2)</f>
        <v>75</v>
      </c>
      <c r="C107" s="1" t="str">
        <f>MID(pesel34[[#This Row],[Column1]],3,2)</f>
        <v>11</v>
      </c>
      <c r="D107" s="1" t="str">
        <f>MID(pesel34[[#This Row],[Column1]],5,2)</f>
        <v>31</v>
      </c>
      <c r="E107" s="1" t="str">
        <f>MID(pesel34[[#This Row],[Column1]], 7, 3)</f>
        <v>627</v>
      </c>
      <c r="F107" s="1" t="str">
        <f>MID(pesel34[[#This Row],[Column1]],10,1)</f>
        <v>4</v>
      </c>
      <c r="G107" s="1" t="str">
        <f>RIGHT(pesel34[[#This Row],[Column1]],1)</f>
        <v>7</v>
      </c>
    </row>
    <row r="108" spans="1:7" x14ac:dyDescent="0.45">
      <c r="A108" s="1" t="s">
        <v>107</v>
      </c>
      <c r="B108" s="1" t="str">
        <f>LEFT(pesel34[[#This Row],[Column1]], 2)</f>
        <v>89</v>
      </c>
      <c r="C108" s="1" t="str">
        <f>MID(pesel34[[#This Row],[Column1]],3,2)</f>
        <v>10</v>
      </c>
      <c r="D108" s="1" t="str">
        <f>MID(pesel34[[#This Row],[Column1]],5,2)</f>
        <v>25</v>
      </c>
      <c r="E108" s="1" t="str">
        <f>MID(pesel34[[#This Row],[Column1]], 7, 3)</f>
        <v>881</v>
      </c>
      <c r="F108" s="1" t="str">
        <f>MID(pesel34[[#This Row],[Column1]],10,1)</f>
        <v>7</v>
      </c>
      <c r="G108" s="1" t="str">
        <f>RIGHT(pesel34[[#This Row],[Column1]],1)</f>
        <v>1</v>
      </c>
    </row>
    <row r="109" spans="1:7" x14ac:dyDescent="0.45">
      <c r="A109" s="1" t="s">
        <v>108</v>
      </c>
      <c r="B109" s="1" t="str">
        <f>LEFT(pesel34[[#This Row],[Column1]], 2)</f>
        <v>89</v>
      </c>
      <c r="C109" s="1" t="str">
        <f>MID(pesel34[[#This Row],[Column1]],3,2)</f>
        <v>02</v>
      </c>
      <c r="D109" s="1" t="str">
        <f>MID(pesel34[[#This Row],[Column1]],5,2)</f>
        <v>23</v>
      </c>
      <c r="E109" s="1" t="str">
        <f>MID(pesel34[[#This Row],[Column1]], 7, 3)</f>
        <v>799</v>
      </c>
      <c r="F109" s="1" t="str">
        <f>MID(pesel34[[#This Row],[Column1]],10,1)</f>
        <v>1</v>
      </c>
      <c r="G109" s="1" t="str">
        <f>RIGHT(pesel34[[#This Row],[Column1]],1)</f>
        <v>4</v>
      </c>
    </row>
    <row r="110" spans="1:7" x14ac:dyDescent="0.45">
      <c r="A110" s="1" t="s">
        <v>109</v>
      </c>
      <c r="B110" s="1" t="str">
        <f>LEFT(pesel34[[#This Row],[Column1]], 2)</f>
        <v>92</v>
      </c>
      <c r="C110" s="1" t="str">
        <f>MID(pesel34[[#This Row],[Column1]],3,2)</f>
        <v>08</v>
      </c>
      <c r="D110" s="1" t="str">
        <f>MID(pesel34[[#This Row],[Column1]],5,2)</f>
        <v>07</v>
      </c>
      <c r="E110" s="1" t="str">
        <f>MID(pesel34[[#This Row],[Column1]], 7, 3)</f>
        <v>093</v>
      </c>
      <c r="F110" s="1" t="str">
        <f>MID(pesel34[[#This Row],[Column1]],10,1)</f>
        <v>5</v>
      </c>
      <c r="G110" s="1" t="str">
        <f>RIGHT(pesel34[[#This Row],[Column1]],1)</f>
        <v>3</v>
      </c>
    </row>
    <row r="111" spans="1:7" x14ac:dyDescent="0.45">
      <c r="A111" s="1" t="s">
        <v>110</v>
      </c>
      <c r="B111" s="1" t="str">
        <f>LEFT(pesel34[[#This Row],[Column1]], 2)</f>
        <v>50</v>
      </c>
      <c r="C111" s="1" t="str">
        <f>MID(pesel34[[#This Row],[Column1]],3,2)</f>
        <v>10</v>
      </c>
      <c r="D111" s="1" t="str">
        <f>MID(pesel34[[#This Row],[Column1]],5,2)</f>
        <v>11</v>
      </c>
      <c r="E111" s="1" t="str">
        <f>MID(pesel34[[#This Row],[Column1]], 7, 3)</f>
        <v>113</v>
      </c>
      <c r="F111" s="1" t="str">
        <f>MID(pesel34[[#This Row],[Column1]],10,1)</f>
        <v>0</v>
      </c>
      <c r="G111" s="1" t="str">
        <f>RIGHT(pesel34[[#This Row],[Column1]],1)</f>
        <v>5</v>
      </c>
    </row>
    <row r="112" spans="1:7" x14ac:dyDescent="0.45">
      <c r="A112" s="1" t="s">
        <v>111</v>
      </c>
      <c r="B112" s="1" t="str">
        <f>LEFT(pesel34[[#This Row],[Column1]], 2)</f>
        <v>89</v>
      </c>
      <c r="C112" s="1" t="str">
        <f>MID(pesel34[[#This Row],[Column1]],3,2)</f>
        <v>04</v>
      </c>
      <c r="D112" s="1" t="str">
        <f>MID(pesel34[[#This Row],[Column1]],5,2)</f>
        <v>26</v>
      </c>
      <c r="E112" s="1" t="str">
        <f>MID(pesel34[[#This Row],[Column1]], 7, 3)</f>
        <v>204</v>
      </c>
      <c r="F112" s="1" t="str">
        <f>MID(pesel34[[#This Row],[Column1]],10,1)</f>
        <v>9</v>
      </c>
      <c r="G112" s="1" t="str">
        <f>RIGHT(pesel34[[#This Row],[Column1]],1)</f>
        <v>4</v>
      </c>
    </row>
    <row r="113" spans="1:7" x14ac:dyDescent="0.45">
      <c r="A113" s="1" t="s">
        <v>112</v>
      </c>
      <c r="B113" s="1" t="str">
        <f>LEFT(pesel34[[#This Row],[Column1]], 2)</f>
        <v>51</v>
      </c>
      <c r="C113" s="1" t="str">
        <f>MID(pesel34[[#This Row],[Column1]],3,2)</f>
        <v>10</v>
      </c>
      <c r="D113" s="1" t="str">
        <f>MID(pesel34[[#This Row],[Column1]],5,2)</f>
        <v>25</v>
      </c>
      <c r="E113" s="1" t="str">
        <f>MID(pesel34[[#This Row],[Column1]], 7, 3)</f>
        <v>738</v>
      </c>
      <c r="F113" s="1" t="str">
        <f>MID(pesel34[[#This Row],[Column1]],10,1)</f>
        <v>4</v>
      </c>
      <c r="G113" s="1" t="str">
        <f>RIGHT(pesel34[[#This Row],[Column1]],1)</f>
        <v>2</v>
      </c>
    </row>
    <row r="114" spans="1:7" x14ac:dyDescent="0.45">
      <c r="A114" s="1" t="s">
        <v>113</v>
      </c>
      <c r="B114" s="1" t="str">
        <f>LEFT(pesel34[[#This Row],[Column1]], 2)</f>
        <v>89</v>
      </c>
      <c r="C114" s="1" t="str">
        <f>MID(pesel34[[#This Row],[Column1]],3,2)</f>
        <v>02</v>
      </c>
      <c r="D114" s="1" t="str">
        <f>MID(pesel34[[#This Row],[Column1]],5,2)</f>
        <v>16</v>
      </c>
      <c r="E114" s="1" t="str">
        <f>MID(pesel34[[#This Row],[Column1]], 7, 3)</f>
        <v>976</v>
      </c>
      <c r="F114" s="1" t="str">
        <f>MID(pesel34[[#This Row],[Column1]],10,1)</f>
        <v>3</v>
      </c>
      <c r="G114" s="1" t="str">
        <f>RIGHT(pesel34[[#This Row],[Column1]],1)</f>
        <v>7</v>
      </c>
    </row>
    <row r="115" spans="1:7" x14ac:dyDescent="0.45">
      <c r="A115" s="1" t="s">
        <v>114</v>
      </c>
      <c r="B115" s="1" t="str">
        <f>LEFT(pesel34[[#This Row],[Column1]], 2)</f>
        <v>63</v>
      </c>
      <c r="C115" s="1" t="str">
        <f>MID(pesel34[[#This Row],[Column1]],3,2)</f>
        <v>09</v>
      </c>
      <c r="D115" s="1" t="str">
        <f>MID(pesel34[[#This Row],[Column1]],5,2)</f>
        <v>26</v>
      </c>
      <c r="E115" s="1" t="str">
        <f>MID(pesel34[[#This Row],[Column1]], 7, 3)</f>
        <v>086</v>
      </c>
      <c r="F115" s="1" t="str">
        <f>MID(pesel34[[#This Row],[Column1]],10,1)</f>
        <v>4</v>
      </c>
      <c r="G115" s="1" t="str">
        <f>RIGHT(pesel34[[#This Row],[Column1]],1)</f>
        <v>4</v>
      </c>
    </row>
    <row r="116" spans="1:7" x14ac:dyDescent="0.45">
      <c r="A116" s="1" t="s">
        <v>115</v>
      </c>
      <c r="B116" s="1" t="str">
        <f>LEFT(pesel34[[#This Row],[Column1]], 2)</f>
        <v>78</v>
      </c>
      <c r="C116" s="1" t="str">
        <f>MID(pesel34[[#This Row],[Column1]],3,2)</f>
        <v>10</v>
      </c>
      <c r="D116" s="1" t="str">
        <f>MID(pesel34[[#This Row],[Column1]],5,2)</f>
        <v>29</v>
      </c>
      <c r="E116" s="1" t="str">
        <f>MID(pesel34[[#This Row],[Column1]], 7, 3)</f>
        <v>459</v>
      </c>
      <c r="F116" s="1" t="str">
        <f>MID(pesel34[[#This Row],[Column1]],10,1)</f>
        <v>6</v>
      </c>
      <c r="G116" s="1" t="str">
        <f>RIGHT(pesel34[[#This Row],[Column1]],1)</f>
        <v>3</v>
      </c>
    </row>
    <row r="117" spans="1:7" x14ac:dyDescent="0.45">
      <c r="A117" s="1" t="s">
        <v>116</v>
      </c>
      <c r="B117" s="1" t="str">
        <f>LEFT(pesel34[[#This Row],[Column1]], 2)</f>
        <v>86</v>
      </c>
      <c r="C117" s="1" t="str">
        <f>MID(pesel34[[#This Row],[Column1]],3,2)</f>
        <v>06</v>
      </c>
      <c r="D117" s="1" t="str">
        <f>MID(pesel34[[#This Row],[Column1]],5,2)</f>
        <v>19</v>
      </c>
      <c r="E117" s="1" t="str">
        <f>MID(pesel34[[#This Row],[Column1]], 7, 3)</f>
        <v>953</v>
      </c>
      <c r="F117" s="1" t="str">
        <f>MID(pesel34[[#This Row],[Column1]],10,1)</f>
        <v>2</v>
      </c>
      <c r="G117" s="1" t="str">
        <f>RIGHT(pesel34[[#This Row],[Column1]],1)</f>
        <v>5</v>
      </c>
    </row>
    <row r="118" spans="1:7" x14ac:dyDescent="0.45">
      <c r="A118" s="1" t="s">
        <v>117</v>
      </c>
      <c r="B118" s="1" t="str">
        <f>LEFT(pesel34[[#This Row],[Column1]], 2)</f>
        <v>78</v>
      </c>
      <c r="C118" s="1" t="str">
        <f>MID(pesel34[[#This Row],[Column1]],3,2)</f>
        <v>01</v>
      </c>
      <c r="D118" s="1" t="str">
        <f>MID(pesel34[[#This Row],[Column1]],5,2)</f>
        <v>11</v>
      </c>
      <c r="E118" s="1" t="str">
        <f>MID(pesel34[[#This Row],[Column1]], 7, 3)</f>
        <v>150</v>
      </c>
      <c r="F118" s="1" t="str">
        <f>MID(pesel34[[#This Row],[Column1]],10,1)</f>
        <v>2</v>
      </c>
      <c r="G118" s="1" t="str">
        <f>RIGHT(pesel34[[#This Row],[Column1]],1)</f>
        <v>8</v>
      </c>
    </row>
    <row r="119" spans="1:7" x14ac:dyDescent="0.45">
      <c r="A119" s="1" t="s">
        <v>118</v>
      </c>
      <c r="B119" s="1" t="str">
        <f>LEFT(pesel34[[#This Row],[Column1]], 2)</f>
        <v>89</v>
      </c>
      <c r="C119" s="1" t="str">
        <f>MID(pesel34[[#This Row],[Column1]],3,2)</f>
        <v>04</v>
      </c>
      <c r="D119" s="1" t="str">
        <f>MID(pesel34[[#This Row],[Column1]],5,2)</f>
        <v>27</v>
      </c>
      <c r="E119" s="1" t="str">
        <f>MID(pesel34[[#This Row],[Column1]], 7, 3)</f>
        <v>509</v>
      </c>
      <c r="F119" s="1" t="str">
        <f>MID(pesel34[[#This Row],[Column1]],10,1)</f>
        <v>3</v>
      </c>
      <c r="G119" s="1" t="str">
        <f>RIGHT(pesel34[[#This Row],[Column1]],1)</f>
        <v>3</v>
      </c>
    </row>
    <row r="120" spans="1:7" x14ac:dyDescent="0.45">
      <c r="A120" s="1" t="s">
        <v>119</v>
      </c>
      <c r="B120" s="1" t="str">
        <f>LEFT(pesel34[[#This Row],[Column1]], 2)</f>
        <v>89</v>
      </c>
      <c r="C120" s="1" t="str">
        <f>MID(pesel34[[#This Row],[Column1]],3,2)</f>
        <v>11</v>
      </c>
      <c r="D120" s="1" t="str">
        <f>MID(pesel34[[#This Row],[Column1]],5,2)</f>
        <v>24</v>
      </c>
      <c r="E120" s="1" t="str">
        <f>MID(pesel34[[#This Row],[Column1]], 7, 3)</f>
        <v>668</v>
      </c>
      <c r="F120" s="1" t="str">
        <f>MID(pesel34[[#This Row],[Column1]],10,1)</f>
        <v>2</v>
      </c>
      <c r="G120" s="1" t="str">
        <f>RIGHT(pesel34[[#This Row],[Column1]],1)</f>
        <v>5</v>
      </c>
    </row>
    <row r="121" spans="1:7" x14ac:dyDescent="0.45">
      <c r="A121" s="1" t="s">
        <v>120</v>
      </c>
      <c r="B121" s="1" t="str">
        <f>LEFT(pesel34[[#This Row],[Column1]], 2)</f>
        <v>89</v>
      </c>
      <c r="C121" s="1" t="str">
        <f>MID(pesel34[[#This Row],[Column1]],3,2)</f>
        <v>02</v>
      </c>
      <c r="D121" s="1" t="str">
        <f>MID(pesel34[[#This Row],[Column1]],5,2)</f>
        <v>02</v>
      </c>
      <c r="E121" s="1" t="str">
        <f>MID(pesel34[[#This Row],[Column1]], 7, 3)</f>
        <v>653</v>
      </c>
      <c r="F121" s="1" t="str">
        <f>MID(pesel34[[#This Row],[Column1]],10,1)</f>
        <v>9</v>
      </c>
      <c r="G121" s="1" t="str">
        <f>RIGHT(pesel34[[#This Row],[Column1]],1)</f>
        <v>4</v>
      </c>
    </row>
    <row r="122" spans="1:7" x14ac:dyDescent="0.45">
      <c r="A122" s="1" t="s">
        <v>121</v>
      </c>
      <c r="B122" s="1" t="str">
        <f>LEFT(pesel34[[#This Row],[Column1]], 2)</f>
        <v>66</v>
      </c>
      <c r="C122" s="1" t="str">
        <f>MID(pesel34[[#This Row],[Column1]],3,2)</f>
        <v>10</v>
      </c>
      <c r="D122" s="1" t="str">
        <f>MID(pesel34[[#This Row],[Column1]],5,2)</f>
        <v>06</v>
      </c>
      <c r="E122" s="1" t="str">
        <f>MID(pesel34[[#This Row],[Column1]], 7, 3)</f>
        <v>516</v>
      </c>
      <c r="F122" s="1" t="str">
        <f>MID(pesel34[[#This Row],[Column1]],10,1)</f>
        <v>6</v>
      </c>
      <c r="G122" s="1" t="str">
        <f>RIGHT(pesel34[[#This Row],[Column1]],1)</f>
        <v>3</v>
      </c>
    </row>
    <row r="123" spans="1:7" x14ac:dyDescent="0.45">
      <c r="A123" s="1" t="s">
        <v>122</v>
      </c>
      <c r="B123" s="1" t="str">
        <f>LEFT(pesel34[[#This Row],[Column1]], 2)</f>
        <v>65</v>
      </c>
      <c r="C123" s="1" t="str">
        <f>MID(pesel34[[#This Row],[Column1]],3,2)</f>
        <v>06</v>
      </c>
      <c r="D123" s="1" t="str">
        <f>MID(pesel34[[#This Row],[Column1]],5,2)</f>
        <v>28</v>
      </c>
      <c r="E123" s="1" t="str">
        <f>MID(pesel34[[#This Row],[Column1]], 7, 3)</f>
        <v>923</v>
      </c>
      <c r="F123" s="1" t="str">
        <f>MID(pesel34[[#This Row],[Column1]],10,1)</f>
        <v>8</v>
      </c>
      <c r="G123" s="1" t="str">
        <f>RIGHT(pesel34[[#This Row],[Column1]],1)</f>
        <v>1</v>
      </c>
    </row>
    <row r="124" spans="1:7" x14ac:dyDescent="0.45">
      <c r="A124" s="1" t="s">
        <v>123</v>
      </c>
      <c r="B124" s="1" t="str">
        <f>LEFT(pesel34[[#This Row],[Column1]], 2)</f>
        <v>69</v>
      </c>
      <c r="C124" s="1" t="str">
        <f>MID(pesel34[[#This Row],[Column1]],3,2)</f>
        <v>03</v>
      </c>
      <c r="D124" s="1" t="str">
        <f>MID(pesel34[[#This Row],[Column1]],5,2)</f>
        <v>06</v>
      </c>
      <c r="E124" s="1" t="str">
        <f>MID(pesel34[[#This Row],[Column1]], 7, 3)</f>
        <v>261</v>
      </c>
      <c r="F124" s="1" t="str">
        <f>MID(pesel34[[#This Row],[Column1]],10,1)</f>
        <v>3</v>
      </c>
      <c r="G124" s="1" t="str">
        <f>RIGHT(pesel34[[#This Row],[Column1]],1)</f>
        <v>4</v>
      </c>
    </row>
    <row r="125" spans="1:7" x14ac:dyDescent="0.45">
      <c r="A125" s="1" t="s">
        <v>124</v>
      </c>
      <c r="B125" s="1" t="str">
        <f>LEFT(pesel34[[#This Row],[Column1]], 2)</f>
        <v>67</v>
      </c>
      <c r="C125" s="1" t="str">
        <f>MID(pesel34[[#This Row],[Column1]],3,2)</f>
        <v>11</v>
      </c>
      <c r="D125" s="1" t="str">
        <f>MID(pesel34[[#This Row],[Column1]],5,2)</f>
        <v>30</v>
      </c>
      <c r="E125" s="1" t="str">
        <f>MID(pesel34[[#This Row],[Column1]], 7, 3)</f>
        <v>487</v>
      </c>
      <c r="F125" s="1" t="str">
        <f>MID(pesel34[[#This Row],[Column1]],10,1)</f>
        <v>9</v>
      </c>
      <c r="G125" s="1" t="str">
        <f>RIGHT(pesel34[[#This Row],[Column1]],1)</f>
        <v>0</v>
      </c>
    </row>
    <row r="126" spans="1:7" x14ac:dyDescent="0.45">
      <c r="A126" s="1" t="s">
        <v>125</v>
      </c>
      <c r="B126" s="1" t="str">
        <f>LEFT(pesel34[[#This Row],[Column1]], 2)</f>
        <v>84</v>
      </c>
      <c r="C126" s="1" t="str">
        <f>MID(pesel34[[#This Row],[Column1]],3,2)</f>
        <v>05</v>
      </c>
      <c r="D126" s="1" t="str">
        <f>MID(pesel34[[#This Row],[Column1]],5,2)</f>
        <v>18</v>
      </c>
      <c r="E126" s="1" t="str">
        <f>MID(pesel34[[#This Row],[Column1]], 7, 3)</f>
        <v>401</v>
      </c>
      <c r="F126" s="1" t="str">
        <f>MID(pesel34[[#This Row],[Column1]],10,1)</f>
        <v>4</v>
      </c>
      <c r="G126" s="1" t="str">
        <f>RIGHT(pesel34[[#This Row],[Column1]],1)</f>
        <v>9</v>
      </c>
    </row>
    <row r="127" spans="1:7" x14ac:dyDescent="0.45">
      <c r="A127" s="1" t="s">
        <v>126</v>
      </c>
      <c r="B127" s="1" t="str">
        <f>LEFT(pesel34[[#This Row],[Column1]], 2)</f>
        <v>57</v>
      </c>
      <c r="C127" s="1" t="str">
        <f>MID(pesel34[[#This Row],[Column1]],3,2)</f>
        <v>07</v>
      </c>
      <c r="D127" s="1" t="str">
        <f>MID(pesel34[[#This Row],[Column1]],5,2)</f>
        <v>31</v>
      </c>
      <c r="E127" s="1" t="str">
        <f>MID(pesel34[[#This Row],[Column1]], 7, 3)</f>
        <v>630</v>
      </c>
      <c r="F127" s="1" t="str">
        <f>MID(pesel34[[#This Row],[Column1]],10,1)</f>
        <v>5</v>
      </c>
      <c r="G127" s="1" t="str">
        <f>RIGHT(pesel34[[#This Row],[Column1]],1)</f>
        <v>1</v>
      </c>
    </row>
    <row r="128" spans="1:7" x14ac:dyDescent="0.45">
      <c r="A128" s="1" t="s">
        <v>127</v>
      </c>
      <c r="B128" s="1" t="str">
        <f>LEFT(pesel34[[#This Row],[Column1]], 2)</f>
        <v>81</v>
      </c>
      <c r="C128" s="1" t="str">
        <f>MID(pesel34[[#This Row],[Column1]],3,2)</f>
        <v>08</v>
      </c>
      <c r="D128" s="1" t="str">
        <f>MID(pesel34[[#This Row],[Column1]],5,2)</f>
        <v>10</v>
      </c>
      <c r="E128" s="1" t="str">
        <f>MID(pesel34[[#This Row],[Column1]], 7, 3)</f>
        <v>108</v>
      </c>
      <c r="F128" s="1" t="str">
        <f>MID(pesel34[[#This Row],[Column1]],10,1)</f>
        <v>6</v>
      </c>
      <c r="G128" s="1" t="str">
        <f>RIGHT(pesel34[[#This Row],[Column1]],1)</f>
        <v>3</v>
      </c>
    </row>
    <row r="129" spans="1:7" x14ac:dyDescent="0.45">
      <c r="A129" s="1" t="s">
        <v>128</v>
      </c>
      <c r="B129" s="1" t="str">
        <f>LEFT(pesel34[[#This Row],[Column1]], 2)</f>
        <v>89</v>
      </c>
      <c r="C129" s="1" t="str">
        <f>MID(pesel34[[#This Row],[Column1]],3,2)</f>
        <v>06</v>
      </c>
      <c r="D129" s="1" t="str">
        <f>MID(pesel34[[#This Row],[Column1]],5,2)</f>
        <v>26</v>
      </c>
      <c r="E129" s="1" t="str">
        <f>MID(pesel34[[#This Row],[Column1]], 7, 3)</f>
        <v>448</v>
      </c>
      <c r="F129" s="1" t="str">
        <f>MID(pesel34[[#This Row],[Column1]],10,1)</f>
        <v>2</v>
      </c>
      <c r="G129" s="1" t="str">
        <f>RIGHT(pesel34[[#This Row],[Column1]],1)</f>
        <v>3</v>
      </c>
    </row>
    <row r="130" spans="1:7" x14ac:dyDescent="0.45">
      <c r="A130" s="1" t="s">
        <v>129</v>
      </c>
      <c r="B130" s="1" t="str">
        <f>LEFT(pesel34[[#This Row],[Column1]], 2)</f>
        <v>52</v>
      </c>
      <c r="C130" s="1" t="str">
        <f>MID(pesel34[[#This Row],[Column1]],3,2)</f>
        <v>11</v>
      </c>
      <c r="D130" s="1" t="str">
        <f>MID(pesel34[[#This Row],[Column1]],5,2)</f>
        <v>04</v>
      </c>
      <c r="E130" s="1" t="str">
        <f>MID(pesel34[[#This Row],[Column1]], 7, 3)</f>
        <v>461</v>
      </c>
      <c r="F130" s="1" t="str">
        <f>MID(pesel34[[#This Row],[Column1]],10,1)</f>
        <v>3</v>
      </c>
      <c r="G130" s="1" t="str">
        <f>RIGHT(pesel34[[#This Row],[Column1]],1)</f>
        <v>9</v>
      </c>
    </row>
    <row r="131" spans="1:7" x14ac:dyDescent="0.45">
      <c r="A131" s="1" t="s">
        <v>130</v>
      </c>
      <c r="B131" s="1" t="str">
        <f>LEFT(pesel34[[#This Row],[Column1]], 2)</f>
        <v>50</v>
      </c>
      <c r="C131" s="1" t="str">
        <f>MID(pesel34[[#This Row],[Column1]],3,2)</f>
        <v>02</v>
      </c>
      <c r="D131" s="1" t="str">
        <f>MID(pesel34[[#This Row],[Column1]],5,2)</f>
        <v>10</v>
      </c>
      <c r="E131" s="1" t="str">
        <f>MID(pesel34[[#This Row],[Column1]], 7, 3)</f>
        <v>113</v>
      </c>
      <c r="F131" s="1" t="str">
        <f>MID(pesel34[[#This Row],[Column1]],10,1)</f>
        <v>5</v>
      </c>
      <c r="G131" s="1" t="str">
        <f>RIGHT(pesel34[[#This Row],[Column1]],1)</f>
        <v>2</v>
      </c>
    </row>
    <row r="132" spans="1:7" x14ac:dyDescent="0.45">
      <c r="A132" s="1" t="s">
        <v>131</v>
      </c>
      <c r="B132" s="1" t="str">
        <f>LEFT(pesel34[[#This Row],[Column1]], 2)</f>
        <v>65</v>
      </c>
      <c r="C132" s="1" t="str">
        <f>MID(pesel34[[#This Row],[Column1]],3,2)</f>
        <v>09</v>
      </c>
      <c r="D132" s="1" t="str">
        <f>MID(pesel34[[#This Row],[Column1]],5,2)</f>
        <v>20</v>
      </c>
      <c r="E132" s="1" t="str">
        <f>MID(pesel34[[#This Row],[Column1]], 7, 3)</f>
        <v>568</v>
      </c>
      <c r="F132" s="1" t="str">
        <f>MID(pesel34[[#This Row],[Column1]],10,1)</f>
        <v>9</v>
      </c>
      <c r="G132" s="1" t="str">
        <f>RIGHT(pesel34[[#This Row],[Column1]],1)</f>
        <v>2</v>
      </c>
    </row>
    <row r="133" spans="1:7" x14ac:dyDescent="0.45">
      <c r="A133" s="1" t="s">
        <v>132</v>
      </c>
      <c r="B133" s="1" t="str">
        <f>LEFT(pesel34[[#This Row],[Column1]], 2)</f>
        <v>85</v>
      </c>
      <c r="C133" s="1" t="str">
        <f>MID(pesel34[[#This Row],[Column1]],3,2)</f>
        <v>05</v>
      </c>
      <c r="D133" s="1" t="str">
        <f>MID(pesel34[[#This Row],[Column1]],5,2)</f>
        <v>26</v>
      </c>
      <c r="E133" s="1" t="str">
        <f>MID(pesel34[[#This Row],[Column1]], 7, 3)</f>
        <v>051</v>
      </c>
      <c r="F133" s="1" t="str">
        <f>MID(pesel34[[#This Row],[Column1]],10,1)</f>
        <v>7</v>
      </c>
      <c r="G133" s="1" t="str">
        <f>RIGHT(pesel34[[#This Row],[Column1]],1)</f>
        <v>5</v>
      </c>
    </row>
    <row r="134" spans="1:7" x14ac:dyDescent="0.45">
      <c r="A134" s="1" t="s">
        <v>133</v>
      </c>
      <c r="B134" s="1" t="str">
        <f>LEFT(pesel34[[#This Row],[Column1]], 2)</f>
        <v>89</v>
      </c>
      <c r="C134" s="1" t="str">
        <f>MID(pesel34[[#This Row],[Column1]],3,2)</f>
        <v>03</v>
      </c>
      <c r="D134" s="1" t="str">
        <f>MID(pesel34[[#This Row],[Column1]],5,2)</f>
        <v>21</v>
      </c>
      <c r="E134" s="1" t="str">
        <f>MID(pesel34[[#This Row],[Column1]], 7, 3)</f>
        <v>433</v>
      </c>
      <c r="F134" s="1" t="str">
        <f>MID(pesel34[[#This Row],[Column1]],10,1)</f>
        <v>5</v>
      </c>
      <c r="G134" s="1" t="str">
        <f>RIGHT(pesel34[[#This Row],[Column1]],1)</f>
        <v>0</v>
      </c>
    </row>
    <row r="135" spans="1:7" x14ac:dyDescent="0.45">
      <c r="A135" s="1" t="s">
        <v>134</v>
      </c>
      <c r="B135" s="1" t="str">
        <f>LEFT(pesel34[[#This Row],[Column1]], 2)</f>
        <v>71</v>
      </c>
      <c r="C135" s="1" t="str">
        <f>MID(pesel34[[#This Row],[Column1]],3,2)</f>
        <v>12</v>
      </c>
      <c r="D135" s="1" t="str">
        <f>MID(pesel34[[#This Row],[Column1]],5,2)</f>
        <v>30</v>
      </c>
      <c r="E135" s="1" t="str">
        <f>MID(pesel34[[#This Row],[Column1]], 7, 3)</f>
        <v>616</v>
      </c>
      <c r="F135" s="1" t="str">
        <f>MID(pesel34[[#This Row],[Column1]],10,1)</f>
        <v>4</v>
      </c>
      <c r="G135" s="1" t="str">
        <f>RIGHT(pesel34[[#This Row],[Column1]],1)</f>
        <v>3</v>
      </c>
    </row>
    <row r="136" spans="1:7" x14ac:dyDescent="0.45">
      <c r="A136" s="1" t="s">
        <v>135</v>
      </c>
      <c r="B136" s="1" t="str">
        <f>LEFT(pesel34[[#This Row],[Column1]], 2)</f>
        <v>73</v>
      </c>
      <c r="C136" s="1" t="str">
        <f>MID(pesel34[[#This Row],[Column1]],3,2)</f>
        <v>10</v>
      </c>
      <c r="D136" s="1" t="str">
        <f>MID(pesel34[[#This Row],[Column1]],5,2)</f>
        <v>30</v>
      </c>
      <c r="E136" s="1" t="str">
        <f>MID(pesel34[[#This Row],[Column1]], 7, 3)</f>
        <v>008</v>
      </c>
      <c r="F136" s="1" t="str">
        <f>MID(pesel34[[#This Row],[Column1]],10,1)</f>
        <v>4</v>
      </c>
      <c r="G136" s="1" t="str">
        <f>RIGHT(pesel34[[#This Row],[Column1]],1)</f>
        <v>4</v>
      </c>
    </row>
    <row r="137" spans="1:7" x14ac:dyDescent="0.45">
      <c r="A137" s="1" t="s">
        <v>136</v>
      </c>
      <c r="B137" s="1" t="str">
        <f>LEFT(pesel34[[#This Row],[Column1]], 2)</f>
        <v>89</v>
      </c>
      <c r="C137" s="1" t="str">
        <f>MID(pesel34[[#This Row],[Column1]],3,2)</f>
        <v>01</v>
      </c>
      <c r="D137" s="1" t="str">
        <f>MID(pesel34[[#This Row],[Column1]],5,2)</f>
        <v>26</v>
      </c>
      <c r="E137" s="1" t="str">
        <f>MID(pesel34[[#This Row],[Column1]], 7, 3)</f>
        <v>303</v>
      </c>
      <c r="F137" s="1" t="str">
        <f>MID(pesel34[[#This Row],[Column1]],10,1)</f>
        <v>5</v>
      </c>
      <c r="G137" s="1" t="str">
        <f>RIGHT(pesel34[[#This Row],[Column1]],1)</f>
        <v>7</v>
      </c>
    </row>
    <row r="138" spans="1:7" x14ac:dyDescent="0.45">
      <c r="A138" s="1" t="s">
        <v>137</v>
      </c>
      <c r="B138" s="1" t="str">
        <f>LEFT(pesel34[[#This Row],[Column1]], 2)</f>
        <v>73</v>
      </c>
      <c r="C138" s="1" t="str">
        <f>MID(pesel34[[#This Row],[Column1]],3,2)</f>
        <v>01</v>
      </c>
      <c r="D138" s="1" t="str">
        <f>MID(pesel34[[#This Row],[Column1]],5,2)</f>
        <v>03</v>
      </c>
      <c r="E138" s="1" t="str">
        <f>MID(pesel34[[#This Row],[Column1]], 7, 3)</f>
        <v>995</v>
      </c>
      <c r="F138" s="1" t="str">
        <f>MID(pesel34[[#This Row],[Column1]],10,1)</f>
        <v>7</v>
      </c>
      <c r="G138" s="1" t="str">
        <f>RIGHT(pesel34[[#This Row],[Column1]],1)</f>
        <v>6</v>
      </c>
    </row>
    <row r="139" spans="1:7" x14ac:dyDescent="0.45">
      <c r="A139" s="1" t="s">
        <v>138</v>
      </c>
      <c r="B139" s="1" t="str">
        <f>LEFT(pesel34[[#This Row],[Column1]], 2)</f>
        <v>87</v>
      </c>
      <c r="C139" s="1" t="str">
        <f>MID(pesel34[[#This Row],[Column1]],3,2)</f>
        <v>07</v>
      </c>
      <c r="D139" s="1" t="str">
        <f>MID(pesel34[[#This Row],[Column1]],5,2)</f>
        <v>08</v>
      </c>
      <c r="E139" s="1" t="str">
        <f>MID(pesel34[[#This Row],[Column1]], 7, 3)</f>
        <v>953</v>
      </c>
      <c r="F139" s="1" t="str">
        <f>MID(pesel34[[#This Row],[Column1]],10,1)</f>
        <v>7</v>
      </c>
      <c r="G139" s="1" t="str">
        <f>RIGHT(pesel34[[#This Row],[Column1]],1)</f>
        <v>2</v>
      </c>
    </row>
    <row r="140" spans="1:7" x14ac:dyDescent="0.45">
      <c r="A140" s="1" t="s">
        <v>139</v>
      </c>
      <c r="B140" s="1" t="str">
        <f>LEFT(pesel34[[#This Row],[Column1]], 2)</f>
        <v>60</v>
      </c>
      <c r="C140" s="1" t="str">
        <f>MID(pesel34[[#This Row],[Column1]],3,2)</f>
        <v>06</v>
      </c>
      <c r="D140" s="1" t="str">
        <f>MID(pesel34[[#This Row],[Column1]],5,2)</f>
        <v>11</v>
      </c>
      <c r="E140" s="1" t="str">
        <f>MID(pesel34[[#This Row],[Column1]], 7, 3)</f>
        <v>444</v>
      </c>
      <c r="F140" s="1" t="str">
        <f>MID(pesel34[[#This Row],[Column1]],10,1)</f>
        <v>6</v>
      </c>
      <c r="G140" s="1" t="str">
        <f>RIGHT(pesel34[[#This Row],[Column1]],1)</f>
        <v>9</v>
      </c>
    </row>
    <row r="141" spans="1:7" x14ac:dyDescent="0.45">
      <c r="A141" s="1" t="s">
        <v>140</v>
      </c>
      <c r="B141" s="1" t="str">
        <f>LEFT(pesel34[[#This Row],[Column1]], 2)</f>
        <v>76</v>
      </c>
      <c r="C141" s="1" t="str">
        <f>MID(pesel34[[#This Row],[Column1]],3,2)</f>
        <v>04</v>
      </c>
      <c r="D141" s="1" t="str">
        <f>MID(pesel34[[#This Row],[Column1]],5,2)</f>
        <v>31</v>
      </c>
      <c r="E141" s="1" t="str">
        <f>MID(pesel34[[#This Row],[Column1]], 7, 3)</f>
        <v>699</v>
      </c>
      <c r="F141" s="1" t="str">
        <f>MID(pesel34[[#This Row],[Column1]],10,1)</f>
        <v>4</v>
      </c>
      <c r="G141" s="1" t="str">
        <f>RIGHT(pesel34[[#This Row],[Column1]],1)</f>
        <v>9</v>
      </c>
    </row>
    <row r="142" spans="1:7" x14ac:dyDescent="0.45">
      <c r="A142" s="1" t="s">
        <v>141</v>
      </c>
      <c r="B142" s="1" t="str">
        <f>LEFT(pesel34[[#This Row],[Column1]], 2)</f>
        <v>79</v>
      </c>
      <c r="C142" s="1" t="str">
        <f>MID(pesel34[[#This Row],[Column1]],3,2)</f>
        <v>10</v>
      </c>
      <c r="D142" s="1" t="str">
        <f>MID(pesel34[[#This Row],[Column1]],5,2)</f>
        <v>11</v>
      </c>
      <c r="E142" s="1" t="str">
        <f>MID(pesel34[[#This Row],[Column1]], 7, 3)</f>
        <v>467</v>
      </c>
      <c r="F142" s="1" t="str">
        <f>MID(pesel34[[#This Row],[Column1]],10,1)</f>
        <v>3</v>
      </c>
      <c r="G142" s="1" t="str">
        <f>RIGHT(pesel34[[#This Row],[Column1]],1)</f>
        <v>7</v>
      </c>
    </row>
    <row r="143" spans="1:7" x14ac:dyDescent="0.45">
      <c r="A143" s="1" t="s">
        <v>142</v>
      </c>
      <c r="B143" s="1" t="str">
        <f>LEFT(pesel34[[#This Row],[Column1]], 2)</f>
        <v>76</v>
      </c>
      <c r="C143" s="1" t="str">
        <f>MID(pesel34[[#This Row],[Column1]],3,2)</f>
        <v>04</v>
      </c>
      <c r="D143" s="1" t="str">
        <f>MID(pesel34[[#This Row],[Column1]],5,2)</f>
        <v>30</v>
      </c>
      <c r="E143" s="1" t="str">
        <f>MID(pesel34[[#This Row],[Column1]], 7, 3)</f>
        <v>545</v>
      </c>
      <c r="F143" s="1" t="str">
        <f>MID(pesel34[[#This Row],[Column1]],10,1)</f>
        <v>5</v>
      </c>
      <c r="G143" s="1" t="str">
        <f>RIGHT(pesel34[[#This Row],[Column1]],1)</f>
        <v>5</v>
      </c>
    </row>
    <row r="144" spans="1:7" x14ac:dyDescent="0.45">
      <c r="A144" s="1" t="s">
        <v>143</v>
      </c>
      <c r="B144" s="1" t="str">
        <f>LEFT(pesel34[[#This Row],[Column1]], 2)</f>
        <v>89</v>
      </c>
      <c r="C144" s="1" t="str">
        <f>MID(pesel34[[#This Row],[Column1]],3,2)</f>
        <v>08</v>
      </c>
      <c r="D144" s="1" t="str">
        <f>MID(pesel34[[#This Row],[Column1]],5,2)</f>
        <v>26</v>
      </c>
      <c r="E144" s="1" t="str">
        <f>MID(pesel34[[#This Row],[Column1]], 7, 3)</f>
        <v>085</v>
      </c>
      <c r="F144" s="1" t="str">
        <f>MID(pesel34[[#This Row],[Column1]],10,1)</f>
        <v>9</v>
      </c>
      <c r="G144" s="1" t="str">
        <f>RIGHT(pesel34[[#This Row],[Column1]],1)</f>
        <v>9</v>
      </c>
    </row>
    <row r="145" spans="1:7" x14ac:dyDescent="0.45">
      <c r="A145" s="1" t="s">
        <v>144</v>
      </c>
      <c r="B145" s="1" t="str">
        <f>LEFT(pesel34[[#This Row],[Column1]], 2)</f>
        <v>76</v>
      </c>
      <c r="C145" s="1" t="str">
        <f>MID(pesel34[[#This Row],[Column1]],3,2)</f>
        <v>12</v>
      </c>
      <c r="D145" s="1" t="str">
        <f>MID(pesel34[[#This Row],[Column1]],5,2)</f>
        <v>27</v>
      </c>
      <c r="E145" s="1" t="str">
        <f>MID(pesel34[[#This Row],[Column1]], 7, 3)</f>
        <v>520</v>
      </c>
      <c r="F145" s="1" t="str">
        <f>MID(pesel34[[#This Row],[Column1]],10,1)</f>
        <v>2</v>
      </c>
      <c r="G145" s="1" t="str">
        <f>RIGHT(pesel34[[#This Row],[Column1]],1)</f>
        <v>8</v>
      </c>
    </row>
    <row r="146" spans="1:7" x14ac:dyDescent="0.45">
      <c r="A146" s="1" t="s">
        <v>145</v>
      </c>
      <c r="B146" s="1" t="str">
        <f>LEFT(pesel34[[#This Row],[Column1]], 2)</f>
        <v>77</v>
      </c>
      <c r="C146" s="1" t="str">
        <f>MID(pesel34[[#This Row],[Column1]],3,2)</f>
        <v>12</v>
      </c>
      <c r="D146" s="1" t="str">
        <f>MID(pesel34[[#This Row],[Column1]],5,2)</f>
        <v>08</v>
      </c>
      <c r="E146" s="1" t="str">
        <f>MID(pesel34[[#This Row],[Column1]], 7, 3)</f>
        <v>358</v>
      </c>
      <c r="F146" s="1" t="str">
        <f>MID(pesel34[[#This Row],[Column1]],10,1)</f>
        <v>7</v>
      </c>
      <c r="G146" s="1" t="str">
        <f>RIGHT(pesel34[[#This Row],[Column1]],1)</f>
        <v>1</v>
      </c>
    </row>
    <row r="147" spans="1:7" x14ac:dyDescent="0.45">
      <c r="A147" s="1" t="s">
        <v>146</v>
      </c>
      <c r="B147" s="1" t="str">
        <f>LEFT(pesel34[[#This Row],[Column1]], 2)</f>
        <v>89</v>
      </c>
      <c r="C147" s="1" t="str">
        <f>MID(pesel34[[#This Row],[Column1]],3,2)</f>
        <v>01</v>
      </c>
      <c r="D147" s="1" t="str">
        <f>MID(pesel34[[#This Row],[Column1]],5,2)</f>
        <v>02</v>
      </c>
      <c r="E147" s="1" t="str">
        <f>MID(pesel34[[#This Row],[Column1]], 7, 3)</f>
        <v>936</v>
      </c>
      <c r="F147" s="1" t="str">
        <f>MID(pesel34[[#This Row],[Column1]],10,1)</f>
        <v>0</v>
      </c>
      <c r="G147" s="1" t="str">
        <f>RIGHT(pesel34[[#This Row],[Column1]],1)</f>
        <v>4</v>
      </c>
    </row>
    <row r="148" spans="1:7" x14ac:dyDescent="0.45">
      <c r="A148" s="1" t="s">
        <v>147</v>
      </c>
      <c r="B148" s="1" t="str">
        <f>LEFT(pesel34[[#This Row],[Column1]], 2)</f>
        <v>89</v>
      </c>
      <c r="C148" s="1" t="str">
        <f>MID(pesel34[[#This Row],[Column1]],3,2)</f>
        <v>09</v>
      </c>
      <c r="D148" s="1" t="str">
        <f>MID(pesel34[[#This Row],[Column1]],5,2)</f>
        <v>14</v>
      </c>
      <c r="E148" s="1" t="str">
        <f>MID(pesel34[[#This Row],[Column1]], 7, 3)</f>
        <v>822</v>
      </c>
      <c r="F148" s="1" t="str">
        <f>MID(pesel34[[#This Row],[Column1]],10,1)</f>
        <v>5</v>
      </c>
      <c r="G148" s="1" t="str">
        <f>RIGHT(pesel34[[#This Row],[Column1]],1)</f>
        <v>0</v>
      </c>
    </row>
    <row r="149" spans="1:7" x14ac:dyDescent="0.45">
      <c r="A149" s="1" t="s">
        <v>148</v>
      </c>
      <c r="B149" s="1" t="str">
        <f>LEFT(pesel34[[#This Row],[Column1]], 2)</f>
        <v>58</v>
      </c>
      <c r="C149" s="1" t="str">
        <f>MID(pesel34[[#This Row],[Column1]],3,2)</f>
        <v>12</v>
      </c>
      <c r="D149" s="1" t="str">
        <f>MID(pesel34[[#This Row],[Column1]],5,2)</f>
        <v>21</v>
      </c>
      <c r="E149" s="1" t="str">
        <f>MID(pesel34[[#This Row],[Column1]], 7, 3)</f>
        <v>880</v>
      </c>
      <c r="F149" s="1" t="str">
        <f>MID(pesel34[[#This Row],[Column1]],10,1)</f>
        <v>2</v>
      </c>
      <c r="G149" s="1" t="str">
        <f>RIGHT(pesel34[[#This Row],[Column1]],1)</f>
        <v>7</v>
      </c>
    </row>
    <row r="150" spans="1:7" x14ac:dyDescent="0.45">
      <c r="A150" s="1" t="s">
        <v>149</v>
      </c>
      <c r="B150" s="1" t="str">
        <f>LEFT(pesel34[[#This Row],[Column1]], 2)</f>
        <v>89</v>
      </c>
      <c r="C150" s="1" t="str">
        <f>MID(pesel34[[#This Row],[Column1]],3,2)</f>
        <v>05</v>
      </c>
      <c r="D150" s="1" t="str">
        <f>MID(pesel34[[#This Row],[Column1]],5,2)</f>
        <v>22</v>
      </c>
      <c r="E150" s="1" t="str">
        <f>MID(pesel34[[#This Row],[Column1]], 7, 3)</f>
        <v>951</v>
      </c>
      <c r="F150" s="1" t="str">
        <f>MID(pesel34[[#This Row],[Column1]],10,1)</f>
        <v>7</v>
      </c>
      <c r="G150" s="1" t="str">
        <f>RIGHT(pesel34[[#This Row],[Column1]],1)</f>
        <v>2</v>
      </c>
    </row>
    <row r="151" spans="1:7" x14ac:dyDescent="0.45">
      <c r="A151" s="1" t="s">
        <v>150</v>
      </c>
      <c r="B151" s="1" t="str">
        <f>LEFT(pesel34[[#This Row],[Column1]], 2)</f>
        <v>79</v>
      </c>
      <c r="C151" s="1" t="str">
        <f>MID(pesel34[[#This Row],[Column1]],3,2)</f>
        <v>07</v>
      </c>
      <c r="D151" s="1" t="str">
        <f>MID(pesel34[[#This Row],[Column1]],5,2)</f>
        <v>06</v>
      </c>
      <c r="E151" s="1" t="str">
        <f>MID(pesel34[[#This Row],[Column1]], 7, 3)</f>
        <v>278</v>
      </c>
      <c r="F151" s="1" t="str">
        <f>MID(pesel34[[#This Row],[Column1]],10,1)</f>
        <v>3</v>
      </c>
      <c r="G151" s="1" t="str">
        <f>RIGHT(pesel34[[#This Row],[Column1]],1)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y E C K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M h A i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I Q I p a U J R v j i Y C A A D o F A A A E w A c A E Z v c m 1 1 b G F z L 1 N l Y 3 R p b 2 4 x L m 0 g o h g A K K A U A A A A A A A A A A A A A A A A A A A A A A A A A A A A 7 Z d B a 9 s w F M f P C + Q 7 C O X i g J M l X p v B h g 9 b s r J B K d 2 S M W g 9 h m a / t l p k K U j y X D v 0 0 q / U U 6 G 3 k u + 1 l z h p M r q F M l g O x j k 4 1 l + O / H 7 P P 7 B i I L R c S T I s v r u v a z V z w T R E x F h m Y U x 8 I s D W a w Q / s 1 t 9 f x P N r h W G f f O z P V B h E o O 0 z g E X 0 O 4 r a X F g H N p / F X w 2 o E 1 w p p k M g 4 F K p V A s M g G X Z 0 r H z G Z j 1 v I 6 X q c V 5 q B T D m E L w 0 S z l l a 5 w S h X k r V y J l i Y S z 7 m w Y B J + H b 8 y Q u K m t r 2 0 t K m e z o A w W N u Q f v 0 G X V J X 4 k k l s b v u e S d D F X E 5 b n f 9 f Y 9 l 3 x M l I W h z Q T 4 6 9 P 2 k Z L w t e k W b A 1 6 x M 5 n 1 / c 3 6 Z g T R S Y q S r P Z n c F K s h h H O V c x B 4 r g I / Y d f 3 u s V Y w L v Q c W I a j z 0 B m X n C 6 n 3 g g x D B F B G 9 / q Z P N G J 7 i S x F 4 r Y r P J e s k R N s v M + 1 N w j L I J G O d p Z b n T K Y 2 Y Z d g E X B I I n s O V S 6 Z 0 o r R d h R Y u 7 S K 0 K m X 6 U X r y / M u j D B 8 r s U p i / k H a 3 l 5 7 X t N i I g T J S M 7 m k 0 B S Y u e c L L z 4 / c K r Z r 3 G 5 Z + p 1 5 o 1 6 F I 0 x 2 v S y r b K t h 3 Z 9 q K y r b J t Z 7 b t V b Z V t u 3 M t v 3 K t s q 2 n d n W q 2 y r b P s / t t V r 9 Z V v y A n i b 5 4 V v T n A n i 4 f r z M 9 5 B L M I n r L J d P Z P + r X 7 a B 1 P 5 5 g X r A o c C k d k Y k Q q + P c r u Y m 5 k P l m 3 w N W h B u + x t U J s w t + + 8 y Y W 7 Z + J U J c 8 u O o 0 y Y W 1 5 1 Z c J 8 W T 7 M X 1 B L A Q I t A B Q A A g A I A M h A i l q X / h 7 3 p Q A A A P Y A A A A S A A A A A A A A A A A A A A A A A A A A A A B D b 2 5 m a W c v U G F j a 2 F n Z S 5 4 b W x Q S w E C L Q A U A A I A C A D I Q I p a U 3 I 4 L J s A A A D h A A A A E w A A A A A A A A A A A A A A A A D x A A A A W 0 N v b n R l b n R f V H l w Z X N d L n h t b F B L A Q I t A B Q A A g A I A M h A i l p Q l G + O J g I A A O g U A A A T A A A A A A A A A A A A A A A A A N k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F o A A A A A A A A P 2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2 F j O D E y Y i 1 h M j k y L T Q 3 M D U t Y m F k N y 1 i M T Z l Z W Y z Z G M 3 M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m N T V h O W M t M j A 3 Y y 0 0 N D c w L T g 5 N m I t Y j d k M T M 2 N j E x N j k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D d l O T I 1 M C 0 0 O D R i L T Q 3 M D U t O D h h N S 0 w M D V i Z j J h N z c 4 M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m Y z M w Z G V j L T E x Y T c t N G I 4 N y 1 i O W Q 1 L W Y x M T Y y N D F h M D I y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M 5 Y 2 Q 4 N m E t N j g y O C 0 0 Z G F j L T l j Y 2 Q t N z R k N D k 0 N D Z m O D E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W V h N m Y z Z S 0 y O G Z j L T Q 5 O D c t O D k 1 M S 1 m Y z R k N T J j N m U 1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0 N W I x M D g t O T U 0 M i 0 0 N j V l L T g x Y m E t M G Y 2 Z j h i N W Y 3 N 2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N T o 0 O T o y M y 4 4 N D E 1 M D I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V z Z W w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Z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E y Z j A 3 N y 0 1 Y j U 5 L T Q 5 Y z k t Y T M w O C 1 m N G E 0 M G J j O G M 1 Z G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V z Z W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N T o 0 O T o y M y 4 4 N D E 1 M D I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N T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V z Z W w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2 V s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1 O T Q 3 N 2 Q t N T k 2 M y 0 0 N T l k L T h h N T Y t Z j c 0 M T R k M j Y y M 2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l c 2 V s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x M F Q w N T o 0 O T o y M y 4 4 N D E 1 M D I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N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z Z W w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R i N j E 0 Z S 0 3 Z D Q 1 L T Q y N j E t O T c x Y y 0 5 M D Y w M D c 1 M 2 F l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V z Z W w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E w V D A 1 O j Q 5 O j I z L j g 0 M T U w M j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1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2 V s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N l b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h N D l l Z D A x L W U z N T k t N G E w O S 1 h O D Q x L W Y x Y z h h Z T Y 4 M T I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w Z X N l b D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T B U M D U 6 N D k 6 M j M u O D Q x N T A y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T U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V z Z W w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l c 2 V s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y M j d h Y j k t Y j Q 2 N S 0 0 N G R k L T h m M j k t N W F i N z E 3 Y W V j M m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l c 2 V s M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x M F Q w N T o 0 O T o y M y 4 4 N D E 1 M D I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N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z Z W w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z Z W w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T Y 1 Y z k 4 N y 1 i Y T E z L T R i Y z Y t O T U 1 Y y 1 l M D Z j Y T Q 3 M G I 4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V z Z W w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E w V D A 1 O j Q 5 O j I z L j g 0 M T U w M j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1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2 V s L 0 F 1 d G 9 S Z W 1 v d m V k Q 2 9 s d W 1 u c z E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N l b C U y M C g 3 K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C z / 6 C E v 2 6 o i q X + D T / R 5 n K M Q G I s 3 5 K C i V c T T e + v B C f u M g A A A A A O g A A A A A I A A C A A A A A E X R N 6 F u R b g 2 Q h G G M S V K a O / m E o n H n E + T z U 3 Q 3 S k v 8 r + F A A A A D 8 t K s e K Y 5 i 0 + 2 e p N l N I K R i Q V v e 7 e / q H j U 7 z T b I + z 5 G Z j J G Z g q 1 r j o k E 6 N V w v R 2 3 9 D Q 9 L O / M 2 6 v L p F u c Q Z m W u N s d h m B 9 P 7 e B J u l e t l v h N A 3 O 0 A A A A A Z m l p m x t y p c 6 B M / M E r 0 q P + u k 2 v V C q h k a 3 6 3 3 p n C N T 6 V X 7 G e J + J 6 c G 9 i 9 O M N x M L 3 p u X G F C + W J w U 9 e s q L f 7 1 u 2 n r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pesel</vt:lpstr>
      <vt:lpstr>Rozklad</vt:lpstr>
      <vt:lpstr>Zadanie 2</vt:lpstr>
      <vt:lpstr>Zadanie 3</vt:lpstr>
      <vt:lpstr>Zadanie 4</vt:lpstr>
      <vt:lpstr>Zadanie 5</vt:lpstr>
      <vt:lpstr>Zadanie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2025-04-10T06:08:16Z</dcterms:modified>
</cp:coreProperties>
</file>