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Matura 2015\Zadanie 5\"/>
    </mc:Choice>
  </mc:AlternateContent>
  <xr:revisionPtr revIDLastSave="0" documentId="13_ncr:1_{D118924F-16EC-469C-A228-413CC287A891}" xr6:coauthVersionLast="47" xr6:coauthVersionMax="47" xr10:uidLastSave="{00000000-0000-0000-0000-000000000000}"/>
  <bookViews>
    <workbookView xWindow="-98" yWindow="-98" windowWidth="21795" windowHeight="12975" activeTab="3" xr2:uid="{69ABA67F-A647-4D0B-A2F6-BE59870B7C35}"/>
  </bookViews>
  <sheets>
    <sheet name="kraina" sheetId="8" r:id="rId1"/>
    <sheet name="Zadanie 1" sheetId="7" r:id="rId2"/>
    <sheet name="Zadanie 2" sheetId="9" r:id="rId3"/>
    <sheet name="Zadanie 3" sheetId="10" r:id="rId4"/>
  </sheets>
  <definedNames>
    <definedName name="ExternalData_1" localSheetId="0" hidden="1">kraina!$A$1:$E$51</definedName>
    <definedName name="ExternalData_1" localSheetId="1" hidden="1">'Zadanie 1'!$A$1:$E$51</definedName>
    <definedName name="ExternalData_1" localSheetId="2" hidden="1">'Zadanie 2'!$A$1:$E$51</definedName>
    <definedName name="ExternalData_1" localSheetId="3" hidden="1">'Zadanie 3'!$A$1:$E$51</definedName>
  </definedNames>
  <calcPr calcId="191029"/>
  <pivotCaches>
    <pivotCache cacheId="7" r:id="rId5"/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0" l="1"/>
  <c r="G23" i="10"/>
  <c r="G20" i="10"/>
  <c r="G36" i="10"/>
  <c r="G28" i="10"/>
  <c r="G4" i="10"/>
  <c r="G24" i="10"/>
  <c r="G19" i="10"/>
  <c r="G37" i="10"/>
  <c r="G35" i="10"/>
  <c r="G22" i="10"/>
  <c r="G2" i="10"/>
  <c r="G15" i="10"/>
  <c r="G32" i="10"/>
  <c r="G30" i="10"/>
  <c r="G6" i="10"/>
  <c r="G38" i="10"/>
  <c r="G41" i="10"/>
  <c r="G39" i="10"/>
  <c r="G26" i="10"/>
  <c r="G43" i="10"/>
  <c r="G10" i="10"/>
  <c r="G33" i="10"/>
  <c r="G18" i="10"/>
  <c r="G17" i="10"/>
  <c r="G27" i="10"/>
  <c r="G40" i="10"/>
  <c r="G44" i="10"/>
  <c r="G29" i="10"/>
  <c r="G45" i="10"/>
  <c r="G25" i="10"/>
  <c r="G5" i="10"/>
  <c r="G46" i="10"/>
  <c r="G21" i="10"/>
  <c r="G42" i="10"/>
  <c r="G47" i="10"/>
  <c r="G31" i="10"/>
  <c r="G48" i="10"/>
  <c r="G8" i="10"/>
  <c r="G13" i="10"/>
  <c r="G49" i="10"/>
  <c r="G50" i="10"/>
  <c r="G51" i="10"/>
  <c r="G16" i="10"/>
  <c r="G14" i="10"/>
  <c r="G11" i="10"/>
  <c r="G12" i="10"/>
  <c r="I12" i="10" s="1"/>
  <c r="G3" i="10"/>
  <c r="G7" i="10"/>
  <c r="G34" i="10"/>
  <c r="F9" i="10"/>
  <c r="F23" i="10"/>
  <c r="F20" i="10"/>
  <c r="F36" i="10"/>
  <c r="F28" i="10"/>
  <c r="F4" i="10"/>
  <c r="F24" i="10"/>
  <c r="F19" i="10"/>
  <c r="F37" i="10"/>
  <c r="F35" i="10"/>
  <c r="F22" i="10"/>
  <c r="F2" i="10"/>
  <c r="F15" i="10"/>
  <c r="F32" i="10"/>
  <c r="F30" i="10"/>
  <c r="F6" i="10"/>
  <c r="F38" i="10"/>
  <c r="F41" i="10"/>
  <c r="F39" i="10"/>
  <c r="F26" i="10"/>
  <c r="F43" i="10"/>
  <c r="F10" i="10"/>
  <c r="F33" i="10"/>
  <c r="F18" i="10"/>
  <c r="F17" i="10"/>
  <c r="F27" i="10"/>
  <c r="F40" i="10"/>
  <c r="F44" i="10"/>
  <c r="F29" i="10"/>
  <c r="F45" i="10"/>
  <c r="F25" i="10"/>
  <c r="F5" i="10"/>
  <c r="F46" i="10"/>
  <c r="F21" i="10"/>
  <c r="F42" i="10"/>
  <c r="F47" i="10"/>
  <c r="F31" i="10"/>
  <c r="F48" i="10"/>
  <c r="F8" i="10"/>
  <c r="F13" i="10"/>
  <c r="F49" i="10"/>
  <c r="F50" i="10"/>
  <c r="F51" i="10"/>
  <c r="F16" i="10"/>
  <c r="F14" i="10"/>
  <c r="F11" i="10"/>
  <c r="F12" i="10"/>
  <c r="F3" i="10"/>
  <c r="F7" i="10"/>
  <c r="F34" i="10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I11" i="10" l="1"/>
  <c r="I10" i="10"/>
  <c r="I7" i="10"/>
  <c r="I17" i="10"/>
  <c r="I13" i="10"/>
  <c r="I8" i="10"/>
  <c r="I21" i="10"/>
  <c r="I38" i="10"/>
  <c r="H32" i="10"/>
  <c r="H11" i="10"/>
  <c r="J11" i="10" s="1"/>
  <c r="K11" i="10" s="1"/>
  <c r="L11" i="10" s="1"/>
  <c r="M11" i="10" s="1"/>
  <c r="N11" i="10" s="1"/>
  <c r="O11" i="10" s="1"/>
  <c r="P11" i="10" s="1"/>
  <c r="Q11" i="10" s="1"/>
  <c r="R11" i="10" s="1"/>
  <c r="S11" i="10" s="1"/>
  <c r="H5" i="10"/>
  <c r="H45" i="10"/>
  <c r="I45" i="10" s="1"/>
  <c r="H40" i="10"/>
  <c r="H35" i="10"/>
  <c r="H22" i="10"/>
  <c r="I22" i="10" s="1"/>
  <c r="H17" i="10"/>
  <c r="H49" i="10"/>
  <c r="H37" i="10"/>
  <c r="I37" i="10" s="1"/>
  <c r="H50" i="10"/>
  <c r="H3" i="10"/>
  <c r="H6" i="10"/>
  <c r="H51" i="10"/>
  <c r="H27" i="10"/>
  <c r="H12" i="10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H25" i="10"/>
  <c r="H30" i="10"/>
  <c r="H48" i="10"/>
  <c r="H24" i="10"/>
  <c r="I24" i="10" s="1"/>
  <c r="H26" i="10"/>
  <c r="H39" i="10"/>
  <c r="I39" i="10" s="1"/>
  <c r="H21" i="10"/>
  <c r="H41" i="10"/>
  <c r="H23" i="10"/>
  <c r="H7" i="10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H46" i="10"/>
  <c r="H38" i="10"/>
  <c r="H9" i="10"/>
  <c r="H8" i="10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H43" i="10"/>
  <c r="H34" i="10"/>
  <c r="I34" i="10" s="1"/>
  <c r="H10" i="10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H19" i="10"/>
  <c r="I19" i="10" s="1"/>
  <c r="H28" i="10"/>
  <c r="H20" i="10"/>
  <c r="I20" i="10" s="1"/>
  <c r="H13" i="10"/>
  <c r="H33" i="10"/>
  <c r="H31" i="10"/>
  <c r="H47" i="10"/>
  <c r="H42" i="10"/>
  <c r="H14" i="10"/>
  <c r="I14" i="10" s="1"/>
  <c r="H29" i="10"/>
  <c r="I29" i="10" s="1"/>
  <c r="H15" i="10"/>
  <c r="H16" i="10"/>
  <c r="I16" i="10" s="1"/>
  <c r="H44" i="10"/>
  <c r="I44" i="10" s="1"/>
  <c r="H2" i="10"/>
  <c r="H18" i="10"/>
  <c r="H4" i="10"/>
  <c r="H36" i="10"/>
  <c r="I36" i="10" s="1"/>
  <c r="J17" i="10" l="1"/>
  <c r="K17" i="10" s="1"/>
  <c r="L17" i="10" s="1"/>
  <c r="M17" i="10" s="1"/>
  <c r="N17" i="10" s="1"/>
  <c r="O17" i="10" s="1"/>
  <c r="P17" i="10" s="1"/>
  <c r="Q17" i="10" s="1"/>
  <c r="R17" i="10" s="1"/>
  <c r="S17" i="10" s="1"/>
  <c r="J21" i="10"/>
  <c r="K21" i="10" s="1"/>
  <c r="L21" i="10" s="1"/>
  <c r="M21" i="10" s="1"/>
  <c r="N21" i="10" s="1"/>
  <c r="O21" i="10" s="1"/>
  <c r="P21" i="10" s="1"/>
  <c r="Q21" i="10" s="1"/>
  <c r="R21" i="10" s="1"/>
  <c r="S21" i="10" s="1"/>
  <c r="J39" i="10"/>
  <c r="K39" i="10" s="1"/>
  <c r="L39" i="10" s="1"/>
  <c r="M39" i="10" s="1"/>
  <c r="N39" i="10" s="1"/>
  <c r="O39" i="10" s="1"/>
  <c r="P39" i="10" s="1"/>
  <c r="Q39" i="10" s="1"/>
  <c r="R39" i="10" s="1"/>
  <c r="S39" i="10" s="1"/>
  <c r="J13" i="10"/>
  <c r="K13" i="10" s="1"/>
  <c r="L13" i="10" s="1"/>
  <c r="M13" i="10" s="1"/>
  <c r="N13" i="10" s="1"/>
  <c r="O13" i="10" s="1"/>
  <c r="P13" i="10" s="1"/>
  <c r="Q13" i="10" s="1"/>
  <c r="R13" i="10" s="1"/>
  <c r="S13" i="10" s="1"/>
  <c r="I41" i="10"/>
  <c r="J41" i="10" s="1"/>
  <c r="K41" i="10" s="1"/>
  <c r="L41" i="10" s="1"/>
  <c r="M41" i="10" s="1"/>
  <c r="N41" i="10" s="1"/>
  <c r="O41" i="10" s="1"/>
  <c r="P41" i="10" s="1"/>
  <c r="Q41" i="10" s="1"/>
  <c r="R41" i="10" s="1"/>
  <c r="S41" i="10" s="1"/>
  <c r="I31" i="10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I43" i="10"/>
  <c r="J43" i="10" s="1"/>
  <c r="K43" i="10" s="1"/>
  <c r="L43" i="10" s="1"/>
  <c r="M43" i="10" s="1"/>
  <c r="N43" i="10" s="1"/>
  <c r="O43" i="10" s="1"/>
  <c r="P43" i="10" s="1"/>
  <c r="Q43" i="10" s="1"/>
  <c r="R43" i="10" s="1"/>
  <c r="S43" i="10" s="1"/>
  <c r="I26" i="10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J24" i="10"/>
  <c r="K24" i="10" s="1"/>
  <c r="L24" i="10" s="1"/>
  <c r="M24" i="10" s="1"/>
  <c r="N24" i="10" s="1"/>
  <c r="O24" i="10" s="1"/>
  <c r="P24" i="10" s="1"/>
  <c r="Q24" i="10" s="1"/>
  <c r="R24" i="10" s="1"/>
  <c r="S24" i="10" s="1"/>
  <c r="I48" i="10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J16" i="10"/>
  <c r="K16" i="10" s="1"/>
  <c r="L16" i="10" s="1"/>
  <c r="M16" i="10" s="1"/>
  <c r="N16" i="10" s="1"/>
  <c r="O16" i="10" s="1"/>
  <c r="P16" i="10" s="1"/>
  <c r="Q16" i="10" s="1"/>
  <c r="R16" i="10" s="1"/>
  <c r="S16" i="10" s="1"/>
  <c r="I9" i="10"/>
  <c r="J9" i="10" s="1"/>
  <c r="K9" i="10" s="1"/>
  <c r="L9" i="10" s="1"/>
  <c r="M9" i="10" s="1"/>
  <c r="N9" i="10" s="1"/>
  <c r="O9" i="10" s="1"/>
  <c r="P9" i="10" s="1"/>
  <c r="Q9" i="10" s="1"/>
  <c r="R9" i="10" s="1"/>
  <c r="S9" i="10" s="1"/>
  <c r="I6" i="10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I23" i="10"/>
  <c r="J23" i="10" s="1"/>
  <c r="K23" i="10" s="1"/>
  <c r="L23" i="10" s="1"/>
  <c r="M23" i="10" s="1"/>
  <c r="N23" i="10" s="1"/>
  <c r="O23" i="10" s="1"/>
  <c r="P23" i="10" s="1"/>
  <c r="Q23" i="10" s="1"/>
  <c r="R23" i="10" s="1"/>
  <c r="S23" i="10" s="1"/>
  <c r="I27" i="10"/>
  <c r="J27" i="10" s="1"/>
  <c r="K27" i="10" s="1"/>
  <c r="L27" i="10" s="1"/>
  <c r="M27" i="10" s="1"/>
  <c r="N27" i="10" s="1"/>
  <c r="O27" i="10" s="1"/>
  <c r="P27" i="10" s="1"/>
  <c r="Q27" i="10" s="1"/>
  <c r="R27" i="10" s="1"/>
  <c r="S27" i="10" s="1"/>
  <c r="I15" i="10"/>
  <c r="J15" i="10" s="1"/>
  <c r="K15" i="10" s="1"/>
  <c r="L15" i="10" s="1"/>
  <c r="M15" i="10" s="1"/>
  <c r="N15" i="10" s="1"/>
  <c r="O15" i="10" s="1"/>
  <c r="P15" i="10" s="1"/>
  <c r="Q15" i="10" s="1"/>
  <c r="R15" i="10" s="1"/>
  <c r="S15" i="10" s="1"/>
  <c r="I3" i="10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I18" i="10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I33" i="10"/>
  <c r="J33" i="10" s="1"/>
  <c r="K33" i="10" s="1"/>
  <c r="L33" i="10" s="1"/>
  <c r="M33" i="10" s="1"/>
  <c r="N33" i="10" s="1"/>
  <c r="O33" i="10" s="1"/>
  <c r="P33" i="10" s="1"/>
  <c r="Q33" i="10" s="1"/>
  <c r="R33" i="10" s="1"/>
  <c r="S33" i="10" s="1"/>
  <c r="J20" i="10"/>
  <c r="K20" i="10" s="1"/>
  <c r="L20" i="10" s="1"/>
  <c r="M20" i="10" s="1"/>
  <c r="N20" i="10" s="1"/>
  <c r="O20" i="10" s="1"/>
  <c r="P20" i="10" s="1"/>
  <c r="Q20" i="10" s="1"/>
  <c r="R20" i="10" s="1"/>
  <c r="S20" i="10" s="1"/>
  <c r="I40" i="10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I5" i="10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J19" i="10"/>
  <c r="K19" i="10" s="1"/>
  <c r="L19" i="10" s="1"/>
  <c r="M19" i="10" s="1"/>
  <c r="N19" i="10" s="1"/>
  <c r="O19" i="10" s="1"/>
  <c r="P19" i="10" s="1"/>
  <c r="Q19" i="10" s="1"/>
  <c r="R19" i="10" s="1"/>
  <c r="S19" i="10" s="1"/>
  <c r="I30" i="10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J34" i="10"/>
  <c r="K34" i="10" s="1"/>
  <c r="L34" i="10" s="1"/>
  <c r="M34" i="10" s="1"/>
  <c r="N34" i="10" s="1"/>
  <c r="O34" i="10" s="1"/>
  <c r="P34" i="10" s="1"/>
  <c r="Q34" i="10" s="1"/>
  <c r="R34" i="10" s="1"/>
  <c r="S34" i="10" s="1"/>
  <c r="J44" i="10"/>
  <c r="K44" i="10" s="1"/>
  <c r="L44" i="10" s="1"/>
  <c r="M44" i="10" s="1"/>
  <c r="N44" i="10" s="1"/>
  <c r="O44" i="10" s="1"/>
  <c r="P44" i="10" s="1"/>
  <c r="Q44" i="10" s="1"/>
  <c r="R44" i="10" s="1"/>
  <c r="S44" i="10" s="1"/>
  <c r="J38" i="10"/>
  <c r="K38" i="10" s="1"/>
  <c r="L38" i="10" s="1"/>
  <c r="M38" i="10" s="1"/>
  <c r="N38" i="10" s="1"/>
  <c r="O38" i="10" s="1"/>
  <c r="P38" i="10" s="1"/>
  <c r="Q38" i="10" s="1"/>
  <c r="R38" i="10" s="1"/>
  <c r="S38" i="10" s="1"/>
  <c r="J29" i="10"/>
  <c r="K29" i="10" s="1"/>
  <c r="L29" i="10" s="1"/>
  <c r="M29" i="10" s="1"/>
  <c r="N29" i="10" s="1"/>
  <c r="O29" i="10" s="1"/>
  <c r="P29" i="10" s="1"/>
  <c r="Q29" i="10" s="1"/>
  <c r="R29" i="10" s="1"/>
  <c r="S29" i="10" s="1"/>
  <c r="I46" i="10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I50" i="10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I32" i="10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I42" i="10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I49" i="10"/>
  <c r="J49" i="10" s="1"/>
  <c r="K49" i="10" s="1"/>
  <c r="L49" i="10" s="1"/>
  <c r="M49" i="10" s="1"/>
  <c r="N49" i="10" s="1"/>
  <c r="O49" i="10" s="1"/>
  <c r="P49" i="10" s="1"/>
  <c r="Q49" i="10" s="1"/>
  <c r="R49" i="10" s="1"/>
  <c r="S49" i="10" s="1"/>
  <c r="I47" i="10"/>
  <c r="J47" i="10" s="1"/>
  <c r="K47" i="10" s="1"/>
  <c r="L47" i="10" s="1"/>
  <c r="M47" i="10" s="1"/>
  <c r="N47" i="10" s="1"/>
  <c r="O47" i="10" s="1"/>
  <c r="P47" i="10" s="1"/>
  <c r="Q47" i="10" s="1"/>
  <c r="R47" i="10" s="1"/>
  <c r="S47" i="10" s="1"/>
  <c r="J22" i="10"/>
  <c r="K22" i="10" s="1"/>
  <c r="L22" i="10" s="1"/>
  <c r="M22" i="10" s="1"/>
  <c r="N22" i="10" s="1"/>
  <c r="O22" i="10" s="1"/>
  <c r="P22" i="10" s="1"/>
  <c r="Q22" i="10" s="1"/>
  <c r="R22" i="10" s="1"/>
  <c r="S22" i="10" s="1"/>
  <c r="I35" i="10"/>
  <c r="J35" i="10" s="1"/>
  <c r="K35" i="10" s="1"/>
  <c r="L35" i="10" s="1"/>
  <c r="M35" i="10" s="1"/>
  <c r="N35" i="10" s="1"/>
  <c r="O35" i="10" s="1"/>
  <c r="P35" i="10" s="1"/>
  <c r="Q35" i="10" s="1"/>
  <c r="R35" i="10" s="1"/>
  <c r="S35" i="10" s="1"/>
  <c r="J45" i="10"/>
  <c r="K45" i="10" s="1"/>
  <c r="L45" i="10" s="1"/>
  <c r="M45" i="10" s="1"/>
  <c r="N45" i="10" s="1"/>
  <c r="O45" i="10" s="1"/>
  <c r="P45" i="10" s="1"/>
  <c r="Q45" i="10" s="1"/>
  <c r="R45" i="10" s="1"/>
  <c r="S45" i="10" s="1"/>
  <c r="I28" i="10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J36" i="10"/>
  <c r="K36" i="10" s="1"/>
  <c r="L36" i="10" s="1"/>
  <c r="M36" i="10" s="1"/>
  <c r="N36" i="10" s="1"/>
  <c r="O36" i="10" s="1"/>
  <c r="P36" i="10" s="1"/>
  <c r="Q36" i="10" s="1"/>
  <c r="R36" i="10" s="1"/>
  <c r="S36" i="10" s="1"/>
  <c r="I4" i="10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I25" i="10"/>
  <c r="J25" i="10" s="1"/>
  <c r="K25" i="10" s="1"/>
  <c r="L25" i="10" s="1"/>
  <c r="M25" i="10" s="1"/>
  <c r="N25" i="10" s="1"/>
  <c r="O25" i="10" s="1"/>
  <c r="P25" i="10" s="1"/>
  <c r="Q25" i="10" s="1"/>
  <c r="R25" i="10" s="1"/>
  <c r="S25" i="10" s="1"/>
  <c r="J14" i="10"/>
  <c r="K14" i="10" s="1"/>
  <c r="L14" i="10" s="1"/>
  <c r="M14" i="10" s="1"/>
  <c r="N14" i="10" s="1"/>
  <c r="O14" i="10" s="1"/>
  <c r="P14" i="10" s="1"/>
  <c r="Q14" i="10" s="1"/>
  <c r="R14" i="10" s="1"/>
  <c r="S14" i="10" s="1"/>
  <c r="J37" i="10"/>
  <c r="K37" i="10" s="1"/>
  <c r="L37" i="10" s="1"/>
  <c r="M37" i="10" s="1"/>
  <c r="N37" i="10" s="1"/>
  <c r="O37" i="10" s="1"/>
  <c r="P37" i="10" s="1"/>
  <c r="Q37" i="10" s="1"/>
  <c r="R37" i="10" s="1"/>
  <c r="S37" i="10" s="1"/>
  <c r="I51" i="10"/>
  <c r="J51" i="10" s="1"/>
  <c r="K51" i="10" s="1"/>
  <c r="L51" i="10" s="1"/>
  <c r="M51" i="10" s="1"/>
  <c r="N51" i="10" s="1"/>
  <c r="O51" i="10" s="1"/>
  <c r="P51" i="10" s="1"/>
  <c r="Q51" i="10" s="1"/>
  <c r="R51" i="10" s="1"/>
  <c r="S51" i="10" s="1"/>
  <c r="I2" i="10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U2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6298C0-DFD8-454C-B2C7-F11772DBE8D1}" keepAlive="1" name="Zapytanie — kraina" description="Połączenie z zapytaniem „kraina” w skoroszycie." type="5" refreshedVersion="8" background="1" saveData="1">
    <dbPr connection="Provider=Microsoft.Mashup.OleDb.1;Data Source=$Workbook$;Location=kraina;Extended Properties=&quot;&quot;" command="SELECT * FROM [kraina]"/>
  </connection>
  <connection id="2" xr16:uid="{AA4F15D9-4D2B-4C83-BCF2-214CFAEDFD46}" keepAlive="1" name="Zapytanie — kraina (2)" description="Połączenie z zapytaniem „kraina (2)” w skoroszycie." type="5" refreshedVersion="8" background="1" saveData="1">
    <dbPr connection="Provider=Microsoft.Mashup.OleDb.1;Data Source=$Workbook$;Location=&quot;kraina (2)&quot;;Extended Properties=&quot;&quot;" command="SELECT * FROM [kraina (2)]"/>
  </connection>
  <connection id="3" xr16:uid="{EBE1A243-4CE8-480D-8A9D-E6EFCC5AD6BF}" keepAlive="1" name="Zapytanie — kraina (3)" description="Połączenie z zapytaniem „kraina (3)” w skoroszycie." type="5" refreshedVersion="8" background="1" saveData="1">
    <dbPr connection="Provider=Microsoft.Mashup.OleDb.1;Data Source=$Workbook$;Location=&quot;kraina (3)&quot;;Extended Properties=&quot;&quot;" command="SELECT * FROM [kraina (3)]"/>
  </connection>
  <connection id="4" xr16:uid="{ABE3AFE3-31E5-4B6F-95B0-39AD7EB79379}" keepAlive="1" name="Zapytanie — kraina (4)" description="Połączenie z zapytaniem „kraina (4)” w skoroszycie." type="5" refreshedVersion="8" background="1" saveData="1">
    <dbPr connection="Provider=Microsoft.Mashup.OleDb.1;Data Source=$Workbook$;Location=&quot;kraina (4)&quot;;Extended Properties=&quot;&quot;" command="SELECT * FROM [kraina (4)]"/>
  </connection>
  <connection id="5" xr16:uid="{CA02A921-123F-4B2A-8FE0-0A930FE8745B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6" xr16:uid="{8CD28BB6-E00C-4A23-8020-968A06168EB2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7" xr16:uid="{1B590BB6-060F-42C0-BF16-578A8EC21F6E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  <connection id="8" xr16:uid="{1D4E4B33-6BEE-49E2-81E2-1D8143FC0E02}" keepAlive="1" name="Zapytanie — statek (4)" description="Połączenie z zapytaniem „statek (4)” w skoroszycie." type="5" refreshedVersion="8" background="1" saveData="1">
    <dbPr connection="Provider=Microsoft.Mashup.OleDb.1;Data Source=$Workbook$;Location=&quot;statek (4)&quot;;Extended Properties=&quot;&quot;" command="SELECT * FROM [statek (4)]"/>
  </connection>
  <connection id="9" xr16:uid="{CD090BE7-3D55-4DB4-92F9-24402719544B}" keepAlive="1" name="Zapytanie — statek (5)" description="Połączenie z zapytaniem „statek (5)” w skoroszycie." type="5" refreshedVersion="8" background="1" saveData="1">
    <dbPr connection="Provider=Microsoft.Mashup.OleDb.1;Data Source=$Workbook$;Location=&quot;statek (5)&quot;;Extended Properties=&quot;&quot;" command="SELECT * FROM [statek (5)]"/>
  </connection>
  <connection id="10" xr16:uid="{E4E40C58-8DEB-4281-8E9E-5D1FE2000BB3}" keepAlive="1" name="Zapytanie — statek (6)" description="Połączenie z zapytaniem „statek (6)” w skoroszycie." type="5" refreshedVersion="8" background="1" saveData="1">
    <dbPr connection="Provider=Microsoft.Mashup.OleDb.1;Data Source=$Workbook$;Location=&quot;statek (6)&quot;;Extended Properties=&quot;&quot;" command="SELECT * FROM [statek (6)]"/>
  </connection>
</connections>
</file>

<file path=xl/sharedStrings.xml><?xml version="1.0" encoding="utf-8"?>
<sst xmlns="http://schemas.openxmlformats.org/spreadsheetml/2006/main" count="253" uniqueCount="80">
  <si>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</si>
  <si>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</si>
  <si>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</si>
  <si>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</si>
  <si>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</si>
  <si>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</si>
  <si>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</si>
  <si>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</si>
  <si>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</si>
  <si>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</si>
  <si>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</si>
  <si>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</si>
  <si>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</si>
  <si>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</si>
  <si>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</si>
  <si>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</si>
  <si>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</si>
  <si>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</si>
  <si>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</si>
  <si>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</si>
  <si>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</si>
  <si>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</si>
  <si>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</si>
  <si>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</si>
  <si>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</si>
  <si>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</si>
  <si>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</si>
  <si>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</si>
  <si>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</si>
  <si>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</si>
  <si>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</si>
  <si>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</si>
  <si>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</si>
  <si>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</si>
  <si>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</si>
  <si>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</si>
  <si>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</si>
  <si>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</si>
  <si>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</si>
  <si>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</si>
  <si>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</si>
  <si>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</si>
  <si>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</si>
  <si>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</si>
  <si>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</si>
  <si>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</si>
  <si>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</si>
  <si>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</si>
  <si>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</si>
  <si>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</si>
  <si>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Nazwa</t>
  </si>
  <si>
    <t>Kobiety 2013</t>
  </si>
  <si>
    <t>Chopy 2013</t>
  </si>
  <si>
    <t>Kobiety 2014</t>
  </si>
  <si>
    <t>Chopy 2014</t>
  </si>
  <si>
    <t>Region</t>
  </si>
  <si>
    <t>Etykiety wierszy</t>
  </si>
  <si>
    <t>A</t>
  </si>
  <si>
    <t>B</t>
  </si>
  <si>
    <t>C</t>
  </si>
  <si>
    <t>D</t>
  </si>
  <si>
    <t>Suma końcowa</t>
  </si>
  <si>
    <t>Suma 2013</t>
  </si>
  <si>
    <t>Suma 2014</t>
  </si>
  <si>
    <t>Suma z Suma 2013</t>
  </si>
  <si>
    <t>Warunek</t>
  </si>
  <si>
    <t>Suma z Warunek</t>
  </si>
  <si>
    <t>Tempo</t>
  </si>
  <si>
    <t>Suma 2015</t>
  </si>
  <si>
    <t>Suma  2014</t>
  </si>
  <si>
    <t>Suma 2016</t>
  </si>
  <si>
    <t>Suma 2017</t>
  </si>
  <si>
    <t>Suma 2018</t>
  </si>
  <si>
    <t>Suma 2019</t>
  </si>
  <si>
    <t>Suma 2020</t>
  </si>
  <si>
    <t>Suma 2021</t>
  </si>
  <si>
    <t>Suma 2022</t>
  </si>
  <si>
    <t>Sma 2023</t>
  </si>
  <si>
    <t>Suma 2024</t>
  </si>
  <si>
    <t>Suma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</si>
</sst>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[Zeszyt1.xlsx]Zadanie 1!Tabela przestawna2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1'!$K$3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1'!$J$4:$J$8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'Zadanie 1'!$K$4:$K$8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6-4009-9E9E-91DC92727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828063"/>
        <c:axId val="2111832863"/>
      </c:barChart>
      <c:catAx>
        <c:axId val="211182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32863"/>
        <c:crosses val="autoZero"/>
        <c:auto val="1"/>
        <c:lblAlgn val="ctr"/>
        <c:lblOffset val="100"/>
        <c:noMultiLvlLbl val="0"/>
      </c:catAx>
      <c:valAx>
        <c:axId val="21118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2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926305</xdr:colOff>
      <xdr:row>8</xdr:row>
      <xdr:rowOff>33337</xdr:rowOff>
    </xdr:from>
    <xdr:to>
      <xdr:col>13</xdr:col>
      <xdr:colOff>373855</xdr:colOff>
      <xdr:row>23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FC82805-A821-5192-DD4A-764F3852E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58.307056365738" createdVersion="8" refreshedVersion="8" minRefreshableVersion="3" recordCount="50" xr:uid="{58EE8A55-883B-42CF-9A74-C4814992CCD5}">
  <cacheSource type="worksheet">
    <worksheetSource name="kraina3"/>
  </cacheSource>
  <cacheFields count="8">
    <cacheField name="Nazwa" numFmtId="0">
      <sharedItems/>
    </cacheField>
    <cacheField name="Kobiety 2013" numFmtId="0">
      <sharedItems containsSemiMixedTypes="0" containsString="0" containsNumber="1" containsInteger="1" minValue="76648" maxValue="3997724"/>
    </cacheField>
    <cacheField name="Chopy 2013" numFmtId="0">
      <sharedItems containsSemiMixedTypes="0" containsString="0" containsNumber="1" containsInteger="1" minValue="81385" maxValue="3848394"/>
    </cacheField>
    <cacheField name="Kobiety 2014" numFmtId="0">
      <sharedItems containsSemiMixedTypes="0" containsString="0" containsNumber="1" containsInteger="1" minValue="15339" maxValue="4339393"/>
    </cacheField>
    <cacheField name="Chopy 2014" numFmtId="0">
      <sharedItems containsSemiMixedTypes="0" containsString="0" containsNumber="1" containsInteger="1" minValue="14652" maxValue="4639643"/>
    </cacheField>
    <cacheField name="Region" numFmtId="0">
      <sharedItems count="4">
        <s v="D"/>
        <s v="C"/>
        <s v="A"/>
        <s v="B"/>
      </sharedItems>
    </cacheField>
    <cacheField name="Suma 2013" numFmtId="0">
      <sharedItems containsSemiMixedTypes="0" containsString="0" containsNumber="1" containsInteger="1" minValue="158033" maxValue="7689971"/>
    </cacheField>
    <cacheField name="Suma 2014" numFmtId="0">
      <sharedItems containsSemiMixedTypes="0" containsString="0" containsNumber="1" containsInteger="1" minValue="29991" maxValue="89790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58.30949097222" createdVersion="8" refreshedVersion="8" minRefreshableVersion="3" recordCount="50" xr:uid="{C030F231-995C-435C-8E56-92ED0E8BDA04}">
  <cacheSource type="worksheet">
    <worksheetSource name="kraina4"/>
  </cacheSource>
  <cacheFields count="7">
    <cacheField name="Nazwa" numFmtId="0">
      <sharedItems/>
    </cacheField>
    <cacheField name="Kobiety 2013" numFmtId="0">
      <sharedItems containsSemiMixedTypes="0" containsString="0" containsNumber="1" containsInteger="1" minValue="76648" maxValue="3997724"/>
    </cacheField>
    <cacheField name="Chopy 2013" numFmtId="0">
      <sharedItems containsSemiMixedTypes="0" containsString="0" containsNumber="1" containsInteger="1" minValue="81385" maxValue="3848394"/>
    </cacheField>
    <cacheField name="Kobiety 2014" numFmtId="0">
      <sharedItems containsSemiMixedTypes="0" containsString="0" containsNumber="1" containsInteger="1" minValue="15339" maxValue="4339393"/>
    </cacheField>
    <cacheField name="Chopy 2014" numFmtId="0">
      <sharedItems containsSemiMixedTypes="0" containsString="0" containsNumber="1" containsInteger="1" minValue="14652" maxValue="4639643"/>
    </cacheField>
    <cacheField name="Region" numFmtId="0">
      <sharedItems count="4">
        <s v="D"/>
        <s v="C"/>
        <s v="A"/>
        <s v="B"/>
      </sharedItems>
    </cacheField>
    <cacheField name="Warunek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w01D"/>
    <n v="1415007"/>
    <n v="1397195"/>
    <n v="1499070"/>
    <n v="1481105"/>
    <x v="0"/>
    <n v="2812202"/>
    <n v="2980175"/>
  </r>
  <r>
    <s v="w02D"/>
    <n v="1711390"/>
    <n v="1641773"/>
    <n v="1522030"/>
    <n v="1618733"/>
    <x v="0"/>
    <n v="3353163"/>
    <n v="3140763"/>
  </r>
  <r>
    <s v="w03C"/>
    <n v="1165105"/>
    <n v="1278732"/>
    <n v="1299953"/>
    <n v="1191621"/>
    <x v="1"/>
    <n v="2443837"/>
    <n v="2491574"/>
  </r>
  <r>
    <s v="w04D"/>
    <n v="949065"/>
    <n v="1026050"/>
    <n v="688027"/>
    <n v="723233"/>
    <x v="0"/>
    <n v="1975115"/>
    <n v="1411260"/>
  </r>
  <r>
    <s v="w05A"/>
    <n v="2436107"/>
    <n v="2228622"/>
    <n v="1831600"/>
    <n v="1960624"/>
    <x v="2"/>
    <n v="4664729"/>
    <n v="3792224"/>
  </r>
  <r>
    <s v="w06D"/>
    <n v="1846928"/>
    <n v="1851433"/>
    <n v="2125113"/>
    <n v="2028635"/>
    <x v="0"/>
    <n v="3698361"/>
    <n v="4153748"/>
  </r>
  <r>
    <s v="w07B"/>
    <n v="3841577"/>
    <n v="3848394"/>
    <n v="3595975"/>
    <n v="3123039"/>
    <x v="3"/>
    <n v="7689971"/>
    <n v="6719014"/>
  </r>
  <r>
    <s v="w08A"/>
    <n v="679557"/>
    <n v="655500"/>
    <n v="1012012"/>
    <n v="1067022"/>
    <x v="2"/>
    <n v="1335057"/>
    <n v="2079034"/>
  </r>
  <r>
    <s v="w09C"/>
    <n v="1660998"/>
    <n v="1630345"/>
    <n v="1130119"/>
    <n v="1080238"/>
    <x v="1"/>
    <n v="3291343"/>
    <n v="2210357"/>
  </r>
  <r>
    <s v="w10C"/>
    <n v="1157622"/>
    <n v="1182345"/>
    <n v="830785"/>
    <n v="833779"/>
    <x v="1"/>
    <n v="2339967"/>
    <n v="1664564"/>
  </r>
  <r>
    <s v="w11D"/>
    <n v="1987047"/>
    <n v="1996208"/>
    <n v="2053892"/>
    <n v="1697247"/>
    <x v="0"/>
    <n v="3983255"/>
    <n v="3751139"/>
  </r>
  <r>
    <s v="w12C"/>
    <n v="3997724"/>
    <n v="3690756"/>
    <n v="4339393"/>
    <n v="4639643"/>
    <x v="1"/>
    <n v="7688480"/>
    <n v="8979036"/>
  </r>
  <r>
    <s v="w13A"/>
    <n v="996113"/>
    <n v="964279"/>
    <n v="1012487"/>
    <n v="1128940"/>
    <x v="2"/>
    <n v="1960392"/>
    <n v="2141427"/>
  </r>
  <r>
    <s v="w14A"/>
    <n v="1143634"/>
    <n v="1033836"/>
    <n v="909534"/>
    <n v="856349"/>
    <x v="2"/>
    <n v="2177470"/>
    <n v="1765883"/>
  </r>
  <r>
    <s v="w15A"/>
    <n v="2549276"/>
    <n v="2584751"/>
    <n v="2033079"/>
    <n v="2066918"/>
    <x v="2"/>
    <n v="5134027"/>
    <n v="4099997"/>
  </r>
  <r>
    <s v="w16C"/>
    <n v="1367212"/>
    <n v="1361389"/>
    <n v="1572320"/>
    <n v="1836258"/>
    <x v="1"/>
    <n v="2728601"/>
    <n v="3408578"/>
  </r>
  <r>
    <s v="w17A"/>
    <n v="2567464"/>
    <n v="2441857"/>
    <n v="1524132"/>
    <n v="1496810"/>
    <x v="2"/>
    <n v="5009321"/>
    <n v="3020942"/>
  </r>
  <r>
    <s v="w18D"/>
    <n v="1334060"/>
    <n v="1395231"/>
    <n v="578655"/>
    <n v="677663"/>
    <x v="0"/>
    <n v="2729291"/>
    <n v="1256318"/>
  </r>
  <r>
    <s v="w19C"/>
    <n v="2976209"/>
    <n v="3199665"/>
    <n v="1666477"/>
    <n v="1759240"/>
    <x v="1"/>
    <n v="6175874"/>
    <n v="3425717"/>
  </r>
  <r>
    <s v="w20C"/>
    <n v="1443351"/>
    <n v="1565539"/>
    <n v="1355276"/>
    <n v="1423414"/>
    <x v="1"/>
    <n v="3008890"/>
    <n v="2778690"/>
  </r>
  <r>
    <s v="w21A"/>
    <n v="2486640"/>
    <n v="2265936"/>
    <n v="297424"/>
    <n v="274759"/>
    <x v="2"/>
    <n v="4752576"/>
    <n v="572183"/>
  </r>
  <r>
    <s v="w22B"/>
    <n v="685438"/>
    <n v="749124"/>
    <n v="2697677"/>
    <n v="2821550"/>
    <x v="3"/>
    <n v="1434562"/>
    <n v="5519227"/>
  </r>
  <r>
    <s v="w23B"/>
    <n v="2166753"/>
    <n v="2338698"/>
    <n v="1681433"/>
    <n v="1592443"/>
    <x v="3"/>
    <n v="4505451"/>
    <n v="3273876"/>
  </r>
  <r>
    <s v="w24C"/>
    <n v="643177"/>
    <n v="684187"/>
    <n v="796213"/>
    <n v="867904"/>
    <x v="1"/>
    <n v="1327364"/>
    <n v="1664117"/>
  </r>
  <r>
    <s v="w25B"/>
    <n v="450192"/>
    <n v="434755"/>
    <n v="1656446"/>
    <n v="1691000"/>
    <x v="3"/>
    <n v="884947"/>
    <n v="3347446"/>
  </r>
  <r>
    <s v="w26C"/>
    <n v="1037774"/>
    <n v="1113789"/>
    <n v="877464"/>
    <n v="990837"/>
    <x v="1"/>
    <n v="2151563"/>
    <n v="1868301"/>
  </r>
  <r>
    <s v="w27C"/>
    <n v="2351213"/>
    <n v="2358482"/>
    <n v="1098384"/>
    <n v="1121488"/>
    <x v="1"/>
    <n v="4709695"/>
    <n v="2219872"/>
  </r>
  <r>
    <s v="w28D"/>
    <n v="2613354"/>
    <n v="2837241"/>
    <n v="431144"/>
    <n v="434113"/>
    <x v="0"/>
    <n v="5450595"/>
    <n v="865257"/>
  </r>
  <r>
    <s v="w29A"/>
    <n v="1859691"/>
    <n v="1844250"/>
    <n v="1460134"/>
    <n v="1585258"/>
    <x v="2"/>
    <n v="3703941"/>
    <n v="3045392"/>
  </r>
  <r>
    <s v="w30C"/>
    <n v="2478386"/>
    <n v="2562144"/>
    <n v="30035"/>
    <n v="29396"/>
    <x v="1"/>
    <n v="5040530"/>
    <n v="59431"/>
  </r>
  <r>
    <s v="w31C"/>
    <n v="1938122"/>
    <n v="1816647"/>
    <n v="1602356"/>
    <n v="1875221"/>
    <x v="1"/>
    <n v="3754769"/>
    <n v="3477577"/>
  </r>
  <r>
    <s v="w32D"/>
    <n v="992523"/>
    <n v="1028501"/>
    <n v="1995446"/>
    <n v="1860524"/>
    <x v="0"/>
    <n v="2021024"/>
    <n v="3855970"/>
  </r>
  <r>
    <s v="w33B"/>
    <n v="2966291"/>
    <n v="2889963"/>
    <n v="462453"/>
    <n v="486354"/>
    <x v="3"/>
    <n v="5856254"/>
    <n v="948807"/>
  </r>
  <r>
    <s v="w34C"/>
    <n v="76648"/>
    <n v="81385"/>
    <n v="1374708"/>
    <n v="1379567"/>
    <x v="1"/>
    <n v="158033"/>
    <n v="2754275"/>
  </r>
  <r>
    <s v="w35C"/>
    <n v="2574432"/>
    <n v="2409710"/>
    <n v="987486"/>
    <n v="999043"/>
    <x v="1"/>
    <n v="4984142"/>
    <n v="1986529"/>
  </r>
  <r>
    <s v="w36B"/>
    <n v="1778590"/>
    <n v="1874844"/>
    <n v="111191"/>
    <n v="117846"/>
    <x v="3"/>
    <n v="3653434"/>
    <n v="229037"/>
  </r>
  <r>
    <s v="w37A"/>
    <n v="1506541"/>
    <n v="1414887"/>
    <n v="1216612"/>
    <n v="1166775"/>
    <x v="2"/>
    <n v="2921428"/>
    <n v="2383387"/>
  </r>
  <r>
    <s v="w38B"/>
    <n v="1598886"/>
    <n v="1687917"/>
    <n v="449788"/>
    <n v="427615"/>
    <x v="3"/>
    <n v="3286803"/>
    <n v="877403"/>
  </r>
  <r>
    <s v="w39D"/>
    <n v="548989"/>
    <n v="514636"/>
    <n v="2770344"/>
    <n v="3187897"/>
    <x v="0"/>
    <n v="1063625"/>
    <n v="5958241"/>
  </r>
  <r>
    <s v="w40A"/>
    <n v="1175198"/>
    <n v="1095440"/>
    <n v="2657174"/>
    <n v="2491947"/>
    <x v="2"/>
    <n v="2270638"/>
    <n v="5149121"/>
  </r>
  <r>
    <s v="w41D"/>
    <n v="2115336"/>
    <n v="2202769"/>
    <n v="15339"/>
    <n v="14652"/>
    <x v="0"/>
    <n v="4318105"/>
    <n v="29991"/>
  </r>
  <r>
    <s v="w42B"/>
    <n v="2346640"/>
    <n v="2197559"/>
    <n v="373470"/>
    <n v="353365"/>
    <x v="3"/>
    <n v="4544199"/>
    <n v="726835"/>
  </r>
  <r>
    <s v="w43D"/>
    <n v="2548438"/>
    <n v="2577213"/>
    <n v="37986"/>
    <n v="37766"/>
    <x v="0"/>
    <n v="5125651"/>
    <n v="75752"/>
  </r>
  <r>
    <s v="w44C"/>
    <n v="835495"/>
    <n v="837746"/>
    <n v="1106177"/>
    <n v="917781"/>
    <x v="1"/>
    <n v="1673241"/>
    <n v="2023958"/>
  </r>
  <r>
    <s v="w45B"/>
    <n v="1187448"/>
    <n v="1070426"/>
    <n v="1504608"/>
    <n v="1756990"/>
    <x v="3"/>
    <n v="2257874"/>
    <n v="3261598"/>
  </r>
  <r>
    <s v="w46C"/>
    <n v="140026"/>
    <n v="146354"/>
    <n v="2759991"/>
    <n v="2742120"/>
    <x v="1"/>
    <n v="286380"/>
    <n v="5502111"/>
  </r>
  <r>
    <s v="w47B"/>
    <n v="1198765"/>
    <n v="1304945"/>
    <n v="2786493"/>
    <n v="2602643"/>
    <x v="3"/>
    <n v="2503710"/>
    <n v="5389136"/>
  </r>
  <r>
    <s v="w48C"/>
    <n v="2619776"/>
    <n v="2749623"/>
    <n v="2888215"/>
    <n v="2800174"/>
    <x v="1"/>
    <n v="5369399"/>
    <n v="5688389"/>
  </r>
  <r>
    <s v="w49C"/>
    <n v="248398"/>
    <n v="268511"/>
    <n v="3110853"/>
    <n v="2986411"/>
    <x v="1"/>
    <n v="516909"/>
    <n v="6097264"/>
  </r>
  <r>
    <s v="w50B"/>
    <n v="2494207"/>
    <n v="2625207"/>
    <n v="1796293"/>
    <n v="1853602"/>
    <x v="3"/>
    <n v="5119414"/>
    <n v="36498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w01D"/>
    <n v="1415007"/>
    <n v="1397195"/>
    <n v="1499070"/>
    <n v="1481105"/>
    <x v="0"/>
    <n v="1"/>
  </r>
  <r>
    <s v="w02D"/>
    <n v="1711390"/>
    <n v="1641773"/>
    <n v="1522030"/>
    <n v="1618733"/>
    <x v="0"/>
    <n v="0"/>
  </r>
  <r>
    <s v="w03C"/>
    <n v="1165105"/>
    <n v="1278732"/>
    <n v="1299953"/>
    <n v="1191621"/>
    <x v="1"/>
    <n v="0"/>
  </r>
  <r>
    <s v="w04D"/>
    <n v="949065"/>
    <n v="1026050"/>
    <n v="688027"/>
    <n v="723233"/>
    <x v="0"/>
    <n v="0"/>
  </r>
  <r>
    <s v="w05A"/>
    <n v="2436107"/>
    <n v="2228622"/>
    <n v="1831600"/>
    <n v="1960624"/>
    <x v="2"/>
    <n v="0"/>
  </r>
  <r>
    <s v="w06D"/>
    <n v="1846928"/>
    <n v="1851433"/>
    <n v="2125113"/>
    <n v="2028635"/>
    <x v="0"/>
    <n v="1"/>
  </r>
  <r>
    <s v="w07B"/>
    <n v="3841577"/>
    <n v="3848394"/>
    <n v="3595975"/>
    <n v="3123039"/>
    <x v="3"/>
    <n v="0"/>
  </r>
  <r>
    <s v="w08A"/>
    <n v="679557"/>
    <n v="655500"/>
    <n v="1012012"/>
    <n v="1067022"/>
    <x v="2"/>
    <n v="1"/>
  </r>
  <r>
    <s v="w09C"/>
    <n v="1660998"/>
    <n v="1630345"/>
    <n v="1130119"/>
    <n v="1080238"/>
    <x v="1"/>
    <n v="0"/>
  </r>
  <r>
    <s v="w10C"/>
    <n v="1157622"/>
    <n v="1182345"/>
    <n v="830785"/>
    <n v="833779"/>
    <x v="1"/>
    <n v="0"/>
  </r>
  <r>
    <s v="w11D"/>
    <n v="1987047"/>
    <n v="1996208"/>
    <n v="2053892"/>
    <n v="1697247"/>
    <x v="0"/>
    <n v="0"/>
  </r>
  <r>
    <s v="w12C"/>
    <n v="3997724"/>
    <n v="3690756"/>
    <n v="4339393"/>
    <n v="4639643"/>
    <x v="1"/>
    <n v="1"/>
  </r>
  <r>
    <s v="w13A"/>
    <n v="996113"/>
    <n v="964279"/>
    <n v="1012487"/>
    <n v="1128940"/>
    <x v="2"/>
    <n v="1"/>
  </r>
  <r>
    <s v="w14A"/>
    <n v="1143634"/>
    <n v="1033836"/>
    <n v="909534"/>
    <n v="856349"/>
    <x v="2"/>
    <n v="0"/>
  </r>
  <r>
    <s v="w15A"/>
    <n v="2549276"/>
    <n v="2584751"/>
    <n v="2033079"/>
    <n v="2066918"/>
    <x v="2"/>
    <n v="0"/>
  </r>
  <r>
    <s v="w16C"/>
    <n v="1367212"/>
    <n v="1361389"/>
    <n v="1572320"/>
    <n v="1836258"/>
    <x v="1"/>
    <n v="1"/>
  </r>
  <r>
    <s v="w17A"/>
    <n v="2567464"/>
    <n v="2441857"/>
    <n v="1524132"/>
    <n v="1496810"/>
    <x v="2"/>
    <n v="0"/>
  </r>
  <r>
    <s v="w18D"/>
    <n v="1334060"/>
    <n v="1395231"/>
    <n v="578655"/>
    <n v="677663"/>
    <x v="0"/>
    <n v="0"/>
  </r>
  <r>
    <s v="w19C"/>
    <n v="2976209"/>
    <n v="3199665"/>
    <n v="1666477"/>
    <n v="1759240"/>
    <x v="1"/>
    <n v="0"/>
  </r>
  <r>
    <s v="w20C"/>
    <n v="1443351"/>
    <n v="1565539"/>
    <n v="1355276"/>
    <n v="1423414"/>
    <x v="1"/>
    <n v="0"/>
  </r>
  <r>
    <s v="w21A"/>
    <n v="2486640"/>
    <n v="2265936"/>
    <n v="297424"/>
    <n v="274759"/>
    <x v="2"/>
    <n v="0"/>
  </r>
  <r>
    <s v="w22B"/>
    <n v="685438"/>
    <n v="749124"/>
    <n v="2697677"/>
    <n v="2821550"/>
    <x v="3"/>
    <n v="1"/>
  </r>
  <r>
    <s v="w23B"/>
    <n v="2166753"/>
    <n v="2338698"/>
    <n v="1681433"/>
    <n v="1592443"/>
    <x v="3"/>
    <n v="0"/>
  </r>
  <r>
    <s v="w24C"/>
    <n v="643177"/>
    <n v="684187"/>
    <n v="796213"/>
    <n v="867904"/>
    <x v="1"/>
    <n v="1"/>
  </r>
  <r>
    <s v="w25B"/>
    <n v="450192"/>
    <n v="434755"/>
    <n v="1656446"/>
    <n v="1691000"/>
    <x v="3"/>
    <n v="1"/>
  </r>
  <r>
    <s v="w26C"/>
    <n v="1037774"/>
    <n v="1113789"/>
    <n v="877464"/>
    <n v="990837"/>
    <x v="1"/>
    <n v="0"/>
  </r>
  <r>
    <s v="w27C"/>
    <n v="2351213"/>
    <n v="2358482"/>
    <n v="1098384"/>
    <n v="1121488"/>
    <x v="1"/>
    <n v="0"/>
  </r>
  <r>
    <s v="w28D"/>
    <n v="2613354"/>
    <n v="2837241"/>
    <n v="431144"/>
    <n v="434113"/>
    <x v="0"/>
    <n v="0"/>
  </r>
  <r>
    <s v="w29A"/>
    <n v="1859691"/>
    <n v="1844250"/>
    <n v="1460134"/>
    <n v="1585258"/>
    <x v="2"/>
    <n v="0"/>
  </r>
  <r>
    <s v="w30C"/>
    <n v="2478386"/>
    <n v="2562144"/>
    <n v="30035"/>
    <n v="29396"/>
    <x v="1"/>
    <n v="0"/>
  </r>
  <r>
    <s v="w31C"/>
    <n v="1938122"/>
    <n v="1816647"/>
    <n v="1602356"/>
    <n v="1875221"/>
    <x v="1"/>
    <n v="0"/>
  </r>
  <r>
    <s v="w32D"/>
    <n v="992523"/>
    <n v="1028501"/>
    <n v="1995446"/>
    <n v="1860524"/>
    <x v="0"/>
    <n v="1"/>
  </r>
  <r>
    <s v="w33B"/>
    <n v="2966291"/>
    <n v="2889963"/>
    <n v="462453"/>
    <n v="486354"/>
    <x v="3"/>
    <n v="0"/>
  </r>
  <r>
    <s v="w34C"/>
    <n v="76648"/>
    <n v="81385"/>
    <n v="1374708"/>
    <n v="1379567"/>
    <x v="1"/>
    <n v="1"/>
  </r>
  <r>
    <s v="w35C"/>
    <n v="2574432"/>
    <n v="2409710"/>
    <n v="987486"/>
    <n v="999043"/>
    <x v="1"/>
    <n v="0"/>
  </r>
  <r>
    <s v="w36B"/>
    <n v="1778590"/>
    <n v="1874844"/>
    <n v="111191"/>
    <n v="117846"/>
    <x v="3"/>
    <n v="0"/>
  </r>
  <r>
    <s v="w37A"/>
    <n v="1506541"/>
    <n v="1414887"/>
    <n v="1216612"/>
    <n v="1166775"/>
    <x v="2"/>
    <n v="0"/>
  </r>
  <r>
    <s v="w38B"/>
    <n v="1598886"/>
    <n v="1687917"/>
    <n v="449788"/>
    <n v="427615"/>
    <x v="3"/>
    <n v="0"/>
  </r>
  <r>
    <s v="w39D"/>
    <n v="548989"/>
    <n v="514636"/>
    <n v="2770344"/>
    <n v="3187897"/>
    <x v="0"/>
    <n v="1"/>
  </r>
  <r>
    <s v="w40A"/>
    <n v="1175198"/>
    <n v="1095440"/>
    <n v="2657174"/>
    <n v="2491947"/>
    <x v="2"/>
    <n v="1"/>
  </r>
  <r>
    <s v="w41D"/>
    <n v="2115336"/>
    <n v="2202769"/>
    <n v="15339"/>
    <n v="14652"/>
    <x v="0"/>
    <n v="0"/>
  </r>
  <r>
    <s v="w42B"/>
    <n v="2346640"/>
    <n v="2197559"/>
    <n v="373470"/>
    <n v="353365"/>
    <x v="3"/>
    <n v="0"/>
  </r>
  <r>
    <s v="w43D"/>
    <n v="2548438"/>
    <n v="2577213"/>
    <n v="37986"/>
    <n v="37766"/>
    <x v="0"/>
    <n v="0"/>
  </r>
  <r>
    <s v="w44C"/>
    <n v="835495"/>
    <n v="837746"/>
    <n v="1106177"/>
    <n v="917781"/>
    <x v="1"/>
    <n v="1"/>
  </r>
  <r>
    <s v="w45B"/>
    <n v="1187448"/>
    <n v="1070426"/>
    <n v="1504608"/>
    <n v="1756990"/>
    <x v="3"/>
    <n v="1"/>
  </r>
  <r>
    <s v="w46C"/>
    <n v="140026"/>
    <n v="146354"/>
    <n v="2759991"/>
    <n v="2742120"/>
    <x v="1"/>
    <n v="1"/>
  </r>
  <r>
    <s v="w47B"/>
    <n v="1198765"/>
    <n v="1304945"/>
    <n v="2786493"/>
    <n v="2602643"/>
    <x v="3"/>
    <n v="1"/>
  </r>
  <r>
    <s v="w48C"/>
    <n v="2619776"/>
    <n v="2749623"/>
    <n v="2888215"/>
    <n v="2800174"/>
    <x v="1"/>
    <n v="1"/>
  </r>
  <r>
    <s v="w49C"/>
    <n v="248398"/>
    <n v="268511"/>
    <n v="3110853"/>
    <n v="2986411"/>
    <x v="1"/>
    <n v="1"/>
  </r>
  <r>
    <s v="w50B"/>
    <n v="2494207"/>
    <n v="2625207"/>
    <n v="1796293"/>
    <n v="1853602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9B327-0844-4FD2-BB19-C343BFFC2245}" name="Tabela przestawna2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2">
  <location ref="J3:K8" firstHeaderRow="1" firstDataRow="1" firstDataCol="1"/>
  <pivotFields count="8"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Suma 2013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51EF9A-A6AC-41B8-BD25-7E388C78F5FF}" name="Tabela przestawna3" cacheId="1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I3:J8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Warunek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8A30DD0-EAA0-4161-831F-97684267DD4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B75AE1C-AD38-4C19-BB64-7A8765F4B33A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917FE2F-1B23-4314-9937-CB165D543A19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DAB0E19-8DDE-4D66-BB77-4A88C61909A1}" autoFormatId="16" applyNumberFormats="0" applyBorderFormats="0" applyFontFormats="0" applyPatternFormats="0" applyAlignmentFormats="0" applyWidthHeightFormats="0">
  <queryTableRefresh nextId="20" unboundColumnsRight="14">
    <queryTableFields count="1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8" dataBound="0" tableColumnId="8"/>
      <queryTableField id="7" dataBound="0" tableColumnId="7"/>
      <queryTableField id="6" dataBound="0" tableColumnId="6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A323C7-B2CC-4EEE-8A02-366E658D03E0}" name="kraina" displayName="kraina" ref="A1:E51" tableType="queryTable" totalsRowShown="0">
  <autoFilter ref="A1:E51" xr:uid="{F2A323C7-B2CC-4EEE-8A02-366E658D03E0}"/>
  <tableColumns count="5">
    <tableColumn id="1" xr3:uid="{2A31B29F-0C6D-4F64-AE6F-F6CCC89FA705}" uniqueName="1" name="Nazwa" queryTableFieldId="1" dataDxfId="22"/>
    <tableColumn id="2" xr3:uid="{786CD3DA-6652-439F-A1FE-373B321554C6}" uniqueName="2" name="Kobiety 2013" queryTableFieldId="2"/>
    <tableColumn id="3" xr3:uid="{44BCB34B-45B5-49EF-9D6D-E0D17B575D4B}" uniqueName="3" name="Chopy 2013" queryTableFieldId="3"/>
    <tableColumn id="4" xr3:uid="{1B008E71-D539-460F-86CC-69248FB78579}" uniqueName="4" name="Kobiety 2014" queryTableFieldId="4"/>
    <tableColumn id="5" xr3:uid="{95A3540F-4B27-47F1-8975-3BBF21505654}" uniqueName="5" name="Chopy 2014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B2FB20-3C3C-4094-8B12-C9B2876F5CF3}" name="kraina3" displayName="kraina3" ref="A1:H51" tableType="queryTable" totalsRowShown="0">
  <autoFilter ref="A1:H51" xr:uid="{B6B2FB20-3C3C-4094-8B12-C9B2876F5CF3}"/>
  <tableColumns count="8">
    <tableColumn id="1" xr3:uid="{0EE90C3A-9C94-41DF-A256-D31B6323AE28}" uniqueName="1" name="Nazwa" queryTableFieldId="1" dataDxfId="21"/>
    <tableColumn id="2" xr3:uid="{E3712263-0BE1-4FB6-8E1D-55C15B271B4D}" uniqueName="2" name="Kobiety 2013" queryTableFieldId="2"/>
    <tableColumn id="3" xr3:uid="{FCE498F9-4849-4D2B-BBB2-0ABFDBAAC773}" uniqueName="3" name="Chopy 2013" queryTableFieldId="3"/>
    <tableColumn id="4" xr3:uid="{9BA8939A-2931-474B-89C2-70CB1F978577}" uniqueName="4" name="Kobiety 2014" queryTableFieldId="4"/>
    <tableColumn id="5" xr3:uid="{5F237B48-C02D-4417-BD10-C39ECEB91456}" uniqueName="5" name="Chopy 2014" queryTableFieldId="5"/>
    <tableColumn id="6" xr3:uid="{233B9E28-FC48-4421-9ED8-4CA47AA892C8}" uniqueName="6" name="Region" queryTableFieldId="6" dataDxfId="20">
      <calculatedColumnFormula>RIGHT(kraina3[[#This Row],[Nazwa]],1)</calculatedColumnFormula>
    </tableColumn>
    <tableColumn id="7" xr3:uid="{BA93A84A-E999-4A64-957E-8B08B2CE2DE3}" uniqueName="7" name="Suma 2013" queryTableFieldId="7" dataDxfId="19">
      <calculatedColumnFormula>SUM(kraina3[[#This Row],[Kobiety 2013]:[Chopy 2013]])</calculatedColumnFormula>
    </tableColumn>
    <tableColumn id="8" xr3:uid="{2E90A26D-AC21-45B1-8617-7C1B65DE9727}" uniqueName="8" name="Suma 2014" queryTableFieldId="8" dataDxfId="18">
      <calculatedColumnFormula>SUM(kraina3[[#This Row],[Kobiety 2014]:[Chopy 2014]])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733D8B-1E35-487F-984E-674D7A66CD2B}" name="kraina4" displayName="kraina4" ref="A1:G51" tableType="queryTable" totalsRowShown="0">
  <autoFilter ref="A1:G51" xr:uid="{D5733D8B-1E35-487F-984E-674D7A66CD2B}"/>
  <tableColumns count="7">
    <tableColumn id="1" xr3:uid="{57072F82-B19F-4DD6-B7FC-2442DC430241}" uniqueName="1" name="Nazwa" queryTableFieldId="1" dataDxfId="17"/>
    <tableColumn id="2" xr3:uid="{A27D6D7B-3095-4BFA-B90F-1DBE3B5706A7}" uniqueName="2" name="Kobiety 2013" queryTableFieldId="2"/>
    <tableColumn id="3" xr3:uid="{E4B7CDC8-BD32-420F-A454-636BD92D34E5}" uniqueName="3" name="Chopy 2013" queryTableFieldId="3"/>
    <tableColumn id="4" xr3:uid="{5E7FEB1C-5343-404A-92E8-48B5A4E4AE4C}" uniqueName="4" name="Kobiety 2014" queryTableFieldId="4"/>
    <tableColumn id="5" xr3:uid="{45FDE491-2C10-4C1B-A06A-483EB3A76C6E}" uniqueName="5" name="Chopy 2014" queryTableFieldId="5"/>
    <tableColumn id="6" xr3:uid="{FD7CE341-9F5A-41CC-9D0D-7AE341D82A62}" uniqueName="6" name="Region" queryTableFieldId="6" dataDxfId="16">
      <calculatedColumnFormula>RIGHT(kraina4[[#This Row],[Nazwa]],1)</calculatedColumnFormula>
    </tableColumn>
    <tableColumn id="7" xr3:uid="{7ECFD864-F6B4-4690-AF19-E9602929977C}" uniqueName="7" name="Warunek" queryTableFieldId="7" dataDxfId="15">
      <calculatedColumnFormula>IF(AND(kraina4[[#This Row],[Chopy 2014]]&gt;kraina4[[#This Row],[Chopy 2013]],kraina4[[#This Row],[Kobiety 2014]]&gt;kraina4[[#This Row],[Kobiety 2013]]), 1, 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267178-824E-46C4-A7CF-A2E516CBD6CD}" name="kraina5" displayName="kraina5" ref="A1:S51" tableType="queryTable" totalsRowShown="0">
  <autoFilter ref="A1:S51" xr:uid="{74267178-824E-46C4-A7CF-A2E516CBD6CD}"/>
  <sortState xmlns:xlrd2="http://schemas.microsoft.com/office/spreadsheetml/2017/richdata2" ref="A2:S51">
    <sortCondition descending="1" ref="S1:S51"/>
  </sortState>
  <tableColumns count="19">
    <tableColumn id="1" xr3:uid="{D0EADAAB-7E9C-4F70-BE17-642593A160DC}" uniqueName="1" name="Nazwa" queryTableFieldId="1" dataDxfId="14"/>
    <tableColumn id="2" xr3:uid="{61C096E3-E202-44EA-945D-8A3893A4797F}" uniqueName="2" name="Kobiety 2013" queryTableFieldId="2"/>
    <tableColumn id="3" xr3:uid="{2048E783-BB6F-41BF-AB6C-A6C6CA9754FF}" uniqueName="3" name="Chopy 2013" queryTableFieldId="3"/>
    <tableColumn id="4" xr3:uid="{56E1D3C6-25F5-4307-B326-A1C52AE01A15}" uniqueName="4" name="Kobiety 2014" queryTableFieldId="4"/>
    <tableColumn id="5" xr3:uid="{12434CBC-99CD-4C79-9F87-319FB60E4F69}" uniqueName="5" name="Chopy 2014" queryTableFieldId="5"/>
    <tableColumn id="8" xr3:uid="{36B30B88-86D4-41C3-876E-6CF0D059B82B}" uniqueName="8" name="Suma 2013" queryTableFieldId="8" dataDxfId="13">
      <calculatedColumnFormula>SUM(kraina5[[#This Row],[Kobiety 2013]:[Chopy 2013]])</calculatedColumnFormula>
    </tableColumn>
    <tableColumn id="7" xr3:uid="{26806EDE-BFD0-4D8F-984A-D3B53DA019A6}" uniqueName="7" name="Suma  2014" queryTableFieldId="7" dataDxfId="12">
      <calculatedColumnFormula>SUM(kraina5[[#This Row],[Kobiety 2014]:[Chopy 2014]])</calculatedColumnFormula>
    </tableColumn>
    <tableColumn id="6" xr3:uid="{71A72E5A-1E19-4560-917F-4CD76698330B}" uniqueName="6" name="Tempo" queryTableFieldId="6" dataDxfId="11">
      <calculatedColumnFormula>ROUNDDOWN(kraina5[[#This Row],[Suma  2014]]/kraina5[[#This Row],[Suma 2013]],4)</calculatedColumnFormula>
    </tableColumn>
    <tableColumn id="9" xr3:uid="{ECDCBAFE-7482-467F-9340-F7A1343624CE}" uniqueName="9" name="Suma 2015" queryTableFieldId="9" dataDxfId="0">
      <calculatedColumnFormula>ROUNDDOWN(IF(G2&gt;2*$F2, G2, G2*$H2),0)</calculatedColumnFormula>
    </tableColumn>
    <tableColumn id="10" xr3:uid="{43424D2D-901D-4D3D-82F0-61B4261B91CE}" uniqueName="10" name="Suma 2016" queryTableFieldId="10" dataDxfId="1">
      <calculatedColumnFormula>ROUNDDOWN(IF(I2&gt;2*$F2, I2, I2*$H2),0)</calculatedColumnFormula>
    </tableColumn>
    <tableColumn id="11" xr3:uid="{CA389505-959A-4978-8841-0A0CCD9AC4E2}" uniqueName="11" name="Suma 2017" queryTableFieldId="11" dataDxfId="10">
      <calculatedColumnFormula>ROUNDDOWN(IF(J2&gt;2*$F2, J2, J2*$H2),0)</calculatedColumnFormula>
    </tableColumn>
    <tableColumn id="12" xr3:uid="{9894A287-4AD3-4D74-985A-05C37B7955AC}" uniqueName="12" name="Suma 2018" queryTableFieldId="12" dataDxfId="9">
      <calculatedColumnFormula>ROUNDDOWN(IF(K2&gt;2*$F2, K2, K2*$H2),0)</calculatedColumnFormula>
    </tableColumn>
    <tableColumn id="13" xr3:uid="{B36CD4A1-3003-43D6-967C-9594F220539B}" uniqueName="13" name="Suma 2019" queryTableFieldId="13" dataDxfId="8">
      <calculatedColumnFormula>ROUNDDOWN(IF(L2&gt;2*$F2, L2, L2*$H2),0)</calculatedColumnFormula>
    </tableColumn>
    <tableColumn id="14" xr3:uid="{F0CC7F9D-8CA1-409A-AFFA-9CC83434087E}" uniqueName="14" name="Suma 2020" queryTableFieldId="14" dataDxfId="7">
      <calculatedColumnFormula>ROUNDDOWN(IF(M2&gt;2*$F2, M2, M2*$H2),0)</calculatedColumnFormula>
    </tableColumn>
    <tableColumn id="15" xr3:uid="{5BFFEF79-2A40-436A-99F3-734D0C56792E}" uniqueName="15" name="Suma 2021" queryTableFieldId="15" dataDxfId="6">
      <calculatedColumnFormula>ROUNDDOWN(IF(N2&gt;2*$F2, N2, N2*$H2),0)</calculatedColumnFormula>
    </tableColumn>
    <tableColumn id="16" xr3:uid="{A5DE5322-87E1-4182-8DEB-31D7BAE3A7CA}" uniqueName="16" name="Suma 2022" queryTableFieldId="16" dataDxfId="5">
      <calculatedColumnFormula>ROUNDDOWN(IF(O2&gt;2*$F2, O2, O2*$H2),0)</calculatedColumnFormula>
    </tableColumn>
    <tableColumn id="17" xr3:uid="{2DB80EA0-93BB-4C4C-BD79-BFFC93819F30}" uniqueName="17" name="Sma 2023" queryTableFieldId="17" dataDxfId="4">
      <calculatedColumnFormula>ROUNDDOWN(IF(P2&gt;2*$F2, P2, P2*$H2),0)</calculatedColumnFormula>
    </tableColumn>
    <tableColumn id="18" xr3:uid="{A22EFB9A-1E1A-4C7F-BDDC-A5997266DFCF}" uniqueName="18" name="Suma 2024" queryTableFieldId="18" dataDxfId="3">
      <calculatedColumnFormula>ROUNDDOWN(IF(Q2&gt;2*$F2, Q2, Q2*$H2),0)</calculatedColumnFormula>
    </tableColumn>
    <tableColumn id="19" xr3:uid="{5F98869C-CE45-4F7E-92A8-12BAD6C19948}" uniqueName="19" name="Suma 2025" queryTableFieldId="19" dataDxfId="2">
      <calculatedColumnFormula>ROUNDDOWN(IF(R2&gt;2*$F2, R2, R2*$H2),0)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2594F-4899-4642-852E-E6B6FCE20846}">
  <dimension ref="A1:E51"/>
  <sheetViews>
    <sheetView workbookViewId="0">
      <selection sqref="A1:XFD1048576"/>
    </sheetView>
  </sheetViews>
  <sheetFormatPr defaultRowHeight="14.25" x14ac:dyDescent="0.45"/>
  <cols>
    <col min="1" max="5" width="10.19921875" bestFit="1" customWidth="1"/>
  </cols>
  <sheetData>
    <row r="1" spans="1:5" x14ac:dyDescent="0.4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45">
      <c r="A2" s="1" t="s">
        <v>0</v>
      </c>
      <c r="B2">
        <v>1415007</v>
      </c>
      <c r="C2">
        <v>1397195</v>
      </c>
      <c r="D2">
        <v>1499070</v>
      </c>
      <c r="E2">
        <v>1481105</v>
      </c>
    </row>
    <row r="3" spans="1:5" x14ac:dyDescent="0.45">
      <c r="A3" s="1" t="s">
        <v>1</v>
      </c>
      <c r="B3">
        <v>1711390</v>
      </c>
      <c r="C3">
        <v>1641773</v>
      </c>
      <c r="D3">
        <v>1522030</v>
      </c>
      <c r="E3">
        <v>1618733</v>
      </c>
    </row>
    <row r="4" spans="1:5" x14ac:dyDescent="0.45">
      <c r="A4" s="1" t="s">
        <v>2</v>
      </c>
      <c r="B4">
        <v>1165105</v>
      </c>
      <c r="C4">
        <v>1278732</v>
      </c>
      <c r="D4">
        <v>1299953</v>
      </c>
      <c r="E4">
        <v>1191621</v>
      </c>
    </row>
    <row r="5" spans="1:5" x14ac:dyDescent="0.45">
      <c r="A5" s="1" t="s">
        <v>3</v>
      </c>
      <c r="B5">
        <v>949065</v>
      </c>
      <c r="C5">
        <v>1026050</v>
      </c>
      <c r="D5">
        <v>688027</v>
      </c>
      <c r="E5">
        <v>723233</v>
      </c>
    </row>
    <row r="6" spans="1:5" x14ac:dyDescent="0.45">
      <c r="A6" s="1" t="s">
        <v>4</v>
      </c>
      <c r="B6">
        <v>2436107</v>
      </c>
      <c r="C6">
        <v>2228622</v>
      </c>
      <c r="D6">
        <v>1831600</v>
      </c>
      <c r="E6">
        <v>1960624</v>
      </c>
    </row>
    <row r="7" spans="1:5" x14ac:dyDescent="0.45">
      <c r="A7" s="1" t="s">
        <v>5</v>
      </c>
      <c r="B7">
        <v>1846928</v>
      </c>
      <c r="C7">
        <v>1851433</v>
      </c>
      <c r="D7">
        <v>2125113</v>
      </c>
      <c r="E7">
        <v>2028635</v>
      </c>
    </row>
    <row r="8" spans="1:5" x14ac:dyDescent="0.45">
      <c r="A8" s="1" t="s">
        <v>6</v>
      </c>
      <c r="B8">
        <v>3841577</v>
      </c>
      <c r="C8">
        <v>3848394</v>
      </c>
      <c r="D8">
        <v>3595975</v>
      </c>
      <c r="E8">
        <v>3123039</v>
      </c>
    </row>
    <row r="9" spans="1:5" x14ac:dyDescent="0.45">
      <c r="A9" s="1" t="s">
        <v>7</v>
      </c>
      <c r="B9">
        <v>679557</v>
      </c>
      <c r="C9">
        <v>655500</v>
      </c>
      <c r="D9">
        <v>1012012</v>
      </c>
      <c r="E9">
        <v>1067022</v>
      </c>
    </row>
    <row r="10" spans="1:5" x14ac:dyDescent="0.45">
      <c r="A10" s="1" t="s">
        <v>8</v>
      </c>
      <c r="B10">
        <v>1660998</v>
      </c>
      <c r="C10">
        <v>1630345</v>
      </c>
      <c r="D10">
        <v>1130119</v>
      </c>
      <c r="E10">
        <v>1080238</v>
      </c>
    </row>
    <row r="11" spans="1:5" x14ac:dyDescent="0.45">
      <c r="A11" s="1" t="s">
        <v>9</v>
      </c>
      <c r="B11">
        <v>1157622</v>
      </c>
      <c r="C11">
        <v>1182345</v>
      </c>
      <c r="D11">
        <v>830785</v>
      </c>
      <c r="E11">
        <v>833779</v>
      </c>
    </row>
    <row r="12" spans="1:5" x14ac:dyDescent="0.45">
      <c r="A12" s="1" t="s">
        <v>10</v>
      </c>
      <c r="B12">
        <v>1987047</v>
      </c>
      <c r="C12">
        <v>1996208</v>
      </c>
      <c r="D12">
        <v>2053892</v>
      </c>
      <c r="E12">
        <v>1697247</v>
      </c>
    </row>
    <row r="13" spans="1:5" x14ac:dyDescent="0.45">
      <c r="A13" s="1" t="s">
        <v>11</v>
      </c>
      <c r="B13">
        <v>3997724</v>
      </c>
      <c r="C13">
        <v>3690756</v>
      </c>
      <c r="D13">
        <v>4339393</v>
      </c>
      <c r="E13">
        <v>4639643</v>
      </c>
    </row>
    <row r="14" spans="1:5" x14ac:dyDescent="0.45">
      <c r="A14" s="1" t="s">
        <v>12</v>
      </c>
      <c r="B14">
        <v>996113</v>
      </c>
      <c r="C14">
        <v>964279</v>
      </c>
      <c r="D14">
        <v>1012487</v>
      </c>
      <c r="E14">
        <v>1128940</v>
      </c>
    </row>
    <row r="15" spans="1:5" x14ac:dyDescent="0.45">
      <c r="A15" s="1" t="s">
        <v>13</v>
      </c>
      <c r="B15">
        <v>1143634</v>
      </c>
      <c r="C15">
        <v>1033836</v>
      </c>
      <c r="D15">
        <v>909534</v>
      </c>
      <c r="E15">
        <v>856349</v>
      </c>
    </row>
    <row r="16" spans="1:5" x14ac:dyDescent="0.45">
      <c r="A16" s="1" t="s">
        <v>14</v>
      </c>
      <c r="B16">
        <v>2549276</v>
      </c>
      <c r="C16">
        <v>2584751</v>
      </c>
      <c r="D16">
        <v>2033079</v>
      </c>
      <c r="E16">
        <v>2066918</v>
      </c>
    </row>
    <row r="17" spans="1:5" x14ac:dyDescent="0.45">
      <c r="A17" s="1" t="s">
        <v>15</v>
      </c>
      <c r="B17">
        <v>1367212</v>
      </c>
      <c r="C17">
        <v>1361389</v>
      </c>
      <c r="D17">
        <v>1572320</v>
      </c>
      <c r="E17">
        <v>1836258</v>
      </c>
    </row>
    <row r="18" spans="1:5" x14ac:dyDescent="0.45">
      <c r="A18" s="1" t="s">
        <v>16</v>
      </c>
      <c r="B18">
        <v>2567464</v>
      </c>
      <c r="C18">
        <v>2441857</v>
      </c>
      <c r="D18">
        <v>1524132</v>
      </c>
      <c r="E18">
        <v>1496810</v>
      </c>
    </row>
    <row r="19" spans="1:5" x14ac:dyDescent="0.45">
      <c r="A19" s="1" t="s">
        <v>17</v>
      </c>
      <c r="B19">
        <v>1334060</v>
      </c>
      <c r="C19">
        <v>1395231</v>
      </c>
      <c r="D19">
        <v>578655</v>
      </c>
      <c r="E19">
        <v>677663</v>
      </c>
    </row>
    <row r="20" spans="1:5" x14ac:dyDescent="0.45">
      <c r="A20" s="1" t="s">
        <v>18</v>
      </c>
      <c r="B20">
        <v>2976209</v>
      </c>
      <c r="C20">
        <v>3199665</v>
      </c>
      <c r="D20">
        <v>1666477</v>
      </c>
      <c r="E20">
        <v>1759240</v>
      </c>
    </row>
    <row r="21" spans="1:5" x14ac:dyDescent="0.45">
      <c r="A21" s="1" t="s">
        <v>19</v>
      </c>
      <c r="B21">
        <v>1443351</v>
      </c>
      <c r="C21">
        <v>1565539</v>
      </c>
      <c r="D21">
        <v>1355276</v>
      </c>
      <c r="E21">
        <v>1423414</v>
      </c>
    </row>
    <row r="22" spans="1:5" x14ac:dyDescent="0.45">
      <c r="A22" s="1" t="s">
        <v>20</v>
      </c>
      <c r="B22">
        <v>2486640</v>
      </c>
      <c r="C22">
        <v>2265936</v>
      </c>
      <c r="D22">
        <v>297424</v>
      </c>
      <c r="E22">
        <v>274759</v>
      </c>
    </row>
    <row r="23" spans="1:5" x14ac:dyDescent="0.45">
      <c r="A23" s="1" t="s">
        <v>21</v>
      </c>
      <c r="B23">
        <v>685438</v>
      </c>
      <c r="C23">
        <v>749124</v>
      </c>
      <c r="D23">
        <v>2697677</v>
      </c>
      <c r="E23">
        <v>2821550</v>
      </c>
    </row>
    <row r="24" spans="1:5" x14ac:dyDescent="0.45">
      <c r="A24" s="1" t="s">
        <v>22</v>
      </c>
      <c r="B24">
        <v>2166753</v>
      </c>
      <c r="C24">
        <v>2338698</v>
      </c>
      <c r="D24">
        <v>1681433</v>
      </c>
      <c r="E24">
        <v>1592443</v>
      </c>
    </row>
    <row r="25" spans="1:5" x14ac:dyDescent="0.45">
      <c r="A25" s="1" t="s">
        <v>23</v>
      </c>
      <c r="B25">
        <v>643177</v>
      </c>
      <c r="C25">
        <v>684187</v>
      </c>
      <c r="D25">
        <v>796213</v>
      </c>
      <c r="E25">
        <v>867904</v>
      </c>
    </row>
    <row r="26" spans="1:5" x14ac:dyDescent="0.45">
      <c r="A26" s="1" t="s">
        <v>24</v>
      </c>
      <c r="B26">
        <v>450192</v>
      </c>
      <c r="C26">
        <v>434755</v>
      </c>
      <c r="D26">
        <v>1656446</v>
      </c>
      <c r="E26">
        <v>1691000</v>
      </c>
    </row>
    <row r="27" spans="1:5" x14ac:dyDescent="0.45">
      <c r="A27" s="1" t="s">
        <v>25</v>
      </c>
      <c r="B27">
        <v>1037774</v>
      </c>
      <c r="C27">
        <v>1113789</v>
      </c>
      <c r="D27">
        <v>877464</v>
      </c>
      <c r="E27">
        <v>990837</v>
      </c>
    </row>
    <row r="28" spans="1:5" x14ac:dyDescent="0.45">
      <c r="A28" s="1" t="s">
        <v>26</v>
      </c>
      <c r="B28">
        <v>2351213</v>
      </c>
      <c r="C28">
        <v>2358482</v>
      </c>
      <c r="D28">
        <v>1098384</v>
      </c>
      <c r="E28">
        <v>1121488</v>
      </c>
    </row>
    <row r="29" spans="1:5" x14ac:dyDescent="0.45">
      <c r="A29" s="1" t="s">
        <v>27</v>
      </c>
      <c r="B29">
        <v>2613354</v>
      </c>
      <c r="C29">
        <v>2837241</v>
      </c>
      <c r="D29">
        <v>431144</v>
      </c>
      <c r="E29">
        <v>434113</v>
      </c>
    </row>
    <row r="30" spans="1:5" x14ac:dyDescent="0.45">
      <c r="A30" s="1" t="s">
        <v>28</v>
      </c>
      <c r="B30">
        <v>1859691</v>
      </c>
      <c r="C30">
        <v>1844250</v>
      </c>
      <c r="D30">
        <v>1460134</v>
      </c>
      <c r="E30">
        <v>1585258</v>
      </c>
    </row>
    <row r="31" spans="1:5" x14ac:dyDescent="0.45">
      <c r="A31" s="1" t="s">
        <v>29</v>
      </c>
      <c r="B31">
        <v>2478386</v>
      </c>
      <c r="C31">
        <v>2562144</v>
      </c>
      <c r="D31">
        <v>30035</v>
      </c>
      <c r="E31">
        <v>29396</v>
      </c>
    </row>
    <row r="32" spans="1:5" x14ac:dyDescent="0.45">
      <c r="A32" s="1" t="s">
        <v>30</v>
      </c>
      <c r="B32">
        <v>1938122</v>
      </c>
      <c r="C32">
        <v>1816647</v>
      </c>
      <c r="D32">
        <v>1602356</v>
      </c>
      <c r="E32">
        <v>1875221</v>
      </c>
    </row>
    <row r="33" spans="1:5" x14ac:dyDescent="0.45">
      <c r="A33" s="1" t="s">
        <v>31</v>
      </c>
      <c r="B33">
        <v>992523</v>
      </c>
      <c r="C33">
        <v>1028501</v>
      </c>
      <c r="D33">
        <v>1995446</v>
      </c>
      <c r="E33">
        <v>1860524</v>
      </c>
    </row>
    <row r="34" spans="1:5" x14ac:dyDescent="0.45">
      <c r="A34" s="1" t="s">
        <v>32</v>
      </c>
      <c r="B34">
        <v>2966291</v>
      </c>
      <c r="C34">
        <v>2889963</v>
      </c>
      <c r="D34">
        <v>462453</v>
      </c>
      <c r="E34">
        <v>486354</v>
      </c>
    </row>
    <row r="35" spans="1:5" x14ac:dyDescent="0.45">
      <c r="A35" s="1" t="s">
        <v>33</v>
      </c>
      <c r="B35">
        <v>76648</v>
      </c>
      <c r="C35">
        <v>81385</v>
      </c>
      <c r="D35">
        <v>1374708</v>
      </c>
      <c r="E35">
        <v>1379567</v>
      </c>
    </row>
    <row r="36" spans="1:5" x14ac:dyDescent="0.45">
      <c r="A36" s="1" t="s">
        <v>34</v>
      </c>
      <c r="B36">
        <v>2574432</v>
      </c>
      <c r="C36">
        <v>2409710</v>
      </c>
      <c r="D36">
        <v>987486</v>
      </c>
      <c r="E36">
        <v>999043</v>
      </c>
    </row>
    <row r="37" spans="1:5" x14ac:dyDescent="0.45">
      <c r="A37" s="1" t="s">
        <v>35</v>
      </c>
      <c r="B37">
        <v>1778590</v>
      </c>
      <c r="C37">
        <v>1874844</v>
      </c>
      <c r="D37">
        <v>111191</v>
      </c>
      <c r="E37">
        <v>117846</v>
      </c>
    </row>
    <row r="38" spans="1:5" x14ac:dyDescent="0.45">
      <c r="A38" s="1" t="s">
        <v>36</v>
      </c>
      <c r="B38">
        <v>1506541</v>
      </c>
      <c r="C38">
        <v>1414887</v>
      </c>
      <c r="D38">
        <v>1216612</v>
      </c>
      <c r="E38">
        <v>1166775</v>
      </c>
    </row>
    <row r="39" spans="1:5" x14ac:dyDescent="0.45">
      <c r="A39" s="1" t="s">
        <v>37</v>
      </c>
      <c r="B39">
        <v>1598886</v>
      </c>
      <c r="C39">
        <v>1687917</v>
      </c>
      <c r="D39">
        <v>449788</v>
      </c>
      <c r="E39">
        <v>427615</v>
      </c>
    </row>
    <row r="40" spans="1:5" x14ac:dyDescent="0.45">
      <c r="A40" s="1" t="s">
        <v>38</v>
      </c>
      <c r="B40">
        <v>548989</v>
      </c>
      <c r="C40">
        <v>514636</v>
      </c>
      <c r="D40">
        <v>2770344</v>
      </c>
      <c r="E40">
        <v>3187897</v>
      </c>
    </row>
    <row r="41" spans="1:5" x14ac:dyDescent="0.45">
      <c r="A41" s="1" t="s">
        <v>39</v>
      </c>
      <c r="B41">
        <v>1175198</v>
      </c>
      <c r="C41">
        <v>1095440</v>
      </c>
      <c r="D41">
        <v>2657174</v>
      </c>
      <c r="E41">
        <v>2491947</v>
      </c>
    </row>
    <row r="42" spans="1:5" x14ac:dyDescent="0.45">
      <c r="A42" s="1" t="s">
        <v>40</v>
      </c>
      <c r="B42">
        <v>2115336</v>
      </c>
      <c r="C42">
        <v>2202769</v>
      </c>
      <c r="D42">
        <v>15339</v>
      </c>
      <c r="E42">
        <v>14652</v>
      </c>
    </row>
    <row r="43" spans="1:5" x14ac:dyDescent="0.45">
      <c r="A43" s="1" t="s">
        <v>41</v>
      </c>
      <c r="B43">
        <v>2346640</v>
      </c>
      <c r="C43">
        <v>2197559</v>
      </c>
      <c r="D43">
        <v>373470</v>
      </c>
      <c r="E43">
        <v>353365</v>
      </c>
    </row>
    <row r="44" spans="1:5" x14ac:dyDescent="0.45">
      <c r="A44" s="1" t="s">
        <v>42</v>
      </c>
      <c r="B44">
        <v>2548438</v>
      </c>
      <c r="C44">
        <v>2577213</v>
      </c>
      <c r="D44">
        <v>37986</v>
      </c>
      <c r="E44">
        <v>37766</v>
      </c>
    </row>
    <row r="45" spans="1:5" x14ac:dyDescent="0.45">
      <c r="A45" s="1" t="s">
        <v>43</v>
      </c>
      <c r="B45">
        <v>835495</v>
      </c>
      <c r="C45">
        <v>837746</v>
      </c>
      <c r="D45">
        <v>1106177</v>
      </c>
      <c r="E45">
        <v>917781</v>
      </c>
    </row>
    <row r="46" spans="1:5" x14ac:dyDescent="0.45">
      <c r="A46" s="1" t="s">
        <v>44</v>
      </c>
      <c r="B46">
        <v>1187448</v>
      </c>
      <c r="C46">
        <v>1070426</v>
      </c>
      <c r="D46">
        <v>1504608</v>
      </c>
      <c r="E46">
        <v>1756990</v>
      </c>
    </row>
    <row r="47" spans="1:5" x14ac:dyDescent="0.45">
      <c r="A47" s="1" t="s">
        <v>45</v>
      </c>
      <c r="B47">
        <v>140026</v>
      </c>
      <c r="C47">
        <v>146354</v>
      </c>
      <c r="D47">
        <v>2759991</v>
      </c>
      <c r="E47">
        <v>2742120</v>
      </c>
    </row>
    <row r="48" spans="1:5" x14ac:dyDescent="0.45">
      <c r="A48" s="1" t="s">
        <v>46</v>
      </c>
      <c r="B48">
        <v>1198765</v>
      </c>
      <c r="C48">
        <v>1304945</v>
      </c>
      <c r="D48">
        <v>2786493</v>
      </c>
      <c r="E48">
        <v>2602643</v>
      </c>
    </row>
    <row r="49" spans="1:5" x14ac:dyDescent="0.45">
      <c r="A49" s="1" t="s">
        <v>47</v>
      </c>
      <c r="B49">
        <v>2619776</v>
      </c>
      <c r="C49">
        <v>2749623</v>
      </c>
      <c r="D49">
        <v>2888215</v>
      </c>
      <c r="E49">
        <v>2800174</v>
      </c>
    </row>
    <row r="50" spans="1:5" x14ac:dyDescent="0.45">
      <c r="A50" s="1" t="s">
        <v>48</v>
      </c>
      <c r="B50">
        <v>248398</v>
      </c>
      <c r="C50">
        <v>268511</v>
      </c>
      <c r="D50">
        <v>3110853</v>
      </c>
      <c r="E50">
        <v>2986411</v>
      </c>
    </row>
    <row r="51" spans="1:5" x14ac:dyDescent="0.45">
      <c r="A51" s="1" t="s">
        <v>49</v>
      </c>
      <c r="B51">
        <v>2494207</v>
      </c>
      <c r="C51">
        <v>2625207</v>
      </c>
      <c r="D51">
        <v>1796293</v>
      </c>
      <c r="E51">
        <v>1853602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8332-7B03-4D19-ADD6-9B4FC085287A}">
  <dimension ref="A1:K51"/>
  <sheetViews>
    <sheetView topLeftCell="A26" workbookViewId="0">
      <selection activeCell="F1" sqref="F1:F1048576"/>
    </sheetView>
  </sheetViews>
  <sheetFormatPr defaultRowHeight="14.25" x14ac:dyDescent="0.45"/>
  <cols>
    <col min="1" max="5" width="10.19921875" bestFit="1" customWidth="1"/>
    <col min="9" max="12" width="15.6640625" bestFit="1" customWidth="1"/>
  </cols>
  <sheetData>
    <row r="1" spans="1:11" x14ac:dyDescent="0.4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62</v>
      </c>
      <c r="H1" t="s">
        <v>63</v>
      </c>
    </row>
    <row r="2" spans="1:11" x14ac:dyDescent="0.45">
      <c r="A2" s="1" t="s">
        <v>0</v>
      </c>
      <c r="B2">
        <v>1415007</v>
      </c>
      <c r="C2">
        <v>1397195</v>
      </c>
      <c r="D2">
        <v>1499070</v>
      </c>
      <c r="E2">
        <v>1481105</v>
      </c>
      <c r="F2" t="str">
        <f>RIGHT(kraina3[[#This Row],[Nazwa]],1)</f>
        <v>D</v>
      </c>
      <c r="G2">
        <f>SUM(kraina3[[#This Row],[Kobiety 2013]:[Chopy 2013]])</f>
        <v>2812202</v>
      </c>
      <c r="H2">
        <f>SUM(kraina3[[#This Row],[Kobiety 2014]:[Chopy 2014]])</f>
        <v>2980175</v>
      </c>
    </row>
    <row r="3" spans="1:11" x14ac:dyDescent="0.45">
      <c r="A3" s="1" t="s">
        <v>1</v>
      </c>
      <c r="B3">
        <v>1711390</v>
      </c>
      <c r="C3">
        <v>1641773</v>
      </c>
      <c r="D3">
        <v>1522030</v>
      </c>
      <c r="E3">
        <v>1618733</v>
      </c>
      <c r="F3" t="str">
        <f>RIGHT(kraina3[[#This Row],[Nazwa]],1)</f>
        <v>D</v>
      </c>
      <c r="G3">
        <f>SUM(kraina3[[#This Row],[Kobiety 2013]:[Chopy 2013]])</f>
        <v>3353163</v>
      </c>
      <c r="H3">
        <f>SUM(kraina3[[#This Row],[Kobiety 2014]:[Chopy 2014]])</f>
        <v>3140763</v>
      </c>
      <c r="J3" s="2" t="s">
        <v>56</v>
      </c>
      <c r="K3" t="s">
        <v>64</v>
      </c>
    </row>
    <row r="4" spans="1:11" x14ac:dyDescent="0.45">
      <c r="A4" s="1" t="s">
        <v>2</v>
      </c>
      <c r="B4">
        <v>1165105</v>
      </c>
      <c r="C4">
        <v>1278732</v>
      </c>
      <c r="D4">
        <v>1299953</v>
      </c>
      <c r="E4">
        <v>1191621</v>
      </c>
      <c r="F4" t="str">
        <f>RIGHT(kraina3[[#This Row],[Nazwa]],1)</f>
        <v>C</v>
      </c>
      <c r="G4">
        <f>SUM(kraina3[[#This Row],[Kobiety 2013]:[Chopy 2013]])</f>
        <v>2443837</v>
      </c>
      <c r="H4">
        <f>SUM(kraina3[[#This Row],[Kobiety 2014]:[Chopy 2014]])</f>
        <v>2491574</v>
      </c>
      <c r="J4" s="3" t="s">
        <v>57</v>
      </c>
      <c r="K4" s="1">
        <v>33929579</v>
      </c>
    </row>
    <row r="5" spans="1:11" x14ac:dyDescent="0.45">
      <c r="A5" s="1" t="s">
        <v>3</v>
      </c>
      <c r="B5">
        <v>949065</v>
      </c>
      <c r="C5">
        <v>1026050</v>
      </c>
      <c r="D5">
        <v>688027</v>
      </c>
      <c r="E5">
        <v>723233</v>
      </c>
      <c r="F5" t="str">
        <f>RIGHT(kraina3[[#This Row],[Nazwa]],1)</f>
        <v>D</v>
      </c>
      <c r="G5">
        <f>SUM(kraina3[[#This Row],[Kobiety 2013]:[Chopy 2013]])</f>
        <v>1975115</v>
      </c>
      <c r="H5">
        <f>SUM(kraina3[[#This Row],[Kobiety 2014]:[Chopy 2014]])</f>
        <v>1411260</v>
      </c>
      <c r="J5" s="3" t="s">
        <v>58</v>
      </c>
      <c r="K5" s="1">
        <v>41736619</v>
      </c>
    </row>
    <row r="6" spans="1:11" x14ac:dyDescent="0.45">
      <c r="A6" s="1" t="s">
        <v>4</v>
      </c>
      <c r="B6">
        <v>2436107</v>
      </c>
      <c r="C6">
        <v>2228622</v>
      </c>
      <c r="D6">
        <v>1831600</v>
      </c>
      <c r="E6">
        <v>1960624</v>
      </c>
      <c r="F6" t="str">
        <f>RIGHT(kraina3[[#This Row],[Nazwa]],1)</f>
        <v>A</v>
      </c>
      <c r="G6">
        <f>SUM(kraina3[[#This Row],[Kobiety 2013]:[Chopy 2013]])</f>
        <v>4664729</v>
      </c>
      <c r="H6">
        <f>SUM(kraina3[[#This Row],[Kobiety 2014]:[Chopy 2014]])</f>
        <v>3792224</v>
      </c>
      <c r="J6" s="3" t="s">
        <v>59</v>
      </c>
      <c r="K6" s="1">
        <v>57649017</v>
      </c>
    </row>
    <row r="7" spans="1:11" x14ac:dyDescent="0.45">
      <c r="A7" s="1" t="s">
        <v>5</v>
      </c>
      <c r="B7">
        <v>1846928</v>
      </c>
      <c r="C7">
        <v>1851433</v>
      </c>
      <c r="D7">
        <v>2125113</v>
      </c>
      <c r="E7">
        <v>2028635</v>
      </c>
      <c r="F7" t="str">
        <f>RIGHT(kraina3[[#This Row],[Nazwa]],1)</f>
        <v>D</v>
      </c>
      <c r="G7">
        <f>SUM(kraina3[[#This Row],[Kobiety 2013]:[Chopy 2013]])</f>
        <v>3698361</v>
      </c>
      <c r="H7">
        <f>SUM(kraina3[[#This Row],[Kobiety 2014]:[Chopy 2014]])</f>
        <v>4153748</v>
      </c>
      <c r="J7" s="3" t="s">
        <v>60</v>
      </c>
      <c r="K7" s="1">
        <v>36530387</v>
      </c>
    </row>
    <row r="8" spans="1:11" x14ac:dyDescent="0.45">
      <c r="A8" s="1" t="s">
        <v>6</v>
      </c>
      <c r="B8">
        <v>3841577</v>
      </c>
      <c r="C8">
        <v>3848394</v>
      </c>
      <c r="D8">
        <v>3595975</v>
      </c>
      <c r="E8">
        <v>3123039</v>
      </c>
      <c r="F8" t="str">
        <f>RIGHT(kraina3[[#This Row],[Nazwa]],1)</f>
        <v>B</v>
      </c>
      <c r="G8">
        <f>SUM(kraina3[[#This Row],[Kobiety 2013]:[Chopy 2013]])</f>
        <v>7689971</v>
      </c>
      <c r="H8">
        <f>SUM(kraina3[[#This Row],[Kobiety 2014]:[Chopy 2014]])</f>
        <v>6719014</v>
      </c>
      <c r="J8" s="3" t="s">
        <v>61</v>
      </c>
      <c r="K8" s="1">
        <v>169845602</v>
      </c>
    </row>
    <row r="9" spans="1:11" x14ac:dyDescent="0.45">
      <c r="A9" s="1" t="s">
        <v>7</v>
      </c>
      <c r="B9">
        <v>679557</v>
      </c>
      <c r="C9">
        <v>655500</v>
      </c>
      <c r="D9">
        <v>1012012</v>
      </c>
      <c r="E9">
        <v>1067022</v>
      </c>
      <c r="F9" t="str">
        <f>RIGHT(kraina3[[#This Row],[Nazwa]],1)</f>
        <v>A</v>
      </c>
      <c r="G9">
        <f>SUM(kraina3[[#This Row],[Kobiety 2013]:[Chopy 2013]])</f>
        <v>1335057</v>
      </c>
      <c r="H9">
        <f>SUM(kraina3[[#This Row],[Kobiety 2014]:[Chopy 2014]])</f>
        <v>2079034</v>
      </c>
    </row>
    <row r="10" spans="1:11" x14ac:dyDescent="0.45">
      <c r="A10" s="1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>RIGHT(kraina3[[#This Row],[Nazwa]],1)</f>
        <v>C</v>
      </c>
      <c r="G10">
        <f>SUM(kraina3[[#This Row],[Kobiety 2013]:[Chopy 2013]])</f>
        <v>3291343</v>
      </c>
      <c r="H10">
        <f>SUM(kraina3[[#This Row],[Kobiety 2014]:[Chopy 2014]])</f>
        <v>2210357</v>
      </c>
    </row>
    <row r="11" spans="1:11" x14ac:dyDescent="0.45">
      <c r="A11" s="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>RIGHT(kraina3[[#This Row],[Nazwa]],1)</f>
        <v>C</v>
      </c>
      <c r="G11">
        <f>SUM(kraina3[[#This Row],[Kobiety 2013]:[Chopy 2013]])</f>
        <v>2339967</v>
      </c>
      <c r="H11">
        <f>SUM(kraina3[[#This Row],[Kobiety 2014]:[Chopy 2014]])</f>
        <v>1664564</v>
      </c>
    </row>
    <row r="12" spans="1:11" x14ac:dyDescent="0.45">
      <c r="A12" s="1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>RIGHT(kraina3[[#This Row],[Nazwa]],1)</f>
        <v>D</v>
      </c>
      <c r="G12">
        <f>SUM(kraina3[[#This Row],[Kobiety 2013]:[Chopy 2013]])</f>
        <v>3983255</v>
      </c>
      <c r="H12">
        <f>SUM(kraina3[[#This Row],[Kobiety 2014]:[Chopy 2014]])</f>
        <v>3751139</v>
      </c>
    </row>
    <row r="13" spans="1:11" x14ac:dyDescent="0.45">
      <c r="A13" s="1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>RIGHT(kraina3[[#This Row],[Nazwa]],1)</f>
        <v>C</v>
      </c>
      <c r="G13">
        <f>SUM(kraina3[[#This Row],[Kobiety 2013]:[Chopy 2013]])</f>
        <v>7688480</v>
      </c>
      <c r="H13">
        <f>SUM(kraina3[[#This Row],[Kobiety 2014]:[Chopy 2014]])</f>
        <v>8979036</v>
      </c>
    </row>
    <row r="14" spans="1:11" x14ac:dyDescent="0.45">
      <c r="A14" s="1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>RIGHT(kraina3[[#This Row],[Nazwa]],1)</f>
        <v>A</v>
      </c>
      <c r="G14">
        <f>SUM(kraina3[[#This Row],[Kobiety 2013]:[Chopy 2013]])</f>
        <v>1960392</v>
      </c>
      <c r="H14">
        <f>SUM(kraina3[[#This Row],[Kobiety 2014]:[Chopy 2014]])</f>
        <v>2141427</v>
      </c>
    </row>
    <row r="15" spans="1:11" x14ac:dyDescent="0.45">
      <c r="A15" s="1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>RIGHT(kraina3[[#This Row],[Nazwa]],1)</f>
        <v>A</v>
      </c>
      <c r="G15">
        <f>SUM(kraina3[[#This Row],[Kobiety 2013]:[Chopy 2013]])</f>
        <v>2177470</v>
      </c>
      <c r="H15">
        <f>SUM(kraina3[[#This Row],[Kobiety 2014]:[Chopy 2014]])</f>
        <v>1765883</v>
      </c>
    </row>
    <row r="16" spans="1:11" x14ac:dyDescent="0.45">
      <c r="A16" s="1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>RIGHT(kraina3[[#This Row],[Nazwa]],1)</f>
        <v>A</v>
      </c>
      <c r="G16">
        <f>SUM(kraina3[[#This Row],[Kobiety 2013]:[Chopy 2013]])</f>
        <v>5134027</v>
      </c>
      <c r="H16">
        <f>SUM(kraina3[[#This Row],[Kobiety 2014]:[Chopy 2014]])</f>
        <v>4099997</v>
      </c>
    </row>
    <row r="17" spans="1:8" x14ac:dyDescent="0.45">
      <c r="A17" s="1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>RIGHT(kraina3[[#This Row],[Nazwa]],1)</f>
        <v>C</v>
      </c>
      <c r="G17">
        <f>SUM(kraina3[[#This Row],[Kobiety 2013]:[Chopy 2013]])</f>
        <v>2728601</v>
      </c>
      <c r="H17">
        <f>SUM(kraina3[[#This Row],[Kobiety 2014]:[Chopy 2014]])</f>
        <v>3408578</v>
      </c>
    </row>
    <row r="18" spans="1:8" x14ac:dyDescent="0.45">
      <c r="A18" s="1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>RIGHT(kraina3[[#This Row],[Nazwa]],1)</f>
        <v>A</v>
      </c>
      <c r="G18">
        <f>SUM(kraina3[[#This Row],[Kobiety 2013]:[Chopy 2013]])</f>
        <v>5009321</v>
      </c>
      <c r="H18">
        <f>SUM(kraina3[[#This Row],[Kobiety 2014]:[Chopy 2014]])</f>
        <v>3020942</v>
      </c>
    </row>
    <row r="19" spans="1:8" x14ac:dyDescent="0.45">
      <c r="A19" s="1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>RIGHT(kraina3[[#This Row],[Nazwa]],1)</f>
        <v>D</v>
      </c>
      <c r="G19">
        <f>SUM(kraina3[[#This Row],[Kobiety 2013]:[Chopy 2013]])</f>
        <v>2729291</v>
      </c>
      <c r="H19">
        <f>SUM(kraina3[[#This Row],[Kobiety 2014]:[Chopy 2014]])</f>
        <v>1256318</v>
      </c>
    </row>
    <row r="20" spans="1:8" x14ac:dyDescent="0.45">
      <c r="A20" s="1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>RIGHT(kraina3[[#This Row],[Nazwa]],1)</f>
        <v>C</v>
      </c>
      <c r="G20">
        <f>SUM(kraina3[[#This Row],[Kobiety 2013]:[Chopy 2013]])</f>
        <v>6175874</v>
      </c>
      <c r="H20">
        <f>SUM(kraina3[[#This Row],[Kobiety 2014]:[Chopy 2014]])</f>
        <v>3425717</v>
      </c>
    </row>
    <row r="21" spans="1:8" x14ac:dyDescent="0.45">
      <c r="A21" s="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>RIGHT(kraina3[[#This Row],[Nazwa]],1)</f>
        <v>C</v>
      </c>
      <c r="G21">
        <f>SUM(kraina3[[#This Row],[Kobiety 2013]:[Chopy 2013]])</f>
        <v>3008890</v>
      </c>
      <c r="H21">
        <f>SUM(kraina3[[#This Row],[Kobiety 2014]:[Chopy 2014]])</f>
        <v>2778690</v>
      </c>
    </row>
    <row r="22" spans="1:8" x14ac:dyDescent="0.45">
      <c r="A22" s="1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>RIGHT(kraina3[[#This Row],[Nazwa]],1)</f>
        <v>A</v>
      </c>
      <c r="G22">
        <f>SUM(kraina3[[#This Row],[Kobiety 2013]:[Chopy 2013]])</f>
        <v>4752576</v>
      </c>
      <c r="H22">
        <f>SUM(kraina3[[#This Row],[Kobiety 2014]:[Chopy 2014]])</f>
        <v>572183</v>
      </c>
    </row>
    <row r="23" spans="1:8" x14ac:dyDescent="0.45">
      <c r="A23" s="1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>RIGHT(kraina3[[#This Row],[Nazwa]],1)</f>
        <v>B</v>
      </c>
      <c r="G23">
        <f>SUM(kraina3[[#This Row],[Kobiety 2013]:[Chopy 2013]])</f>
        <v>1434562</v>
      </c>
      <c r="H23">
        <f>SUM(kraina3[[#This Row],[Kobiety 2014]:[Chopy 2014]])</f>
        <v>5519227</v>
      </c>
    </row>
    <row r="24" spans="1:8" x14ac:dyDescent="0.45">
      <c r="A24" s="1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>RIGHT(kraina3[[#This Row],[Nazwa]],1)</f>
        <v>B</v>
      </c>
      <c r="G24">
        <f>SUM(kraina3[[#This Row],[Kobiety 2013]:[Chopy 2013]])</f>
        <v>4505451</v>
      </c>
      <c r="H24">
        <f>SUM(kraina3[[#This Row],[Kobiety 2014]:[Chopy 2014]])</f>
        <v>3273876</v>
      </c>
    </row>
    <row r="25" spans="1:8" x14ac:dyDescent="0.45">
      <c r="A25" s="1" t="s">
        <v>23</v>
      </c>
      <c r="B25">
        <v>643177</v>
      </c>
      <c r="C25">
        <v>684187</v>
      </c>
      <c r="D25">
        <v>796213</v>
      </c>
      <c r="E25">
        <v>867904</v>
      </c>
      <c r="F25" t="str">
        <f>RIGHT(kraina3[[#This Row],[Nazwa]],1)</f>
        <v>C</v>
      </c>
      <c r="G25">
        <f>SUM(kraina3[[#This Row],[Kobiety 2013]:[Chopy 2013]])</f>
        <v>1327364</v>
      </c>
      <c r="H25">
        <f>SUM(kraina3[[#This Row],[Kobiety 2014]:[Chopy 2014]])</f>
        <v>1664117</v>
      </c>
    </row>
    <row r="26" spans="1:8" x14ac:dyDescent="0.45">
      <c r="A26" s="1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>RIGHT(kraina3[[#This Row],[Nazwa]],1)</f>
        <v>B</v>
      </c>
      <c r="G26">
        <f>SUM(kraina3[[#This Row],[Kobiety 2013]:[Chopy 2013]])</f>
        <v>884947</v>
      </c>
      <c r="H26">
        <f>SUM(kraina3[[#This Row],[Kobiety 2014]:[Chopy 2014]])</f>
        <v>3347446</v>
      </c>
    </row>
    <row r="27" spans="1:8" x14ac:dyDescent="0.45">
      <c r="A27" s="1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>RIGHT(kraina3[[#This Row],[Nazwa]],1)</f>
        <v>C</v>
      </c>
      <c r="G27">
        <f>SUM(kraina3[[#This Row],[Kobiety 2013]:[Chopy 2013]])</f>
        <v>2151563</v>
      </c>
      <c r="H27">
        <f>SUM(kraina3[[#This Row],[Kobiety 2014]:[Chopy 2014]])</f>
        <v>1868301</v>
      </c>
    </row>
    <row r="28" spans="1:8" x14ac:dyDescent="0.45">
      <c r="A28" s="1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>RIGHT(kraina3[[#This Row],[Nazwa]],1)</f>
        <v>C</v>
      </c>
      <c r="G28">
        <f>SUM(kraina3[[#This Row],[Kobiety 2013]:[Chopy 2013]])</f>
        <v>4709695</v>
      </c>
      <c r="H28">
        <f>SUM(kraina3[[#This Row],[Kobiety 2014]:[Chopy 2014]])</f>
        <v>2219872</v>
      </c>
    </row>
    <row r="29" spans="1:8" x14ac:dyDescent="0.45">
      <c r="A29" s="1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>RIGHT(kraina3[[#This Row],[Nazwa]],1)</f>
        <v>D</v>
      </c>
      <c r="G29">
        <f>SUM(kraina3[[#This Row],[Kobiety 2013]:[Chopy 2013]])</f>
        <v>5450595</v>
      </c>
      <c r="H29">
        <f>SUM(kraina3[[#This Row],[Kobiety 2014]:[Chopy 2014]])</f>
        <v>865257</v>
      </c>
    </row>
    <row r="30" spans="1:8" x14ac:dyDescent="0.45">
      <c r="A30" s="1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>RIGHT(kraina3[[#This Row],[Nazwa]],1)</f>
        <v>A</v>
      </c>
      <c r="G30">
        <f>SUM(kraina3[[#This Row],[Kobiety 2013]:[Chopy 2013]])</f>
        <v>3703941</v>
      </c>
      <c r="H30">
        <f>SUM(kraina3[[#This Row],[Kobiety 2014]:[Chopy 2014]])</f>
        <v>3045392</v>
      </c>
    </row>
    <row r="31" spans="1:8" x14ac:dyDescent="0.45">
      <c r="A31" s="1" t="s">
        <v>29</v>
      </c>
      <c r="B31">
        <v>2478386</v>
      </c>
      <c r="C31">
        <v>2562144</v>
      </c>
      <c r="D31">
        <v>30035</v>
      </c>
      <c r="E31">
        <v>29396</v>
      </c>
      <c r="F31" t="str">
        <f>RIGHT(kraina3[[#This Row],[Nazwa]],1)</f>
        <v>C</v>
      </c>
      <c r="G31">
        <f>SUM(kraina3[[#This Row],[Kobiety 2013]:[Chopy 2013]])</f>
        <v>5040530</v>
      </c>
      <c r="H31">
        <f>SUM(kraina3[[#This Row],[Kobiety 2014]:[Chopy 2014]])</f>
        <v>59431</v>
      </c>
    </row>
    <row r="32" spans="1:8" x14ac:dyDescent="0.45">
      <c r="A32" s="1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>RIGHT(kraina3[[#This Row],[Nazwa]],1)</f>
        <v>C</v>
      </c>
      <c r="G32">
        <f>SUM(kraina3[[#This Row],[Kobiety 2013]:[Chopy 2013]])</f>
        <v>3754769</v>
      </c>
      <c r="H32">
        <f>SUM(kraina3[[#This Row],[Kobiety 2014]:[Chopy 2014]])</f>
        <v>3477577</v>
      </c>
    </row>
    <row r="33" spans="1:8" x14ac:dyDescent="0.45">
      <c r="A33" s="1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>RIGHT(kraina3[[#This Row],[Nazwa]],1)</f>
        <v>D</v>
      </c>
      <c r="G33">
        <f>SUM(kraina3[[#This Row],[Kobiety 2013]:[Chopy 2013]])</f>
        <v>2021024</v>
      </c>
      <c r="H33">
        <f>SUM(kraina3[[#This Row],[Kobiety 2014]:[Chopy 2014]])</f>
        <v>3855970</v>
      </c>
    </row>
    <row r="34" spans="1:8" x14ac:dyDescent="0.45">
      <c r="A34" s="1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>RIGHT(kraina3[[#This Row],[Nazwa]],1)</f>
        <v>B</v>
      </c>
      <c r="G34">
        <f>SUM(kraina3[[#This Row],[Kobiety 2013]:[Chopy 2013]])</f>
        <v>5856254</v>
      </c>
      <c r="H34">
        <f>SUM(kraina3[[#This Row],[Kobiety 2014]:[Chopy 2014]])</f>
        <v>948807</v>
      </c>
    </row>
    <row r="35" spans="1:8" x14ac:dyDescent="0.45">
      <c r="A35" s="1" t="s">
        <v>33</v>
      </c>
      <c r="B35">
        <v>76648</v>
      </c>
      <c r="C35">
        <v>81385</v>
      </c>
      <c r="D35">
        <v>1374708</v>
      </c>
      <c r="E35">
        <v>1379567</v>
      </c>
      <c r="F35" t="str">
        <f>RIGHT(kraina3[[#This Row],[Nazwa]],1)</f>
        <v>C</v>
      </c>
      <c r="G35">
        <f>SUM(kraina3[[#This Row],[Kobiety 2013]:[Chopy 2013]])</f>
        <v>158033</v>
      </c>
      <c r="H35">
        <f>SUM(kraina3[[#This Row],[Kobiety 2014]:[Chopy 2014]])</f>
        <v>2754275</v>
      </c>
    </row>
    <row r="36" spans="1:8" x14ac:dyDescent="0.45">
      <c r="A36" s="1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>RIGHT(kraina3[[#This Row],[Nazwa]],1)</f>
        <v>C</v>
      </c>
      <c r="G36">
        <f>SUM(kraina3[[#This Row],[Kobiety 2013]:[Chopy 2013]])</f>
        <v>4984142</v>
      </c>
      <c r="H36">
        <f>SUM(kraina3[[#This Row],[Kobiety 2014]:[Chopy 2014]])</f>
        <v>1986529</v>
      </c>
    </row>
    <row r="37" spans="1:8" x14ac:dyDescent="0.45">
      <c r="A37" s="1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>RIGHT(kraina3[[#This Row],[Nazwa]],1)</f>
        <v>B</v>
      </c>
      <c r="G37">
        <f>SUM(kraina3[[#This Row],[Kobiety 2013]:[Chopy 2013]])</f>
        <v>3653434</v>
      </c>
      <c r="H37">
        <f>SUM(kraina3[[#This Row],[Kobiety 2014]:[Chopy 2014]])</f>
        <v>229037</v>
      </c>
    </row>
    <row r="38" spans="1:8" x14ac:dyDescent="0.45">
      <c r="A38" s="1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>RIGHT(kraina3[[#This Row],[Nazwa]],1)</f>
        <v>A</v>
      </c>
      <c r="G38">
        <f>SUM(kraina3[[#This Row],[Kobiety 2013]:[Chopy 2013]])</f>
        <v>2921428</v>
      </c>
      <c r="H38">
        <f>SUM(kraina3[[#This Row],[Kobiety 2014]:[Chopy 2014]])</f>
        <v>2383387</v>
      </c>
    </row>
    <row r="39" spans="1:8" x14ac:dyDescent="0.45">
      <c r="A39" s="1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>RIGHT(kraina3[[#This Row],[Nazwa]],1)</f>
        <v>B</v>
      </c>
      <c r="G39">
        <f>SUM(kraina3[[#This Row],[Kobiety 2013]:[Chopy 2013]])</f>
        <v>3286803</v>
      </c>
      <c r="H39">
        <f>SUM(kraina3[[#This Row],[Kobiety 2014]:[Chopy 2014]])</f>
        <v>877403</v>
      </c>
    </row>
    <row r="40" spans="1:8" x14ac:dyDescent="0.45">
      <c r="A40" s="1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>RIGHT(kraina3[[#This Row],[Nazwa]],1)</f>
        <v>D</v>
      </c>
      <c r="G40">
        <f>SUM(kraina3[[#This Row],[Kobiety 2013]:[Chopy 2013]])</f>
        <v>1063625</v>
      </c>
      <c r="H40">
        <f>SUM(kraina3[[#This Row],[Kobiety 2014]:[Chopy 2014]])</f>
        <v>5958241</v>
      </c>
    </row>
    <row r="41" spans="1:8" x14ac:dyDescent="0.45">
      <c r="A41" s="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>RIGHT(kraina3[[#This Row],[Nazwa]],1)</f>
        <v>A</v>
      </c>
      <c r="G41">
        <f>SUM(kraina3[[#This Row],[Kobiety 2013]:[Chopy 2013]])</f>
        <v>2270638</v>
      </c>
      <c r="H41">
        <f>SUM(kraina3[[#This Row],[Kobiety 2014]:[Chopy 2014]])</f>
        <v>5149121</v>
      </c>
    </row>
    <row r="42" spans="1:8" x14ac:dyDescent="0.45">
      <c r="A42" s="1" t="s">
        <v>40</v>
      </c>
      <c r="B42">
        <v>2115336</v>
      </c>
      <c r="C42">
        <v>2202769</v>
      </c>
      <c r="D42">
        <v>15339</v>
      </c>
      <c r="E42">
        <v>14652</v>
      </c>
      <c r="F42" t="str">
        <f>RIGHT(kraina3[[#This Row],[Nazwa]],1)</f>
        <v>D</v>
      </c>
      <c r="G42">
        <f>SUM(kraina3[[#This Row],[Kobiety 2013]:[Chopy 2013]])</f>
        <v>4318105</v>
      </c>
      <c r="H42">
        <f>SUM(kraina3[[#This Row],[Kobiety 2014]:[Chopy 2014]])</f>
        <v>29991</v>
      </c>
    </row>
    <row r="43" spans="1:8" x14ac:dyDescent="0.45">
      <c r="A43" s="1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>RIGHT(kraina3[[#This Row],[Nazwa]],1)</f>
        <v>B</v>
      </c>
      <c r="G43">
        <f>SUM(kraina3[[#This Row],[Kobiety 2013]:[Chopy 2013]])</f>
        <v>4544199</v>
      </c>
      <c r="H43">
        <f>SUM(kraina3[[#This Row],[Kobiety 2014]:[Chopy 2014]])</f>
        <v>726835</v>
      </c>
    </row>
    <row r="44" spans="1:8" x14ac:dyDescent="0.45">
      <c r="A44" s="1" t="s">
        <v>42</v>
      </c>
      <c r="B44">
        <v>2548438</v>
      </c>
      <c r="C44">
        <v>2577213</v>
      </c>
      <c r="D44">
        <v>37986</v>
      </c>
      <c r="E44">
        <v>37766</v>
      </c>
      <c r="F44" t="str">
        <f>RIGHT(kraina3[[#This Row],[Nazwa]],1)</f>
        <v>D</v>
      </c>
      <c r="G44">
        <f>SUM(kraina3[[#This Row],[Kobiety 2013]:[Chopy 2013]])</f>
        <v>5125651</v>
      </c>
      <c r="H44">
        <f>SUM(kraina3[[#This Row],[Kobiety 2014]:[Chopy 2014]])</f>
        <v>75752</v>
      </c>
    </row>
    <row r="45" spans="1:8" x14ac:dyDescent="0.45">
      <c r="A45" s="1" t="s">
        <v>43</v>
      </c>
      <c r="B45">
        <v>835495</v>
      </c>
      <c r="C45">
        <v>837746</v>
      </c>
      <c r="D45">
        <v>1106177</v>
      </c>
      <c r="E45">
        <v>917781</v>
      </c>
      <c r="F45" t="str">
        <f>RIGHT(kraina3[[#This Row],[Nazwa]],1)</f>
        <v>C</v>
      </c>
      <c r="G45">
        <f>SUM(kraina3[[#This Row],[Kobiety 2013]:[Chopy 2013]])</f>
        <v>1673241</v>
      </c>
      <c r="H45">
        <f>SUM(kraina3[[#This Row],[Kobiety 2014]:[Chopy 2014]])</f>
        <v>2023958</v>
      </c>
    </row>
    <row r="46" spans="1:8" x14ac:dyDescent="0.45">
      <c r="A46" s="1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>RIGHT(kraina3[[#This Row],[Nazwa]],1)</f>
        <v>B</v>
      </c>
      <c r="G46">
        <f>SUM(kraina3[[#This Row],[Kobiety 2013]:[Chopy 2013]])</f>
        <v>2257874</v>
      </c>
      <c r="H46">
        <f>SUM(kraina3[[#This Row],[Kobiety 2014]:[Chopy 2014]])</f>
        <v>3261598</v>
      </c>
    </row>
    <row r="47" spans="1:8" x14ac:dyDescent="0.45">
      <c r="A47" s="1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>RIGHT(kraina3[[#This Row],[Nazwa]],1)</f>
        <v>C</v>
      </c>
      <c r="G47">
        <f>SUM(kraina3[[#This Row],[Kobiety 2013]:[Chopy 2013]])</f>
        <v>286380</v>
      </c>
      <c r="H47">
        <f>SUM(kraina3[[#This Row],[Kobiety 2014]:[Chopy 2014]])</f>
        <v>5502111</v>
      </c>
    </row>
    <row r="48" spans="1:8" x14ac:dyDescent="0.45">
      <c r="A48" s="1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>RIGHT(kraina3[[#This Row],[Nazwa]],1)</f>
        <v>B</v>
      </c>
      <c r="G48">
        <f>SUM(kraina3[[#This Row],[Kobiety 2013]:[Chopy 2013]])</f>
        <v>2503710</v>
      </c>
      <c r="H48">
        <f>SUM(kraina3[[#This Row],[Kobiety 2014]:[Chopy 2014]])</f>
        <v>5389136</v>
      </c>
    </row>
    <row r="49" spans="1:8" x14ac:dyDescent="0.45">
      <c r="A49" s="1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>RIGHT(kraina3[[#This Row],[Nazwa]],1)</f>
        <v>C</v>
      </c>
      <c r="G49">
        <f>SUM(kraina3[[#This Row],[Kobiety 2013]:[Chopy 2013]])</f>
        <v>5369399</v>
      </c>
      <c r="H49">
        <f>SUM(kraina3[[#This Row],[Kobiety 2014]:[Chopy 2014]])</f>
        <v>5688389</v>
      </c>
    </row>
    <row r="50" spans="1:8" x14ac:dyDescent="0.45">
      <c r="A50" s="1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>RIGHT(kraina3[[#This Row],[Nazwa]],1)</f>
        <v>C</v>
      </c>
      <c r="G50">
        <f>SUM(kraina3[[#This Row],[Kobiety 2013]:[Chopy 2013]])</f>
        <v>516909</v>
      </c>
      <c r="H50">
        <f>SUM(kraina3[[#This Row],[Kobiety 2014]:[Chopy 2014]])</f>
        <v>6097264</v>
      </c>
    </row>
    <row r="51" spans="1:8" x14ac:dyDescent="0.45">
      <c r="A51" s="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>RIGHT(kraina3[[#This Row],[Nazwa]],1)</f>
        <v>B</v>
      </c>
      <c r="G51">
        <f>SUM(kraina3[[#This Row],[Kobiety 2013]:[Chopy 2013]])</f>
        <v>5119414</v>
      </c>
      <c r="H51">
        <f>SUM(kraina3[[#This Row],[Kobiety 2014]:[Chopy 2014]])</f>
        <v>3649895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35AC-7A80-44C0-9472-8A875DCEB451}">
  <dimension ref="A1:J51"/>
  <sheetViews>
    <sheetView topLeftCell="A2" workbookViewId="0">
      <selection activeCell="I3" sqref="I3"/>
    </sheetView>
  </sheetViews>
  <sheetFormatPr defaultRowHeight="14.25" x14ac:dyDescent="0.45"/>
  <cols>
    <col min="1" max="5" width="10.19921875" bestFit="1" customWidth="1"/>
    <col min="9" max="9" width="15.6640625" bestFit="1" customWidth="1"/>
    <col min="10" max="10" width="13.9296875" bestFit="1" customWidth="1"/>
  </cols>
  <sheetData>
    <row r="1" spans="1:10" x14ac:dyDescent="0.4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65</v>
      </c>
    </row>
    <row r="2" spans="1:10" x14ac:dyDescent="0.45">
      <c r="A2" s="1" t="s">
        <v>0</v>
      </c>
      <c r="B2">
        <v>1415007</v>
      </c>
      <c r="C2">
        <v>1397195</v>
      </c>
      <c r="D2">
        <v>1499070</v>
      </c>
      <c r="E2">
        <v>1481105</v>
      </c>
      <c r="F2" t="str">
        <f>RIGHT(kraina4[[#This Row],[Nazwa]],1)</f>
        <v>D</v>
      </c>
      <c r="G2">
        <f>IF(AND(kraina4[[#This Row],[Chopy 2014]]&gt;kraina4[[#This Row],[Chopy 2013]],kraina4[[#This Row],[Kobiety 2014]]&gt;kraina4[[#This Row],[Kobiety 2013]]), 1, 0)</f>
        <v>1</v>
      </c>
    </row>
    <row r="3" spans="1:10" x14ac:dyDescent="0.45">
      <c r="A3" s="1" t="s">
        <v>1</v>
      </c>
      <c r="B3">
        <v>1711390</v>
      </c>
      <c r="C3">
        <v>1641773</v>
      </c>
      <c r="D3">
        <v>1522030</v>
      </c>
      <c r="E3">
        <v>1618733</v>
      </c>
      <c r="F3" t="str">
        <f>RIGHT(kraina4[[#This Row],[Nazwa]],1)</f>
        <v>D</v>
      </c>
      <c r="G3">
        <f>IF(AND(kraina4[[#This Row],[Chopy 2014]]&gt;kraina4[[#This Row],[Chopy 2013]],kraina4[[#This Row],[Kobiety 2014]]&gt;kraina4[[#This Row],[Kobiety 2013]]), 1, 0)</f>
        <v>0</v>
      </c>
      <c r="I3" s="2" t="s">
        <v>56</v>
      </c>
      <c r="J3" t="s">
        <v>66</v>
      </c>
    </row>
    <row r="4" spans="1:10" x14ac:dyDescent="0.45">
      <c r="A4" s="1" t="s">
        <v>2</v>
      </c>
      <c r="B4">
        <v>1165105</v>
      </c>
      <c r="C4">
        <v>1278732</v>
      </c>
      <c r="D4">
        <v>1299953</v>
      </c>
      <c r="E4">
        <v>1191621</v>
      </c>
      <c r="F4" t="str">
        <f>RIGHT(kraina4[[#This Row],[Nazwa]],1)</f>
        <v>C</v>
      </c>
      <c r="G4">
        <f>IF(AND(kraina4[[#This Row],[Chopy 2014]]&gt;kraina4[[#This Row],[Chopy 2013]],kraina4[[#This Row],[Kobiety 2014]]&gt;kraina4[[#This Row],[Kobiety 2013]]), 1, 0)</f>
        <v>0</v>
      </c>
      <c r="I4" s="3" t="s">
        <v>57</v>
      </c>
      <c r="J4" s="1">
        <v>3</v>
      </c>
    </row>
    <row r="5" spans="1:10" x14ac:dyDescent="0.45">
      <c r="A5" s="1" t="s">
        <v>3</v>
      </c>
      <c r="B5">
        <v>949065</v>
      </c>
      <c r="C5">
        <v>1026050</v>
      </c>
      <c r="D5">
        <v>688027</v>
      </c>
      <c r="E5">
        <v>723233</v>
      </c>
      <c r="F5" t="str">
        <f>RIGHT(kraina4[[#This Row],[Nazwa]],1)</f>
        <v>D</v>
      </c>
      <c r="G5">
        <f>IF(AND(kraina4[[#This Row],[Chopy 2014]]&gt;kraina4[[#This Row],[Chopy 2013]],kraina4[[#This Row],[Kobiety 2014]]&gt;kraina4[[#This Row],[Kobiety 2013]]), 1, 0)</f>
        <v>0</v>
      </c>
      <c r="I5" s="3" t="s">
        <v>58</v>
      </c>
      <c r="J5" s="1">
        <v>4</v>
      </c>
    </row>
    <row r="6" spans="1:10" x14ac:dyDescent="0.45">
      <c r="A6" s="1" t="s">
        <v>4</v>
      </c>
      <c r="B6">
        <v>2436107</v>
      </c>
      <c r="C6">
        <v>2228622</v>
      </c>
      <c r="D6">
        <v>1831600</v>
      </c>
      <c r="E6">
        <v>1960624</v>
      </c>
      <c r="F6" t="str">
        <f>RIGHT(kraina4[[#This Row],[Nazwa]],1)</f>
        <v>A</v>
      </c>
      <c r="G6">
        <f>IF(AND(kraina4[[#This Row],[Chopy 2014]]&gt;kraina4[[#This Row],[Chopy 2013]],kraina4[[#This Row],[Kobiety 2014]]&gt;kraina4[[#This Row],[Kobiety 2013]]), 1, 0)</f>
        <v>0</v>
      </c>
      <c r="I6" s="3" t="s">
        <v>59</v>
      </c>
      <c r="J6" s="1">
        <v>8</v>
      </c>
    </row>
    <row r="7" spans="1:10" x14ac:dyDescent="0.45">
      <c r="A7" s="1" t="s">
        <v>5</v>
      </c>
      <c r="B7">
        <v>1846928</v>
      </c>
      <c r="C7">
        <v>1851433</v>
      </c>
      <c r="D7">
        <v>2125113</v>
      </c>
      <c r="E7">
        <v>2028635</v>
      </c>
      <c r="F7" t="str">
        <f>RIGHT(kraina4[[#This Row],[Nazwa]],1)</f>
        <v>D</v>
      </c>
      <c r="G7">
        <f>IF(AND(kraina4[[#This Row],[Chopy 2014]]&gt;kraina4[[#This Row],[Chopy 2013]],kraina4[[#This Row],[Kobiety 2014]]&gt;kraina4[[#This Row],[Kobiety 2013]]), 1, 0)</f>
        <v>1</v>
      </c>
      <c r="I7" s="3" t="s">
        <v>60</v>
      </c>
      <c r="J7" s="1">
        <v>4</v>
      </c>
    </row>
    <row r="8" spans="1:10" x14ac:dyDescent="0.45">
      <c r="A8" s="1" t="s">
        <v>6</v>
      </c>
      <c r="B8">
        <v>3841577</v>
      </c>
      <c r="C8">
        <v>3848394</v>
      </c>
      <c r="D8">
        <v>3595975</v>
      </c>
      <c r="E8">
        <v>3123039</v>
      </c>
      <c r="F8" t="str">
        <f>RIGHT(kraina4[[#This Row],[Nazwa]],1)</f>
        <v>B</v>
      </c>
      <c r="G8">
        <f>IF(AND(kraina4[[#This Row],[Chopy 2014]]&gt;kraina4[[#This Row],[Chopy 2013]],kraina4[[#This Row],[Kobiety 2014]]&gt;kraina4[[#This Row],[Kobiety 2013]]), 1, 0)</f>
        <v>0</v>
      </c>
      <c r="I8" s="3" t="s">
        <v>61</v>
      </c>
      <c r="J8" s="1">
        <v>19</v>
      </c>
    </row>
    <row r="9" spans="1:10" x14ac:dyDescent="0.45">
      <c r="A9" s="1" t="s">
        <v>7</v>
      </c>
      <c r="B9">
        <v>679557</v>
      </c>
      <c r="C9">
        <v>655500</v>
      </c>
      <c r="D9">
        <v>1012012</v>
      </c>
      <c r="E9">
        <v>1067022</v>
      </c>
      <c r="F9" t="str">
        <f>RIGHT(kraina4[[#This Row],[Nazwa]],1)</f>
        <v>A</v>
      </c>
      <c r="G9">
        <f>IF(AND(kraina4[[#This Row],[Chopy 2014]]&gt;kraina4[[#This Row],[Chopy 2013]],kraina4[[#This Row],[Kobiety 2014]]&gt;kraina4[[#This Row],[Kobiety 2013]]), 1, 0)</f>
        <v>1</v>
      </c>
    </row>
    <row r="10" spans="1:10" x14ac:dyDescent="0.45">
      <c r="A10" s="1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>RIGHT(kraina4[[#This Row],[Nazwa]],1)</f>
        <v>C</v>
      </c>
      <c r="G10">
        <f>IF(AND(kraina4[[#This Row],[Chopy 2014]]&gt;kraina4[[#This Row],[Chopy 2013]],kraina4[[#This Row],[Kobiety 2014]]&gt;kraina4[[#This Row],[Kobiety 2013]]), 1, 0)</f>
        <v>0</v>
      </c>
    </row>
    <row r="11" spans="1:10" x14ac:dyDescent="0.45">
      <c r="A11" s="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>RIGHT(kraina4[[#This Row],[Nazwa]],1)</f>
        <v>C</v>
      </c>
      <c r="G11">
        <f>IF(AND(kraina4[[#This Row],[Chopy 2014]]&gt;kraina4[[#This Row],[Chopy 2013]],kraina4[[#This Row],[Kobiety 2014]]&gt;kraina4[[#This Row],[Kobiety 2013]]), 1, 0)</f>
        <v>0</v>
      </c>
    </row>
    <row r="12" spans="1:10" x14ac:dyDescent="0.45">
      <c r="A12" s="1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>RIGHT(kraina4[[#This Row],[Nazwa]],1)</f>
        <v>D</v>
      </c>
      <c r="G12">
        <f>IF(AND(kraina4[[#This Row],[Chopy 2014]]&gt;kraina4[[#This Row],[Chopy 2013]],kraina4[[#This Row],[Kobiety 2014]]&gt;kraina4[[#This Row],[Kobiety 2013]]), 1, 0)</f>
        <v>0</v>
      </c>
    </row>
    <row r="13" spans="1:10" x14ac:dyDescent="0.45">
      <c r="A13" s="1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>RIGHT(kraina4[[#This Row],[Nazwa]],1)</f>
        <v>C</v>
      </c>
      <c r="G13">
        <f>IF(AND(kraina4[[#This Row],[Chopy 2014]]&gt;kraina4[[#This Row],[Chopy 2013]],kraina4[[#This Row],[Kobiety 2014]]&gt;kraina4[[#This Row],[Kobiety 2013]]), 1, 0)</f>
        <v>1</v>
      </c>
    </row>
    <row r="14" spans="1:10" x14ac:dyDescent="0.45">
      <c r="A14" s="1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>RIGHT(kraina4[[#This Row],[Nazwa]],1)</f>
        <v>A</v>
      </c>
      <c r="G14">
        <f>IF(AND(kraina4[[#This Row],[Chopy 2014]]&gt;kraina4[[#This Row],[Chopy 2013]],kraina4[[#This Row],[Kobiety 2014]]&gt;kraina4[[#This Row],[Kobiety 2013]]), 1, 0)</f>
        <v>1</v>
      </c>
    </row>
    <row r="15" spans="1:10" x14ac:dyDescent="0.45">
      <c r="A15" s="1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>RIGHT(kraina4[[#This Row],[Nazwa]],1)</f>
        <v>A</v>
      </c>
      <c r="G15">
        <f>IF(AND(kraina4[[#This Row],[Chopy 2014]]&gt;kraina4[[#This Row],[Chopy 2013]],kraina4[[#This Row],[Kobiety 2014]]&gt;kraina4[[#This Row],[Kobiety 2013]]), 1, 0)</f>
        <v>0</v>
      </c>
    </row>
    <row r="16" spans="1:10" x14ac:dyDescent="0.45">
      <c r="A16" s="1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>RIGHT(kraina4[[#This Row],[Nazwa]],1)</f>
        <v>A</v>
      </c>
      <c r="G16">
        <f>IF(AND(kraina4[[#This Row],[Chopy 2014]]&gt;kraina4[[#This Row],[Chopy 2013]],kraina4[[#This Row],[Kobiety 2014]]&gt;kraina4[[#This Row],[Kobiety 2013]]), 1, 0)</f>
        <v>0</v>
      </c>
    </row>
    <row r="17" spans="1:7" x14ac:dyDescent="0.45">
      <c r="A17" s="1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>RIGHT(kraina4[[#This Row],[Nazwa]],1)</f>
        <v>C</v>
      </c>
      <c r="G17">
        <f>IF(AND(kraina4[[#This Row],[Chopy 2014]]&gt;kraina4[[#This Row],[Chopy 2013]],kraina4[[#This Row],[Kobiety 2014]]&gt;kraina4[[#This Row],[Kobiety 2013]]), 1, 0)</f>
        <v>1</v>
      </c>
    </row>
    <row r="18" spans="1:7" x14ac:dyDescent="0.45">
      <c r="A18" s="1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>RIGHT(kraina4[[#This Row],[Nazwa]],1)</f>
        <v>A</v>
      </c>
      <c r="G18">
        <f>IF(AND(kraina4[[#This Row],[Chopy 2014]]&gt;kraina4[[#This Row],[Chopy 2013]],kraina4[[#This Row],[Kobiety 2014]]&gt;kraina4[[#This Row],[Kobiety 2013]]), 1, 0)</f>
        <v>0</v>
      </c>
    </row>
    <row r="19" spans="1:7" x14ac:dyDescent="0.45">
      <c r="A19" s="1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>RIGHT(kraina4[[#This Row],[Nazwa]],1)</f>
        <v>D</v>
      </c>
      <c r="G19">
        <f>IF(AND(kraina4[[#This Row],[Chopy 2014]]&gt;kraina4[[#This Row],[Chopy 2013]],kraina4[[#This Row],[Kobiety 2014]]&gt;kraina4[[#This Row],[Kobiety 2013]]), 1, 0)</f>
        <v>0</v>
      </c>
    </row>
    <row r="20" spans="1:7" x14ac:dyDescent="0.45">
      <c r="A20" s="1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>RIGHT(kraina4[[#This Row],[Nazwa]],1)</f>
        <v>C</v>
      </c>
      <c r="G20">
        <f>IF(AND(kraina4[[#This Row],[Chopy 2014]]&gt;kraina4[[#This Row],[Chopy 2013]],kraina4[[#This Row],[Kobiety 2014]]&gt;kraina4[[#This Row],[Kobiety 2013]]), 1, 0)</f>
        <v>0</v>
      </c>
    </row>
    <row r="21" spans="1:7" x14ac:dyDescent="0.45">
      <c r="A21" s="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>RIGHT(kraina4[[#This Row],[Nazwa]],1)</f>
        <v>C</v>
      </c>
      <c r="G21">
        <f>IF(AND(kraina4[[#This Row],[Chopy 2014]]&gt;kraina4[[#This Row],[Chopy 2013]],kraina4[[#This Row],[Kobiety 2014]]&gt;kraina4[[#This Row],[Kobiety 2013]]), 1, 0)</f>
        <v>0</v>
      </c>
    </row>
    <row r="22" spans="1:7" x14ac:dyDescent="0.45">
      <c r="A22" s="1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>RIGHT(kraina4[[#This Row],[Nazwa]],1)</f>
        <v>A</v>
      </c>
      <c r="G22">
        <f>IF(AND(kraina4[[#This Row],[Chopy 2014]]&gt;kraina4[[#This Row],[Chopy 2013]],kraina4[[#This Row],[Kobiety 2014]]&gt;kraina4[[#This Row],[Kobiety 2013]]), 1, 0)</f>
        <v>0</v>
      </c>
    </row>
    <row r="23" spans="1:7" x14ac:dyDescent="0.45">
      <c r="A23" s="1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>RIGHT(kraina4[[#This Row],[Nazwa]],1)</f>
        <v>B</v>
      </c>
      <c r="G23">
        <f>IF(AND(kraina4[[#This Row],[Chopy 2014]]&gt;kraina4[[#This Row],[Chopy 2013]],kraina4[[#This Row],[Kobiety 2014]]&gt;kraina4[[#This Row],[Kobiety 2013]]), 1, 0)</f>
        <v>1</v>
      </c>
    </row>
    <row r="24" spans="1:7" x14ac:dyDescent="0.45">
      <c r="A24" s="1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>RIGHT(kraina4[[#This Row],[Nazwa]],1)</f>
        <v>B</v>
      </c>
      <c r="G24">
        <f>IF(AND(kraina4[[#This Row],[Chopy 2014]]&gt;kraina4[[#This Row],[Chopy 2013]],kraina4[[#This Row],[Kobiety 2014]]&gt;kraina4[[#This Row],[Kobiety 2013]]), 1, 0)</f>
        <v>0</v>
      </c>
    </row>
    <row r="25" spans="1:7" x14ac:dyDescent="0.45">
      <c r="A25" s="1" t="s">
        <v>23</v>
      </c>
      <c r="B25">
        <v>643177</v>
      </c>
      <c r="C25">
        <v>684187</v>
      </c>
      <c r="D25">
        <v>796213</v>
      </c>
      <c r="E25">
        <v>867904</v>
      </c>
      <c r="F25" t="str">
        <f>RIGHT(kraina4[[#This Row],[Nazwa]],1)</f>
        <v>C</v>
      </c>
      <c r="G25">
        <f>IF(AND(kraina4[[#This Row],[Chopy 2014]]&gt;kraina4[[#This Row],[Chopy 2013]],kraina4[[#This Row],[Kobiety 2014]]&gt;kraina4[[#This Row],[Kobiety 2013]]), 1, 0)</f>
        <v>1</v>
      </c>
    </row>
    <row r="26" spans="1:7" x14ac:dyDescent="0.45">
      <c r="A26" s="1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>RIGHT(kraina4[[#This Row],[Nazwa]],1)</f>
        <v>B</v>
      </c>
      <c r="G26">
        <f>IF(AND(kraina4[[#This Row],[Chopy 2014]]&gt;kraina4[[#This Row],[Chopy 2013]],kraina4[[#This Row],[Kobiety 2014]]&gt;kraina4[[#This Row],[Kobiety 2013]]), 1, 0)</f>
        <v>1</v>
      </c>
    </row>
    <row r="27" spans="1:7" x14ac:dyDescent="0.45">
      <c r="A27" s="1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>RIGHT(kraina4[[#This Row],[Nazwa]],1)</f>
        <v>C</v>
      </c>
      <c r="G27">
        <f>IF(AND(kraina4[[#This Row],[Chopy 2014]]&gt;kraina4[[#This Row],[Chopy 2013]],kraina4[[#This Row],[Kobiety 2014]]&gt;kraina4[[#This Row],[Kobiety 2013]]), 1, 0)</f>
        <v>0</v>
      </c>
    </row>
    <row r="28" spans="1:7" x14ac:dyDescent="0.45">
      <c r="A28" s="1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>RIGHT(kraina4[[#This Row],[Nazwa]],1)</f>
        <v>C</v>
      </c>
      <c r="G28">
        <f>IF(AND(kraina4[[#This Row],[Chopy 2014]]&gt;kraina4[[#This Row],[Chopy 2013]],kraina4[[#This Row],[Kobiety 2014]]&gt;kraina4[[#This Row],[Kobiety 2013]]), 1, 0)</f>
        <v>0</v>
      </c>
    </row>
    <row r="29" spans="1:7" x14ac:dyDescent="0.45">
      <c r="A29" s="1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>RIGHT(kraina4[[#This Row],[Nazwa]],1)</f>
        <v>D</v>
      </c>
      <c r="G29">
        <f>IF(AND(kraina4[[#This Row],[Chopy 2014]]&gt;kraina4[[#This Row],[Chopy 2013]],kraina4[[#This Row],[Kobiety 2014]]&gt;kraina4[[#This Row],[Kobiety 2013]]), 1, 0)</f>
        <v>0</v>
      </c>
    </row>
    <row r="30" spans="1:7" x14ac:dyDescent="0.45">
      <c r="A30" s="1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>RIGHT(kraina4[[#This Row],[Nazwa]],1)</f>
        <v>A</v>
      </c>
      <c r="G30">
        <f>IF(AND(kraina4[[#This Row],[Chopy 2014]]&gt;kraina4[[#This Row],[Chopy 2013]],kraina4[[#This Row],[Kobiety 2014]]&gt;kraina4[[#This Row],[Kobiety 2013]]), 1, 0)</f>
        <v>0</v>
      </c>
    </row>
    <row r="31" spans="1:7" x14ac:dyDescent="0.45">
      <c r="A31" s="1" t="s">
        <v>29</v>
      </c>
      <c r="B31">
        <v>2478386</v>
      </c>
      <c r="C31">
        <v>2562144</v>
      </c>
      <c r="D31">
        <v>30035</v>
      </c>
      <c r="E31">
        <v>29396</v>
      </c>
      <c r="F31" t="str">
        <f>RIGHT(kraina4[[#This Row],[Nazwa]],1)</f>
        <v>C</v>
      </c>
      <c r="G31">
        <f>IF(AND(kraina4[[#This Row],[Chopy 2014]]&gt;kraina4[[#This Row],[Chopy 2013]],kraina4[[#This Row],[Kobiety 2014]]&gt;kraina4[[#This Row],[Kobiety 2013]]), 1, 0)</f>
        <v>0</v>
      </c>
    </row>
    <row r="32" spans="1:7" x14ac:dyDescent="0.45">
      <c r="A32" s="1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>RIGHT(kraina4[[#This Row],[Nazwa]],1)</f>
        <v>C</v>
      </c>
      <c r="G32">
        <f>IF(AND(kraina4[[#This Row],[Chopy 2014]]&gt;kraina4[[#This Row],[Chopy 2013]],kraina4[[#This Row],[Kobiety 2014]]&gt;kraina4[[#This Row],[Kobiety 2013]]), 1, 0)</f>
        <v>0</v>
      </c>
    </row>
    <row r="33" spans="1:7" x14ac:dyDescent="0.45">
      <c r="A33" s="1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>RIGHT(kraina4[[#This Row],[Nazwa]],1)</f>
        <v>D</v>
      </c>
      <c r="G33">
        <f>IF(AND(kraina4[[#This Row],[Chopy 2014]]&gt;kraina4[[#This Row],[Chopy 2013]],kraina4[[#This Row],[Kobiety 2014]]&gt;kraina4[[#This Row],[Kobiety 2013]]), 1, 0)</f>
        <v>1</v>
      </c>
    </row>
    <row r="34" spans="1:7" x14ac:dyDescent="0.45">
      <c r="A34" s="1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>RIGHT(kraina4[[#This Row],[Nazwa]],1)</f>
        <v>B</v>
      </c>
      <c r="G34">
        <f>IF(AND(kraina4[[#This Row],[Chopy 2014]]&gt;kraina4[[#This Row],[Chopy 2013]],kraina4[[#This Row],[Kobiety 2014]]&gt;kraina4[[#This Row],[Kobiety 2013]]), 1, 0)</f>
        <v>0</v>
      </c>
    </row>
    <row r="35" spans="1:7" x14ac:dyDescent="0.45">
      <c r="A35" s="1" t="s">
        <v>33</v>
      </c>
      <c r="B35">
        <v>76648</v>
      </c>
      <c r="C35">
        <v>81385</v>
      </c>
      <c r="D35">
        <v>1374708</v>
      </c>
      <c r="E35">
        <v>1379567</v>
      </c>
      <c r="F35" t="str">
        <f>RIGHT(kraina4[[#This Row],[Nazwa]],1)</f>
        <v>C</v>
      </c>
      <c r="G35">
        <f>IF(AND(kraina4[[#This Row],[Chopy 2014]]&gt;kraina4[[#This Row],[Chopy 2013]],kraina4[[#This Row],[Kobiety 2014]]&gt;kraina4[[#This Row],[Kobiety 2013]]), 1, 0)</f>
        <v>1</v>
      </c>
    </row>
    <row r="36" spans="1:7" x14ac:dyDescent="0.45">
      <c r="A36" s="1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>RIGHT(kraina4[[#This Row],[Nazwa]],1)</f>
        <v>C</v>
      </c>
      <c r="G36">
        <f>IF(AND(kraina4[[#This Row],[Chopy 2014]]&gt;kraina4[[#This Row],[Chopy 2013]],kraina4[[#This Row],[Kobiety 2014]]&gt;kraina4[[#This Row],[Kobiety 2013]]), 1, 0)</f>
        <v>0</v>
      </c>
    </row>
    <row r="37" spans="1:7" x14ac:dyDescent="0.45">
      <c r="A37" s="1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>RIGHT(kraina4[[#This Row],[Nazwa]],1)</f>
        <v>B</v>
      </c>
      <c r="G37">
        <f>IF(AND(kraina4[[#This Row],[Chopy 2014]]&gt;kraina4[[#This Row],[Chopy 2013]],kraina4[[#This Row],[Kobiety 2014]]&gt;kraina4[[#This Row],[Kobiety 2013]]), 1, 0)</f>
        <v>0</v>
      </c>
    </row>
    <row r="38" spans="1:7" x14ac:dyDescent="0.45">
      <c r="A38" s="1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>RIGHT(kraina4[[#This Row],[Nazwa]],1)</f>
        <v>A</v>
      </c>
      <c r="G38">
        <f>IF(AND(kraina4[[#This Row],[Chopy 2014]]&gt;kraina4[[#This Row],[Chopy 2013]],kraina4[[#This Row],[Kobiety 2014]]&gt;kraina4[[#This Row],[Kobiety 2013]]), 1, 0)</f>
        <v>0</v>
      </c>
    </row>
    <row r="39" spans="1:7" x14ac:dyDescent="0.45">
      <c r="A39" s="1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>RIGHT(kraina4[[#This Row],[Nazwa]],1)</f>
        <v>B</v>
      </c>
      <c r="G39">
        <f>IF(AND(kraina4[[#This Row],[Chopy 2014]]&gt;kraina4[[#This Row],[Chopy 2013]],kraina4[[#This Row],[Kobiety 2014]]&gt;kraina4[[#This Row],[Kobiety 2013]]), 1, 0)</f>
        <v>0</v>
      </c>
    </row>
    <row r="40" spans="1:7" x14ac:dyDescent="0.45">
      <c r="A40" s="1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>RIGHT(kraina4[[#This Row],[Nazwa]],1)</f>
        <v>D</v>
      </c>
      <c r="G40">
        <f>IF(AND(kraina4[[#This Row],[Chopy 2014]]&gt;kraina4[[#This Row],[Chopy 2013]],kraina4[[#This Row],[Kobiety 2014]]&gt;kraina4[[#This Row],[Kobiety 2013]]), 1, 0)</f>
        <v>1</v>
      </c>
    </row>
    <row r="41" spans="1:7" x14ac:dyDescent="0.45">
      <c r="A41" s="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>RIGHT(kraina4[[#This Row],[Nazwa]],1)</f>
        <v>A</v>
      </c>
      <c r="G41">
        <f>IF(AND(kraina4[[#This Row],[Chopy 2014]]&gt;kraina4[[#This Row],[Chopy 2013]],kraina4[[#This Row],[Kobiety 2014]]&gt;kraina4[[#This Row],[Kobiety 2013]]), 1, 0)</f>
        <v>1</v>
      </c>
    </row>
    <row r="42" spans="1:7" x14ac:dyDescent="0.45">
      <c r="A42" s="1" t="s">
        <v>40</v>
      </c>
      <c r="B42">
        <v>2115336</v>
      </c>
      <c r="C42">
        <v>2202769</v>
      </c>
      <c r="D42">
        <v>15339</v>
      </c>
      <c r="E42">
        <v>14652</v>
      </c>
      <c r="F42" t="str">
        <f>RIGHT(kraina4[[#This Row],[Nazwa]],1)</f>
        <v>D</v>
      </c>
      <c r="G42">
        <f>IF(AND(kraina4[[#This Row],[Chopy 2014]]&gt;kraina4[[#This Row],[Chopy 2013]],kraina4[[#This Row],[Kobiety 2014]]&gt;kraina4[[#This Row],[Kobiety 2013]]), 1, 0)</f>
        <v>0</v>
      </c>
    </row>
    <row r="43" spans="1:7" x14ac:dyDescent="0.45">
      <c r="A43" s="1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>RIGHT(kraina4[[#This Row],[Nazwa]],1)</f>
        <v>B</v>
      </c>
      <c r="G43">
        <f>IF(AND(kraina4[[#This Row],[Chopy 2014]]&gt;kraina4[[#This Row],[Chopy 2013]],kraina4[[#This Row],[Kobiety 2014]]&gt;kraina4[[#This Row],[Kobiety 2013]]), 1, 0)</f>
        <v>0</v>
      </c>
    </row>
    <row r="44" spans="1:7" x14ac:dyDescent="0.45">
      <c r="A44" s="1" t="s">
        <v>42</v>
      </c>
      <c r="B44">
        <v>2548438</v>
      </c>
      <c r="C44">
        <v>2577213</v>
      </c>
      <c r="D44">
        <v>37986</v>
      </c>
      <c r="E44">
        <v>37766</v>
      </c>
      <c r="F44" t="str">
        <f>RIGHT(kraina4[[#This Row],[Nazwa]],1)</f>
        <v>D</v>
      </c>
      <c r="G44">
        <f>IF(AND(kraina4[[#This Row],[Chopy 2014]]&gt;kraina4[[#This Row],[Chopy 2013]],kraina4[[#This Row],[Kobiety 2014]]&gt;kraina4[[#This Row],[Kobiety 2013]]), 1, 0)</f>
        <v>0</v>
      </c>
    </row>
    <row r="45" spans="1:7" x14ac:dyDescent="0.45">
      <c r="A45" s="1" t="s">
        <v>43</v>
      </c>
      <c r="B45">
        <v>835495</v>
      </c>
      <c r="C45">
        <v>837746</v>
      </c>
      <c r="D45">
        <v>1106177</v>
      </c>
      <c r="E45">
        <v>917781</v>
      </c>
      <c r="F45" t="str">
        <f>RIGHT(kraina4[[#This Row],[Nazwa]],1)</f>
        <v>C</v>
      </c>
      <c r="G45">
        <f>IF(AND(kraina4[[#This Row],[Chopy 2014]]&gt;kraina4[[#This Row],[Chopy 2013]],kraina4[[#This Row],[Kobiety 2014]]&gt;kraina4[[#This Row],[Kobiety 2013]]), 1, 0)</f>
        <v>1</v>
      </c>
    </row>
    <row r="46" spans="1:7" x14ac:dyDescent="0.45">
      <c r="A46" s="1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>RIGHT(kraina4[[#This Row],[Nazwa]],1)</f>
        <v>B</v>
      </c>
      <c r="G46">
        <f>IF(AND(kraina4[[#This Row],[Chopy 2014]]&gt;kraina4[[#This Row],[Chopy 2013]],kraina4[[#This Row],[Kobiety 2014]]&gt;kraina4[[#This Row],[Kobiety 2013]]), 1, 0)</f>
        <v>1</v>
      </c>
    </row>
    <row r="47" spans="1:7" x14ac:dyDescent="0.45">
      <c r="A47" s="1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>RIGHT(kraina4[[#This Row],[Nazwa]],1)</f>
        <v>C</v>
      </c>
      <c r="G47">
        <f>IF(AND(kraina4[[#This Row],[Chopy 2014]]&gt;kraina4[[#This Row],[Chopy 2013]],kraina4[[#This Row],[Kobiety 2014]]&gt;kraina4[[#This Row],[Kobiety 2013]]), 1, 0)</f>
        <v>1</v>
      </c>
    </row>
    <row r="48" spans="1:7" x14ac:dyDescent="0.45">
      <c r="A48" s="1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>RIGHT(kraina4[[#This Row],[Nazwa]],1)</f>
        <v>B</v>
      </c>
      <c r="G48">
        <f>IF(AND(kraina4[[#This Row],[Chopy 2014]]&gt;kraina4[[#This Row],[Chopy 2013]],kraina4[[#This Row],[Kobiety 2014]]&gt;kraina4[[#This Row],[Kobiety 2013]]), 1, 0)</f>
        <v>1</v>
      </c>
    </row>
    <row r="49" spans="1:7" x14ac:dyDescent="0.45">
      <c r="A49" s="1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>RIGHT(kraina4[[#This Row],[Nazwa]],1)</f>
        <v>C</v>
      </c>
      <c r="G49">
        <f>IF(AND(kraina4[[#This Row],[Chopy 2014]]&gt;kraina4[[#This Row],[Chopy 2013]],kraina4[[#This Row],[Kobiety 2014]]&gt;kraina4[[#This Row],[Kobiety 2013]]), 1, 0)</f>
        <v>1</v>
      </c>
    </row>
    <row r="50" spans="1:7" x14ac:dyDescent="0.45">
      <c r="A50" s="1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>RIGHT(kraina4[[#This Row],[Nazwa]],1)</f>
        <v>C</v>
      </c>
      <c r="G50">
        <f>IF(AND(kraina4[[#This Row],[Chopy 2014]]&gt;kraina4[[#This Row],[Chopy 2013]],kraina4[[#This Row],[Kobiety 2014]]&gt;kraina4[[#This Row],[Kobiety 2013]]), 1, 0)</f>
        <v>1</v>
      </c>
    </row>
    <row r="51" spans="1:7" x14ac:dyDescent="0.45">
      <c r="A51" s="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>RIGHT(kraina4[[#This Row],[Nazwa]],1)</f>
        <v>B</v>
      </c>
      <c r="G51">
        <f>IF(AND(kraina4[[#This Row],[Chopy 2014]]&gt;kraina4[[#This Row],[Chopy 2013]],kraina4[[#This Row],[Kobiety 2014]]&gt;kraina4[[#This Row],[Kobiety 2013]]), 1, 0)</f>
        <v>0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E789-370B-4150-8371-1B40952D587B}">
  <dimension ref="A1:U51"/>
  <sheetViews>
    <sheetView tabSelected="1" topLeftCell="N1" workbookViewId="0">
      <selection activeCell="W3" sqref="W3"/>
    </sheetView>
  </sheetViews>
  <sheetFormatPr defaultRowHeight="14.25" x14ac:dyDescent="0.45"/>
  <cols>
    <col min="1" max="5" width="10.19921875" bestFit="1" customWidth="1"/>
    <col min="6" max="7" width="10.19921875" customWidth="1"/>
    <col min="21" max="21" width="9.73046875" bestFit="1" customWidth="1"/>
    <col min="23" max="23" width="9.73046875" bestFit="1" customWidth="1"/>
  </cols>
  <sheetData>
    <row r="1" spans="1:21" x14ac:dyDescent="0.4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62</v>
      </c>
      <c r="G1" t="s">
        <v>69</v>
      </c>
      <c r="H1" t="s">
        <v>67</v>
      </c>
      <c r="I1" t="s">
        <v>68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</row>
    <row r="2" spans="1:21" x14ac:dyDescent="0.45">
      <c r="A2" s="1" t="s">
        <v>11</v>
      </c>
      <c r="B2">
        <v>3997724</v>
      </c>
      <c r="C2">
        <v>3690756</v>
      </c>
      <c r="D2">
        <v>4339393</v>
      </c>
      <c r="E2">
        <v>4639643</v>
      </c>
      <c r="F2">
        <f>SUM(kraina5[[#This Row],[Kobiety 2013]:[Chopy 2013]])</f>
        <v>7688480</v>
      </c>
      <c r="G2">
        <f>SUM(kraina5[[#This Row],[Kobiety 2014]:[Chopy 2014]])</f>
        <v>8979036</v>
      </c>
      <c r="H2">
        <f>ROUNDDOWN(kraina5[[#This Row],[Suma  2014]]/kraina5[[#This Row],[Suma 2013]],4)</f>
        <v>1.1677999999999999</v>
      </c>
      <c r="I2" s="1">
        <f>ROUNDDOWN(IF(G2&gt;2*$F2, G2, G2*$H2),0)</f>
        <v>10485718</v>
      </c>
      <c r="J2" s="1">
        <f>ROUNDDOWN(IF(I2&gt;2*$F2, I2, I2*$H2),0)</f>
        <v>12245221</v>
      </c>
      <c r="K2" s="1">
        <f>ROUNDDOWN(IF(J2&gt;2*$F2, J2, J2*$H2),0)</f>
        <v>14299969</v>
      </c>
      <c r="L2" s="1">
        <f>ROUNDDOWN(IF(K2&gt;2*$F2, K2, K2*$H2),0)</f>
        <v>16699503</v>
      </c>
      <c r="M2" s="1">
        <f>ROUNDDOWN(IF(L2&gt;2*$F2, L2, L2*$H2),0)</f>
        <v>16699503</v>
      </c>
      <c r="N2" s="1">
        <f>ROUNDDOWN(IF(M2&gt;2*$F2, M2, M2*$H2),0)</f>
        <v>16699503</v>
      </c>
      <c r="O2" s="1">
        <f>ROUNDDOWN(IF(N2&gt;2*$F2, N2, N2*$H2),0)</f>
        <v>16699503</v>
      </c>
      <c r="P2" s="1">
        <f>ROUNDDOWN(IF(O2&gt;2*$F2, O2, O2*$H2),0)</f>
        <v>16699503</v>
      </c>
      <c r="Q2" s="1">
        <f>ROUNDDOWN(IF(P2&gt;2*$F2, P2, P2*$H2),0)</f>
        <v>16699503</v>
      </c>
      <c r="R2" s="1">
        <f>ROUNDDOWN(IF(Q2&gt;2*$F2, Q2, Q2*$H2),0)</f>
        <v>16699503</v>
      </c>
      <c r="S2" s="1">
        <f>ROUNDDOWN(IF(R2&gt;2*$F2, R2, R2*$H2),0)</f>
        <v>16699503</v>
      </c>
      <c r="U2">
        <f>SUM(kraina5[Suma 2025])</f>
        <v>125930205</v>
      </c>
    </row>
    <row r="3" spans="1:21" x14ac:dyDescent="0.45">
      <c r="A3" s="1" t="s">
        <v>47</v>
      </c>
      <c r="B3">
        <v>2619776</v>
      </c>
      <c r="C3">
        <v>2749623</v>
      </c>
      <c r="D3">
        <v>2888215</v>
      </c>
      <c r="E3">
        <v>2800174</v>
      </c>
      <c r="F3">
        <f>SUM(kraina5[[#This Row],[Kobiety 2013]:[Chopy 2013]])</f>
        <v>5369399</v>
      </c>
      <c r="G3">
        <f>SUM(kraina5[[#This Row],[Kobiety 2014]:[Chopy 2014]])</f>
        <v>5688389</v>
      </c>
      <c r="H3">
        <f>ROUNDDOWN(kraina5[[#This Row],[Suma  2014]]/kraina5[[#This Row],[Suma 2013]],4)</f>
        <v>1.0593999999999999</v>
      </c>
      <c r="I3" s="1">
        <f>ROUNDDOWN(IF(G3&gt;2*$F3, G3, G3*$H3),0)</f>
        <v>6026279</v>
      </c>
      <c r="J3" s="1">
        <f>ROUNDDOWN(IF(I3&gt;2*$F3, I3, I3*$H3),0)</f>
        <v>6384239</v>
      </c>
      <c r="K3" s="1">
        <f>ROUNDDOWN(IF(J3&gt;2*$F3, J3, J3*$H3),0)</f>
        <v>6763462</v>
      </c>
      <c r="L3" s="1">
        <f>ROUNDDOWN(IF(K3&gt;2*$F3, K3, K3*$H3),0)</f>
        <v>7165211</v>
      </c>
      <c r="M3" s="1">
        <f>ROUNDDOWN(IF(L3&gt;2*$F3, L3, L3*$H3),0)</f>
        <v>7590824</v>
      </c>
      <c r="N3" s="1">
        <f>ROUNDDOWN(IF(M3&gt;2*$F3, M3, M3*$H3),0)</f>
        <v>8041718</v>
      </c>
      <c r="O3" s="1">
        <f>ROUNDDOWN(IF(N3&gt;2*$F3, N3, N3*$H3),0)</f>
        <v>8519396</v>
      </c>
      <c r="P3" s="1">
        <f>ROUNDDOWN(IF(O3&gt;2*$F3, O3, O3*$H3),0)</f>
        <v>9025448</v>
      </c>
      <c r="Q3" s="1">
        <f>ROUNDDOWN(IF(P3&gt;2*$F3, P3, P3*$H3),0)</f>
        <v>9561559</v>
      </c>
      <c r="R3" s="1">
        <f>ROUNDDOWN(IF(Q3&gt;2*$F3, Q3, Q3*$H3),0)</f>
        <v>10129515</v>
      </c>
      <c r="S3" s="1">
        <f>ROUNDDOWN(IF(R3&gt;2*$F3, R3, R3*$H3),0)</f>
        <v>10731208</v>
      </c>
    </row>
    <row r="4" spans="1:21" x14ac:dyDescent="0.45">
      <c r="A4" s="1" t="s">
        <v>5</v>
      </c>
      <c r="B4">
        <v>1846928</v>
      </c>
      <c r="C4">
        <v>1851433</v>
      </c>
      <c r="D4">
        <v>2125113</v>
      </c>
      <c r="E4">
        <v>2028635</v>
      </c>
      <c r="F4">
        <f>SUM(kraina5[[#This Row],[Kobiety 2013]:[Chopy 2013]])</f>
        <v>3698361</v>
      </c>
      <c r="G4">
        <f>SUM(kraina5[[#This Row],[Kobiety 2014]:[Chopy 2014]])</f>
        <v>4153748</v>
      </c>
      <c r="H4">
        <f>ROUNDDOWN(kraina5[[#This Row],[Suma  2014]]/kraina5[[#This Row],[Suma 2013]],4)</f>
        <v>1.1231</v>
      </c>
      <c r="I4" s="1">
        <f>ROUNDDOWN(IF(G4&gt;2*$F4, G4, G4*$H4),0)</f>
        <v>4665074</v>
      </c>
      <c r="J4" s="1">
        <f>ROUNDDOWN(IF(I4&gt;2*$F4, I4, I4*$H4),0)</f>
        <v>5239344</v>
      </c>
      <c r="K4" s="1">
        <f>ROUNDDOWN(IF(J4&gt;2*$F4, J4, J4*$H4),0)</f>
        <v>5884307</v>
      </c>
      <c r="L4" s="1">
        <f>ROUNDDOWN(IF(K4&gt;2*$F4, K4, K4*$H4),0)</f>
        <v>6608665</v>
      </c>
      <c r="M4" s="1">
        <f>ROUNDDOWN(IF(L4&gt;2*$F4, L4, L4*$H4),0)</f>
        <v>7422191</v>
      </c>
      <c r="N4" s="1">
        <f>ROUNDDOWN(IF(M4&gt;2*$F4, M4, M4*$H4),0)</f>
        <v>7422191</v>
      </c>
      <c r="O4" s="1">
        <f>ROUNDDOWN(IF(N4&gt;2*$F4, N4, N4*$H4),0)</f>
        <v>7422191</v>
      </c>
      <c r="P4" s="1">
        <f>ROUNDDOWN(IF(O4&gt;2*$F4, O4, O4*$H4),0)</f>
        <v>7422191</v>
      </c>
      <c r="Q4" s="1">
        <f>ROUNDDOWN(IF(P4&gt;2*$F4, P4, P4*$H4),0)</f>
        <v>7422191</v>
      </c>
      <c r="R4" s="1">
        <f>ROUNDDOWN(IF(Q4&gt;2*$F4, Q4, Q4*$H4),0)</f>
        <v>7422191</v>
      </c>
      <c r="S4" s="1">
        <f>ROUNDDOWN(IF(R4&gt;2*$F4, R4, R4*$H4),0)</f>
        <v>7422191</v>
      </c>
    </row>
    <row r="5" spans="1:21" x14ac:dyDescent="0.45">
      <c r="A5" s="1" t="s">
        <v>31</v>
      </c>
      <c r="B5">
        <v>992523</v>
      </c>
      <c r="C5">
        <v>1028501</v>
      </c>
      <c r="D5">
        <v>1995446</v>
      </c>
      <c r="E5">
        <v>1860524</v>
      </c>
      <c r="F5">
        <f>SUM(kraina5[[#This Row],[Kobiety 2013]:[Chopy 2013]])</f>
        <v>2021024</v>
      </c>
      <c r="G5">
        <f>SUM(kraina5[[#This Row],[Kobiety 2014]:[Chopy 2014]])</f>
        <v>3855970</v>
      </c>
      <c r="H5">
        <f>ROUNDDOWN(kraina5[[#This Row],[Suma  2014]]/kraina5[[#This Row],[Suma 2013]],4)</f>
        <v>1.9078999999999999</v>
      </c>
      <c r="I5" s="1">
        <f>ROUNDDOWN(IF(G5&gt;2*$F5, G5, G5*$H5),0)</f>
        <v>7356805</v>
      </c>
      <c r="J5" s="1">
        <f>ROUNDDOWN(IF(I5&gt;2*$F5, I5, I5*$H5),0)</f>
        <v>7356805</v>
      </c>
      <c r="K5" s="1">
        <f>ROUNDDOWN(IF(J5&gt;2*$F5, J5, J5*$H5),0)</f>
        <v>7356805</v>
      </c>
      <c r="L5" s="1">
        <f>ROUNDDOWN(IF(K5&gt;2*$F5, K5, K5*$H5),0)</f>
        <v>7356805</v>
      </c>
      <c r="M5" s="1">
        <f>ROUNDDOWN(IF(L5&gt;2*$F5, L5, L5*$H5),0)</f>
        <v>7356805</v>
      </c>
      <c r="N5" s="1">
        <f>ROUNDDOWN(IF(M5&gt;2*$F5, M5, M5*$H5),0)</f>
        <v>7356805</v>
      </c>
      <c r="O5" s="1">
        <f>ROUNDDOWN(IF(N5&gt;2*$F5, N5, N5*$H5),0)</f>
        <v>7356805</v>
      </c>
      <c r="P5" s="1">
        <f>ROUNDDOWN(IF(O5&gt;2*$F5, O5, O5*$H5),0)</f>
        <v>7356805</v>
      </c>
      <c r="Q5" s="1">
        <f>ROUNDDOWN(IF(P5&gt;2*$F5, P5, P5*$H5),0)</f>
        <v>7356805</v>
      </c>
      <c r="R5" s="1">
        <f>ROUNDDOWN(IF(Q5&gt;2*$F5, Q5, Q5*$H5),0)</f>
        <v>7356805</v>
      </c>
      <c r="S5" s="1">
        <f>ROUNDDOWN(IF(R5&gt;2*$F5, R5, R5*$H5),0)</f>
        <v>7356805</v>
      </c>
    </row>
    <row r="6" spans="1:21" x14ac:dyDescent="0.45">
      <c r="A6" s="1" t="s">
        <v>15</v>
      </c>
      <c r="B6">
        <v>1367212</v>
      </c>
      <c r="C6">
        <v>1361389</v>
      </c>
      <c r="D6">
        <v>1572320</v>
      </c>
      <c r="E6">
        <v>1836258</v>
      </c>
      <c r="F6">
        <f>SUM(kraina5[[#This Row],[Kobiety 2013]:[Chopy 2013]])</f>
        <v>2728601</v>
      </c>
      <c r="G6">
        <f>SUM(kraina5[[#This Row],[Kobiety 2014]:[Chopy 2014]])</f>
        <v>3408578</v>
      </c>
      <c r="H6">
        <f>ROUNDDOWN(kraina5[[#This Row],[Suma  2014]]/kraina5[[#This Row],[Suma 2013]],4)</f>
        <v>1.2492000000000001</v>
      </c>
      <c r="I6" s="1">
        <f>ROUNDDOWN(IF(G6&gt;2*$F6, G6, G6*$H6),0)</f>
        <v>4257995</v>
      </c>
      <c r="J6" s="1">
        <f>ROUNDDOWN(IF(I6&gt;2*$F6, I6, I6*$H6),0)</f>
        <v>5319087</v>
      </c>
      <c r="K6" s="1">
        <f>ROUNDDOWN(IF(J6&gt;2*$F6, J6, J6*$H6),0)</f>
        <v>6644603</v>
      </c>
      <c r="L6" s="1">
        <f>ROUNDDOWN(IF(K6&gt;2*$F6, K6, K6*$H6),0)</f>
        <v>6644603</v>
      </c>
      <c r="M6" s="1">
        <f>ROUNDDOWN(IF(L6&gt;2*$F6, L6, L6*$H6),0)</f>
        <v>6644603</v>
      </c>
      <c r="N6" s="1">
        <f>ROUNDDOWN(IF(M6&gt;2*$F6, M6, M6*$H6),0)</f>
        <v>6644603</v>
      </c>
      <c r="O6" s="1">
        <f>ROUNDDOWN(IF(N6&gt;2*$F6, N6, N6*$H6),0)</f>
        <v>6644603</v>
      </c>
      <c r="P6" s="1">
        <f>ROUNDDOWN(IF(O6&gt;2*$F6, O6, O6*$H6),0)</f>
        <v>6644603</v>
      </c>
      <c r="Q6" s="1">
        <f>ROUNDDOWN(IF(P6&gt;2*$F6, P6, P6*$H6),0)</f>
        <v>6644603</v>
      </c>
      <c r="R6" s="1">
        <f>ROUNDDOWN(IF(Q6&gt;2*$F6, Q6, Q6*$H6),0)</f>
        <v>6644603</v>
      </c>
      <c r="S6" s="1">
        <f>ROUNDDOWN(IF(R6&gt;2*$F6, R6, R6*$H6),0)</f>
        <v>6644603</v>
      </c>
    </row>
    <row r="7" spans="1:21" x14ac:dyDescent="0.45">
      <c r="A7" s="1" t="s">
        <v>48</v>
      </c>
      <c r="B7">
        <v>248398</v>
      </c>
      <c r="C7">
        <v>268511</v>
      </c>
      <c r="D7">
        <v>3110853</v>
      </c>
      <c r="E7">
        <v>2986411</v>
      </c>
      <c r="F7">
        <f>SUM(kraina5[[#This Row],[Kobiety 2013]:[Chopy 2013]])</f>
        <v>516909</v>
      </c>
      <c r="G7">
        <f>SUM(kraina5[[#This Row],[Kobiety 2014]:[Chopy 2014]])</f>
        <v>6097264</v>
      </c>
      <c r="H7">
        <f>ROUNDDOWN(kraina5[[#This Row],[Suma  2014]]/kraina5[[#This Row],[Suma 2013]],4)</f>
        <v>11.7956</v>
      </c>
      <c r="I7" s="1">
        <f>ROUNDDOWN(IF(G7&gt;2*$F7, G7, G7*$H7),0)</f>
        <v>6097264</v>
      </c>
      <c r="J7" s="1">
        <f>ROUNDDOWN(IF(I7&gt;2*$F7, I7, I7*$H7),0)</f>
        <v>6097264</v>
      </c>
      <c r="K7" s="1">
        <f>ROUNDDOWN(IF(J7&gt;2*$F7, J7, J7*$H7),0)</f>
        <v>6097264</v>
      </c>
      <c r="L7" s="1">
        <f>ROUNDDOWN(IF(K7&gt;2*$F7, K7, K7*$H7),0)</f>
        <v>6097264</v>
      </c>
      <c r="M7" s="1">
        <f>ROUNDDOWN(IF(L7&gt;2*$F7, L7, L7*$H7),0)</f>
        <v>6097264</v>
      </c>
      <c r="N7" s="1">
        <f>ROUNDDOWN(IF(M7&gt;2*$F7, M7, M7*$H7),0)</f>
        <v>6097264</v>
      </c>
      <c r="O7" s="1">
        <f>ROUNDDOWN(IF(N7&gt;2*$F7, N7, N7*$H7),0)</f>
        <v>6097264</v>
      </c>
      <c r="P7" s="1">
        <f>ROUNDDOWN(IF(O7&gt;2*$F7, O7, O7*$H7),0)</f>
        <v>6097264</v>
      </c>
      <c r="Q7" s="1">
        <f>ROUNDDOWN(IF(P7&gt;2*$F7, P7, P7*$H7),0)</f>
        <v>6097264</v>
      </c>
      <c r="R7" s="1">
        <f>ROUNDDOWN(IF(Q7&gt;2*$F7, Q7, Q7*$H7),0)</f>
        <v>6097264</v>
      </c>
      <c r="S7" s="1">
        <f>ROUNDDOWN(IF(R7&gt;2*$F7, R7, R7*$H7),0)</f>
        <v>6097264</v>
      </c>
    </row>
    <row r="8" spans="1:21" x14ac:dyDescent="0.45">
      <c r="A8" s="1" t="s">
        <v>38</v>
      </c>
      <c r="B8">
        <v>548989</v>
      </c>
      <c r="C8">
        <v>514636</v>
      </c>
      <c r="D8">
        <v>2770344</v>
      </c>
      <c r="E8">
        <v>3187897</v>
      </c>
      <c r="F8">
        <f>SUM(kraina5[[#This Row],[Kobiety 2013]:[Chopy 2013]])</f>
        <v>1063625</v>
      </c>
      <c r="G8">
        <f>SUM(kraina5[[#This Row],[Kobiety 2014]:[Chopy 2014]])</f>
        <v>5958241</v>
      </c>
      <c r="H8">
        <f>ROUNDDOWN(kraina5[[#This Row],[Suma  2014]]/kraina5[[#This Row],[Suma 2013]],4)</f>
        <v>5.6017999999999999</v>
      </c>
      <c r="I8" s="1">
        <f>ROUNDDOWN(IF(G8&gt;2*$F8, G8, G8*$H8),0)</f>
        <v>5958241</v>
      </c>
      <c r="J8" s="1">
        <f>ROUNDDOWN(IF(I8&gt;2*$F8, I8, I8*$H8),0)</f>
        <v>5958241</v>
      </c>
      <c r="K8" s="1">
        <f>ROUNDDOWN(IF(J8&gt;2*$F8, J8, J8*$H8),0)</f>
        <v>5958241</v>
      </c>
      <c r="L8" s="1">
        <f>ROUNDDOWN(IF(K8&gt;2*$F8, K8, K8*$H8),0)</f>
        <v>5958241</v>
      </c>
      <c r="M8" s="1">
        <f>ROUNDDOWN(IF(L8&gt;2*$F8, L8, L8*$H8),0)</f>
        <v>5958241</v>
      </c>
      <c r="N8" s="1">
        <f>ROUNDDOWN(IF(M8&gt;2*$F8, M8, M8*$H8),0)</f>
        <v>5958241</v>
      </c>
      <c r="O8" s="1">
        <f>ROUNDDOWN(IF(N8&gt;2*$F8, N8, N8*$H8),0)</f>
        <v>5958241</v>
      </c>
      <c r="P8" s="1">
        <f>ROUNDDOWN(IF(O8&gt;2*$F8, O8, O8*$H8),0)</f>
        <v>5958241</v>
      </c>
      <c r="Q8" s="1">
        <f>ROUNDDOWN(IF(P8&gt;2*$F8, P8, P8*$H8),0)</f>
        <v>5958241</v>
      </c>
      <c r="R8" s="1">
        <f>ROUNDDOWN(IF(Q8&gt;2*$F8, Q8, Q8*$H8),0)</f>
        <v>5958241</v>
      </c>
      <c r="S8" s="1">
        <f>ROUNDDOWN(IF(R8&gt;2*$F8, R8, R8*$H8),0)</f>
        <v>5958241</v>
      </c>
    </row>
    <row r="9" spans="1:21" x14ac:dyDescent="0.45">
      <c r="A9" s="1" t="s">
        <v>0</v>
      </c>
      <c r="B9">
        <v>1415007</v>
      </c>
      <c r="C9">
        <v>1397195</v>
      </c>
      <c r="D9">
        <v>1499070</v>
      </c>
      <c r="E9">
        <v>1481105</v>
      </c>
      <c r="F9">
        <f>SUM(kraina5[[#This Row],[Kobiety 2013]:[Chopy 2013]])</f>
        <v>2812202</v>
      </c>
      <c r="G9">
        <f>SUM(kraina5[[#This Row],[Kobiety 2014]:[Chopy 2014]])</f>
        <v>2980175</v>
      </c>
      <c r="H9">
        <f>ROUNDDOWN(kraina5[[#This Row],[Suma  2014]]/kraina5[[#This Row],[Suma 2013]],4)</f>
        <v>1.0597000000000001</v>
      </c>
      <c r="I9" s="1">
        <f>ROUNDDOWN(IF(G9&gt;2*$F9, G9, G9*$H9),0)</f>
        <v>3158091</v>
      </c>
      <c r="J9" s="1">
        <f>ROUNDDOWN(IF(I9&gt;2*$F9, I9, I9*$H9),0)</f>
        <v>3346629</v>
      </c>
      <c r="K9" s="1">
        <f>ROUNDDOWN(IF(J9&gt;2*$F9, J9, J9*$H9),0)</f>
        <v>3546422</v>
      </c>
      <c r="L9" s="1">
        <f>ROUNDDOWN(IF(K9&gt;2*$F9, K9, K9*$H9),0)</f>
        <v>3758143</v>
      </c>
      <c r="M9" s="1">
        <f>ROUNDDOWN(IF(L9&gt;2*$F9, L9, L9*$H9),0)</f>
        <v>3982504</v>
      </c>
      <c r="N9" s="1">
        <f>ROUNDDOWN(IF(M9&gt;2*$F9, M9, M9*$H9),0)</f>
        <v>4220259</v>
      </c>
      <c r="O9" s="1">
        <f>ROUNDDOWN(IF(N9&gt;2*$F9, N9, N9*$H9),0)</f>
        <v>4472208</v>
      </c>
      <c r="P9" s="1">
        <f>ROUNDDOWN(IF(O9&gt;2*$F9, O9, O9*$H9),0)</f>
        <v>4739198</v>
      </c>
      <c r="Q9" s="1">
        <f>ROUNDDOWN(IF(P9&gt;2*$F9, P9, P9*$H9),0)</f>
        <v>5022128</v>
      </c>
      <c r="R9" s="1">
        <f>ROUNDDOWN(IF(Q9&gt;2*$F9, Q9, Q9*$H9),0)</f>
        <v>5321949</v>
      </c>
      <c r="S9" s="1">
        <f>ROUNDDOWN(IF(R9&gt;2*$F9, R9, R9*$H9),0)</f>
        <v>5639669</v>
      </c>
    </row>
    <row r="10" spans="1:21" x14ac:dyDescent="0.45">
      <c r="A10" s="1" t="s">
        <v>21</v>
      </c>
      <c r="B10">
        <v>685438</v>
      </c>
      <c r="C10">
        <v>749124</v>
      </c>
      <c r="D10">
        <v>2697677</v>
      </c>
      <c r="E10">
        <v>2821550</v>
      </c>
      <c r="F10">
        <f>SUM(kraina5[[#This Row],[Kobiety 2013]:[Chopy 2013]])</f>
        <v>1434562</v>
      </c>
      <c r="G10">
        <f>SUM(kraina5[[#This Row],[Kobiety 2014]:[Chopy 2014]])</f>
        <v>5519227</v>
      </c>
      <c r="H10">
        <f>ROUNDDOWN(kraina5[[#This Row],[Suma  2014]]/kraina5[[#This Row],[Suma 2013]],4)</f>
        <v>3.8473000000000002</v>
      </c>
      <c r="I10" s="1">
        <f>ROUNDDOWN(IF(G10&gt;2*$F10, G10, G10*$H10),0)</f>
        <v>5519227</v>
      </c>
      <c r="J10" s="1">
        <f>ROUNDDOWN(IF(I10&gt;2*$F10, I10, I10*$H10),0)</f>
        <v>5519227</v>
      </c>
      <c r="K10" s="1">
        <f>ROUNDDOWN(IF(J10&gt;2*$F10, J10, J10*$H10),0)</f>
        <v>5519227</v>
      </c>
      <c r="L10" s="1">
        <f>ROUNDDOWN(IF(K10&gt;2*$F10, K10, K10*$H10),0)</f>
        <v>5519227</v>
      </c>
      <c r="M10" s="1">
        <f>ROUNDDOWN(IF(L10&gt;2*$F10, L10, L10*$H10),0)</f>
        <v>5519227</v>
      </c>
      <c r="N10" s="1">
        <f>ROUNDDOWN(IF(M10&gt;2*$F10, M10, M10*$H10),0)</f>
        <v>5519227</v>
      </c>
      <c r="O10" s="1">
        <f>ROUNDDOWN(IF(N10&gt;2*$F10, N10, N10*$H10),0)</f>
        <v>5519227</v>
      </c>
      <c r="P10" s="1">
        <f>ROUNDDOWN(IF(O10&gt;2*$F10, O10, O10*$H10),0)</f>
        <v>5519227</v>
      </c>
      <c r="Q10" s="1">
        <f>ROUNDDOWN(IF(P10&gt;2*$F10, P10, P10*$H10),0)</f>
        <v>5519227</v>
      </c>
      <c r="R10" s="1">
        <f>ROUNDDOWN(IF(Q10&gt;2*$F10, Q10, Q10*$H10),0)</f>
        <v>5519227</v>
      </c>
      <c r="S10" s="1">
        <f>ROUNDDOWN(IF(R10&gt;2*$F10, R10, R10*$H10),0)</f>
        <v>5519227</v>
      </c>
    </row>
    <row r="11" spans="1:21" x14ac:dyDescent="0.45">
      <c r="A11" s="1" t="s">
        <v>45</v>
      </c>
      <c r="B11">
        <v>140026</v>
      </c>
      <c r="C11">
        <v>146354</v>
      </c>
      <c r="D11">
        <v>2759991</v>
      </c>
      <c r="E11">
        <v>2742120</v>
      </c>
      <c r="F11">
        <f>SUM(kraina5[[#This Row],[Kobiety 2013]:[Chopy 2013]])</f>
        <v>286380</v>
      </c>
      <c r="G11">
        <f>SUM(kraina5[[#This Row],[Kobiety 2014]:[Chopy 2014]])</f>
        <v>5502111</v>
      </c>
      <c r="H11">
        <f>ROUNDDOWN(kraina5[[#This Row],[Suma  2014]]/kraina5[[#This Row],[Suma 2013]],4)</f>
        <v>19.212599999999998</v>
      </c>
      <c r="I11" s="1">
        <f>ROUNDDOWN(IF(G11&gt;2*$F11, G11, G11*$H11),0)</f>
        <v>5502111</v>
      </c>
      <c r="J11" s="1">
        <f>ROUNDDOWN(IF(I11&gt;2*$F11, I11, I11*$H11),0)</f>
        <v>5502111</v>
      </c>
      <c r="K11" s="1">
        <f>ROUNDDOWN(IF(J11&gt;2*$F11, J11, J11*$H11),0)</f>
        <v>5502111</v>
      </c>
      <c r="L11" s="1">
        <f>ROUNDDOWN(IF(K11&gt;2*$F11, K11, K11*$H11),0)</f>
        <v>5502111</v>
      </c>
      <c r="M11" s="1">
        <f>ROUNDDOWN(IF(L11&gt;2*$F11, L11, L11*$H11),0)</f>
        <v>5502111</v>
      </c>
      <c r="N11" s="1">
        <f>ROUNDDOWN(IF(M11&gt;2*$F11, M11, M11*$H11),0)</f>
        <v>5502111</v>
      </c>
      <c r="O11" s="1">
        <f>ROUNDDOWN(IF(N11&gt;2*$F11, N11, N11*$H11),0)</f>
        <v>5502111</v>
      </c>
      <c r="P11" s="1">
        <f>ROUNDDOWN(IF(O11&gt;2*$F11, O11, O11*$H11),0)</f>
        <v>5502111</v>
      </c>
      <c r="Q11" s="1">
        <f>ROUNDDOWN(IF(P11&gt;2*$F11, P11, P11*$H11),0)</f>
        <v>5502111</v>
      </c>
      <c r="R11" s="1">
        <f>ROUNDDOWN(IF(Q11&gt;2*$F11, Q11, Q11*$H11),0)</f>
        <v>5502111</v>
      </c>
      <c r="S11" s="1">
        <f>ROUNDDOWN(IF(R11&gt;2*$F11, R11, R11*$H11),0)</f>
        <v>5502111</v>
      </c>
    </row>
    <row r="12" spans="1:21" x14ac:dyDescent="0.45">
      <c r="A12" s="1" t="s">
        <v>46</v>
      </c>
      <c r="B12">
        <v>1198765</v>
      </c>
      <c r="C12">
        <v>1304945</v>
      </c>
      <c r="D12">
        <v>2786493</v>
      </c>
      <c r="E12">
        <v>2602643</v>
      </c>
      <c r="F12">
        <f>SUM(kraina5[[#This Row],[Kobiety 2013]:[Chopy 2013]])</f>
        <v>2503710</v>
      </c>
      <c r="G12">
        <f>SUM(kraina5[[#This Row],[Kobiety 2014]:[Chopy 2014]])</f>
        <v>5389136</v>
      </c>
      <c r="H12">
        <f>ROUNDDOWN(kraina5[[#This Row],[Suma  2014]]/kraina5[[#This Row],[Suma 2013]],4)</f>
        <v>2.1524000000000001</v>
      </c>
      <c r="I12" s="1">
        <f>ROUNDDOWN(IF(G12&gt;2*$F12, G12, G12*$H12),0)</f>
        <v>5389136</v>
      </c>
      <c r="J12" s="1">
        <f>ROUNDDOWN(IF(I12&gt;2*$F12, I12, I12*$H12),0)</f>
        <v>5389136</v>
      </c>
      <c r="K12" s="1">
        <f>ROUNDDOWN(IF(J12&gt;2*$F12, J12, J12*$H12),0)</f>
        <v>5389136</v>
      </c>
      <c r="L12" s="1">
        <f>ROUNDDOWN(IF(K12&gt;2*$F12, K12, K12*$H12),0)</f>
        <v>5389136</v>
      </c>
      <c r="M12" s="1">
        <f>ROUNDDOWN(IF(L12&gt;2*$F12, L12, L12*$H12),0)</f>
        <v>5389136</v>
      </c>
      <c r="N12" s="1">
        <f>ROUNDDOWN(IF(M12&gt;2*$F12, M12, M12*$H12),0)</f>
        <v>5389136</v>
      </c>
      <c r="O12" s="1">
        <f>ROUNDDOWN(IF(N12&gt;2*$F12, N12, N12*$H12),0)</f>
        <v>5389136</v>
      </c>
      <c r="P12" s="1">
        <f>ROUNDDOWN(IF(O12&gt;2*$F12, O12, O12*$H12),0)</f>
        <v>5389136</v>
      </c>
      <c r="Q12" s="1">
        <f>ROUNDDOWN(IF(P12&gt;2*$F12, P12, P12*$H12),0)</f>
        <v>5389136</v>
      </c>
      <c r="R12" s="1">
        <f>ROUNDDOWN(IF(Q12&gt;2*$F12, Q12, Q12*$H12),0)</f>
        <v>5389136</v>
      </c>
      <c r="S12" s="1">
        <f>ROUNDDOWN(IF(R12&gt;2*$F12, R12, R12*$H12),0)</f>
        <v>5389136</v>
      </c>
    </row>
    <row r="13" spans="1:21" x14ac:dyDescent="0.45">
      <c r="A13" s="1" t="s">
        <v>39</v>
      </c>
      <c r="B13">
        <v>1175198</v>
      </c>
      <c r="C13">
        <v>1095440</v>
      </c>
      <c r="D13">
        <v>2657174</v>
      </c>
      <c r="E13">
        <v>2491947</v>
      </c>
      <c r="F13">
        <f>SUM(kraina5[[#This Row],[Kobiety 2013]:[Chopy 2013]])</f>
        <v>2270638</v>
      </c>
      <c r="G13">
        <f>SUM(kraina5[[#This Row],[Kobiety 2014]:[Chopy 2014]])</f>
        <v>5149121</v>
      </c>
      <c r="H13">
        <f>ROUNDDOWN(kraina5[[#This Row],[Suma  2014]]/kraina5[[#This Row],[Suma 2013]],4)</f>
        <v>2.2675999999999998</v>
      </c>
      <c r="I13" s="1">
        <f>ROUNDDOWN(IF(G13&gt;2*$F13, G13, G13*$H13),0)</f>
        <v>5149121</v>
      </c>
      <c r="J13" s="1">
        <f>ROUNDDOWN(IF(I13&gt;2*$F13, I13, I13*$H13),0)</f>
        <v>5149121</v>
      </c>
      <c r="K13" s="1">
        <f>ROUNDDOWN(IF(J13&gt;2*$F13, J13, J13*$H13),0)</f>
        <v>5149121</v>
      </c>
      <c r="L13" s="1">
        <f>ROUNDDOWN(IF(K13&gt;2*$F13, K13, K13*$H13),0)</f>
        <v>5149121</v>
      </c>
      <c r="M13" s="1">
        <f>ROUNDDOWN(IF(L13&gt;2*$F13, L13, L13*$H13),0)</f>
        <v>5149121</v>
      </c>
      <c r="N13" s="1">
        <f>ROUNDDOWN(IF(M13&gt;2*$F13, M13, M13*$H13),0)</f>
        <v>5149121</v>
      </c>
      <c r="O13" s="1">
        <f>ROUNDDOWN(IF(N13&gt;2*$F13, N13, N13*$H13),0)</f>
        <v>5149121</v>
      </c>
      <c r="P13" s="1">
        <f>ROUNDDOWN(IF(O13&gt;2*$F13, O13, O13*$H13),0)</f>
        <v>5149121</v>
      </c>
      <c r="Q13" s="1">
        <f>ROUNDDOWN(IF(P13&gt;2*$F13, P13, P13*$H13),0)</f>
        <v>5149121</v>
      </c>
      <c r="R13" s="1">
        <f>ROUNDDOWN(IF(Q13&gt;2*$F13, Q13, Q13*$H13),0)</f>
        <v>5149121</v>
      </c>
      <c r="S13" s="1">
        <f>ROUNDDOWN(IF(R13&gt;2*$F13, R13, R13*$H13),0)</f>
        <v>5149121</v>
      </c>
    </row>
    <row r="14" spans="1:21" x14ac:dyDescent="0.45">
      <c r="A14" s="1" t="s">
        <v>44</v>
      </c>
      <c r="B14">
        <v>1187448</v>
      </c>
      <c r="C14">
        <v>1070426</v>
      </c>
      <c r="D14">
        <v>1504608</v>
      </c>
      <c r="E14">
        <v>1756990</v>
      </c>
      <c r="F14">
        <f>SUM(kraina5[[#This Row],[Kobiety 2013]:[Chopy 2013]])</f>
        <v>2257874</v>
      </c>
      <c r="G14">
        <f>SUM(kraina5[[#This Row],[Kobiety 2014]:[Chopy 2014]])</f>
        <v>3261598</v>
      </c>
      <c r="H14">
        <f>ROUNDDOWN(kraina5[[#This Row],[Suma  2014]]/kraina5[[#This Row],[Suma 2013]],4)</f>
        <v>1.4444999999999999</v>
      </c>
      <c r="I14" s="1">
        <f>ROUNDDOWN(IF(G14&gt;2*$F14, G14, G14*$H14),0)</f>
        <v>4711378</v>
      </c>
      <c r="J14" s="1">
        <f>ROUNDDOWN(IF(I14&gt;2*$F14, I14, I14*$H14),0)</f>
        <v>4711378</v>
      </c>
      <c r="K14" s="1">
        <f>ROUNDDOWN(IF(J14&gt;2*$F14, J14, J14*$H14),0)</f>
        <v>4711378</v>
      </c>
      <c r="L14" s="1">
        <f>ROUNDDOWN(IF(K14&gt;2*$F14, K14, K14*$H14),0)</f>
        <v>4711378</v>
      </c>
      <c r="M14" s="1">
        <f>ROUNDDOWN(IF(L14&gt;2*$F14, L14, L14*$H14),0)</f>
        <v>4711378</v>
      </c>
      <c r="N14" s="1">
        <f>ROUNDDOWN(IF(M14&gt;2*$F14, M14, M14*$H14),0)</f>
        <v>4711378</v>
      </c>
      <c r="O14" s="1">
        <f>ROUNDDOWN(IF(N14&gt;2*$F14, N14, N14*$H14),0)</f>
        <v>4711378</v>
      </c>
      <c r="P14" s="1">
        <f>ROUNDDOWN(IF(O14&gt;2*$F14, O14, O14*$H14),0)</f>
        <v>4711378</v>
      </c>
      <c r="Q14" s="1">
        <f>ROUNDDOWN(IF(P14&gt;2*$F14, P14, P14*$H14),0)</f>
        <v>4711378</v>
      </c>
      <c r="R14" s="1">
        <f>ROUNDDOWN(IF(Q14&gt;2*$F14, Q14, Q14*$H14),0)</f>
        <v>4711378</v>
      </c>
      <c r="S14" s="1">
        <f>ROUNDDOWN(IF(R14&gt;2*$F14, R14, R14*$H14),0)</f>
        <v>4711378</v>
      </c>
    </row>
    <row r="15" spans="1:21" x14ac:dyDescent="0.45">
      <c r="A15" s="1" t="s">
        <v>12</v>
      </c>
      <c r="B15">
        <v>996113</v>
      </c>
      <c r="C15">
        <v>964279</v>
      </c>
      <c r="D15">
        <v>1012487</v>
      </c>
      <c r="E15">
        <v>1128940</v>
      </c>
      <c r="F15">
        <f>SUM(kraina5[[#This Row],[Kobiety 2013]:[Chopy 2013]])</f>
        <v>1960392</v>
      </c>
      <c r="G15">
        <f>SUM(kraina5[[#This Row],[Kobiety 2014]:[Chopy 2014]])</f>
        <v>2141427</v>
      </c>
      <c r="H15">
        <f>ROUNDDOWN(kraina5[[#This Row],[Suma  2014]]/kraina5[[#This Row],[Suma 2013]],4)</f>
        <v>1.0923</v>
      </c>
      <c r="I15" s="1">
        <f>ROUNDDOWN(IF(G15&gt;2*$F15, G15, G15*$H15),0)</f>
        <v>2339080</v>
      </c>
      <c r="J15" s="1">
        <f>ROUNDDOWN(IF(I15&gt;2*$F15, I15, I15*$H15),0)</f>
        <v>2554977</v>
      </c>
      <c r="K15" s="1">
        <f>ROUNDDOWN(IF(J15&gt;2*$F15, J15, J15*$H15),0)</f>
        <v>2790801</v>
      </c>
      <c r="L15" s="1">
        <f>ROUNDDOWN(IF(K15&gt;2*$F15, K15, K15*$H15),0)</f>
        <v>3048391</v>
      </c>
      <c r="M15" s="1">
        <f>ROUNDDOWN(IF(L15&gt;2*$F15, L15, L15*$H15),0)</f>
        <v>3329757</v>
      </c>
      <c r="N15" s="1">
        <f>ROUNDDOWN(IF(M15&gt;2*$F15, M15, M15*$H15),0)</f>
        <v>3637093</v>
      </c>
      <c r="O15" s="1">
        <f>ROUNDDOWN(IF(N15&gt;2*$F15, N15, N15*$H15),0)</f>
        <v>3972796</v>
      </c>
      <c r="P15" s="1">
        <f>ROUNDDOWN(IF(O15&gt;2*$F15, O15, O15*$H15),0)</f>
        <v>3972796</v>
      </c>
      <c r="Q15" s="1">
        <f>ROUNDDOWN(IF(P15&gt;2*$F15, P15, P15*$H15),0)</f>
        <v>3972796</v>
      </c>
      <c r="R15" s="1">
        <f>ROUNDDOWN(IF(Q15&gt;2*$F15, Q15, Q15*$H15),0)</f>
        <v>3972796</v>
      </c>
      <c r="S15" s="1">
        <f>ROUNDDOWN(IF(R15&gt;2*$F15, R15, R15*$H15),0)</f>
        <v>3972796</v>
      </c>
    </row>
    <row r="16" spans="1:21" x14ac:dyDescent="0.45">
      <c r="A16" s="1" t="s">
        <v>43</v>
      </c>
      <c r="B16">
        <v>835495</v>
      </c>
      <c r="C16">
        <v>837746</v>
      </c>
      <c r="D16">
        <v>1106177</v>
      </c>
      <c r="E16">
        <v>917781</v>
      </c>
      <c r="F16">
        <f>SUM(kraina5[[#This Row],[Kobiety 2013]:[Chopy 2013]])</f>
        <v>1673241</v>
      </c>
      <c r="G16">
        <f>SUM(kraina5[[#This Row],[Kobiety 2014]:[Chopy 2014]])</f>
        <v>2023958</v>
      </c>
      <c r="H16">
        <f>ROUNDDOWN(kraina5[[#This Row],[Suma  2014]]/kraina5[[#This Row],[Suma 2013]],4)</f>
        <v>1.2096</v>
      </c>
      <c r="I16" s="1">
        <f>ROUNDDOWN(IF(G16&gt;2*$F16, G16, G16*$H16),0)</f>
        <v>2448179</v>
      </c>
      <c r="J16" s="1">
        <f>ROUNDDOWN(IF(I16&gt;2*$F16, I16, I16*$H16),0)</f>
        <v>2961317</v>
      </c>
      <c r="K16" s="1">
        <f>ROUNDDOWN(IF(J16&gt;2*$F16, J16, J16*$H16),0)</f>
        <v>3582009</v>
      </c>
      <c r="L16" s="1">
        <f>ROUNDDOWN(IF(K16&gt;2*$F16, K16, K16*$H16),0)</f>
        <v>3582009</v>
      </c>
      <c r="M16" s="1">
        <f>ROUNDDOWN(IF(L16&gt;2*$F16, L16, L16*$H16),0)</f>
        <v>3582009</v>
      </c>
      <c r="N16" s="1">
        <f>ROUNDDOWN(IF(M16&gt;2*$F16, M16, M16*$H16),0)</f>
        <v>3582009</v>
      </c>
      <c r="O16" s="1">
        <f>ROUNDDOWN(IF(N16&gt;2*$F16, N16, N16*$H16),0)</f>
        <v>3582009</v>
      </c>
      <c r="P16" s="1">
        <f>ROUNDDOWN(IF(O16&gt;2*$F16, O16, O16*$H16),0)</f>
        <v>3582009</v>
      </c>
      <c r="Q16" s="1">
        <f>ROUNDDOWN(IF(P16&gt;2*$F16, P16, P16*$H16),0)</f>
        <v>3582009</v>
      </c>
      <c r="R16" s="1">
        <f>ROUNDDOWN(IF(Q16&gt;2*$F16, Q16, Q16*$H16),0)</f>
        <v>3582009</v>
      </c>
      <c r="S16" s="1">
        <f>ROUNDDOWN(IF(R16&gt;2*$F16, R16, R16*$H16),0)</f>
        <v>3582009</v>
      </c>
    </row>
    <row r="17" spans="1:19" x14ac:dyDescent="0.45">
      <c r="A17" s="1" t="s">
        <v>24</v>
      </c>
      <c r="B17">
        <v>450192</v>
      </c>
      <c r="C17">
        <v>434755</v>
      </c>
      <c r="D17">
        <v>1656446</v>
      </c>
      <c r="E17">
        <v>1691000</v>
      </c>
      <c r="F17">
        <f>SUM(kraina5[[#This Row],[Kobiety 2013]:[Chopy 2013]])</f>
        <v>884947</v>
      </c>
      <c r="G17">
        <f>SUM(kraina5[[#This Row],[Kobiety 2014]:[Chopy 2014]])</f>
        <v>3347446</v>
      </c>
      <c r="H17">
        <f>ROUNDDOWN(kraina5[[#This Row],[Suma  2014]]/kraina5[[#This Row],[Suma 2013]],4)</f>
        <v>3.7826</v>
      </c>
      <c r="I17" s="1">
        <f>ROUNDDOWN(IF(G17&gt;2*$F17, G17, G17*$H17),0)</f>
        <v>3347446</v>
      </c>
      <c r="J17" s="1">
        <f>ROUNDDOWN(IF(I17&gt;2*$F17, I17, I17*$H17),0)</f>
        <v>3347446</v>
      </c>
      <c r="K17" s="1">
        <f>ROUNDDOWN(IF(J17&gt;2*$F17, J17, J17*$H17),0)</f>
        <v>3347446</v>
      </c>
      <c r="L17" s="1">
        <f>ROUNDDOWN(IF(K17&gt;2*$F17, K17, K17*$H17),0)</f>
        <v>3347446</v>
      </c>
      <c r="M17" s="1">
        <f>ROUNDDOWN(IF(L17&gt;2*$F17, L17, L17*$H17),0)</f>
        <v>3347446</v>
      </c>
      <c r="N17" s="1">
        <f>ROUNDDOWN(IF(M17&gt;2*$F17, M17, M17*$H17),0)</f>
        <v>3347446</v>
      </c>
      <c r="O17" s="1">
        <f>ROUNDDOWN(IF(N17&gt;2*$F17, N17, N17*$H17),0)</f>
        <v>3347446</v>
      </c>
      <c r="P17" s="1">
        <f>ROUNDDOWN(IF(O17&gt;2*$F17, O17, O17*$H17),0)</f>
        <v>3347446</v>
      </c>
      <c r="Q17" s="1">
        <f>ROUNDDOWN(IF(P17&gt;2*$F17, P17, P17*$H17),0)</f>
        <v>3347446</v>
      </c>
      <c r="R17" s="1">
        <f>ROUNDDOWN(IF(Q17&gt;2*$F17, Q17, Q17*$H17),0)</f>
        <v>3347446</v>
      </c>
      <c r="S17" s="1">
        <f>ROUNDDOWN(IF(R17&gt;2*$F17, R17, R17*$H17),0)</f>
        <v>3347446</v>
      </c>
    </row>
    <row r="18" spans="1:19" x14ac:dyDescent="0.45">
      <c r="A18" s="1" t="s">
        <v>23</v>
      </c>
      <c r="B18">
        <v>643177</v>
      </c>
      <c r="C18">
        <v>684187</v>
      </c>
      <c r="D18">
        <v>796213</v>
      </c>
      <c r="E18">
        <v>867904</v>
      </c>
      <c r="F18">
        <f>SUM(kraina5[[#This Row],[Kobiety 2013]:[Chopy 2013]])</f>
        <v>1327364</v>
      </c>
      <c r="G18">
        <f>SUM(kraina5[[#This Row],[Kobiety 2014]:[Chopy 2014]])</f>
        <v>1664117</v>
      </c>
      <c r="H18">
        <f>ROUNDDOWN(kraina5[[#This Row],[Suma  2014]]/kraina5[[#This Row],[Suma 2013]],4)</f>
        <v>1.2537</v>
      </c>
      <c r="I18" s="1">
        <f>ROUNDDOWN(IF(G18&gt;2*$F18, G18, G18*$H18),0)</f>
        <v>2086303</v>
      </c>
      <c r="J18" s="1">
        <f>ROUNDDOWN(IF(I18&gt;2*$F18, I18, I18*$H18),0)</f>
        <v>2615598</v>
      </c>
      <c r="K18" s="1">
        <f>ROUNDDOWN(IF(J18&gt;2*$F18, J18, J18*$H18),0)</f>
        <v>3279175</v>
      </c>
      <c r="L18" s="1">
        <f>ROUNDDOWN(IF(K18&gt;2*$F18, K18, K18*$H18),0)</f>
        <v>3279175</v>
      </c>
      <c r="M18" s="1">
        <f>ROUNDDOWN(IF(L18&gt;2*$F18, L18, L18*$H18),0)</f>
        <v>3279175</v>
      </c>
      <c r="N18" s="1">
        <f>ROUNDDOWN(IF(M18&gt;2*$F18, M18, M18*$H18),0)</f>
        <v>3279175</v>
      </c>
      <c r="O18" s="1">
        <f>ROUNDDOWN(IF(N18&gt;2*$F18, N18, N18*$H18),0)</f>
        <v>3279175</v>
      </c>
      <c r="P18" s="1">
        <f>ROUNDDOWN(IF(O18&gt;2*$F18, O18, O18*$H18),0)</f>
        <v>3279175</v>
      </c>
      <c r="Q18" s="1">
        <f>ROUNDDOWN(IF(P18&gt;2*$F18, P18, P18*$H18),0)</f>
        <v>3279175</v>
      </c>
      <c r="R18" s="1">
        <f>ROUNDDOWN(IF(Q18&gt;2*$F18, Q18, Q18*$H18),0)</f>
        <v>3279175</v>
      </c>
      <c r="S18" s="1">
        <f>ROUNDDOWN(IF(R18&gt;2*$F18, R18, R18*$H18),0)</f>
        <v>3279175</v>
      </c>
    </row>
    <row r="19" spans="1:19" x14ac:dyDescent="0.45">
      <c r="A19" s="1" t="s">
        <v>7</v>
      </c>
      <c r="B19">
        <v>679557</v>
      </c>
      <c r="C19">
        <v>655500</v>
      </c>
      <c r="D19">
        <v>1012012</v>
      </c>
      <c r="E19">
        <v>1067022</v>
      </c>
      <c r="F19">
        <f>SUM(kraina5[[#This Row],[Kobiety 2013]:[Chopy 2013]])</f>
        <v>1335057</v>
      </c>
      <c r="G19">
        <f>SUM(kraina5[[#This Row],[Kobiety 2014]:[Chopy 2014]])</f>
        <v>2079034</v>
      </c>
      <c r="H19">
        <f>ROUNDDOWN(kraina5[[#This Row],[Suma  2014]]/kraina5[[#This Row],[Suma 2013]],4)</f>
        <v>1.5571999999999999</v>
      </c>
      <c r="I19" s="1">
        <f>ROUNDDOWN(IF(G19&gt;2*$F19, G19, G19*$H19),0)</f>
        <v>3237471</v>
      </c>
      <c r="J19" s="1">
        <f>ROUNDDOWN(IF(I19&gt;2*$F19, I19, I19*$H19),0)</f>
        <v>3237471</v>
      </c>
      <c r="K19" s="1">
        <f>ROUNDDOWN(IF(J19&gt;2*$F19, J19, J19*$H19),0)</f>
        <v>3237471</v>
      </c>
      <c r="L19" s="1">
        <f>ROUNDDOWN(IF(K19&gt;2*$F19, K19, K19*$H19),0)</f>
        <v>3237471</v>
      </c>
      <c r="M19" s="1">
        <f>ROUNDDOWN(IF(L19&gt;2*$F19, L19, L19*$H19),0)</f>
        <v>3237471</v>
      </c>
      <c r="N19" s="1">
        <f>ROUNDDOWN(IF(M19&gt;2*$F19, M19, M19*$H19),0)</f>
        <v>3237471</v>
      </c>
      <c r="O19" s="1">
        <f>ROUNDDOWN(IF(N19&gt;2*$F19, N19, N19*$H19),0)</f>
        <v>3237471</v>
      </c>
      <c r="P19" s="1">
        <f>ROUNDDOWN(IF(O19&gt;2*$F19, O19, O19*$H19),0)</f>
        <v>3237471</v>
      </c>
      <c r="Q19" s="1">
        <f>ROUNDDOWN(IF(P19&gt;2*$F19, P19, P19*$H19),0)</f>
        <v>3237471</v>
      </c>
      <c r="R19" s="1">
        <f>ROUNDDOWN(IF(Q19&gt;2*$F19, Q19, Q19*$H19),0)</f>
        <v>3237471</v>
      </c>
      <c r="S19" s="1">
        <f>ROUNDDOWN(IF(R19&gt;2*$F19, R19, R19*$H19),0)</f>
        <v>3237471</v>
      </c>
    </row>
    <row r="20" spans="1:19" x14ac:dyDescent="0.45">
      <c r="A20" s="1" t="s">
        <v>2</v>
      </c>
      <c r="B20">
        <v>1165105</v>
      </c>
      <c r="C20">
        <v>1278732</v>
      </c>
      <c r="D20">
        <v>1299953</v>
      </c>
      <c r="E20">
        <v>1191621</v>
      </c>
      <c r="F20">
        <f>SUM(kraina5[[#This Row],[Kobiety 2013]:[Chopy 2013]])</f>
        <v>2443837</v>
      </c>
      <c r="G20">
        <f>SUM(kraina5[[#This Row],[Kobiety 2014]:[Chopy 2014]])</f>
        <v>2491574</v>
      </c>
      <c r="H20">
        <f>ROUNDDOWN(kraina5[[#This Row],[Suma  2014]]/kraina5[[#This Row],[Suma 2013]],4)</f>
        <v>1.0195000000000001</v>
      </c>
      <c r="I20" s="1">
        <f>ROUNDDOWN(IF(G20&gt;2*$F20, G20, G20*$H20),0)</f>
        <v>2540159</v>
      </c>
      <c r="J20" s="1">
        <f>ROUNDDOWN(IF(I20&gt;2*$F20, I20, I20*$H20),0)</f>
        <v>2589692</v>
      </c>
      <c r="K20" s="1">
        <f>ROUNDDOWN(IF(J20&gt;2*$F20, J20, J20*$H20),0)</f>
        <v>2640190</v>
      </c>
      <c r="L20" s="1">
        <f>ROUNDDOWN(IF(K20&gt;2*$F20, K20, K20*$H20),0)</f>
        <v>2691673</v>
      </c>
      <c r="M20" s="1">
        <f>ROUNDDOWN(IF(L20&gt;2*$F20, L20, L20*$H20),0)</f>
        <v>2744160</v>
      </c>
      <c r="N20" s="1">
        <f>ROUNDDOWN(IF(M20&gt;2*$F20, M20, M20*$H20),0)</f>
        <v>2797671</v>
      </c>
      <c r="O20" s="1">
        <f>ROUNDDOWN(IF(N20&gt;2*$F20, N20, N20*$H20),0)</f>
        <v>2852225</v>
      </c>
      <c r="P20" s="1">
        <f>ROUNDDOWN(IF(O20&gt;2*$F20, O20, O20*$H20),0)</f>
        <v>2907843</v>
      </c>
      <c r="Q20" s="1">
        <f>ROUNDDOWN(IF(P20&gt;2*$F20, P20, P20*$H20),0)</f>
        <v>2964545</v>
      </c>
      <c r="R20" s="1">
        <f>ROUNDDOWN(IF(Q20&gt;2*$F20, Q20, Q20*$H20),0)</f>
        <v>3022353</v>
      </c>
      <c r="S20" s="1">
        <f>ROUNDDOWN(IF(R20&gt;2*$F20, R20, R20*$H20),0)</f>
        <v>3081288</v>
      </c>
    </row>
    <row r="21" spans="1:19" x14ac:dyDescent="0.45">
      <c r="A21" s="1" t="s">
        <v>33</v>
      </c>
      <c r="B21">
        <v>76648</v>
      </c>
      <c r="C21">
        <v>81385</v>
      </c>
      <c r="D21">
        <v>1374708</v>
      </c>
      <c r="E21">
        <v>1379567</v>
      </c>
      <c r="F21">
        <f>SUM(kraina5[[#This Row],[Kobiety 2013]:[Chopy 2013]])</f>
        <v>158033</v>
      </c>
      <c r="G21">
        <f>SUM(kraina5[[#This Row],[Kobiety 2014]:[Chopy 2014]])</f>
        <v>2754275</v>
      </c>
      <c r="H21">
        <f>ROUNDDOWN(kraina5[[#This Row],[Suma  2014]]/kraina5[[#This Row],[Suma 2013]],4)</f>
        <v>17.4284</v>
      </c>
      <c r="I21" s="1">
        <f>ROUNDDOWN(IF(G21&gt;2*$F21, G21, G21*$H21),0)</f>
        <v>2754275</v>
      </c>
      <c r="J21" s="1">
        <f>ROUNDDOWN(IF(I21&gt;2*$F21, I21, I21*$H21),0)</f>
        <v>2754275</v>
      </c>
      <c r="K21" s="1">
        <f>ROUNDDOWN(IF(J21&gt;2*$F21, J21, J21*$H21),0)</f>
        <v>2754275</v>
      </c>
      <c r="L21" s="1">
        <f>ROUNDDOWN(IF(K21&gt;2*$F21, K21, K21*$H21),0)</f>
        <v>2754275</v>
      </c>
      <c r="M21" s="1">
        <f>ROUNDDOWN(IF(L21&gt;2*$F21, L21, L21*$H21),0)</f>
        <v>2754275</v>
      </c>
      <c r="N21" s="1">
        <f>ROUNDDOWN(IF(M21&gt;2*$F21, M21, M21*$H21),0)</f>
        <v>2754275</v>
      </c>
      <c r="O21" s="1">
        <f>ROUNDDOWN(IF(N21&gt;2*$F21, N21, N21*$H21),0)</f>
        <v>2754275</v>
      </c>
      <c r="P21" s="1">
        <f>ROUNDDOWN(IF(O21&gt;2*$F21, O21, O21*$H21),0)</f>
        <v>2754275</v>
      </c>
      <c r="Q21" s="1">
        <f>ROUNDDOWN(IF(P21&gt;2*$F21, P21, P21*$H21),0)</f>
        <v>2754275</v>
      </c>
      <c r="R21" s="1">
        <f>ROUNDDOWN(IF(Q21&gt;2*$F21, Q21, Q21*$H21),0)</f>
        <v>2754275</v>
      </c>
      <c r="S21" s="1">
        <f>ROUNDDOWN(IF(R21&gt;2*$F21, R21, R21*$H21),0)</f>
        <v>2754275</v>
      </c>
    </row>
    <row r="22" spans="1:19" x14ac:dyDescent="0.45">
      <c r="A22" s="1" t="s">
        <v>10</v>
      </c>
      <c r="B22">
        <v>1987047</v>
      </c>
      <c r="C22">
        <v>1996208</v>
      </c>
      <c r="D22">
        <v>2053892</v>
      </c>
      <c r="E22">
        <v>1697247</v>
      </c>
      <c r="F22">
        <f>SUM(kraina5[[#This Row],[Kobiety 2013]:[Chopy 2013]])</f>
        <v>3983255</v>
      </c>
      <c r="G22">
        <f>SUM(kraina5[[#This Row],[Kobiety 2014]:[Chopy 2014]])</f>
        <v>3751139</v>
      </c>
      <c r="H22">
        <f>ROUNDDOWN(kraina5[[#This Row],[Suma  2014]]/kraina5[[#This Row],[Suma 2013]],4)</f>
        <v>0.94169999999999998</v>
      </c>
      <c r="I22" s="1">
        <f>ROUNDDOWN(IF(G22&gt;2*$F22, G22, G22*$H22),0)</f>
        <v>3532447</v>
      </c>
      <c r="J22" s="1">
        <f>ROUNDDOWN(IF(I22&gt;2*$F22, I22, I22*$H22),0)</f>
        <v>3326505</v>
      </c>
      <c r="K22" s="1">
        <f>ROUNDDOWN(IF(J22&gt;2*$F22, J22, J22*$H22),0)</f>
        <v>3132569</v>
      </c>
      <c r="L22" s="1">
        <f>ROUNDDOWN(IF(K22&gt;2*$F22, K22, K22*$H22),0)</f>
        <v>2949940</v>
      </c>
      <c r="M22" s="1">
        <f>ROUNDDOWN(IF(L22&gt;2*$F22, L22, L22*$H22),0)</f>
        <v>2777958</v>
      </c>
      <c r="N22" s="1">
        <f>ROUNDDOWN(IF(M22&gt;2*$F22, M22, M22*$H22),0)</f>
        <v>2616003</v>
      </c>
      <c r="O22" s="1">
        <f>ROUNDDOWN(IF(N22&gt;2*$F22, N22, N22*$H22),0)</f>
        <v>2463490</v>
      </c>
      <c r="P22" s="1">
        <f>ROUNDDOWN(IF(O22&gt;2*$F22, O22, O22*$H22),0)</f>
        <v>2319868</v>
      </c>
      <c r="Q22" s="1">
        <f>ROUNDDOWN(IF(P22&gt;2*$F22, P22, P22*$H22),0)</f>
        <v>2184619</v>
      </c>
      <c r="R22" s="1">
        <f>ROUNDDOWN(IF(Q22&gt;2*$F22, Q22, Q22*$H22),0)</f>
        <v>2057255</v>
      </c>
      <c r="S22" s="1">
        <f>ROUNDDOWN(IF(R22&gt;2*$F22, R22, R22*$H22),0)</f>
        <v>1937317</v>
      </c>
    </row>
    <row r="23" spans="1:19" x14ac:dyDescent="0.45">
      <c r="A23" s="1" t="s">
        <v>1</v>
      </c>
      <c r="B23">
        <v>1711390</v>
      </c>
      <c r="C23">
        <v>1641773</v>
      </c>
      <c r="D23">
        <v>1522030</v>
      </c>
      <c r="E23">
        <v>1618733</v>
      </c>
      <c r="F23">
        <f>SUM(kraina5[[#This Row],[Kobiety 2013]:[Chopy 2013]])</f>
        <v>3353163</v>
      </c>
      <c r="G23">
        <f>SUM(kraina5[[#This Row],[Kobiety 2014]:[Chopy 2014]])</f>
        <v>3140763</v>
      </c>
      <c r="H23">
        <f>ROUNDDOWN(kraina5[[#This Row],[Suma  2014]]/kraina5[[#This Row],[Suma 2013]],4)</f>
        <v>0.93659999999999999</v>
      </c>
      <c r="I23" s="1">
        <f>ROUNDDOWN(IF(G23&gt;2*$F23, G23, G23*$H23),0)</f>
        <v>2941638</v>
      </c>
      <c r="J23" s="1">
        <f>ROUNDDOWN(IF(I23&gt;2*$F23, I23, I23*$H23),0)</f>
        <v>2755138</v>
      </c>
      <c r="K23" s="1">
        <f>ROUNDDOWN(IF(J23&gt;2*$F23, J23, J23*$H23),0)</f>
        <v>2580462</v>
      </c>
      <c r="L23" s="1">
        <f>ROUNDDOWN(IF(K23&gt;2*$F23, K23, K23*$H23),0)</f>
        <v>2416860</v>
      </c>
      <c r="M23" s="1">
        <f>ROUNDDOWN(IF(L23&gt;2*$F23, L23, L23*$H23),0)</f>
        <v>2263631</v>
      </c>
      <c r="N23" s="1">
        <f>ROUNDDOWN(IF(M23&gt;2*$F23, M23, M23*$H23),0)</f>
        <v>2120116</v>
      </c>
      <c r="O23" s="1">
        <f>ROUNDDOWN(IF(N23&gt;2*$F23, N23, N23*$H23),0)</f>
        <v>1985700</v>
      </c>
      <c r="P23" s="1">
        <f>ROUNDDOWN(IF(O23&gt;2*$F23, O23, O23*$H23),0)</f>
        <v>1859806</v>
      </c>
      <c r="Q23" s="1">
        <f>ROUNDDOWN(IF(P23&gt;2*$F23, P23, P23*$H23),0)</f>
        <v>1741894</v>
      </c>
      <c r="R23" s="1">
        <f>ROUNDDOWN(IF(Q23&gt;2*$F23, Q23, Q23*$H23),0)</f>
        <v>1631457</v>
      </c>
      <c r="S23" s="1">
        <f>ROUNDDOWN(IF(R23&gt;2*$F23, R23, R23*$H23),0)</f>
        <v>1528022</v>
      </c>
    </row>
    <row r="24" spans="1:19" x14ac:dyDescent="0.45">
      <c r="A24" s="1" t="s">
        <v>6</v>
      </c>
      <c r="B24">
        <v>3841577</v>
      </c>
      <c r="C24">
        <v>3848394</v>
      </c>
      <c r="D24">
        <v>3595975</v>
      </c>
      <c r="E24">
        <v>3123039</v>
      </c>
      <c r="F24">
        <f>SUM(kraina5[[#This Row],[Kobiety 2013]:[Chopy 2013]])</f>
        <v>7689971</v>
      </c>
      <c r="G24">
        <f>SUM(kraina5[[#This Row],[Kobiety 2014]:[Chopy 2014]])</f>
        <v>6719014</v>
      </c>
      <c r="H24">
        <f>ROUNDDOWN(kraina5[[#This Row],[Suma  2014]]/kraina5[[#This Row],[Suma 2013]],4)</f>
        <v>0.87370000000000003</v>
      </c>
      <c r="I24" s="1">
        <f>ROUNDDOWN(IF(G24&gt;2*$F24, G24, G24*$H24),0)</f>
        <v>5870402</v>
      </c>
      <c r="J24" s="1">
        <f>ROUNDDOWN(IF(I24&gt;2*$F24, I24, I24*$H24),0)</f>
        <v>5128970</v>
      </c>
      <c r="K24" s="1">
        <f>ROUNDDOWN(IF(J24&gt;2*$F24, J24, J24*$H24),0)</f>
        <v>4481181</v>
      </c>
      <c r="L24" s="1">
        <f>ROUNDDOWN(IF(K24&gt;2*$F24, K24, K24*$H24),0)</f>
        <v>3915207</v>
      </c>
      <c r="M24" s="1">
        <f>ROUNDDOWN(IF(L24&gt;2*$F24, L24, L24*$H24),0)</f>
        <v>3420716</v>
      </c>
      <c r="N24" s="1">
        <f>ROUNDDOWN(IF(M24&gt;2*$F24, M24, M24*$H24),0)</f>
        <v>2988679</v>
      </c>
      <c r="O24" s="1">
        <f>ROUNDDOWN(IF(N24&gt;2*$F24, N24, N24*$H24),0)</f>
        <v>2611208</v>
      </c>
      <c r="P24" s="1">
        <f>ROUNDDOWN(IF(O24&gt;2*$F24, O24, O24*$H24),0)</f>
        <v>2281412</v>
      </c>
      <c r="Q24" s="1">
        <f>ROUNDDOWN(IF(P24&gt;2*$F24, P24, P24*$H24),0)</f>
        <v>1993269</v>
      </c>
      <c r="R24" s="1">
        <f>ROUNDDOWN(IF(Q24&gt;2*$F24, Q24, Q24*$H24),0)</f>
        <v>1741519</v>
      </c>
      <c r="S24" s="1">
        <f>ROUNDDOWN(IF(R24&gt;2*$F24, R24, R24*$H24),0)</f>
        <v>1521565</v>
      </c>
    </row>
    <row r="25" spans="1:19" x14ac:dyDescent="0.45">
      <c r="A25" s="1" t="s">
        <v>30</v>
      </c>
      <c r="B25">
        <v>1938122</v>
      </c>
      <c r="C25">
        <v>1816647</v>
      </c>
      <c r="D25">
        <v>1602356</v>
      </c>
      <c r="E25">
        <v>1875221</v>
      </c>
      <c r="F25">
        <f>SUM(kraina5[[#This Row],[Kobiety 2013]:[Chopy 2013]])</f>
        <v>3754769</v>
      </c>
      <c r="G25">
        <f>SUM(kraina5[[#This Row],[Kobiety 2014]:[Chopy 2014]])</f>
        <v>3477577</v>
      </c>
      <c r="H25">
        <f>ROUNDDOWN(kraina5[[#This Row],[Suma  2014]]/kraina5[[#This Row],[Suma 2013]],4)</f>
        <v>0.92610000000000003</v>
      </c>
      <c r="I25" s="1">
        <f>ROUNDDOWN(IF(G25&gt;2*$F25, G25, G25*$H25),0)</f>
        <v>3220584</v>
      </c>
      <c r="J25" s="1">
        <f>ROUNDDOWN(IF(I25&gt;2*$F25, I25, I25*$H25),0)</f>
        <v>2982582</v>
      </c>
      <c r="K25" s="1">
        <f>ROUNDDOWN(IF(J25&gt;2*$F25, J25, J25*$H25),0)</f>
        <v>2762169</v>
      </c>
      <c r="L25" s="1">
        <f>ROUNDDOWN(IF(K25&gt;2*$F25, K25, K25*$H25),0)</f>
        <v>2558044</v>
      </c>
      <c r="M25" s="1">
        <f>ROUNDDOWN(IF(L25&gt;2*$F25, L25, L25*$H25),0)</f>
        <v>2369004</v>
      </c>
      <c r="N25" s="1">
        <f>ROUNDDOWN(IF(M25&gt;2*$F25, M25, M25*$H25),0)</f>
        <v>2193934</v>
      </c>
      <c r="O25" s="1">
        <f>ROUNDDOWN(IF(N25&gt;2*$F25, N25, N25*$H25),0)</f>
        <v>2031802</v>
      </c>
      <c r="P25" s="1">
        <f>ROUNDDOWN(IF(O25&gt;2*$F25, O25, O25*$H25),0)</f>
        <v>1881651</v>
      </c>
      <c r="Q25" s="1">
        <f>ROUNDDOWN(IF(P25&gt;2*$F25, P25, P25*$H25),0)</f>
        <v>1742596</v>
      </c>
      <c r="R25" s="1">
        <f>ROUNDDOWN(IF(Q25&gt;2*$F25, Q25, Q25*$H25),0)</f>
        <v>1613818</v>
      </c>
      <c r="S25" s="1">
        <f>ROUNDDOWN(IF(R25&gt;2*$F25, R25, R25*$H25),0)</f>
        <v>1494556</v>
      </c>
    </row>
    <row r="26" spans="1:19" x14ac:dyDescent="0.45">
      <c r="A26" s="1" t="s">
        <v>19</v>
      </c>
      <c r="B26">
        <v>1443351</v>
      </c>
      <c r="C26">
        <v>1565539</v>
      </c>
      <c r="D26">
        <v>1355276</v>
      </c>
      <c r="E26">
        <v>1423414</v>
      </c>
      <c r="F26">
        <f>SUM(kraina5[[#This Row],[Kobiety 2013]:[Chopy 2013]])</f>
        <v>3008890</v>
      </c>
      <c r="G26">
        <f>SUM(kraina5[[#This Row],[Kobiety 2014]:[Chopy 2014]])</f>
        <v>2778690</v>
      </c>
      <c r="H26">
        <f>ROUNDDOWN(kraina5[[#This Row],[Suma  2014]]/kraina5[[#This Row],[Suma 2013]],4)</f>
        <v>0.9234</v>
      </c>
      <c r="I26" s="1">
        <f>ROUNDDOWN(IF(G26&gt;2*$F26, G26, G26*$H26),0)</f>
        <v>2565842</v>
      </c>
      <c r="J26" s="1">
        <f>ROUNDDOWN(IF(I26&gt;2*$F26, I26, I26*$H26),0)</f>
        <v>2369298</v>
      </c>
      <c r="K26" s="1">
        <f>ROUNDDOWN(IF(J26&gt;2*$F26, J26, J26*$H26),0)</f>
        <v>2187809</v>
      </c>
      <c r="L26" s="1">
        <f>ROUNDDOWN(IF(K26&gt;2*$F26, K26, K26*$H26),0)</f>
        <v>2020222</v>
      </c>
      <c r="M26" s="1">
        <f>ROUNDDOWN(IF(L26&gt;2*$F26, L26, L26*$H26),0)</f>
        <v>1865472</v>
      </c>
      <c r="N26" s="1">
        <f>ROUNDDOWN(IF(M26&gt;2*$F26, M26, M26*$H26),0)</f>
        <v>1722576</v>
      </c>
      <c r="O26" s="1">
        <f>ROUNDDOWN(IF(N26&gt;2*$F26, N26, N26*$H26),0)</f>
        <v>1590626</v>
      </c>
      <c r="P26" s="1">
        <f>ROUNDDOWN(IF(O26&gt;2*$F26, O26, O26*$H26),0)</f>
        <v>1468784</v>
      </c>
      <c r="Q26" s="1">
        <f>ROUNDDOWN(IF(P26&gt;2*$F26, P26, P26*$H26),0)</f>
        <v>1356275</v>
      </c>
      <c r="R26" s="1">
        <f>ROUNDDOWN(IF(Q26&gt;2*$F26, Q26, Q26*$H26),0)</f>
        <v>1252384</v>
      </c>
      <c r="S26" s="1">
        <f>ROUNDDOWN(IF(R26&gt;2*$F26, R26, R26*$H26),0)</f>
        <v>1156451</v>
      </c>
    </row>
    <row r="27" spans="1:19" x14ac:dyDescent="0.45">
      <c r="A27" s="1" t="s">
        <v>25</v>
      </c>
      <c r="B27">
        <v>1037774</v>
      </c>
      <c r="C27">
        <v>1113789</v>
      </c>
      <c r="D27">
        <v>877464</v>
      </c>
      <c r="E27">
        <v>990837</v>
      </c>
      <c r="F27">
        <f>SUM(kraina5[[#This Row],[Kobiety 2013]:[Chopy 2013]])</f>
        <v>2151563</v>
      </c>
      <c r="G27">
        <f>SUM(kraina5[[#This Row],[Kobiety 2014]:[Chopy 2014]])</f>
        <v>1868301</v>
      </c>
      <c r="H27">
        <f>ROUNDDOWN(kraina5[[#This Row],[Suma  2014]]/kraina5[[#This Row],[Suma 2013]],4)</f>
        <v>0.86829999999999996</v>
      </c>
      <c r="I27" s="1">
        <f>ROUNDDOWN(IF(G27&gt;2*$F27, G27, G27*$H27),0)</f>
        <v>1622245</v>
      </c>
      <c r="J27" s="1">
        <f>ROUNDDOWN(IF(I27&gt;2*$F27, I27, I27*$H27),0)</f>
        <v>1408595</v>
      </c>
      <c r="K27" s="1">
        <f>ROUNDDOWN(IF(J27&gt;2*$F27, J27, J27*$H27),0)</f>
        <v>1223083</v>
      </c>
      <c r="L27" s="1">
        <f>ROUNDDOWN(IF(K27&gt;2*$F27, K27, K27*$H27),0)</f>
        <v>1062002</v>
      </c>
      <c r="M27" s="1">
        <f>ROUNDDOWN(IF(L27&gt;2*$F27, L27, L27*$H27),0)</f>
        <v>922136</v>
      </c>
      <c r="N27" s="1">
        <f>ROUNDDOWN(IF(M27&gt;2*$F27, M27, M27*$H27),0)</f>
        <v>800690</v>
      </c>
      <c r="O27" s="1">
        <f>ROUNDDOWN(IF(N27&gt;2*$F27, N27, N27*$H27),0)</f>
        <v>695239</v>
      </c>
      <c r="P27" s="1">
        <f>ROUNDDOWN(IF(O27&gt;2*$F27, O27, O27*$H27),0)</f>
        <v>603676</v>
      </c>
      <c r="Q27" s="1">
        <f>ROUNDDOWN(IF(P27&gt;2*$F27, P27, P27*$H27),0)</f>
        <v>524171</v>
      </c>
      <c r="R27" s="1">
        <f>ROUNDDOWN(IF(Q27&gt;2*$F27, Q27, Q27*$H27),0)</f>
        <v>455137</v>
      </c>
      <c r="S27" s="1">
        <f>ROUNDDOWN(IF(R27&gt;2*$F27, R27, R27*$H27),0)</f>
        <v>395195</v>
      </c>
    </row>
    <row r="28" spans="1:19" x14ac:dyDescent="0.45">
      <c r="A28" s="1" t="s">
        <v>4</v>
      </c>
      <c r="B28">
        <v>2436107</v>
      </c>
      <c r="C28">
        <v>2228622</v>
      </c>
      <c r="D28">
        <v>1831600</v>
      </c>
      <c r="E28">
        <v>1960624</v>
      </c>
      <c r="F28">
        <f>SUM(kraina5[[#This Row],[Kobiety 2013]:[Chopy 2013]])</f>
        <v>4664729</v>
      </c>
      <c r="G28">
        <f>SUM(kraina5[[#This Row],[Kobiety 2014]:[Chopy 2014]])</f>
        <v>3792224</v>
      </c>
      <c r="H28">
        <f>ROUNDDOWN(kraina5[[#This Row],[Suma  2014]]/kraina5[[#This Row],[Suma 2013]],4)</f>
        <v>0.81289999999999996</v>
      </c>
      <c r="I28" s="1">
        <f>ROUNDDOWN(IF(G28&gt;2*$F28, G28, G28*$H28),0)</f>
        <v>3082698</v>
      </c>
      <c r="J28" s="1">
        <f>ROUNDDOWN(IF(I28&gt;2*$F28, I28, I28*$H28),0)</f>
        <v>2505925</v>
      </c>
      <c r="K28" s="1">
        <f>ROUNDDOWN(IF(J28&gt;2*$F28, J28, J28*$H28),0)</f>
        <v>2037066</v>
      </c>
      <c r="L28" s="1">
        <f>ROUNDDOWN(IF(K28&gt;2*$F28, K28, K28*$H28),0)</f>
        <v>1655930</v>
      </c>
      <c r="M28" s="1">
        <f>ROUNDDOWN(IF(L28&gt;2*$F28, L28, L28*$H28),0)</f>
        <v>1346105</v>
      </c>
      <c r="N28" s="1">
        <f>ROUNDDOWN(IF(M28&gt;2*$F28, M28, M28*$H28),0)</f>
        <v>1094248</v>
      </c>
      <c r="O28" s="1">
        <f>ROUNDDOWN(IF(N28&gt;2*$F28, N28, N28*$H28),0)</f>
        <v>889514</v>
      </c>
      <c r="P28" s="1">
        <f>ROUNDDOWN(IF(O28&gt;2*$F28, O28, O28*$H28),0)</f>
        <v>723085</v>
      </c>
      <c r="Q28" s="1">
        <f>ROUNDDOWN(IF(P28&gt;2*$F28, P28, P28*$H28),0)</f>
        <v>587795</v>
      </c>
      <c r="R28" s="1">
        <f>ROUNDDOWN(IF(Q28&gt;2*$F28, Q28, Q28*$H28),0)</f>
        <v>477818</v>
      </c>
      <c r="S28" s="1">
        <f>ROUNDDOWN(IF(R28&gt;2*$F28, R28, R28*$H28),0)</f>
        <v>388418</v>
      </c>
    </row>
    <row r="29" spans="1:19" x14ac:dyDescent="0.45">
      <c r="A29" s="1" t="s">
        <v>28</v>
      </c>
      <c r="B29">
        <v>1859691</v>
      </c>
      <c r="C29">
        <v>1844250</v>
      </c>
      <c r="D29">
        <v>1460134</v>
      </c>
      <c r="E29">
        <v>1585258</v>
      </c>
      <c r="F29">
        <f>SUM(kraina5[[#This Row],[Kobiety 2013]:[Chopy 2013]])</f>
        <v>3703941</v>
      </c>
      <c r="G29">
        <f>SUM(kraina5[[#This Row],[Kobiety 2014]:[Chopy 2014]])</f>
        <v>3045392</v>
      </c>
      <c r="H29">
        <f>ROUNDDOWN(kraina5[[#This Row],[Suma  2014]]/kraina5[[#This Row],[Suma 2013]],4)</f>
        <v>0.82220000000000004</v>
      </c>
      <c r="I29" s="1">
        <f>ROUNDDOWN(IF(G29&gt;2*$F29, G29, G29*$H29),0)</f>
        <v>2503921</v>
      </c>
      <c r="J29" s="1">
        <f>ROUNDDOWN(IF(I29&gt;2*$F29, I29, I29*$H29),0)</f>
        <v>2058723</v>
      </c>
      <c r="K29" s="1">
        <f>ROUNDDOWN(IF(J29&gt;2*$F29, J29, J29*$H29),0)</f>
        <v>1692682</v>
      </c>
      <c r="L29" s="1">
        <f>ROUNDDOWN(IF(K29&gt;2*$F29, K29, K29*$H29),0)</f>
        <v>1391723</v>
      </c>
      <c r="M29" s="1">
        <f>ROUNDDOWN(IF(L29&gt;2*$F29, L29, L29*$H29),0)</f>
        <v>1144274</v>
      </c>
      <c r="N29" s="1">
        <f>ROUNDDOWN(IF(M29&gt;2*$F29, M29, M29*$H29),0)</f>
        <v>940822</v>
      </c>
      <c r="O29" s="1">
        <f>ROUNDDOWN(IF(N29&gt;2*$F29, N29, N29*$H29),0)</f>
        <v>773543</v>
      </c>
      <c r="P29" s="1">
        <f>ROUNDDOWN(IF(O29&gt;2*$F29, O29, O29*$H29),0)</f>
        <v>636007</v>
      </c>
      <c r="Q29" s="1">
        <f>ROUNDDOWN(IF(P29&gt;2*$F29, P29, P29*$H29),0)</f>
        <v>522924</v>
      </c>
      <c r="R29" s="1">
        <f>ROUNDDOWN(IF(Q29&gt;2*$F29, Q29, Q29*$H29),0)</f>
        <v>429948</v>
      </c>
      <c r="S29" s="1">
        <f>ROUNDDOWN(IF(R29&gt;2*$F29, R29, R29*$H29),0)</f>
        <v>353503</v>
      </c>
    </row>
    <row r="30" spans="1:19" x14ac:dyDescent="0.45">
      <c r="A30" s="1" t="s">
        <v>14</v>
      </c>
      <c r="B30">
        <v>2549276</v>
      </c>
      <c r="C30">
        <v>2584751</v>
      </c>
      <c r="D30">
        <v>2033079</v>
      </c>
      <c r="E30">
        <v>2066918</v>
      </c>
      <c r="F30">
        <f>SUM(kraina5[[#This Row],[Kobiety 2013]:[Chopy 2013]])</f>
        <v>5134027</v>
      </c>
      <c r="G30">
        <f>SUM(kraina5[[#This Row],[Kobiety 2014]:[Chopy 2014]])</f>
        <v>4099997</v>
      </c>
      <c r="H30">
        <f>ROUNDDOWN(kraina5[[#This Row],[Suma  2014]]/kraina5[[#This Row],[Suma 2013]],4)</f>
        <v>0.79849999999999999</v>
      </c>
      <c r="I30" s="1">
        <f>ROUNDDOWN(IF(G30&gt;2*$F30, G30, G30*$H30),0)</f>
        <v>3273847</v>
      </c>
      <c r="J30" s="1">
        <f>ROUNDDOWN(IF(I30&gt;2*$F30, I30, I30*$H30),0)</f>
        <v>2614166</v>
      </c>
      <c r="K30" s="1">
        <f>ROUNDDOWN(IF(J30&gt;2*$F30, J30, J30*$H30),0)</f>
        <v>2087411</v>
      </c>
      <c r="L30" s="1">
        <f>ROUNDDOWN(IF(K30&gt;2*$F30, K30, K30*$H30),0)</f>
        <v>1666797</v>
      </c>
      <c r="M30" s="1">
        <f>ROUNDDOWN(IF(L30&gt;2*$F30, L30, L30*$H30),0)</f>
        <v>1330937</v>
      </c>
      <c r="N30" s="1">
        <f>ROUNDDOWN(IF(M30&gt;2*$F30, M30, M30*$H30),0)</f>
        <v>1062753</v>
      </c>
      <c r="O30" s="1">
        <f>ROUNDDOWN(IF(N30&gt;2*$F30, N30, N30*$H30),0)</f>
        <v>848608</v>
      </c>
      <c r="P30" s="1">
        <f>ROUNDDOWN(IF(O30&gt;2*$F30, O30, O30*$H30),0)</f>
        <v>677613</v>
      </c>
      <c r="Q30" s="1">
        <f>ROUNDDOWN(IF(P30&gt;2*$F30, P30, P30*$H30),0)</f>
        <v>541073</v>
      </c>
      <c r="R30" s="1">
        <f>ROUNDDOWN(IF(Q30&gt;2*$F30, Q30, Q30*$H30),0)</f>
        <v>432046</v>
      </c>
      <c r="S30" s="1">
        <f>ROUNDDOWN(IF(R30&gt;2*$F30, R30, R30*$H30),0)</f>
        <v>344988</v>
      </c>
    </row>
    <row r="31" spans="1:19" x14ac:dyDescent="0.45">
      <c r="A31" s="1" t="s">
        <v>36</v>
      </c>
      <c r="B31">
        <v>1506541</v>
      </c>
      <c r="C31">
        <v>1414887</v>
      </c>
      <c r="D31">
        <v>1216612</v>
      </c>
      <c r="E31">
        <v>1166775</v>
      </c>
      <c r="F31">
        <f>SUM(kraina5[[#This Row],[Kobiety 2013]:[Chopy 2013]])</f>
        <v>2921428</v>
      </c>
      <c r="G31">
        <f>SUM(kraina5[[#This Row],[Kobiety 2014]:[Chopy 2014]])</f>
        <v>2383387</v>
      </c>
      <c r="H31">
        <f>ROUNDDOWN(kraina5[[#This Row],[Suma  2014]]/kraina5[[#This Row],[Suma 2013]],4)</f>
        <v>0.81579999999999997</v>
      </c>
      <c r="I31" s="1">
        <f>ROUNDDOWN(IF(G31&gt;2*$F31, G31, G31*$H31),0)</f>
        <v>1944367</v>
      </c>
      <c r="J31" s="1">
        <f>ROUNDDOWN(IF(I31&gt;2*$F31, I31, I31*$H31),0)</f>
        <v>1586214</v>
      </c>
      <c r="K31" s="1">
        <f>ROUNDDOWN(IF(J31&gt;2*$F31, J31, J31*$H31),0)</f>
        <v>1294033</v>
      </c>
      <c r="L31" s="1">
        <f>ROUNDDOWN(IF(K31&gt;2*$F31, K31, K31*$H31),0)</f>
        <v>1055672</v>
      </c>
      <c r="M31" s="1">
        <f>ROUNDDOWN(IF(L31&gt;2*$F31, L31, L31*$H31),0)</f>
        <v>861217</v>
      </c>
      <c r="N31" s="1">
        <f>ROUNDDOWN(IF(M31&gt;2*$F31, M31, M31*$H31),0)</f>
        <v>702580</v>
      </c>
      <c r="O31" s="1">
        <f>ROUNDDOWN(IF(N31&gt;2*$F31, N31, N31*$H31),0)</f>
        <v>573164</v>
      </c>
      <c r="P31" s="1">
        <f>ROUNDDOWN(IF(O31&gt;2*$F31, O31, O31*$H31),0)</f>
        <v>467587</v>
      </c>
      <c r="Q31" s="1">
        <f>ROUNDDOWN(IF(P31&gt;2*$F31, P31, P31*$H31),0)</f>
        <v>381457</v>
      </c>
      <c r="R31" s="1">
        <f>ROUNDDOWN(IF(Q31&gt;2*$F31, Q31, Q31*$H31),0)</f>
        <v>311192</v>
      </c>
      <c r="S31" s="1">
        <f>ROUNDDOWN(IF(R31&gt;2*$F31, R31, R31*$H31),0)</f>
        <v>253870</v>
      </c>
    </row>
    <row r="32" spans="1:19" x14ac:dyDescent="0.45">
      <c r="A32" s="1" t="s">
        <v>13</v>
      </c>
      <c r="B32">
        <v>1143634</v>
      </c>
      <c r="C32">
        <v>1033836</v>
      </c>
      <c r="D32">
        <v>909534</v>
      </c>
      <c r="E32">
        <v>856349</v>
      </c>
      <c r="F32">
        <f>SUM(kraina5[[#This Row],[Kobiety 2013]:[Chopy 2013]])</f>
        <v>2177470</v>
      </c>
      <c r="G32">
        <f>SUM(kraina5[[#This Row],[Kobiety 2014]:[Chopy 2014]])</f>
        <v>1765883</v>
      </c>
      <c r="H32">
        <f>ROUNDDOWN(kraina5[[#This Row],[Suma  2014]]/kraina5[[#This Row],[Suma 2013]],4)</f>
        <v>0.81089999999999995</v>
      </c>
      <c r="I32" s="1">
        <f>ROUNDDOWN(IF(G32&gt;2*$F32, G32, G32*$H32),0)</f>
        <v>1431954</v>
      </c>
      <c r="J32" s="1">
        <f>ROUNDDOWN(IF(I32&gt;2*$F32, I32, I32*$H32),0)</f>
        <v>1161171</v>
      </c>
      <c r="K32" s="1">
        <f>ROUNDDOWN(IF(J32&gt;2*$F32, J32, J32*$H32),0)</f>
        <v>941593</v>
      </c>
      <c r="L32" s="1">
        <f>ROUNDDOWN(IF(K32&gt;2*$F32, K32, K32*$H32),0)</f>
        <v>763537</v>
      </c>
      <c r="M32" s="1">
        <f>ROUNDDOWN(IF(L32&gt;2*$F32, L32, L32*$H32),0)</f>
        <v>619152</v>
      </c>
      <c r="N32" s="1">
        <f>ROUNDDOWN(IF(M32&gt;2*$F32, M32, M32*$H32),0)</f>
        <v>502070</v>
      </c>
      <c r="O32" s="1">
        <f>ROUNDDOWN(IF(N32&gt;2*$F32, N32, N32*$H32),0)</f>
        <v>407128</v>
      </c>
      <c r="P32" s="1">
        <f>ROUNDDOWN(IF(O32&gt;2*$F32, O32, O32*$H32),0)</f>
        <v>330140</v>
      </c>
      <c r="Q32" s="1">
        <f>ROUNDDOWN(IF(P32&gt;2*$F32, P32, P32*$H32),0)</f>
        <v>267710</v>
      </c>
      <c r="R32" s="1">
        <f>ROUNDDOWN(IF(Q32&gt;2*$F32, Q32, Q32*$H32),0)</f>
        <v>217086</v>
      </c>
      <c r="S32" s="1">
        <f>ROUNDDOWN(IF(R32&gt;2*$F32, R32, R32*$H32),0)</f>
        <v>176035</v>
      </c>
    </row>
    <row r="33" spans="1:19" x14ac:dyDescent="0.45">
      <c r="A33" s="1" t="s">
        <v>22</v>
      </c>
      <c r="B33">
        <v>2166753</v>
      </c>
      <c r="C33">
        <v>2338698</v>
      </c>
      <c r="D33">
        <v>1681433</v>
      </c>
      <c r="E33">
        <v>1592443</v>
      </c>
      <c r="F33">
        <f>SUM(kraina5[[#This Row],[Kobiety 2013]:[Chopy 2013]])</f>
        <v>4505451</v>
      </c>
      <c r="G33">
        <f>SUM(kraina5[[#This Row],[Kobiety 2014]:[Chopy 2014]])</f>
        <v>3273876</v>
      </c>
      <c r="H33">
        <f>ROUNDDOWN(kraina5[[#This Row],[Suma  2014]]/kraina5[[#This Row],[Suma 2013]],4)</f>
        <v>0.72660000000000002</v>
      </c>
      <c r="I33" s="1">
        <f>ROUNDDOWN(IF(G33&gt;2*$F33, G33, G33*$H33),0)</f>
        <v>2378798</v>
      </c>
      <c r="J33" s="1">
        <f>ROUNDDOWN(IF(I33&gt;2*$F33, I33, I33*$H33),0)</f>
        <v>1728434</v>
      </c>
      <c r="K33" s="1">
        <f>ROUNDDOWN(IF(J33&gt;2*$F33, J33, J33*$H33),0)</f>
        <v>1255880</v>
      </c>
      <c r="L33" s="1">
        <f>ROUNDDOWN(IF(K33&gt;2*$F33, K33, K33*$H33),0)</f>
        <v>912522</v>
      </c>
      <c r="M33" s="1">
        <f>ROUNDDOWN(IF(L33&gt;2*$F33, L33, L33*$H33),0)</f>
        <v>663038</v>
      </c>
      <c r="N33" s="1">
        <f>ROUNDDOWN(IF(M33&gt;2*$F33, M33, M33*$H33),0)</f>
        <v>481763</v>
      </c>
      <c r="O33" s="1">
        <f>ROUNDDOWN(IF(N33&gt;2*$F33, N33, N33*$H33),0)</f>
        <v>350048</v>
      </c>
      <c r="P33" s="1">
        <f>ROUNDDOWN(IF(O33&gt;2*$F33, O33, O33*$H33),0)</f>
        <v>254344</v>
      </c>
      <c r="Q33" s="1">
        <f>ROUNDDOWN(IF(P33&gt;2*$F33, P33, P33*$H33),0)</f>
        <v>184806</v>
      </c>
      <c r="R33" s="1">
        <f>ROUNDDOWN(IF(Q33&gt;2*$F33, Q33, Q33*$H33),0)</f>
        <v>134280</v>
      </c>
      <c r="S33" s="1">
        <f>ROUNDDOWN(IF(R33&gt;2*$F33, R33, R33*$H33),0)</f>
        <v>97567</v>
      </c>
    </row>
    <row r="34" spans="1:19" x14ac:dyDescent="0.45">
      <c r="A34" s="1" t="s">
        <v>49</v>
      </c>
      <c r="B34">
        <v>2494207</v>
      </c>
      <c r="C34">
        <v>2625207</v>
      </c>
      <c r="D34">
        <v>1796293</v>
      </c>
      <c r="E34">
        <v>1853602</v>
      </c>
      <c r="F34">
        <f>SUM(kraina5[[#This Row],[Kobiety 2013]:[Chopy 2013]])</f>
        <v>5119414</v>
      </c>
      <c r="G34">
        <f>SUM(kraina5[[#This Row],[Kobiety 2014]:[Chopy 2014]])</f>
        <v>3649895</v>
      </c>
      <c r="H34">
        <f>ROUNDDOWN(kraina5[[#This Row],[Suma  2014]]/kraina5[[#This Row],[Suma 2013]],4)</f>
        <v>0.71289999999999998</v>
      </c>
      <c r="I34" s="1">
        <f>ROUNDDOWN(IF(G34&gt;2*$F34, G34, G34*$H34),0)</f>
        <v>2602010</v>
      </c>
      <c r="J34" s="1">
        <f>ROUNDDOWN(IF(I34&gt;2*$F34, I34, I34*$H34),0)</f>
        <v>1854972</v>
      </c>
      <c r="K34" s="1">
        <f>ROUNDDOWN(IF(J34&gt;2*$F34, J34, J34*$H34),0)</f>
        <v>1322409</v>
      </c>
      <c r="L34" s="1">
        <f>ROUNDDOWN(IF(K34&gt;2*$F34, K34, K34*$H34),0)</f>
        <v>942745</v>
      </c>
      <c r="M34" s="1">
        <f>ROUNDDOWN(IF(L34&gt;2*$F34, L34, L34*$H34),0)</f>
        <v>672082</v>
      </c>
      <c r="N34" s="1">
        <f>ROUNDDOWN(IF(M34&gt;2*$F34, M34, M34*$H34),0)</f>
        <v>479127</v>
      </c>
      <c r="O34" s="1">
        <f>ROUNDDOWN(IF(N34&gt;2*$F34, N34, N34*$H34),0)</f>
        <v>341569</v>
      </c>
      <c r="P34" s="1">
        <f>ROUNDDOWN(IF(O34&gt;2*$F34, O34, O34*$H34),0)</f>
        <v>243504</v>
      </c>
      <c r="Q34" s="1">
        <f>ROUNDDOWN(IF(P34&gt;2*$F34, P34, P34*$H34),0)</f>
        <v>173594</v>
      </c>
      <c r="R34" s="1">
        <f>ROUNDDOWN(IF(Q34&gt;2*$F34, Q34, Q34*$H34),0)</f>
        <v>123755</v>
      </c>
      <c r="S34" s="1">
        <f>ROUNDDOWN(IF(R34&gt;2*$F34, R34, R34*$H34),0)</f>
        <v>88224</v>
      </c>
    </row>
    <row r="35" spans="1:19" x14ac:dyDescent="0.45">
      <c r="A35" s="1" t="s">
        <v>9</v>
      </c>
      <c r="B35">
        <v>1157622</v>
      </c>
      <c r="C35">
        <v>1182345</v>
      </c>
      <c r="D35">
        <v>830785</v>
      </c>
      <c r="E35">
        <v>833779</v>
      </c>
      <c r="F35">
        <f>SUM(kraina5[[#This Row],[Kobiety 2013]:[Chopy 2013]])</f>
        <v>2339967</v>
      </c>
      <c r="G35">
        <f>SUM(kraina5[[#This Row],[Kobiety 2014]:[Chopy 2014]])</f>
        <v>1664564</v>
      </c>
      <c r="H35">
        <f>ROUNDDOWN(kraina5[[#This Row],[Suma  2014]]/kraina5[[#This Row],[Suma 2013]],4)</f>
        <v>0.71130000000000004</v>
      </c>
      <c r="I35" s="1">
        <f>ROUNDDOWN(IF(G35&gt;2*$F35, G35, G35*$H35),0)</f>
        <v>1184004</v>
      </c>
      <c r="J35" s="1">
        <f>ROUNDDOWN(IF(I35&gt;2*$F35, I35, I35*$H35),0)</f>
        <v>842182</v>
      </c>
      <c r="K35" s="1">
        <f>ROUNDDOWN(IF(J35&gt;2*$F35, J35, J35*$H35),0)</f>
        <v>599044</v>
      </c>
      <c r="L35" s="1">
        <f>ROUNDDOWN(IF(K35&gt;2*$F35, K35, K35*$H35),0)</f>
        <v>426099</v>
      </c>
      <c r="M35" s="1">
        <f>ROUNDDOWN(IF(L35&gt;2*$F35, L35, L35*$H35),0)</f>
        <v>303084</v>
      </c>
      <c r="N35" s="1">
        <f>ROUNDDOWN(IF(M35&gt;2*$F35, M35, M35*$H35),0)</f>
        <v>215583</v>
      </c>
      <c r="O35" s="1">
        <f>ROUNDDOWN(IF(N35&gt;2*$F35, N35, N35*$H35),0)</f>
        <v>153344</v>
      </c>
      <c r="P35" s="1">
        <f>ROUNDDOWN(IF(O35&gt;2*$F35, O35, O35*$H35),0)</f>
        <v>109073</v>
      </c>
      <c r="Q35" s="1">
        <f>ROUNDDOWN(IF(P35&gt;2*$F35, P35, P35*$H35),0)</f>
        <v>77583</v>
      </c>
      <c r="R35" s="1">
        <f>ROUNDDOWN(IF(Q35&gt;2*$F35, Q35, Q35*$H35),0)</f>
        <v>55184</v>
      </c>
      <c r="S35" s="1">
        <f>ROUNDDOWN(IF(R35&gt;2*$F35, R35, R35*$H35),0)</f>
        <v>39252</v>
      </c>
    </row>
    <row r="36" spans="1:19" x14ac:dyDescent="0.45">
      <c r="A36" s="1" t="s">
        <v>3</v>
      </c>
      <c r="B36">
        <v>949065</v>
      </c>
      <c r="C36">
        <v>1026050</v>
      </c>
      <c r="D36">
        <v>688027</v>
      </c>
      <c r="E36">
        <v>723233</v>
      </c>
      <c r="F36">
        <f>SUM(kraina5[[#This Row],[Kobiety 2013]:[Chopy 2013]])</f>
        <v>1975115</v>
      </c>
      <c r="G36">
        <f>SUM(kraina5[[#This Row],[Kobiety 2014]:[Chopy 2014]])</f>
        <v>1411260</v>
      </c>
      <c r="H36">
        <f>ROUNDDOWN(kraina5[[#This Row],[Suma  2014]]/kraina5[[#This Row],[Suma 2013]],4)</f>
        <v>0.71450000000000002</v>
      </c>
      <c r="I36" s="1">
        <f>ROUNDDOWN(IF(G36&gt;2*$F36, G36, G36*$H36),0)</f>
        <v>1008345</v>
      </c>
      <c r="J36" s="1">
        <f>ROUNDDOWN(IF(I36&gt;2*$F36, I36, I36*$H36),0)</f>
        <v>720462</v>
      </c>
      <c r="K36" s="1">
        <f>ROUNDDOWN(IF(J36&gt;2*$F36, J36, J36*$H36),0)</f>
        <v>514770</v>
      </c>
      <c r="L36" s="1">
        <f>ROUNDDOWN(IF(K36&gt;2*$F36, K36, K36*$H36),0)</f>
        <v>367803</v>
      </c>
      <c r="M36" s="1">
        <f>ROUNDDOWN(IF(L36&gt;2*$F36, L36, L36*$H36),0)</f>
        <v>262795</v>
      </c>
      <c r="N36" s="1">
        <f>ROUNDDOWN(IF(M36&gt;2*$F36, M36, M36*$H36),0)</f>
        <v>187767</v>
      </c>
      <c r="O36" s="1">
        <f>ROUNDDOWN(IF(N36&gt;2*$F36, N36, N36*$H36),0)</f>
        <v>134159</v>
      </c>
      <c r="P36" s="1">
        <f>ROUNDDOWN(IF(O36&gt;2*$F36, O36, O36*$H36),0)</f>
        <v>95856</v>
      </c>
      <c r="Q36" s="1">
        <f>ROUNDDOWN(IF(P36&gt;2*$F36, P36, P36*$H36),0)</f>
        <v>68489</v>
      </c>
      <c r="R36" s="1">
        <f>ROUNDDOWN(IF(Q36&gt;2*$F36, Q36, Q36*$H36),0)</f>
        <v>48935</v>
      </c>
      <c r="S36" s="1">
        <f>ROUNDDOWN(IF(R36&gt;2*$F36, R36, R36*$H36),0)</f>
        <v>34964</v>
      </c>
    </row>
    <row r="37" spans="1:19" x14ac:dyDescent="0.45">
      <c r="A37" s="1" t="s">
        <v>8</v>
      </c>
      <c r="B37">
        <v>1660998</v>
      </c>
      <c r="C37">
        <v>1630345</v>
      </c>
      <c r="D37">
        <v>1130119</v>
      </c>
      <c r="E37">
        <v>1080238</v>
      </c>
      <c r="F37">
        <f>SUM(kraina5[[#This Row],[Kobiety 2013]:[Chopy 2013]])</f>
        <v>3291343</v>
      </c>
      <c r="G37">
        <f>SUM(kraina5[[#This Row],[Kobiety 2014]:[Chopy 2014]])</f>
        <v>2210357</v>
      </c>
      <c r="H37">
        <f>ROUNDDOWN(kraina5[[#This Row],[Suma  2014]]/kraina5[[#This Row],[Suma 2013]],4)</f>
        <v>0.67149999999999999</v>
      </c>
      <c r="I37" s="1">
        <f>ROUNDDOWN(IF(G37&gt;2*$F37, G37, G37*$H37),0)</f>
        <v>1484254</v>
      </c>
      <c r="J37" s="1">
        <f>ROUNDDOWN(IF(I37&gt;2*$F37, I37, I37*$H37),0)</f>
        <v>996676</v>
      </c>
      <c r="K37" s="1">
        <f>ROUNDDOWN(IF(J37&gt;2*$F37, J37, J37*$H37),0)</f>
        <v>669267</v>
      </c>
      <c r="L37" s="1">
        <f>ROUNDDOWN(IF(K37&gt;2*$F37, K37, K37*$H37),0)</f>
        <v>449412</v>
      </c>
      <c r="M37" s="1">
        <f>ROUNDDOWN(IF(L37&gt;2*$F37, L37, L37*$H37),0)</f>
        <v>301780</v>
      </c>
      <c r="N37" s="1">
        <f>ROUNDDOWN(IF(M37&gt;2*$F37, M37, M37*$H37),0)</f>
        <v>202645</v>
      </c>
      <c r="O37" s="1">
        <f>ROUNDDOWN(IF(N37&gt;2*$F37, N37, N37*$H37),0)</f>
        <v>136076</v>
      </c>
      <c r="P37" s="1">
        <f>ROUNDDOWN(IF(O37&gt;2*$F37, O37, O37*$H37),0)</f>
        <v>91375</v>
      </c>
      <c r="Q37" s="1">
        <f>ROUNDDOWN(IF(P37&gt;2*$F37, P37, P37*$H37),0)</f>
        <v>61358</v>
      </c>
      <c r="R37" s="1">
        <f>ROUNDDOWN(IF(Q37&gt;2*$F37, Q37, Q37*$H37),0)</f>
        <v>41201</v>
      </c>
      <c r="S37" s="1">
        <f>ROUNDDOWN(IF(R37&gt;2*$F37, R37, R37*$H37),0)</f>
        <v>27666</v>
      </c>
    </row>
    <row r="38" spans="1:19" x14ac:dyDescent="0.45">
      <c r="A38" s="1" t="s">
        <v>16</v>
      </c>
      <c r="B38">
        <v>2567464</v>
      </c>
      <c r="C38">
        <v>2441857</v>
      </c>
      <c r="D38">
        <v>1524132</v>
      </c>
      <c r="E38">
        <v>1496810</v>
      </c>
      <c r="F38">
        <f>SUM(kraina5[[#This Row],[Kobiety 2013]:[Chopy 2013]])</f>
        <v>5009321</v>
      </c>
      <c r="G38">
        <f>SUM(kraina5[[#This Row],[Kobiety 2014]:[Chopy 2014]])</f>
        <v>3020942</v>
      </c>
      <c r="H38">
        <f>ROUNDDOWN(kraina5[[#This Row],[Suma  2014]]/kraina5[[#This Row],[Suma 2013]],4)</f>
        <v>0.60299999999999998</v>
      </c>
      <c r="I38" s="1">
        <f>ROUNDDOWN(IF(G38&gt;2*$F38, G38, G38*$H38),0)</f>
        <v>1821628</v>
      </c>
      <c r="J38" s="1">
        <f>ROUNDDOWN(IF(I38&gt;2*$F38, I38, I38*$H38),0)</f>
        <v>1098441</v>
      </c>
      <c r="K38" s="1">
        <f>ROUNDDOWN(IF(J38&gt;2*$F38, J38, J38*$H38),0)</f>
        <v>662359</v>
      </c>
      <c r="L38" s="1">
        <f>ROUNDDOWN(IF(K38&gt;2*$F38, K38, K38*$H38),0)</f>
        <v>399402</v>
      </c>
      <c r="M38" s="1">
        <f>ROUNDDOWN(IF(L38&gt;2*$F38, L38, L38*$H38),0)</f>
        <v>240839</v>
      </c>
      <c r="N38" s="1">
        <f>ROUNDDOWN(IF(M38&gt;2*$F38, M38, M38*$H38),0)</f>
        <v>145225</v>
      </c>
      <c r="O38" s="1">
        <f>ROUNDDOWN(IF(N38&gt;2*$F38, N38, N38*$H38),0)</f>
        <v>87570</v>
      </c>
      <c r="P38" s="1">
        <f>ROUNDDOWN(IF(O38&gt;2*$F38, O38, O38*$H38),0)</f>
        <v>52804</v>
      </c>
      <c r="Q38" s="1">
        <f>ROUNDDOWN(IF(P38&gt;2*$F38, P38, P38*$H38),0)</f>
        <v>31840</v>
      </c>
      <c r="R38" s="1">
        <f>ROUNDDOWN(IF(Q38&gt;2*$F38, Q38, Q38*$H38),0)</f>
        <v>19199</v>
      </c>
      <c r="S38" s="1">
        <f>ROUNDDOWN(IF(R38&gt;2*$F38, R38, R38*$H38),0)</f>
        <v>11576</v>
      </c>
    </row>
    <row r="39" spans="1:19" x14ac:dyDescent="0.45">
      <c r="A39" s="1" t="s">
        <v>18</v>
      </c>
      <c r="B39">
        <v>2976209</v>
      </c>
      <c r="C39">
        <v>3199665</v>
      </c>
      <c r="D39">
        <v>1666477</v>
      </c>
      <c r="E39">
        <v>1759240</v>
      </c>
      <c r="F39">
        <f>SUM(kraina5[[#This Row],[Kobiety 2013]:[Chopy 2013]])</f>
        <v>6175874</v>
      </c>
      <c r="G39">
        <f>SUM(kraina5[[#This Row],[Kobiety 2014]:[Chopy 2014]])</f>
        <v>3425717</v>
      </c>
      <c r="H39">
        <f>ROUNDDOWN(kraina5[[#This Row],[Suma  2014]]/kraina5[[#This Row],[Suma 2013]],4)</f>
        <v>0.55459999999999998</v>
      </c>
      <c r="I39" s="1">
        <f>ROUNDDOWN(IF(G39&gt;2*$F39, G39, G39*$H39),0)</f>
        <v>1899902</v>
      </c>
      <c r="J39" s="1">
        <f>ROUNDDOWN(IF(I39&gt;2*$F39, I39, I39*$H39),0)</f>
        <v>1053685</v>
      </c>
      <c r="K39" s="1">
        <f>ROUNDDOWN(IF(J39&gt;2*$F39, J39, J39*$H39),0)</f>
        <v>584373</v>
      </c>
      <c r="L39" s="1">
        <f>ROUNDDOWN(IF(K39&gt;2*$F39, K39, K39*$H39),0)</f>
        <v>324093</v>
      </c>
      <c r="M39" s="1">
        <f>ROUNDDOWN(IF(L39&gt;2*$F39, L39, L39*$H39),0)</f>
        <v>179741</v>
      </c>
      <c r="N39" s="1">
        <f>ROUNDDOWN(IF(M39&gt;2*$F39, M39, M39*$H39),0)</f>
        <v>99684</v>
      </c>
      <c r="O39" s="1">
        <f>ROUNDDOWN(IF(N39&gt;2*$F39, N39, N39*$H39),0)</f>
        <v>55284</v>
      </c>
      <c r="P39" s="1">
        <f>ROUNDDOWN(IF(O39&gt;2*$F39, O39, O39*$H39),0)</f>
        <v>30660</v>
      </c>
      <c r="Q39" s="1">
        <f>ROUNDDOWN(IF(P39&gt;2*$F39, P39, P39*$H39),0)</f>
        <v>17004</v>
      </c>
      <c r="R39" s="1">
        <f>ROUNDDOWN(IF(Q39&gt;2*$F39, Q39, Q39*$H39),0)</f>
        <v>9430</v>
      </c>
      <c r="S39" s="1">
        <f>ROUNDDOWN(IF(R39&gt;2*$F39, R39, R39*$H39),0)</f>
        <v>5229</v>
      </c>
    </row>
    <row r="40" spans="1:19" x14ac:dyDescent="0.45">
      <c r="A40" s="1" t="s">
        <v>26</v>
      </c>
      <c r="B40">
        <v>2351213</v>
      </c>
      <c r="C40">
        <v>2358482</v>
      </c>
      <c r="D40">
        <v>1098384</v>
      </c>
      <c r="E40">
        <v>1121488</v>
      </c>
      <c r="F40">
        <f>SUM(kraina5[[#This Row],[Kobiety 2013]:[Chopy 2013]])</f>
        <v>4709695</v>
      </c>
      <c r="G40">
        <f>SUM(kraina5[[#This Row],[Kobiety 2014]:[Chopy 2014]])</f>
        <v>2219872</v>
      </c>
      <c r="H40">
        <f>ROUNDDOWN(kraina5[[#This Row],[Suma  2014]]/kraina5[[#This Row],[Suma 2013]],4)</f>
        <v>0.4713</v>
      </c>
      <c r="I40" s="1">
        <f>ROUNDDOWN(IF(G40&gt;2*$F40, G40, G40*$H40),0)</f>
        <v>1046225</v>
      </c>
      <c r="J40" s="1">
        <f>ROUNDDOWN(IF(I40&gt;2*$F40, I40, I40*$H40),0)</f>
        <v>493085</v>
      </c>
      <c r="K40" s="1">
        <f>ROUNDDOWN(IF(J40&gt;2*$F40, J40, J40*$H40),0)</f>
        <v>232390</v>
      </c>
      <c r="L40" s="1">
        <f>ROUNDDOWN(IF(K40&gt;2*$F40, K40, K40*$H40),0)</f>
        <v>109525</v>
      </c>
      <c r="M40" s="1">
        <f>ROUNDDOWN(IF(L40&gt;2*$F40, L40, L40*$H40),0)</f>
        <v>51619</v>
      </c>
      <c r="N40" s="1">
        <f>ROUNDDOWN(IF(M40&gt;2*$F40, M40, M40*$H40),0)</f>
        <v>24328</v>
      </c>
      <c r="O40" s="1">
        <f>ROUNDDOWN(IF(N40&gt;2*$F40, N40, N40*$H40),0)</f>
        <v>11465</v>
      </c>
      <c r="P40" s="1">
        <f>ROUNDDOWN(IF(O40&gt;2*$F40, O40, O40*$H40),0)</f>
        <v>5403</v>
      </c>
      <c r="Q40" s="1">
        <f>ROUNDDOWN(IF(P40&gt;2*$F40, P40, P40*$H40),0)</f>
        <v>2546</v>
      </c>
      <c r="R40" s="1">
        <f>ROUNDDOWN(IF(Q40&gt;2*$F40, Q40, Q40*$H40),0)</f>
        <v>1199</v>
      </c>
      <c r="S40" s="1">
        <f>ROUNDDOWN(IF(R40&gt;2*$F40, R40, R40*$H40),0)</f>
        <v>565</v>
      </c>
    </row>
    <row r="41" spans="1:19" x14ac:dyDescent="0.45">
      <c r="A41" s="1" t="s">
        <v>17</v>
      </c>
      <c r="B41">
        <v>1334060</v>
      </c>
      <c r="C41">
        <v>1395231</v>
      </c>
      <c r="D41">
        <v>578655</v>
      </c>
      <c r="E41">
        <v>677663</v>
      </c>
      <c r="F41">
        <f>SUM(kraina5[[#This Row],[Kobiety 2013]:[Chopy 2013]])</f>
        <v>2729291</v>
      </c>
      <c r="G41">
        <f>SUM(kraina5[[#This Row],[Kobiety 2014]:[Chopy 2014]])</f>
        <v>1256318</v>
      </c>
      <c r="H41">
        <f>ROUNDDOWN(kraina5[[#This Row],[Suma  2014]]/kraina5[[#This Row],[Suma 2013]],4)</f>
        <v>0.46029999999999999</v>
      </c>
      <c r="I41" s="1">
        <f>ROUNDDOWN(IF(G41&gt;2*$F41, G41, G41*$H41),0)</f>
        <v>578283</v>
      </c>
      <c r="J41" s="1">
        <f>ROUNDDOWN(IF(I41&gt;2*$F41, I41, I41*$H41),0)</f>
        <v>266183</v>
      </c>
      <c r="K41" s="1">
        <f>ROUNDDOWN(IF(J41&gt;2*$F41, J41, J41*$H41),0)</f>
        <v>122524</v>
      </c>
      <c r="L41" s="1">
        <f>ROUNDDOWN(IF(K41&gt;2*$F41, K41, K41*$H41),0)</f>
        <v>56397</v>
      </c>
      <c r="M41" s="1">
        <f>ROUNDDOWN(IF(L41&gt;2*$F41, L41, L41*$H41),0)</f>
        <v>25959</v>
      </c>
      <c r="N41" s="1">
        <f>ROUNDDOWN(IF(M41&gt;2*$F41, M41, M41*$H41),0)</f>
        <v>11948</v>
      </c>
      <c r="O41" s="1">
        <f>ROUNDDOWN(IF(N41&gt;2*$F41, N41, N41*$H41),0)</f>
        <v>5499</v>
      </c>
      <c r="P41" s="1">
        <f>ROUNDDOWN(IF(O41&gt;2*$F41, O41, O41*$H41),0)</f>
        <v>2531</v>
      </c>
      <c r="Q41" s="1">
        <f>ROUNDDOWN(IF(P41&gt;2*$F41, P41, P41*$H41),0)</f>
        <v>1165</v>
      </c>
      <c r="R41" s="1">
        <f>ROUNDDOWN(IF(Q41&gt;2*$F41, Q41, Q41*$H41),0)</f>
        <v>536</v>
      </c>
      <c r="S41" s="1">
        <f>ROUNDDOWN(IF(R41&gt;2*$F41, R41, R41*$H41),0)</f>
        <v>246</v>
      </c>
    </row>
    <row r="42" spans="1:19" x14ac:dyDescent="0.45">
      <c r="A42" s="1" t="s">
        <v>34</v>
      </c>
      <c r="B42">
        <v>2574432</v>
      </c>
      <c r="C42">
        <v>2409710</v>
      </c>
      <c r="D42">
        <v>987486</v>
      </c>
      <c r="E42">
        <v>999043</v>
      </c>
      <c r="F42">
        <f>SUM(kraina5[[#This Row],[Kobiety 2013]:[Chopy 2013]])</f>
        <v>4984142</v>
      </c>
      <c r="G42">
        <f>SUM(kraina5[[#This Row],[Kobiety 2014]:[Chopy 2014]])</f>
        <v>1986529</v>
      </c>
      <c r="H42">
        <f>ROUNDDOWN(kraina5[[#This Row],[Suma  2014]]/kraina5[[#This Row],[Suma 2013]],4)</f>
        <v>0.39850000000000002</v>
      </c>
      <c r="I42" s="1">
        <f>ROUNDDOWN(IF(G42&gt;2*$F42, G42, G42*$H42),0)</f>
        <v>791631</v>
      </c>
      <c r="J42" s="1">
        <f>ROUNDDOWN(IF(I42&gt;2*$F42, I42, I42*$H42),0)</f>
        <v>315464</v>
      </c>
      <c r="K42" s="1">
        <f>ROUNDDOWN(IF(J42&gt;2*$F42, J42, J42*$H42),0)</f>
        <v>125712</v>
      </c>
      <c r="L42" s="1">
        <f>ROUNDDOWN(IF(K42&gt;2*$F42, K42, K42*$H42),0)</f>
        <v>50096</v>
      </c>
      <c r="M42" s="1">
        <f>ROUNDDOWN(IF(L42&gt;2*$F42, L42, L42*$H42),0)</f>
        <v>19963</v>
      </c>
      <c r="N42" s="1">
        <f>ROUNDDOWN(IF(M42&gt;2*$F42, M42, M42*$H42),0)</f>
        <v>7955</v>
      </c>
      <c r="O42" s="1">
        <f>ROUNDDOWN(IF(N42&gt;2*$F42, N42, N42*$H42),0)</f>
        <v>3170</v>
      </c>
      <c r="P42" s="1">
        <f>ROUNDDOWN(IF(O42&gt;2*$F42, O42, O42*$H42),0)</f>
        <v>1263</v>
      </c>
      <c r="Q42" s="1">
        <f>ROUNDDOWN(IF(P42&gt;2*$F42, P42, P42*$H42),0)</f>
        <v>503</v>
      </c>
      <c r="R42" s="1">
        <f>ROUNDDOWN(IF(Q42&gt;2*$F42, Q42, Q42*$H42),0)</f>
        <v>200</v>
      </c>
      <c r="S42" s="1">
        <f>ROUNDDOWN(IF(R42&gt;2*$F42, R42, R42*$H42),0)</f>
        <v>79</v>
      </c>
    </row>
    <row r="43" spans="1:19" x14ac:dyDescent="0.45">
      <c r="A43" s="1" t="s">
        <v>20</v>
      </c>
      <c r="B43">
        <v>2486640</v>
      </c>
      <c r="C43">
        <v>2265936</v>
      </c>
      <c r="D43">
        <v>297424</v>
      </c>
      <c r="E43">
        <v>274759</v>
      </c>
      <c r="F43">
        <f>SUM(kraina5[[#This Row],[Kobiety 2013]:[Chopy 2013]])</f>
        <v>4752576</v>
      </c>
      <c r="G43">
        <f>SUM(kraina5[[#This Row],[Kobiety 2014]:[Chopy 2014]])</f>
        <v>572183</v>
      </c>
      <c r="H43">
        <f>ROUNDDOWN(kraina5[[#This Row],[Suma  2014]]/kraina5[[#This Row],[Suma 2013]],4)</f>
        <v>0.1203</v>
      </c>
      <c r="I43" s="1">
        <f>ROUNDDOWN(IF(G43&gt;2*$F43, G43, G43*$H43),0)</f>
        <v>68833</v>
      </c>
      <c r="J43" s="1">
        <f>ROUNDDOWN(IF(I43&gt;2*$F43, I43, I43*$H43),0)</f>
        <v>8280</v>
      </c>
      <c r="K43" s="1">
        <f>ROUNDDOWN(IF(J43&gt;2*$F43, J43, J43*$H43),0)</f>
        <v>996</v>
      </c>
      <c r="L43" s="1">
        <f>ROUNDDOWN(IF(K43&gt;2*$F43, K43, K43*$H43),0)</f>
        <v>119</v>
      </c>
      <c r="M43" s="1">
        <f>ROUNDDOWN(IF(L43&gt;2*$F43, L43, L43*$H43),0)</f>
        <v>14</v>
      </c>
      <c r="N43" s="1">
        <f>ROUNDDOWN(IF(M43&gt;2*$F43, M43, M43*$H43),0)</f>
        <v>1</v>
      </c>
      <c r="O43" s="1">
        <f>ROUNDDOWN(IF(N43&gt;2*$F43, N43, N43*$H43),0)</f>
        <v>0</v>
      </c>
      <c r="P43" s="1">
        <f>ROUNDDOWN(IF(O43&gt;2*$F43, O43, O43*$H43),0)</f>
        <v>0</v>
      </c>
      <c r="Q43" s="1">
        <f>ROUNDDOWN(IF(P43&gt;2*$F43, P43, P43*$H43),0)</f>
        <v>0</v>
      </c>
      <c r="R43" s="1">
        <f>ROUNDDOWN(IF(Q43&gt;2*$F43, Q43, Q43*$H43),0)</f>
        <v>0</v>
      </c>
      <c r="S43" s="1">
        <f>ROUNDDOWN(IF(R43&gt;2*$F43, R43, R43*$H43),0)</f>
        <v>0</v>
      </c>
    </row>
    <row r="44" spans="1:19" x14ac:dyDescent="0.45">
      <c r="A44" s="1" t="s">
        <v>27</v>
      </c>
      <c r="B44">
        <v>2613354</v>
      </c>
      <c r="C44">
        <v>2837241</v>
      </c>
      <c r="D44">
        <v>431144</v>
      </c>
      <c r="E44">
        <v>434113</v>
      </c>
      <c r="F44">
        <f>SUM(kraina5[[#This Row],[Kobiety 2013]:[Chopy 2013]])</f>
        <v>5450595</v>
      </c>
      <c r="G44">
        <f>SUM(kraina5[[#This Row],[Kobiety 2014]:[Chopy 2014]])</f>
        <v>865257</v>
      </c>
      <c r="H44">
        <f>ROUNDDOWN(kraina5[[#This Row],[Suma  2014]]/kraina5[[#This Row],[Suma 2013]],4)</f>
        <v>0.15870000000000001</v>
      </c>
      <c r="I44" s="1">
        <f>ROUNDDOWN(IF(G44&gt;2*$F44, G44, G44*$H44),0)</f>
        <v>137316</v>
      </c>
      <c r="J44" s="1">
        <f>ROUNDDOWN(IF(I44&gt;2*$F44, I44, I44*$H44),0)</f>
        <v>21792</v>
      </c>
      <c r="K44" s="1">
        <f>ROUNDDOWN(IF(J44&gt;2*$F44, J44, J44*$H44),0)</f>
        <v>3458</v>
      </c>
      <c r="L44" s="1">
        <f>ROUNDDOWN(IF(K44&gt;2*$F44, K44, K44*$H44),0)</f>
        <v>548</v>
      </c>
      <c r="M44" s="1">
        <f>ROUNDDOWN(IF(L44&gt;2*$F44, L44, L44*$H44),0)</f>
        <v>86</v>
      </c>
      <c r="N44" s="1">
        <f>ROUNDDOWN(IF(M44&gt;2*$F44, M44, M44*$H44),0)</f>
        <v>13</v>
      </c>
      <c r="O44" s="1">
        <f>ROUNDDOWN(IF(N44&gt;2*$F44, N44, N44*$H44),0)</f>
        <v>2</v>
      </c>
      <c r="P44" s="1">
        <f>ROUNDDOWN(IF(O44&gt;2*$F44, O44, O44*$H44),0)</f>
        <v>0</v>
      </c>
      <c r="Q44" s="1">
        <f>ROUNDDOWN(IF(P44&gt;2*$F44, P44, P44*$H44),0)</f>
        <v>0</v>
      </c>
      <c r="R44" s="1">
        <f>ROUNDDOWN(IF(Q44&gt;2*$F44, Q44, Q44*$H44),0)</f>
        <v>0</v>
      </c>
      <c r="S44" s="1">
        <f>ROUNDDOWN(IF(R44&gt;2*$F44, R44, R44*$H44),0)</f>
        <v>0</v>
      </c>
    </row>
    <row r="45" spans="1:19" x14ac:dyDescent="0.45">
      <c r="A45" s="1" t="s">
        <v>29</v>
      </c>
      <c r="B45">
        <v>2478386</v>
      </c>
      <c r="C45">
        <v>2562144</v>
      </c>
      <c r="D45">
        <v>30035</v>
      </c>
      <c r="E45">
        <v>29396</v>
      </c>
      <c r="F45">
        <f>SUM(kraina5[[#This Row],[Kobiety 2013]:[Chopy 2013]])</f>
        <v>5040530</v>
      </c>
      <c r="G45">
        <f>SUM(kraina5[[#This Row],[Kobiety 2014]:[Chopy 2014]])</f>
        <v>59431</v>
      </c>
      <c r="H45">
        <f>ROUNDDOWN(kraina5[[#This Row],[Suma  2014]]/kraina5[[#This Row],[Suma 2013]],4)</f>
        <v>1.17E-2</v>
      </c>
      <c r="I45" s="1">
        <f>ROUNDDOWN(IF(G45&gt;2*$F45, G45, G45*$H45),0)</f>
        <v>695</v>
      </c>
      <c r="J45" s="1">
        <f>ROUNDDOWN(IF(I45&gt;2*$F45, I45, I45*$H45),0)</f>
        <v>8</v>
      </c>
      <c r="K45" s="1">
        <f>ROUNDDOWN(IF(J45&gt;2*$F45, J45, J45*$H45),0)</f>
        <v>0</v>
      </c>
      <c r="L45" s="1">
        <f>ROUNDDOWN(IF(K45&gt;2*$F45, K45, K45*$H45),0)</f>
        <v>0</v>
      </c>
      <c r="M45" s="1">
        <f>ROUNDDOWN(IF(L45&gt;2*$F45, L45, L45*$H45),0)</f>
        <v>0</v>
      </c>
      <c r="N45" s="1">
        <f>ROUNDDOWN(IF(M45&gt;2*$F45, M45, M45*$H45),0)</f>
        <v>0</v>
      </c>
      <c r="O45" s="1">
        <f>ROUNDDOWN(IF(N45&gt;2*$F45, N45, N45*$H45),0)</f>
        <v>0</v>
      </c>
      <c r="P45" s="1">
        <f>ROUNDDOWN(IF(O45&gt;2*$F45, O45, O45*$H45),0)</f>
        <v>0</v>
      </c>
      <c r="Q45" s="1">
        <f>ROUNDDOWN(IF(P45&gt;2*$F45, P45, P45*$H45),0)</f>
        <v>0</v>
      </c>
      <c r="R45" s="1">
        <f>ROUNDDOWN(IF(Q45&gt;2*$F45, Q45, Q45*$H45),0)</f>
        <v>0</v>
      </c>
      <c r="S45" s="1">
        <f>ROUNDDOWN(IF(R45&gt;2*$F45, R45, R45*$H45),0)</f>
        <v>0</v>
      </c>
    </row>
    <row r="46" spans="1:19" x14ac:dyDescent="0.45">
      <c r="A46" s="1" t="s">
        <v>32</v>
      </c>
      <c r="B46">
        <v>2966291</v>
      </c>
      <c r="C46">
        <v>2889963</v>
      </c>
      <c r="D46">
        <v>462453</v>
      </c>
      <c r="E46">
        <v>486354</v>
      </c>
      <c r="F46">
        <f>SUM(kraina5[[#This Row],[Kobiety 2013]:[Chopy 2013]])</f>
        <v>5856254</v>
      </c>
      <c r="G46">
        <f>SUM(kraina5[[#This Row],[Kobiety 2014]:[Chopy 2014]])</f>
        <v>948807</v>
      </c>
      <c r="H46">
        <f>ROUNDDOWN(kraina5[[#This Row],[Suma  2014]]/kraina5[[#This Row],[Suma 2013]],4)</f>
        <v>0.16200000000000001</v>
      </c>
      <c r="I46" s="1">
        <f>ROUNDDOWN(IF(G46&gt;2*$F46, G46, G46*$H46),0)</f>
        <v>153706</v>
      </c>
      <c r="J46" s="1">
        <f>ROUNDDOWN(IF(I46&gt;2*$F46, I46, I46*$H46),0)</f>
        <v>24900</v>
      </c>
      <c r="K46" s="1">
        <f>ROUNDDOWN(IF(J46&gt;2*$F46, J46, J46*$H46),0)</f>
        <v>4033</v>
      </c>
      <c r="L46" s="1">
        <f>ROUNDDOWN(IF(K46&gt;2*$F46, K46, K46*$H46),0)</f>
        <v>653</v>
      </c>
      <c r="M46" s="1">
        <f>ROUNDDOWN(IF(L46&gt;2*$F46, L46, L46*$H46),0)</f>
        <v>105</v>
      </c>
      <c r="N46" s="1">
        <f>ROUNDDOWN(IF(M46&gt;2*$F46, M46, M46*$H46),0)</f>
        <v>17</v>
      </c>
      <c r="O46" s="1">
        <f>ROUNDDOWN(IF(N46&gt;2*$F46, N46, N46*$H46),0)</f>
        <v>2</v>
      </c>
      <c r="P46" s="1">
        <f>ROUNDDOWN(IF(O46&gt;2*$F46, O46, O46*$H46),0)</f>
        <v>0</v>
      </c>
      <c r="Q46" s="1">
        <f>ROUNDDOWN(IF(P46&gt;2*$F46, P46, P46*$H46),0)</f>
        <v>0</v>
      </c>
      <c r="R46" s="1">
        <f>ROUNDDOWN(IF(Q46&gt;2*$F46, Q46, Q46*$H46),0)</f>
        <v>0</v>
      </c>
      <c r="S46" s="1">
        <f>ROUNDDOWN(IF(R46&gt;2*$F46, R46, R46*$H46),0)</f>
        <v>0</v>
      </c>
    </row>
    <row r="47" spans="1:19" x14ac:dyDescent="0.45">
      <c r="A47" s="1" t="s">
        <v>35</v>
      </c>
      <c r="B47">
        <v>1778590</v>
      </c>
      <c r="C47">
        <v>1874844</v>
      </c>
      <c r="D47">
        <v>111191</v>
      </c>
      <c r="E47">
        <v>117846</v>
      </c>
      <c r="F47">
        <f>SUM(kraina5[[#This Row],[Kobiety 2013]:[Chopy 2013]])</f>
        <v>3653434</v>
      </c>
      <c r="G47">
        <f>SUM(kraina5[[#This Row],[Kobiety 2014]:[Chopy 2014]])</f>
        <v>229037</v>
      </c>
      <c r="H47">
        <f>ROUNDDOWN(kraina5[[#This Row],[Suma  2014]]/kraina5[[#This Row],[Suma 2013]],4)</f>
        <v>6.2600000000000003E-2</v>
      </c>
      <c r="I47" s="1">
        <f>ROUNDDOWN(IF(G47&gt;2*$F47, G47, G47*$H47),0)</f>
        <v>14337</v>
      </c>
      <c r="J47" s="1">
        <f>ROUNDDOWN(IF(I47&gt;2*$F47, I47, I47*$H47),0)</f>
        <v>897</v>
      </c>
      <c r="K47" s="1">
        <f>ROUNDDOWN(IF(J47&gt;2*$F47, J47, J47*$H47),0)</f>
        <v>56</v>
      </c>
      <c r="L47" s="1">
        <f>ROUNDDOWN(IF(K47&gt;2*$F47, K47, K47*$H47),0)</f>
        <v>3</v>
      </c>
      <c r="M47" s="1">
        <f>ROUNDDOWN(IF(L47&gt;2*$F47, L47, L47*$H47),0)</f>
        <v>0</v>
      </c>
      <c r="N47" s="1">
        <f>ROUNDDOWN(IF(M47&gt;2*$F47, M47, M47*$H47),0)</f>
        <v>0</v>
      </c>
      <c r="O47" s="1">
        <f>ROUNDDOWN(IF(N47&gt;2*$F47, N47, N47*$H47),0)</f>
        <v>0</v>
      </c>
      <c r="P47" s="1">
        <f>ROUNDDOWN(IF(O47&gt;2*$F47, O47, O47*$H47),0)</f>
        <v>0</v>
      </c>
      <c r="Q47" s="1">
        <f>ROUNDDOWN(IF(P47&gt;2*$F47, P47, P47*$H47),0)</f>
        <v>0</v>
      </c>
      <c r="R47" s="1">
        <f>ROUNDDOWN(IF(Q47&gt;2*$F47, Q47, Q47*$H47),0)</f>
        <v>0</v>
      </c>
      <c r="S47" s="1">
        <f>ROUNDDOWN(IF(R47&gt;2*$F47, R47, R47*$H47),0)</f>
        <v>0</v>
      </c>
    </row>
    <row r="48" spans="1:19" x14ac:dyDescent="0.45">
      <c r="A48" s="1" t="s">
        <v>37</v>
      </c>
      <c r="B48">
        <v>1598886</v>
      </c>
      <c r="C48">
        <v>1687917</v>
      </c>
      <c r="D48">
        <v>449788</v>
      </c>
      <c r="E48">
        <v>427615</v>
      </c>
      <c r="F48">
        <f>SUM(kraina5[[#This Row],[Kobiety 2013]:[Chopy 2013]])</f>
        <v>3286803</v>
      </c>
      <c r="G48">
        <f>SUM(kraina5[[#This Row],[Kobiety 2014]:[Chopy 2014]])</f>
        <v>877403</v>
      </c>
      <c r="H48">
        <f>ROUNDDOWN(kraina5[[#This Row],[Suma  2014]]/kraina5[[#This Row],[Suma 2013]],4)</f>
        <v>0.26690000000000003</v>
      </c>
      <c r="I48" s="1">
        <f>ROUNDDOWN(IF(G48&gt;2*$F48, G48, G48*$H48),0)</f>
        <v>234178</v>
      </c>
      <c r="J48" s="1">
        <f>ROUNDDOWN(IF(I48&gt;2*$F48, I48, I48*$H48),0)</f>
        <v>62502</v>
      </c>
      <c r="K48" s="1">
        <f>ROUNDDOWN(IF(J48&gt;2*$F48, J48, J48*$H48),0)</f>
        <v>16681</v>
      </c>
      <c r="L48" s="1">
        <f>ROUNDDOWN(IF(K48&gt;2*$F48, K48, K48*$H48),0)</f>
        <v>4452</v>
      </c>
      <c r="M48" s="1">
        <f>ROUNDDOWN(IF(L48&gt;2*$F48, L48, L48*$H48),0)</f>
        <v>1188</v>
      </c>
      <c r="N48" s="1">
        <f>ROUNDDOWN(IF(M48&gt;2*$F48, M48, M48*$H48),0)</f>
        <v>317</v>
      </c>
      <c r="O48" s="1">
        <f>ROUNDDOWN(IF(N48&gt;2*$F48, N48, N48*$H48),0)</f>
        <v>84</v>
      </c>
      <c r="P48" s="1">
        <f>ROUNDDOWN(IF(O48&gt;2*$F48, O48, O48*$H48),0)</f>
        <v>22</v>
      </c>
      <c r="Q48" s="1">
        <f>ROUNDDOWN(IF(P48&gt;2*$F48, P48, P48*$H48),0)</f>
        <v>5</v>
      </c>
      <c r="R48" s="1">
        <f>ROUNDDOWN(IF(Q48&gt;2*$F48, Q48, Q48*$H48),0)</f>
        <v>1</v>
      </c>
      <c r="S48" s="1">
        <f>ROUNDDOWN(IF(R48&gt;2*$F48, R48, R48*$H48),0)</f>
        <v>0</v>
      </c>
    </row>
    <row r="49" spans="1:19" x14ac:dyDescent="0.45">
      <c r="A49" s="1" t="s">
        <v>40</v>
      </c>
      <c r="B49">
        <v>2115336</v>
      </c>
      <c r="C49">
        <v>2202769</v>
      </c>
      <c r="D49">
        <v>15339</v>
      </c>
      <c r="E49">
        <v>14652</v>
      </c>
      <c r="F49">
        <f>SUM(kraina5[[#This Row],[Kobiety 2013]:[Chopy 2013]])</f>
        <v>4318105</v>
      </c>
      <c r="G49">
        <f>SUM(kraina5[[#This Row],[Kobiety 2014]:[Chopy 2014]])</f>
        <v>29991</v>
      </c>
      <c r="H49">
        <f>ROUNDDOWN(kraina5[[#This Row],[Suma  2014]]/kraina5[[#This Row],[Suma 2013]],4)</f>
        <v>6.8999999999999999E-3</v>
      </c>
      <c r="I49" s="1">
        <f>ROUNDDOWN(IF(G49&gt;2*$F49, G49, G49*$H49),0)</f>
        <v>206</v>
      </c>
      <c r="J49" s="1">
        <f>ROUNDDOWN(IF(I49&gt;2*$F49, I49, I49*$H49),0)</f>
        <v>1</v>
      </c>
      <c r="K49" s="1">
        <f>ROUNDDOWN(IF(J49&gt;2*$F49, J49, J49*$H49),0)</f>
        <v>0</v>
      </c>
      <c r="L49" s="1">
        <f>ROUNDDOWN(IF(K49&gt;2*$F49, K49, K49*$H49),0)</f>
        <v>0</v>
      </c>
      <c r="M49" s="1">
        <f>ROUNDDOWN(IF(L49&gt;2*$F49, L49, L49*$H49),0)</f>
        <v>0</v>
      </c>
      <c r="N49" s="1">
        <f>ROUNDDOWN(IF(M49&gt;2*$F49, M49, M49*$H49),0)</f>
        <v>0</v>
      </c>
      <c r="O49" s="1">
        <f>ROUNDDOWN(IF(N49&gt;2*$F49, N49, N49*$H49),0)</f>
        <v>0</v>
      </c>
      <c r="P49" s="1">
        <f>ROUNDDOWN(IF(O49&gt;2*$F49, O49, O49*$H49),0)</f>
        <v>0</v>
      </c>
      <c r="Q49" s="1">
        <f>ROUNDDOWN(IF(P49&gt;2*$F49, P49, P49*$H49),0)</f>
        <v>0</v>
      </c>
      <c r="R49" s="1">
        <f>ROUNDDOWN(IF(Q49&gt;2*$F49, Q49, Q49*$H49),0)</f>
        <v>0</v>
      </c>
      <c r="S49" s="1">
        <f>ROUNDDOWN(IF(R49&gt;2*$F49, R49, R49*$H49),0)</f>
        <v>0</v>
      </c>
    </row>
    <row r="50" spans="1:19" x14ac:dyDescent="0.45">
      <c r="A50" s="1" t="s">
        <v>41</v>
      </c>
      <c r="B50">
        <v>2346640</v>
      </c>
      <c r="C50">
        <v>2197559</v>
      </c>
      <c r="D50">
        <v>373470</v>
      </c>
      <c r="E50">
        <v>353365</v>
      </c>
      <c r="F50">
        <f>SUM(kraina5[[#This Row],[Kobiety 2013]:[Chopy 2013]])</f>
        <v>4544199</v>
      </c>
      <c r="G50">
        <f>SUM(kraina5[[#This Row],[Kobiety 2014]:[Chopy 2014]])</f>
        <v>726835</v>
      </c>
      <c r="H50">
        <f>ROUNDDOWN(kraina5[[#This Row],[Suma  2014]]/kraina5[[#This Row],[Suma 2013]],4)</f>
        <v>0.15989999999999999</v>
      </c>
      <c r="I50" s="1">
        <f>ROUNDDOWN(IF(G50&gt;2*$F50, G50, G50*$H50),0)</f>
        <v>116220</v>
      </c>
      <c r="J50" s="1">
        <f>ROUNDDOWN(IF(I50&gt;2*$F50, I50, I50*$H50),0)</f>
        <v>18583</v>
      </c>
      <c r="K50" s="1">
        <f>ROUNDDOWN(IF(J50&gt;2*$F50, J50, J50*$H50),0)</f>
        <v>2971</v>
      </c>
      <c r="L50" s="1">
        <f>ROUNDDOWN(IF(K50&gt;2*$F50, K50, K50*$H50),0)</f>
        <v>475</v>
      </c>
      <c r="M50" s="1">
        <f>ROUNDDOWN(IF(L50&gt;2*$F50, L50, L50*$H50),0)</f>
        <v>75</v>
      </c>
      <c r="N50" s="1">
        <f>ROUNDDOWN(IF(M50&gt;2*$F50, M50, M50*$H50),0)</f>
        <v>11</v>
      </c>
      <c r="O50" s="1">
        <f>ROUNDDOWN(IF(N50&gt;2*$F50, N50, N50*$H50),0)</f>
        <v>1</v>
      </c>
      <c r="P50" s="1">
        <f>ROUNDDOWN(IF(O50&gt;2*$F50, O50, O50*$H50),0)</f>
        <v>0</v>
      </c>
      <c r="Q50" s="1">
        <f>ROUNDDOWN(IF(P50&gt;2*$F50, P50, P50*$H50),0)</f>
        <v>0</v>
      </c>
      <c r="R50" s="1">
        <f>ROUNDDOWN(IF(Q50&gt;2*$F50, Q50, Q50*$H50),0)</f>
        <v>0</v>
      </c>
      <c r="S50" s="1">
        <f>ROUNDDOWN(IF(R50&gt;2*$F50, R50, R50*$H50),0)</f>
        <v>0</v>
      </c>
    </row>
    <row r="51" spans="1:19" x14ac:dyDescent="0.45">
      <c r="A51" s="1" t="s">
        <v>42</v>
      </c>
      <c r="B51">
        <v>2548438</v>
      </c>
      <c r="C51">
        <v>2577213</v>
      </c>
      <c r="D51">
        <v>37986</v>
      </c>
      <c r="E51">
        <v>37766</v>
      </c>
      <c r="F51">
        <f>SUM(kraina5[[#This Row],[Kobiety 2013]:[Chopy 2013]])</f>
        <v>5125651</v>
      </c>
      <c r="G51">
        <f>SUM(kraina5[[#This Row],[Kobiety 2014]:[Chopy 2014]])</f>
        <v>75752</v>
      </c>
      <c r="H51">
        <f>ROUNDDOWN(kraina5[[#This Row],[Suma  2014]]/kraina5[[#This Row],[Suma 2013]],4)</f>
        <v>1.47E-2</v>
      </c>
      <c r="I51" s="1">
        <f>ROUNDDOWN(IF(G51&gt;2*$F51, G51, G51*$H51),0)</f>
        <v>1113</v>
      </c>
      <c r="J51" s="1">
        <f>ROUNDDOWN(IF(I51&gt;2*$F51, I51, I51*$H51),0)</f>
        <v>16</v>
      </c>
      <c r="K51" s="1">
        <f>ROUNDDOWN(IF(J51&gt;2*$F51, J51, J51*$H51),0)</f>
        <v>0</v>
      </c>
      <c r="L51" s="1">
        <f>ROUNDDOWN(IF(K51&gt;2*$F51, K51, K51*$H51),0)</f>
        <v>0</v>
      </c>
      <c r="M51" s="1">
        <f>ROUNDDOWN(IF(L51&gt;2*$F51, L51, L51*$H51),0)</f>
        <v>0</v>
      </c>
      <c r="N51" s="1">
        <f>ROUNDDOWN(IF(M51&gt;2*$F51, M51, M51*$H51),0)</f>
        <v>0</v>
      </c>
      <c r="O51" s="1">
        <f>ROUNDDOWN(IF(N51&gt;2*$F51, N51, N51*$H51),0)</f>
        <v>0</v>
      </c>
      <c r="P51" s="1">
        <f>ROUNDDOWN(IF(O51&gt;2*$F51, O51, O51*$H51),0)</f>
        <v>0</v>
      </c>
      <c r="Q51" s="1">
        <f>ROUNDDOWN(IF(P51&gt;2*$F51, P51, P51*$H51),0)</f>
        <v>0</v>
      </c>
      <c r="R51" s="1">
        <f>ROUNDDOWN(IF(Q51&gt;2*$F51, Q51, Q51*$H51),0)</f>
        <v>0</v>
      </c>
      <c r="S51" s="1">
        <f>ROUNDDOWN(IF(R51&gt;2*$F51, R51, R51*$H51),0)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p D u L W p f + H v e l A A A A 9 g A A A B I A H A B D b 2 5 m a W c v U G F j a 2 F n Z S 5 4 b W w g o h g A K K A U A A A A A A A A A A A A A A A A A A A A A A A A A A A A h Y 9 N C s I w G E S v U r J v / h S R k q a g C z c W B E H c h h j b Y P t V m t T 0 b i 4 8 k l e w o l V 3 L u f N W 8 z c r z e R 9 X U V X U z r b A M p Y p i i y I B u D h a K F H X + G M 9 R J s V G 6 Z M q T D T I 4 J L e H V J U e n 9 O C A k h 4 D D B T V s Q T i k j + 3 y 9 1 a W p F f r I 9 r 8 c W 3 B e g T Z I i t 1 r j O S Y T R m e U Y 6 p I C M U u Y W v w I e 9 z / Y H i m V X + a 4 1 0 k C 8 W g g y R k H e H + Q D U E s D B B Q A A g A I A K Q 7 i 1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k O 4 t a / H q k C h w C A A C / F Q A A E w A c A E Z v c m 1 1 b G F z L 1 N l Y 3 R p b 2 4 x L m 0 g o h g A K K A U A A A A A A A A A A A A A A A A A A A A A A A A A A A A 7 Z f B a t t A E I b P N f g d F v l i g + T G i u 1 D g w 7 F b m k v I a l d C o l K 2 U q T Z G t p 1 + y O q 0 g m l 7 x S T o X e g t + r 4 8 i p U 5 x A G p B O q 4 t 2 / 9 G O Z u b / L m s g Q q E k m 5 T v 3 k G j Y S 6 4 h p g Z 5 A g z F r A E s N l g 9 K x + 6 d u b e H W t S B y Z n 9 2 x i h Y p S G y / F w l 0 R 0 o i b U z b G b 0 J P x v Q J j z T X E b h W G U y U T w 2 o Z B n S q c c 8 x n 3 / D 1 / z 4 s K 0 J m A y C N x o b m n V W F I K p T k X s E T H h V S z E Q 4 5 h K + H X 3 y w 7 K m L l 6 i 0 3 F P x 5 C I V C D o w H n l u G y k k k U q T T B 0 2 T s Z q V j I 8 6 D n D 3 y X H S 8 U w g T z B I L t s n u o J H z t u G V v L e e Q n 6 + u b 2 + y m W C K z V W c 5 a v f h i r J U 9 o V Q q U C H G p 8 y r / T 2 S O t U k r 0 A X h M j b b / T s Z l p 5 v Q 2 y S Z R N S C N g H q x c M f n V A m S b N W D P P 5 N u W U h m X W 8 y n 7 m O Z z M O 3 n l e U u l 0 7 M k d M Q K C U w W s O V y 5 b O X G m 8 F x E u 8 U 5 E l X G 9 o 5 6 8 / r K j k a 0 M l S T 9 o 8 R h v 7 u u 6 S 4 Q g e S s 4 O s g s I z h u k 8 e X f z 7 4 V W n 2 R D y 8 a 6 3 m L W c D W h t v + N Y 2 i x t N d G 2 b 2 m z t N V G W 9 / S Z m m r j b a B p c 3 S V h t t Q 0 u b p a 0 a 2 p q N 5 j 1 v M 8 0 F p a s O t N 6 A + P r x P M b C s p p H E D t 4 g N j g Z Y j 9 j / N b p M j c M t D b M a j U / V 2 D y s D + U 4 H + U 4 H B y y x s O R s T K 7 7 q W S f r c 7 L a a 5 R 1 s j 4 n q 7 2 i W C c r c f I P U E s B A i 0 A F A A C A A g A p D u L W p f + H v e l A A A A 9 g A A A B I A A A A A A A A A A A A A A A A A A A A A A E N v b m Z p Z y 9 Q Y W N r Y W d l L n h t b F B L A Q I t A B Q A A g A I A K Q 7 i 1 p T c j g s m w A A A O E A A A A T A A A A A A A A A A A A A A A A A P E A A A B b Q 2 9 u d G V u d F 9 U e X B l c 1 0 u e G 1 s U E s B A i 0 A F A A C A A g A p D u L W v x 6 p A o c A g A A v x U A A B M A A A A A A A A A A A A A A A A A 2 Q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G A A A A A A A A D O Y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3 R h d G V r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N j Y W M 4 M T J i L W E y O T I t N D c w N S 1 i Y W Q 3 L W I x N m V l Z j N k Y z c x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O W Y 1 N W E 5 Y y 0 y M D d j L T Q 0 N z A t O D k 2 Y i 1 i N 2 Q x M z Y 2 M T E 2 O T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4 N 2 U 5 M j U w L T Q 4 N G I t N D c w N S 0 4 O G E 1 L T A w N W J m M m E 3 N z g y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G Z j M z B k Z W M t M T F h N y 0 0 Y j g 3 L W I 5 Z D U t Z j E x N j I 0 M W E w M j I 5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Y z l j Z D g 2 Y S 0 2 O D I 4 L T R k Y W M t O W N j Z C 0 3 N G Q 0 O T Q 0 N m Y 4 M T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x Z W E 2 Z j N l L T I 4 Z m M t N D k 4 N y 0 4 O T U x L W Z j N G Q 1 M m M 2 Z T U z Y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2 K S 9 a b W l l b m l v b m 8 l M j B 0 e X A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M z N j R k M T I t Y T Q 3 Z C 0 0 O T k x L T h m O D Y t O G R m N z Q z M j B j N 2 V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y Y W l u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V Q w N T o x N z o y N y 4 5 M D g z O D Y 2 W i I g L z 4 8 R W 5 0 c n k g V H l w Z T 0 i R m l s b E N v b H V t b l R 5 c G V z I i B W Y W x 1 Z T 0 i c 0 J n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y Y W l u Y S 9 B d X R v U m V t b 3 Z l Z E N v b H V t b n M x L n t D b 2 x 1 b W 4 x L D B 9 J n F 1 b 3 Q 7 L C Z x d W 9 0 O 1 N l Y 3 R p b 2 4 x L 2 t y Y W l u Y S 9 B d X R v U m V t b 3 Z l Z E N v b H V t b n M x L n t D b 2 x 1 b W 4 y L D F 9 J n F 1 b 3 Q 7 L C Z x d W 9 0 O 1 N l Y 3 R p b 2 4 x L 2 t y Y W l u Y S 9 B d X R v U m V t b 3 Z l Z E N v b H V t b n M x L n t D b 2 x 1 b W 4 z L D J 9 J n F 1 b 3 Q 7 L C Z x d W 9 0 O 1 N l Y 3 R p b 2 4 x L 2 t y Y W l u Y S 9 B d X R v U m V t b 3 Z l Z E N v b H V t b n M x L n t D b 2 x 1 b W 4 0 L D N 9 J n F 1 b 3 Q 7 L C Z x d W 9 0 O 1 N l Y 3 R p b 2 4 x L 2 t y Y W l u Y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t y Y W l u Y S 9 B d X R v U m V t b 3 Z l Z E N v b H V t b n M x L n t D b 2 x 1 b W 4 x L D B 9 J n F 1 b 3 Q 7 L C Z x d W 9 0 O 1 N l Y 3 R p b 2 4 x L 2 t y Y W l u Y S 9 B d X R v U m V t b 3 Z l Z E N v b H V t b n M x L n t D b 2 x 1 b W 4 y L D F 9 J n F 1 b 3 Q 7 L C Z x d W 9 0 O 1 N l Y 3 R p b 2 4 x L 2 t y Y W l u Y S 9 B d X R v U m V t b 3 Z l Z E N v b H V t b n M x L n t D b 2 x 1 b W 4 z L D J 9 J n F 1 b 3 Q 7 L C Z x d W 9 0 O 1 N l Y 3 R p b 2 4 x L 2 t y Y W l u Y S 9 B d X R v U m V t b 3 Z l Z E N v b H V t b n M x L n t D b 2 x 1 b W 4 0 L D N 9 J n F 1 b 3 Q 7 L C Z x d W 9 0 O 1 N l Y 3 R p b 2 4 x L 2 t y Y W l u Y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c m F p b m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l Z m Z j Z j k 0 L T Q 4 M T A t N D R l Z C 1 i O W E 3 L T N i N j d i M z c y M j c 1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c m F p b m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V Q w N T o x N z o y N y 4 5 M D g z O D Y 2 W i I g L z 4 8 R W 5 0 c n k g V H l w Z T 0 i R m l s b E N v b H V t b l R 5 c G V z I i B W Y W x 1 Z T 0 i c 0 J n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1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c m F p b m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l Y T A 4 Y T Q x L W I y M T I t N G V j N i 0 5 M 2 Y z L T J m Z D Q z Z T M y O D A 5 Y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c m F p b m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V Q w N T o x N z o y N y 4 5 M D g z O D Y 2 W i I g L z 4 8 R W 5 0 c n k g V H l w Z T 0 i R m l s b E N v b H V t b l R 5 c G V z I i B W Y W x 1 Z T 0 i c 0 J n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1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c m F p b m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m Z m Y 4 M 2 Z h L W Z i N m Q t N G J i N C 0 4 N z Q w L W Q 4 O T h l N j I y N T B k N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c m F p b m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V Q w N T o x N z o y N y 4 5 M D g z O D Y 2 W i I g L z 4 8 R W 5 0 c n k g V H l w Z T 0 i R m l s b E N v b H V t b l R 5 c G V z I i B W Y W x 1 Z T 0 i c 0 J n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1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c m F p b m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J T I w K D Q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N + t S w v h 7 Q o u B l U i h N Q g x A A A A A A I A A A A A A B B m A A A A A Q A A I A A A A D C S 7 P I 7 L Y 2 E D r H c X y z C T u z P a P w w j Z P m 0 Q V P / c p K S a S p A A A A A A 6 A A A A A A g A A I A A A A N f u a E Y R n T H U M P / a V L 3 E n 4 J 1 / 1 s D Z 2 8 S o C i o X b r C s O Y P U A A A A P K q 3 s U d 2 W B p 1 e A A q L E 9 R u w L z 7 u J N d H z n r a 5 p 2 o / E C A 3 M t g c d G C a C n 8 / K 3 q S F J 8 n a 6 p 0 f k D 6 8 x B g z d T n u D 2 D D h d + a a 6 V X g e s c H 2 a w l 4 L F M v 1 Q A A A A O F b h r g c V b p y x H N K B Y p V o 9 2 + u b x o v 1 v / 1 O W h C J o f H T o F 3 z l Y x 6 Y z c 9 7 e P O M Y Q l a b s b I X u 6 7 s T Q H W W u K y 8 L / O Y l I = < / D a t a M a s h u p > 
</file>

<file path=customXml/itemProps1.xml><?xml version="1.0" encoding="utf-8"?>
<ds:datastoreItem xmlns:ds="http://schemas.openxmlformats.org/officeDocument/2006/customXml" ds:itemID="{62073621-FDBF-472D-8CF6-FD475805B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kraina</vt:lpstr>
      <vt:lpstr>Zadanie 1</vt:lpstr>
      <vt:lpstr>Zadanie 2</vt:lpstr>
      <vt:lpstr>Zadanie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2025-03-18T16:40:16Z</dcterms:created>
  <dcterms:modified xsi:type="dcterms:W3CDTF">2025-04-11T05:53:25Z</dcterms:modified>
</cp:coreProperties>
</file>